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6C2E09E4-2CC2-4003-A7BE-7D5F8C8D64C5}"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L21" i="2" l="1"/>
  <c r="CK21" i="2"/>
  <c r="CJ21" i="2"/>
  <c r="CI21" i="2"/>
  <c r="CH21" i="2"/>
  <c r="CG21" i="2"/>
  <c r="CF21" i="2"/>
  <c r="CE21" i="2"/>
  <c r="CD21" i="2"/>
  <c r="CC21" i="2"/>
  <c r="CM21" i="2"/>
  <c r="AW21" i="2"/>
  <c r="AV21" i="2"/>
  <c r="AU21" i="2"/>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AX21" i="2"/>
  <c r="BQ115" i="2"/>
  <c r="BQ114" i="2"/>
  <c r="BQ116" i="2" s="1"/>
  <c r="BQ107" i="2"/>
  <c r="BQ105" i="2"/>
  <c r="BQ104" i="2"/>
  <c r="BQ103" i="2"/>
  <c r="BQ99" i="2"/>
  <c r="BQ101" i="2" s="1"/>
  <c r="BQ85" i="2"/>
  <c r="BQ54" i="2"/>
  <c r="BQ39" i="2"/>
  <c r="BQ38" i="2"/>
  <c r="BQ37" i="2"/>
  <c r="BQ36" i="2"/>
  <c r="BQ34" i="2"/>
  <c r="BQ43" i="2" s="1"/>
  <c r="BQ20" i="2"/>
  <c r="BQ19" i="2"/>
  <c r="BQ18" i="2"/>
  <c r="BQ16" i="2"/>
  <c r="BQ15" i="2"/>
  <c r="BQ14" i="2"/>
  <c r="BQ7" i="2"/>
  <c r="BQ12" i="2" s="1"/>
  <c r="BQ27" i="2" s="1"/>
  <c r="C6" i="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42" i="2" l="1"/>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s="1"/>
  <c r="BQ63" i="2" l="1"/>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DA77" i="2" l="1"/>
  <c r="CB60" i="2" l="1"/>
  <c r="CB115" i="2" s="1"/>
  <c r="CC60" i="2"/>
  <c r="CC115" i="2" s="1"/>
  <c r="CD60" i="2"/>
  <c r="CD115" i="2" s="1"/>
  <c r="CE60" i="2"/>
  <c r="CE115" i="2" s="1"/>
  <c r="CF60" i="2"/>
  <c r="CF115" i="2" s="1"/>
  <c r="CG60" i="2"/>
  <c r="CG115" i="2" s="1"/>
  <c r="CH60" i="2"/>
  <c r="CH115" i="2" s="1"/>
  <c r="CI60" i="2"/>
  <c r="CI115" i="2" s="1"/>
  <c r="CJ60" i="2"/>
  <c r="CJ115" i="2" s="1"/>
  <c r="CK60" i="2"/>
  <c r="CK115" i="2" s="1"/>
  <c r="CL60" i="2"/>
  <c r="CL115" i="2" s="1"/>
  <c r="CM60" i="2"/>
  <c r="CL113" i="2"/>
  <c r="CK113" i="2"/>
  <c r="CJ113" i="2"/>
  <c r="CI113" i="2"/>
  <c r="CH113" i="2"/>
  <c r="CG113" i="2"/>
  <c r="CF113" i="2"/>
  <c r="CE113" i="2"/>
  <c r="CD113" i="2"/>
  <c r="CC113" i="2"/>
  <c r="CB113" i="2"/>
  <c r="CL112" i="2"/>
  <c r="CK112" i="2"/>
  <c r="CJ112" i="2"/>
  <c r="CI112" i="2"/>
  <c r="CH112" i="2"/>
  <c r="CG112" i="2"/>
  <c r="CF112" i="2"/>
  <c r="CE112" i="2"/>
  <c r="CD112" i="2"/>
  <c r="CC112" i="2"/>
  <c r="CB112" i="2"/>
  <c r="V114" i="2"/>
  <c r="U114" i="2"/>
  <c r="T114" i="2"/>
  <c r="S114" i="2"/>
  <c r="R114" i="2"/>
  <c r="Q114" i="2"/>
  <c r="P114" i="2"/>
  <c r="O114" i="2"/>
  <c r="N114" i="2"/>
  <c r="M114" i="2"/>
  <c r="L114" i="2"/>
  <c r="K114" i="2"/>
  <c r="J114" i="2"/>
  <c r="I114" i="2"/>
  <c r="I116" i="2" s="1"/>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Q116" i="2" l="1"/>
  <c r="D116" i="2"/>
  <c r="L116" i="2"/>
  <c r="T116" i="2"/>
  <c r="CC114" i="2"/>
  <c r="O116" i="2"/>
  <c r="CC116" i="2"/>
  <c r="H116" i="2"/>
  <c r="P116" i="2"/>
  <c r="J116" i="2"/>
  <c r="R116" i="2"/>
  <c r="C116" i="2"/>
  <c r="K116" i="2"/>
  <c r="S116" i="2"/>
  <c r="E116" i="2"/>
  <c r="M116" i="2"/>
  <c r="U116" i="2"/>
  <c r="CD114" i="2"/>
  <c r="CD116" i="2" s="1"/>
  <c r="F116" i="2"/>
  <c r="N116" i="2"/>
  <c r="V116" i="2"/>
  <c r="CF114" i="2"/>
  <c r="CF116" i="2" s="1"/>
  <c r="G116" i="2"/>
  <c r="CE114" i="2"/>
  <c r="CE116" i="2" s="1"/>
  <c r="CB114" i="2"/>
  <c r="CB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DA84"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B58" i="2" l="1"/>
  <c r="CB56" i="2"/>
  <c r="CB53" i="2"/>
  <c r="CB51" i="2"/>
  <c r="CB50" i="2"/>
  <c r="CB49" i="2"/>
  <c r="CB48" i="2"/>
  <c r="CC58" i="2"/>
  <c r="CC56" i="2"/>
  <c r="CC53" i="2"/>
  <c r="CC51" i="2"/>
  <c r="CC50" i="2"/>
  <c r="CC49" i="2"/>
  <c r="CC48" i="2"/>
  <c r="CD58" i="2"/>
  <c r="CD56" i="2"/>
  <c r="CD53" i="2"/>
  <c r="CD51" i="2"/>
  <c r="CD50" i="2"/>
  <c r="CD49" i="2"/>
  <c r="CD48" i="2"/>
  <c r="CE58" i="2"/>
  <c r="CE56" i="2"/>
  <c r="CE53" i="2"/>
  <c r="CE51" i="2"/>
  <c r="CE50" i="2"/>
  <c r="CE49" i="2"/>
  <c r="CE48" i="2"/>
  <c r="CF58" i="2"/>
  <c r="CF56" i="2"/>
  <c r="CF53" i="2"/>
  <c r="CF51" i="2"/>
  <c r="CF50" i="2"/>
  <c r="CF49" i="2"/>
  <c r="CF48" i="2"/>
  <c r="CG58" i="2"/>
  <c r="CG56" i="2"/>
  <c r="CG53" i="2"/>
  <c r="CG51" i="2"/>
  <c r="CG50" i="2"/>
  <c r="CG49" i="2"/>
  <c r="CG48" i="2"/>
  <c r="CH58" i="2"/>
  <c r="CH56" i="2"/>
  <c r="CH53" i="2"/>
  <c r="CH51" i="2"/>
  <c r="CH50" i="2"/>
  <c r="CH49" i="2"/>
  <c r="CH48" i="2"/>
  <c r="CI58" i="2"/>
  <c r="CI56" i="2"/>
  <c r="CI53" i="2"/>
  <c r="CI51" i="2"/>
  <c r="CI50" i="2"/>
  <c r="CI49" i="2"/>
  <c r="CI48" i="2"/>
  <c r="CJ58" i="2"/>
  <c r="CJ56" i="2"/>
  <c r="CJ53" i="2"/>
  <c r="CJ51" i="2"/>
  <c r="CJ50" i="2"/>
  <c r="CJ49" i="2"/>
  <c r="CJ48" i="2"/>
  <c r="CK58" i="2"/>
  <c r="CK56" i="2"/>
  <c r="CK53" i="2"/>
  <c r="CK51" i="2"/>
  <c r="CK50" i="2"/>
  <c r="CK49" i="2"/>
  <c r="CK48" i="2"/>
  <c r="CL58" i="2"/>
  <c r="CL56" i="2"/>
  <c r="CL53" i="2"/>
  <c r="CL51" i="2"/>
  <c r="CL50" i="2"/>
  <c r="CL49" i="2"/>
  <c r="CL48"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113" i="2"/>
  <c r="CM112"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Q60" i="2"/>
  <c r="CR60" i="2" s="1"/>
  <c r="CS60" i="2" s="1"/>
  <c r="CT60" i="2" s="1"/>
  <c r="CU60" i="2" s="1"/>
  <c r="CV60" i="2" s="1"/>
  <c r="CW60" i="2" s="1"/>
  <c r="CX60" i="2" s="1"/>
  <c r="CY60" i="2" s="1"/>
  <c r="CZ60" i="2" s="1"/>
  <c r="DA60" i="2" s="1"/>
  <c r="CP60" i="2"/>
  <c r="CQ113" i="2"/>
  <c r="CQ112" i="2"/>
  <c r="CQ100" i="2"/>
  <c r="CQ98" i="2"/>
  <c r="CQ97" i="2"/>
  <c r="CQ96" i="2"/>
  <c r="CQ95" i="2"/>
  <c r="CQ94" i="2"/>
  <c r="CQ93" i="2"/>
  <c r="CQ92" i="2"/>
  <c r="CQ91" i="2"/>
  <c r="CQ90" i="2"/>
  <c r="CQ89" i="2"/>
  <c r="CQ88" i="2"/>
  <c r="CQ87" i="2"/>
  <c r="CQ84" i="2"/>
  <c r="CQ83" i="2"/>
  <c r="CQ82" i="2"/>
  <c r="CQ81" i="2"/>
  <c r="CQ80" i="2"/>
  <c r="CQ79" i="2"/>
  <c r="CQ78" i="2"/>
  <c r="CQ77" i="2"/>
  <c r="CQ76" i="2"/>
  <c r="CQ75" i="2"/>
  <c r="CQ74" i="2"/>
  <c r="CQ73" i="2"/>
  <c r="CQ72" i="2"/>
  <c r="CU76" i="2" l="1"/>
  <c r="CM103" i="2"/>
  <c r="CM104" i="2"/>
  <c r="CM105" i="2"/>
  <c r="CN104" i="2"/>
  <c r="CN105" i="2"/>
  <c r="CN103" i="2"/>
  <c r="CP105" i="2"/>
  <c r="CP103" i="2"/>
  <c r="CP104" i="2"/>
  <c r="CO104" i="2"/>
  <c r="CO105" i="2"/>
  <c r="CO103" i="2"/>
  <c r="CQ105" i="2"/>
  <c r="CQ104" i="2"/>
  <c r="CQ103" i="2"/>
  <c r="CH63" i="2"/>
  <c r="CD63" i="2"/>
  <c r="CI64" i="2"/>
  <c r="CL66" i="2"/>
  <c r="CE63" i="2"/>
  <c r="CJ64" i="2"/>
  <c r="CG64" i="2"/>
  <c r="CL63" i="2"/>
  <c r="CL64" i="2"/>
  <c r="CK64" i="2"/>
  <c r="CH64" i="2"/>
  <c r="CE64" i="2"/>
  <c r="CD64" i="2"/>
  <c r="CC64" i="2"/>
  <c r="CB64" i="2"/>
  <c r="CK66" i="2"/>
  <c r="CJ66" i="2"/>
  <c r="CI66" i="2"/>
  <c r="CH66" i="2"/>
  <c r="CG66" i="2"/>
  <c r="CF66" i="2"/>
  <c r="CE66" i="2"/>
  <c r="CD66" i="2"/>
  <c r="CC66" i="2"/>
  <c r="CB66" i="2"/>
  <c r="CV76" i="2"/>
  <c r="CF64" i="2"/>
  <c r="CK63" i="2"/>
  <c r="CG63" i="2"/>
  <c r="CC63" i="2"/>
  <c r="CJ63" i="2"/>
  <c r="CF63" i="2"/>
  <c r="CB63" i="2"/>
  <c r="CI63" i="2"/>
  <c r="CX76"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DA78" i="2" s="1"/>
  <c r="DA79" i="2" s="1"/>
  <c r="T219" i="3"/>
  <c r="T215" i="3"/>
  <c r="T216" i="3"/>
  <c r="T217" i="3"/>
  <c r="T218" i="3"/>
  <c r="Y239" i="3" l="1"/>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M58" i="2" s="1"/>
  <c r="AX56" i="2"/>
  <c r="CM56" i="2" s="1"/>
  <c r="AX53" i="2"/>
  <c r="AX52" i="2"/>
  <c r="AX51" i="2"/>
  <c r="CM51" i="2" s="1"/>
  <c r="AX49" i="2"/>
  <c r="BE85" i="2"/>
  <c r="BB58" i="2"/>
  <c r="CN58" i="2" s="1"/>
  <c r="BB56" i="2"/>
  <c r="CN56" i="2" s="1"/>
  <c r="BB53" i="2"/>
  <c r="BB52" i="2"/>
  <c r="BB51" i="2"/>
  <c r="CN51" i="2" s="1"/>
  <c r="BB49" i="2"/>
  <c r="BF58" i="2"/>
  <c r="CO58" i="2" s="1"/>
  <c r="BM99" i="2"/>
  <c r="BM101" i="2" s="1"/>
  <c r="BM54" i="2"/>
  <c r="BF56" i="2"/>
  <c r="CO56" i="2" s="1"/>
  <c r="BF53" i="2"/>
  <c r="BF52" i="2"/>
  <c r="BF51" i="2"/>
  <c r="CO51" i="2" s="1"/>
  <c r="BF49" i="2"/>
  <c r="BJ58" i="2"/>
  <c r="CP58" i="2" s="1"/>
  <c r="BJ56" i="2"/>
  <c r="CP56" i="2" s="1"/>
  <c r="BJ53" i="2"/>
  <c r="BJ52" i="2"/>
  <c r="BJ51" i="2"/>
  <c r="CP51" i="2" s="1"/>
  <c r="BJ49" i="2"/>
  <c r="BN58" i="2"/>
  <c r="CQ58" i="2" s="1"/>
  <c r="BN56" i="2"/>
  <c r="CQ56" i="2" s="1"/>
  <c r="CR56" i="2" s="1"/>
  <c r="CS56" i="2" s="1"/>
  <c r="CT56" i="2" s="1"/>
  <c r="CU56" i="2" s="1"/>
  <c r="CV56" i="2" s="1"/>
  <c r="CW56" i="2" s="1"/>
  <c r="CX56" i="2" s="1"/>
  <c r="CY56" i="2" s="1"/>
  <c r="CZ56" i="2" s="1"/>
  <c r="DA56" i="2" s="1"/>
  <c r="BN53" i="2"/>
  <c r="BN52" i="2"/>
  <c r="BN51" i="2"/>
  <c r="CQ51" i="2" s="1"/>
  <c r="BN49" i="2"/>
  <c r="BO85" i="2"/>
  <c r="BL54" i="2"/>
  <c r="BK54" i="2"/>
  <c r="BI54" i="2"/>
  <c r="BH54" i="2"/>
  <c r="BG54" i="2"/>
  <c r="BE54" i="2"/>
  <c r="BD54" i="2"/>
  <c r="BC54" i="2"/>
  <c r="BA54" i="2"/>
  <c r="AZ54" i="2"/>
  <c r="AY54" i="2"/>
  <c r="AW54" i="2"/>
  <c r="AV54" i="2"/>
  <c r="BO54" i="2"/>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M33" i="2" s="1"/>
  <c r="AX32" i="2"/>
  <c r="CM32" i="2" s="1"/>
  <c r="AX31" i="2"/>
  <c r="CM31" i="2" s="1"/>
  <c r="AX30" i="2"/>
  <c r="CM30" i="2" s="1"/>
  <c r="AX29" i="2"/>
  <c r="CM29" i="2" s="1"/>
  <c r="BB33" i="2"/>
  <c r="CN33" i="2" s="1"/>
  <c r="BB32" i="2"/>
  <c r="CN32" i="2" s="1"/>
  <c r="BB31" i="2"/>
  <c r="CN31" i="2" s="1"/>
  <c r="BB30" i="2"/>
  <c r="CN30" i="2" s="1"/>
  <c r="BB29" i="2"/>
  <c r="CN29" i="2" s="1"/>
  <c r="BF33" i="2"/>
  <c r="CO33" i="2" s="1"/>
  <c r="BF32" i="2"/>
  <c r="CO32" i="2" s="1"/>
  <c r="BF31" i="2"/>
  <c r="CO31" i="2" s="1"/>
  <c r="BF30" i="2"/>
  <c r="CO30" i="2" s="1"/>
  <c r="BF29" i="2"/>
  <c r="CO29" i="2" s="1"/>
  <c r="BJ33" i="2"/>
  <c r="CP33" i="2" s="1"/>
  <c r="BJ32" i="2"/>
  <c r="CP32" i="2" s="1"/>
  <c r="BJ31" i="2"/>
  <c r="CP31" i="2" s="1"/>
  <c r="BJ30" i="2"/>
  <c r="CP30" i="2" s="1"/>
  <c r="BJ29" i="2"/>
  <c r="CP29" i="2" s="1"/>
  <c r="BN33" i="2"/>
  <c r="CQ33" i="2" s="1"/>
  <c r="BN32" i="2"/>
  <c r="CQ32" i="2" s="1"/>
  <c r="BN31" i="2"/>
  <c r="CQ31" i="2" s="1"/>
  <c r="BN30" i="2"/>
  <c r="CQ30" i="2" s="1"/>
  <c r="BN29" i="2"/>
  <c r="CQ29" i="2" s="1"/>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M11" i="2" s="1"/>
  <c r="AX10" i="2"/>
  <c r="CM10" i="2" s="1"/>
  <c r="AX9" i="2"/>
  <c r="CM9" i="2" s="1"/>
  <c r="AX8" i="2"/>
  <c r="CM8" i="2" s="1"/>
  <c r="AX6" i="2"/>
  <c r="CM6" i="2" s="1"/>
  <c r="AX5" i="2"/>
  <c r="CM5" i="2" s="1"/>
  <c r="AX4" i="2"/>
  <c r="CM4" i="2" s="1"/>
  <c r="BB11" i="2"/>
  <c r="CN11" i="2" s="1"/>
  <c r="BB10" i="2"/>
  <c r="CN10" i="2" s="1"/>
  <c r="BB9" i="2"/>
  <c r="CN9" i="2" s="1"/>
  <c r="BB8" i="2"/>
  <c r="CN8" i="2" s="1"/>
  <c r="BB6" i="2"/>
  <c r="CN6" i="2" s="1"/>
  <c r="BB5" i="2"/>
  <c r="CN5" i="2" s="1"/>
  <c r="BB4" i="2"/>
  <c r="CN4" i="2" s="1"/>
  <c r="BF11" i="2"/>
  <c r="CO11" i="2" s="1"/>
  <c r="BF10" i="2"/>
  <c r="CO10" i="2" s="1"/>
  <c r="BF9" i="2"/>
  <c r="CO9" i="2" s="1"/>
  <c r="BF8" i="2"/>
  <c r="CO8" i="2" s="1"/>
  <c r="BF6" i="2"/>
  <c r="CO6" i="2" s="1"/>
  <c r="BF5" i="2"/>
  <c r="CO5" i="2" s="1"/>
  <c r="BF4" i="2"/>
  <c r="CO4" i="2" s="1"/>
  <c r="BJ11" i="2"/>
  <c r="CP11" i="2" s="1"/>
  <c r="BJ10" i="2"/>
  <c r="CP10" i="2" s="1"/>
  <c r="BJ9" i="2"/>
  <c r="CP9" i="2" s="1"/>
  <c r="BJ8" i="2"/>
  <c r="CP8" i="2" s="1"/>
  <c r="BJ6" i="2"/>
  <c r="CP6" i="2" s="1"/>
  <c r="BJ5" i="2"/>
  <c r="CP5" i="2" s="1"/>
  <c r="BJ4" i="2"/>
  <c r="CP4" i="2" s="1"/>
  <c r="BN11" i="2"/>
  <c r="BN10" i="2"/>
  <c r="BN9" i="2"/>
  <c r="BN8" i="2"/>
  <c r="BN6" i="2"/>
  <c r="CQ6" i="2" s="1"/>
  <c r="BN5" i="2"/>
  <c r="CQ5" i="2" s="1"/>
  <c r="BN4" i="2"/>
  <c r="BO7" i="2"/>
  <c r="BM7" i="2"/>
  <c r="BL7" i="2"/>
  <c r="BI7" i="2"/>
  <c r="BI12" i="2" s="1"/>
  <c r="BH7" i="2"/>
  <c r="BH12" i="2" s="1"/>
  <c r="BG7" i="2"/>
  <c r="BE7" i="2"/>
  <c r="BE12" i="2" s="1"/>
  <c r="BD7" i="2"/>
  <c r="BD12" i="2" s="1"/>
  <c r="BC7" i="2"/>
  <c r="BA7" i="2"/>
  <c r="BA12" i="2" s="1"/>
  <c r="BA48" i="2" s="1"/>
  <c r="AZ7" i="2"/>
  <c r="AZ12" i="2" s="1"/>
  <c r="AY7" i="2"/>
  <c r="AW7" i="2"/>
  <c r="AW12" i="2" s="1"/>
  <c r="AW48" i="2" s="1"/>
  <c r="AV7" i="2"/>
  <c r="AV12" i="2" s="1"/>
  <c r="AV48" i="2" s="1"/>
  <c r="AU7" i="2"/>
  <c r="BK7" i="2"/>
  <c r="BO115" i="2"/>
  <c r="BN115" i="2"/>
  <c r="BM115" i="2"/>
  <c r="BL115" i="2"/>
  <c r="BK115" i="2"/>
  <c r="BJ115" i="2"/>
  <c r="BI115" i="2"/>
  <c r="BH115" i="2"/>
  <c r="BG115" i="2"/>
  <c r="BF115" i="2"/>
  <c r="BE115" i="2"/>
  <c r="BD115" i="2"/>
  <c r="BC115" i="2"/>
  <c r="BB115" i="2"/>
  <c r="BA115" i="2"/>
  <c r="AZ115" i="2"/>
  <c r="AY115" i="2"/>
  <c r="AX115" i="2"/>
  <c r="AW115" i="2"/>
  <c r="AV115" i="2"/>
  <c r="AU115" i="2"/>
  <c r="BN85" i="2"/>
  <c r="CQ85" i="2" s="1"/>
  <c r="BM85" i="2"/>
  <c r="BL85" i="2"/>
  <c r="BK85" i="2"/>
  <c r="BJ85" i="2"/>
  <c r="CP85" i="2" s="1"/>
  <c r="BI85" i="2"/>
  <c r="BH85" i="2"/>
  <c r="BG85" i="2"/>
  <c r="BF85" i="2"/>
  <c r="CO85" i="2" s="1"/>
  <c r="BD85" i="2"/>
  <c r="BC85" i="2"/>
  <c r="BB85" i="2"/>
  <c r="CN85" i="2" s="1"/>
  <c r="BA85" i="2"/>
  <c r="AZ85" i="2"/>
  <c r="AY85" i="2"/>
  <c r="AX85" i="2"/>
  <c r="CM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BM12" i="2" l="1"/>
  <c r="BQ21" i="2" s="1"/>
  <c r="BQ17" i="2"/>
  <c r="BL45" i="2"/>
  <c r="BP40" i="2"/>
  <c r="BL12" i="2"/>
  <c r="BP21" i="2" s="1"/>
  <c r="BP17" i="2"/>
  <c r="AW67" i="2"/>
  <c r="AV116" i="2"/>
  <c r="BD116" i="2"/>
  <c r="BL116" i="2"/>
  <c r="BA106" i="2"/>
  <c r="AW116" i="2"/>
  <c r="BE116" i="2"/>
  <c r="BM116" i="2"/>
  <c r="AX116" i="2"/>
  <c r="BF116" i="2"/>
  <c r="BN116" i="2"/>
  <c r="AQ116" i="2"/>
  <c r="CL114" i="2"/>
  <c r="CL116" i="2" s="1"/>
  <c r="AY116" i="2"/>
  <c r="BG116" i="2"/>
  <c r="BO116" i="2"/>
  <c r="AZ116" i="2"/>
  <c r="BH116" i="2"/>
  <c r="BA116" i="2"/>
  <c r="BI116" i="2"/>
  <c r="BB116" i="2"/>
  <c r="BJ116" i="2"/>
  <c r="AU116" i="2"/>
  <c r="BC116" i="2"/>
  <c r="BK116" i="2"/>
  <c r="CG114" i="2"/>
  <c r="CG116" i="2" s="1"/>
  <c r="CH114" i="2"/>
  <c r="CH116" i="2" s="1"/>
  <c r="CI114" i="2"/>
  <c r="CI116" i="2" s="1"/>
  <c r="CJ114" i="2"/>
  <c r="CJ116" i="2" s="1"/>
  <c r="CK114" i="2"/>
  <c r="CK116" i="2" s="1"/>
  <c r="CM49" i="2"/>
  <c r="CM107" i="2" s="1"/>
  <c r="AX107" i="2"/>
  <c r="CP49" i="2"/>
  <c r="CP107" i="2" s="1"/>
  <c r="BJ107" i="2"/>
  <c r="CQ49" i="2"/>
  <c r="CQ107" i="2" s="1"/>
  <c r="BN107" i="2"/>
  <c r="CN49" i="2"/>
  <c r="CN107" i="2" s="1"/>
  <c r="BB107" i="2"/>
  <c r="CO49" i="2"/>
  <c r="CO107" i="2" s="1"/>
  <c r="BF107" i="2"/>
  <c r="F54" i="2"/>
  <c r="F67" i="2" s="1"/>
  <c r="F65" i="2"/>
  <c r="V54" i="2"/>
  <c r="V67" i="2" s="1"/>
  <c r="V65" i="2"/>
  <c r="CQ53" i="2"/>
  <c r="CN115" i="2"/>
  <c r="CP115" i="2"/>
  <c r="H54" i="2"/>
  <c r="H67" i="2" s="1"/>
  <c r="H65" i="2"/>
  <c r="P54" i="2"/>
  <c r="P67" i="2" s="1"/>
  <c r="P65" i="2"/>
  <c r="X54" i="2"/>
  <c r="X67" i="2" s="1"/>
  <c r="X65" i="2"/>
  <c r="AF54" i="2"/>
  <c r="AF67" i="2" s="1"/>
  <c r="AF65" i="2"/>
  <c r="AN54" i="2"/>
  <c r="AN67" i="2" s="1"/>
  <c r="AN65" i="2"/>
  <c r="CM52" i="2"/>
  <c r="AL54" i="2"/>
  <c r="AL67" i="2" s="1"/>
  <c r="AL65" i="2"/>
  <c r="I54" i="2"/>
  <c r="I67" i="2" s="1"/>
  <c r="I65" i="2"/>
  <c r="Q54" i="2"/>
  <c r="Q67" i="2" s="1"/>
  <c r="Q65" i="2"/>
  <c r="Y54" i="2"/>
  <c r="Y67" i="2" s="1"/>
  <c r="Y65" i="2"/>
  <c r="AG54" i="2"/>
  <c r="AG67" i="2" s="1"/>
  <c r="AG65" i="2"/>
  <c r="AO54" i="2"/>
  <c r="AO67" i="2" s="1"/>
  <c r="AO65" i="2"/>
  <c r="CO52" i="2"/>
  <c r="CN52" i="2"/>
  <c r="CM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O53" i="2"/>
  <c r="CN53" i="2"/>
  <c r="N54" i="2"/>
  <c r="N67" i="2" s="1"/>
  <c r="N65" i="2"/>
  <c r="AW50" i="2"/>
  <c r="AW63" i="2" s="1"/>
  <c r="AW65" i="2"/>
  <c r="AW66" i="2"/>
  <c r="CP52" i="2"/>
  <c r="AW64" i="2"/>
  <c r="D54" i="2"/>
  <c r="D67" i="2" s="1"/>
  <c r="D65" i="2"/>
  <c r="L54" i="2"/>
  <c r="L67" i="2" s="1"/>
  <c r="L65" i="2"/>
  <c r="T54" i="2"/>
  <c r="T67" i="2" s="1"/>
  <c r="T65" i="2"/>
  <c r="AB54" i="2"/>
  <c r="AB67" i="2" s="1"/>
  <c r="AB65" i="2"/>
  <c r="AJ54" i="2"/>
  <c r="AJ67" i="2" s="1"/>
  <c r="AJ65" i="2"/>
  <c r="AR54" i="2"/>
  <c r="AR67" i="2" s="1"/>
  <c r="AR65" i="2"/>
  <c r="CP53" i="2"/>
  <c r="AD54" i="2"/>
  <c r="AD67" i="2" s="1"/>
  <c r="AD65" i="2"/>
  <c r="E54" i="2"/>
  <c r="E67" i="2" s="1"/>
  <c r="E65" i="2"/>
  <c r="M54" i="2"/>
  <c r="M67" i="2" s="1"/>
  <c r="M65" i="2"/>
  <c r="U54" i="2"/>
  <c r="U67" i="2" s="1"/>
  <c r="U65" i="2"/>
  <c r="AC54" i="2"/>
  <c r="AC67" i="2" s="1"/>
  <c r="AC65" i="2"/>
  <c r="AK54" i="2"/>
  <c r="AK67" i="2" s="1"/>
  <c r="AK65" i="2"/>
  <c r="AS54" i="2"/>
  <c r="AS67" i="2" s="1"/>
  <c r="AS65" i="2"/>
  <c r="AV67" i="2"/>
  <c r="CQ52" i="2"/>
  <c r="CM114" i="2"/>
  <c r="CO114" i="2"/>
  <c r="CQ114" i="2"/>
  <c r="BA64" i="2"/>
  <c r="CN19" i="2"/>
  <c r="BA67" i="2"/>
  <c r="CN14" i="2"/>
  <c r="CP14" i="2"/>
  <c r="BL23" i="2"/>
  <c r="CN27" i="2"/>
  <c r="CN25" i="2"/>
  <c r="CN23" i="2"/>
  <c r="CN26" i="2"/>
  <c r="CN24" i="2"/>
  <c r="CQ10" i="2"/>
  <c r="CN15" i="2"/>
  <c r="CP38" i="2"/>
  <c r="CO16" i="2"/>
  <c r="AU46" i="2"/>
  <c r="CQ37" i="2"/>
  <c r="CN38" i="2"/>
  <c r="AV64" i="2"/>
  <c r="O54" i="2"/>
  <c r="CE52" i="2"/>
  <c r="CE65" i="2" s="1"/>
  <c r="AM54" i="2"/>
  <c r="CK52" i="2"/>
  <c r="CK65" i="2" s="1"/>
  <c r="CQ38" i="2"/>
  <c r="CN39" i="2"/>
  <c r="CN114" i="2"/>
  <c r="CN116" i="2" s="1"/>
  <c r="CP114" i="2"/>
  <c r="CP116" i="2" s="1"/>
  <c r="CP37" i="2"/>
  <c r="BN101" i="2"/>
  <c r="CQ101" i="2" s="1"/>
  <c r="CQ99" i="2"/>
  <c r="CO26" i="2"/>
  <c r="CO24" i="2"/>
  <c r="CO27" i="2"/>
  <c r="CO25" i="2"/>
  <c r="CO23" i="2"/>
  <c r="CQ11" i="2"/>
  <c r="CR11" i="2" s="1"/>
  <c r="CS11" i="2" s="1"/>
  <c r="CT11" i="2" s="1"/>
  <c r="CU11" i="2" s="1"/>
  <c r="CV11" i="2" s="1"/>
  <c r="CW11" i="2" s="1"/>
  <c r="CX11" i="2" s="1"/>
  <c r="CY11" i="2" s="1"/>
  <c r="CZ11" i="2" s="1"/>
  <c r="DA11" i="2" s="1"/>
  <c r="CN36" i="2"/>
  <c r="AX101" i="2"/>
  <c r="CM101" i="2" s="1"/>
  <c r="CM99" i="2"/>
  <c r="BC12" i="2"/>
  <c r="BC27" i="2" s="1"/>
  <c r="CN16" i="2"/>
  <c r="G54" i="2"/>
  <c r="CC52" i="2"/>
  <c r="CC65" i="2" s="1"/>
  <c r="AE54" i="2"/>
  <c r="CI52" i="2"/>
  <c r="CI65" i="2" s="1"/>
  <c r="CQ36" i="2"/>
  <c r="CN37" i="2"/>
  <c r="CP15" i="2"/>
  <c r="CR5" i="2"/>
  <c r="CS5" i="2" s="1"/>
  <c r="CT5" i="2" s="1"/>
  <c r="CU5" i="2" s="1"/>
  <c r="CV5" i="2" s="1"/>
  <c r="CW5" i="2" s="1"/>
  <c r="CX5" i="2" s="1"/>
  <c r="CY5" i="2" s="1"/>
  <c r="CZ5" i="2" s="1"/>
  <c r="DA5" i="2" s="1"/>
  <c r="CQ15" i="2"/>
  <c r="CO36" i="2"/>
  <c r="CR6" i="2"/>
  <c r="CS6" i="2" s="1"/>
  <c r="CT6" i="2" s="1"/>
  <c r="CU6" i="2" s="1"/>
  <c r="CV6" i="2" s="1"/>
  <c r="CW6" i="2" s="1"/>
  <c r="CX6" i="2" s="1"/>
  <c r="CY6" i="2" s="1"/>
  <c r="CZ6" i="2" s="1"/>
  <c r="DA6" i="2" s="1"/>
  <c r="CQ16" i="2"/>
  <c r="CN20" i="2"/>
  <c r="CO14" i="2"/>
  <c r="BF101" i="2"/>
  <c r="CO101" i="2" s="1"/>
  <c r="CO99" i="2"/>
  <c r="CO15" i="2"/>
  <c r="W54" i="2"/>
  <c r="CG52" i="2"/>
  <c r="CG65" i="2" s="1"/>
  <c r="CP39" i="2"/>
  <c r="CQ4" i="2"/>
  <c r="CN18" i="2"/>
  <c r="AU12" i="2"/>
  <c r="AU25" i="2" s="1"/>
  <c r="CP16" i="2"/>
  <c r="CO18" i="2"/>
  <c r="BG12" i="2"/>
  <c r="BG25" i="2" s="1"/>
  <c r="CP18" i="2"/>
  <c r="CO19" i="2"/>
  <c r="CQ39" i="2"/>
  <c r="CO37" i="2"/>
  <c r="BB101" i="2"/>
  <c r="CN101" i="2" s="1"/>
  <c r="CN99" i="2"/>
  <c r="BJ101" i="2"/>
  <c r="CP101" i="2" s="1"/>
  <c r="CP99" i="2"/>
  <c r="CM115" i="2"/>
  <c r="CO115" i="2"/>
  <c r="CQ115" i="2"/>
  <c r="CQ8" i="2"/>
  <c r="CP19" i="2"/>
  <c r="CO20" i="2"/>
  <c r="C54" i="2"/>
  <c r="CB52" i="2"/>
  <c r="CB65" i="2" s="1"/>
  <c r="K54" i="2"/>
  <c r="CD52" i="2"/>
  <c r="CD65" i="2" s="1"/>
  <c r="S54" i="2"/>
  <c r="CF52" i="2"/>
  <c r="CF65" i="2" s="1"/>
  <c r="AA54" i="2"/>
  <c r="CH52" i="2"/>
  <c r="CH65" i="2" s="1"/>
  <c r="AI54" i="2"/>
  <c r="CJ52" i="2"/>
  <c r="CJ65" i="2" s="1"/>
  <c r="AQ54" i="2"/>
  <c r="CL52" i="2"/>
  <c r="CL65" i="2" s="1"/>
  <c r="AY45" i="2"/>
  <c r="CO38" i="2"/>
  <c r="AY12" i="2"/>
  <c r="AY23" i="2" s="1"/>
  <c r="CQ9" i="2"/>
  <c r="CP20" i="2"/>
  <c r="BK43" i="2"/>
  <c r="CP36" i="2"/>
  <c r="CO39" i="2"/>
  <c r="BF54" i="2"/>
  <c r="CO54" i="2" s="1"/>
  <c r="BE40" i="2"/>
  <c r="BN37" i="2"/>
  <c r="BB38" i="2"/>
  <c r="BG40" i="2"/>
  <c r="BN38" i="2"/>
  <c r="BF36" i="2"/>
  <c r="BB39" i="2"/>
  <c r="BK17" i="2"/>
  <c r="AX54" i="2"/>
  <c r="BB54" i="2"/>
  <c r="BJ54" i="2"/>
  <c r="BN54" i="2"/>
  <c r="BM21"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N34" i="2" s="1"/>
  <c r="BF34" i="2"/>
  <c r="BF45" i="2" s="1"/>
  <c r="BJ34" i="2"/>
  <c r="CP34" i="2" s="1"/>
  <c r="BN34" i="2"/>
  <c r="BN44" i="2" s="1"/>
  <c r="BE21" i="2"/>
  <c r="BF18" i="2"/>
  <c r="BB19" i="2"/>
  <c r="AV25" i="2"/>
  <c r="BH21" i="2"/>
  <c r="AZ24" i="2"/>
  <c r="BD21" i="2"/>
  <c r="BN14" i="2"/>
  <c r="BJ15" i="2"/>
  <c r="BF16" i="2"/>
  <c r="BB18" i="2"/>
  <c r="AV27" i="2"/>
  <c r="AV23" i="2"/>
  <c r="BD27" i="2"/>
  <c r="BD25" i="2"/>
  <c r="BD23" i="2"/>
  <c r="BL27" i="2"/>
  <c r="BG17" i="2"/>
  <c r="BL25" i="2"/>
  <c r="AZ48" i="2"/>
  <c r="AZ106" i="2" s="1"/>
  <c r="BF14" i="2"/>
  <c r="BB15" i="2"/>
  <c r="AZ26" i="2"/>
  <c r="BH48" i="2"/>
  <c r="BH106" i="2" s="1"/>
  <c r="BI21" i="2"/>
  <c r="BN19" i="2"/>
  <c r="BJ20" i="2"/>
  <c r="AW23" i="2"/>
  <c r="BE23" i="2"/>
  <c r="BM23" i="2"/>
  <c r="BA24" i="2"/>
  <c r="BI24" i="2"/>
  <c r="AW25" i="2"/>
  <c r="BE25" i="2"/>
  <c r="BM25" i="2"/>
  <c r="BA26" i="2"/>
  <c r="BI26" i="2"/>
  <c r="AW27" i="2"/>
  <c r="BE27" i="2"/>
  <c r="BM27" i="2"/>
  <c r="BI48" i="2"/>
  <c r="BI106" i="2" s="1"/>
  <c r="BH24" i="2"/>
  <c r="BH26" i="2"/>
  <c r="BL21" i="2"/>
  <c r="AY17" i="2"/>
  <c r="BO17" i="2"/>
  <c r="BJ14" i="2"/>
  <c r="BF15" i="2"/>
  <c r="BB16" i="2"/>
  <c r="AZ23" i="2"/>
  <c r="BH23" i="2"/>
  <c r="AV24" i="2"/>
  <c r="BD24" i="2"/>
  <c r="BL24" i="2"/>
  <c r="AZ25" i="2"/>
  <c r="BH25" i="2"/>
  <c r="AV26" i="2"/>
  <c r="BD26" i="2"/>
  <c r="BL26" i="2"/>
  <c r="AZ27" i="2"/>
  <c r="BH27" i="2"/>
  <c r="BD48" i="2"/>
  <c r="BD106" i="2" s="1"/>
  <c r="BL48" i="2"/>
  <c r="BL106" i="2" s="1"/>
  <c r="BA21" i="2"/>
  <c r="BA23" i="2"/>
  <c r="BI23" i="2"/>
  <c r="AW24" i="2"/>
  <c r="BE24" i="2"/>
  <c r="BM24" i="2"/>
  <c r="BA25" i="2"/>
  <c r="BI25" i="2"/>
  <c r="AW26" i="2"/>
  <c r="BE26" i="2"/>
  <c r="BM26" i="2"/>
  <c r="BA27" i="2"/>
  <c r="BI27" i="2"/>
  <c r="BE48" i="2"/>
  <c r="BE106" i="2" s="1"/>
  <c r="BM48" i="2"/>
  <c r="BM106" i="2" s="1"/>
  <c r="BN16" i="2"/>
  <c r="BJ18" i="2"/>
  <c r="BF19" i="2"/>
  <c r="BB20" i="2"/>
  <c r="AZ17" i="2"/>
  <c r="BH17" i="2"/>
  <c r="BA17" i="2"/>
  <c r="BI17" i="2"/>
  <c r="BO12" i="2"/>
  <c r="BK12" i="2"/>
  <c r="BC17" i="2"/>
  <c r="BD17" i="2"/>
  <c r="BL17" i="2"/>
  <c r="BE17" i="2"/>
  <c r="BM17" i="2"/>
  <c r="AX7" i="2"/>
  <c r="AX12" i="2" s="1"/>
  <c r="AX27" i="2" s="1"/>
  <c r="BB7" i="2"/>
  <c r="CN7" i="2" s="1"/>
  <c r="BF7" i="2"/>
  <c r="CO7" i="2" s="1"/>
  <c r="BJ7" i="2"/>
  <c r="CP7" i="2" s="1"/>
  <c r="BN7" i="2"/>
  <c r="CQ7" i="2" s="1"/>
  <c r="CQ116" i="2" l="1"/>
  <c r="BA55" i="2"/>
  <c r="BG27" i="2"/>
  <c r="BG26" i="2"/>
  <c r="BC25" i="2"/>
  <c r="BC26" i="2"/>
  <c r="AV55" i="2"/>
  <c r="AV57" i="2" s="1"/>
  <c r="AW55" i="2"/>
  <c r="AW57" i="2" s="1"/>
  <c r="CO116" i="2"/>
  <c r="CM116" i="2"/>
  <c r="BG24" i="2"/>
  <c r="BC23" i="2"/>
  <c r="BG23" i="2"/>
  <c r="BC24" i="2"/>
  <c r="BI66" i="2"/>
  <c r="BI65" i="2"/>
  <c r="BL65" i="2"/>
  <c r="BL66" i="2"/>
  <c r="BH66" i="2"/>
  <c r="BH65" i="2"/>
  <c r="BD67" i="2"/>
  <c r="BD65" i="2"/>
  <c r="BD66" i="2"/>
  <c r="BE65" i="2"/>
  <c r="BE66" i="2"/>
  <c r="BO26" i="2"/>
  <c r="BO27" i="2"/>
  <c r="BO25" i="2"/>
  <c r="BO24" i="2"/>
  <c r="BO23" i="2"/>
  <c r="AZ66" i="2"/>
  <c r="AZ65" i="2"/>
  <c r="BM65" i="2"/>
  <c r="BM66" i="2"/>
  <c r="BG21" i="2"/>
  <c r="AU23" i="2"/>
  <c r="CO34" i="2"/>
  <c r="CP40" i="2" s="1"/>
  <c r="CP17" i="2"/>
  <c r="AU24" i="2"/>
  <c r="CN46" i="2"/>
  <c r="CN45" i="2"/>
  <c r="CN42" i="2"/>
  <c r="CN44" i="2"/>
  <c r="CN43" i="2"/>
  <c r="CC54" i="2"/>
  <c r="CC67" i="2" s="1"/>
  <c r="G67" i="2"/>
  <c r="AZ50" i="2"/>
  <c r="AZ64" i="2"/>
  <c r="AY48" i="2"/>
  <c r="AY106" i="2" s="1"/>
  <c r="AY24" i="2"/>
  <c r="CP42" i="2"/>
  <c r="CO17" i="2"/>
  <c r="CK54" i="2"/>
  <c r="CK67" i="2" s="1"/>
  <c r="AM67" i="2"/>
  <c r="CR10" i="2"/>
  <c r="CS10" i="2" s="1"/>
  <c r="CT10" i="2" s="1"/>
  <c r="CU10" i="2" s="1"/>
  <c r="CV10" i="2" s="1"/>
  <c r="CW10" i="2" s="1"/>
  <c r="CX10" i="2" s="1"/>
  <c r="CY10" i="2" s="1"/>
  <c r="CZ10" i="2" s="1"/>
  <c r="DA10" i="2" s="1"/>
  <c r="CQ20" i="2"/>
  <c r="BD50" i="2"/>
  <c r="BD64" i="2"/>
  <c r="BI50" i="2"/>
  <c r="BI64" i="2"/>
  <c r="AY25" i="2"/>
  <c r="CQ34" i="2"/>
  <c r="CJ54" i="2"/>
  <c r="CJ67" i="2" s="1"/>
  <c r="AI67" i="2"/>
  <c r="CB54" i="2"/>
  <c r="CB67" i="2" s="1"/>
  <c r="C67" i="2"/>
  <c r="CM7" i="2"/>
  <c r="CN17" i="2" s="1"/>
  <c r="CN54" i="2"/>
  <c r="BC48" i="2"/>
  <c r="BC106" i="2" s="1"/>
  <c r="BL50" i="2"/>
  <c r="BL64" i="2"/>
  <c r="CE54" i="2"/>
  <c r="CE67" i="2" s="1"/>
  <c r="O67" i="2"/>
  <c r="CP44" i="2"/>
  <c r="BL67" i="2"/>
  <c r="CG54" i="2"/>
  <c r="CG67" i="2" s="1"/>
  <c r="W67" i="2"/>
  <c r="CL54" i="2"/>
  <c r="CL67" i="2" s="1"/>
  <c r="AQ67" i="2"/>
  <c r="CQ54" i="2"/>
  <c r="AU27" i="2"/>
  <c r="CM12" i="2"/>
  <c r="CP46" i="2"/>
  <c r="AU26" i="2"/>
  <c r="BH50" i="2"/>
  <c r="BH64" i="2"/>
  <c r="CH54" i="2"/>
  <c r="CH67" i="2" s="1"/>
  <c r="AA67" i="2"/>
  <c r="CP45" i="2"/>
  <c r="AZ67" i="2"/>
  <c r="CQ17" i="2"/>
  <c r="BC21" i="2"/>
  <c r="CM27" i="2"/>
  <c r="CM25" i="2"/>
  <c r="CM23" i="2"/>
  <c r="CM26" i="2"/>
  <c r="CM24" i="2"/>
  <c r="AY26" i="2"/>
  <c r="AY27" i="2"/>
  <c r="CI54" i="2"/>
  <c r="CI67" i="2" s="1"/>
  <c r="AE67" i="2"/>
  <c r="BI67" i="2"/>
  <c r="BM50" i="2"/>
  <c r="BM64" i="2"/>
  <c r="BM67" i="2"/>
  <c r="CD54" i="2"/>
  <c r="CD67" i="2" s="1"/>
  <c r="K67" i="2"/>
  <c r="BE50" i="2"/>
  <c r="BE64" i="2"/>
  <c r="BE67" i="2"/>
  <c r="AY21" i="2"/>
  <c r="CP43" i="2"/>
  <c r="AU48" i="2"/>
  <c r="BA57" i="2"/>
  <c r="BA68" i="2"/>
  <c r="CR9" i="2"/>
  <c r="CS9" i="2" s="1"/>
  <c r="CT9" i="2" s="1"/>
  <c r="CU9" i="2" s="1"/>
  <c r="CV9" i="2" s="1"/>
  <c r="CW9" i="2" s="1"/>
  <c r="CX9" i="2" s="1"/>
  <c r="CY9" i="2" s="1"/>
  <c r="CZ9" i="2" s="1"/>
  <c r="DA9" i="2" s="1"/>
  <c r="CQ19" i="2"/>
  <c r="CF54" i="2"/>
  <c r="CF67" i="2" s="1"/>
  <c r="S67" i="2"/>
  <c r="CR8" i="2"/>
  <c r="CQ18" i="2"/>
  <c r="BG48" i="2"/>
  <c r="BG106" i="2" s="1"/>
  <c r="CR4" i="2"/>
  <c r="CQ14" i="2"/>
  <c r="CM54" i="2"/>
  <c r="CM34" i="2"/>
  <c r="CP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BO106" i="2" s="1"/>
  <c r="CQ27" i="2"/>
  <c r="CQ26" i="2"/>
  <c r="CQ25" i="2"/>
  <c r="CQ24" i="2"/>
  <c r="CQ23" i="2"/>
  <c r="AX48" i="2"/>
  <c r="AX106" i="2" s="1"/>
  <c r="AX24" i="2"/>
  <c r="AX26" i="2"/>
  <c r="AX25" i="2"/>
  <c r="BO21" i="2"/>
  <c r="BJ12" i="2"/>
  <c r="CP12" i="2" s="1"/>
  <c r="BJ17" i="2"/>
  <c r="BN12" i="2"/>
  <c r="CQ12" i="2" s="1"/>
  <c r="BN17" i="2"/>
  <c r="BF12" i="2"/>
  <c r="CO12" i="2" s="1"/>
  <c r="BF17" i="2"/>
  <c r="BB12" i="2"/>
  <c r="CN12" i="2" s="1"/>
  <c r="CN21" i="2" s="1"/>
  <c r="BB17" i="2"/>
  <c r="CO44" i="2" l="1"/>
  <c r="CO45" i="2"/>
  <c r="CO42" i="2"/>
  <c r="CO40" i="2"/>
  <c r="CQ21" i="2"/>
  <c r="AW68" i="2"/>
  <c r="AV68" i="2"/>
  <c r="BC66" i="2"/>
  <c r="BC65" i="2"/>
  <c r="AX65" i="2"/>
  <c r="AX66" i="2"/>
  <c r="BG66" i="2"/>
  <c r="BG65" i="2"/>
  <c r="BK66" i="2"/>
  <c r="BK65" i="2"/>
  <c r="BO65" i="2"/>
  <c r="BO66" i="2"/>
  <c r="AU66" i="2"/>
  <c r="AU65" i="2"/>
  <c r="AY65" i="2"/>
  <c r="AY66" i="2"/>
  <c r="CO43" i="2"/>
  <c r="CO46" i="2"/>
  <c r="CO21" i="2"/>
  <c r="CP21" i="2"/>
  <c r="BK50" i="2"/>
  <c r="BK64" i="2"/>
  <c r="BK67" i="2"/>
  <c r="BA59" i="2"/>
  <c r="BA69" i="2"/>
  <c r="BC50" i="2"/>
  <c r="BC64" i="2"/>
  <c r="BC67" i="2"/>
  <c r="BI55" i="2"/>
  <c r="BI63" i="2"/>
  <c r="AX50" i="2"/>
  <c r="AX64" i="2"/>
  <c r="BE55" i="2"/>
  <c r="BE63" i="2"/>
  <c r="BD55" i="2"/>
  <c r="BD63" i="2"/>
  <c r="CS8" i="2"/>
  <c r="CM48" i="2"/>
  <c r="CM106" i="2" s="1"/>
  <c r="AU50" i="2"/>
  <c r="AU64" i="2"/>
  <c r="AU67" i="2"/>
  <c r="CQ40" i="2"/>
  <c r="CQ44" i="2"/>
  <c r="CQ43" i="2"/>
  <c r="CQ46" i="2"/>
  <c r="CQ42" i="2"/>
  <c r="CQ45" i="2"/>
  <c r="AY50" i="2"/>
  <c r="AY64" i="2"/>
  <c r="AY67" i="2"/>
  <c r="BL55" i="2"/>
  <c r="BL63" i="2"/>
  <c r="CP23" i="2"/>
  <c r="CP24" i="2"/>
  <c r="CP25" i="2"/>
  <c r="CP27" i="2"/>
  <c r="CP26" i="2"/>
  <c r="CM46" i="2"/>
  <c r="CM44" i="2"/>
  <c r="CM43" i="2"/>
  <c r="CM45" i="2"/>
  <c r="CM42" i="2"/>
  <c r="AV59" i="2"/>
  <c r="AV69" i="2"/>
  <c r="AW59" i="2"/>
  <c r="AW69" i="2"/>
  <c r="AX67" i="2"/>
  <c r="AZ55" i="2"/>
  <c r="AZ63" i="2"/>
  <c r="CN40" i="2"/>
  <c r="CS4" i="2"/>
  <c r="CR7" i="2"/>
  <c r="CR17" i="2" s="1"/>
  <c r="BM55" i="2"/>
  <c r="BM63" i="2"/>
  <c r="BG50" i="2"/>
  <c r="BG64" i="2"/>
  <c r="BG67" i="2"/>
  <c r="BO50" i="2"/>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P48" i="2" l="1"/>
  <c r="BJ106" i="2"/>
  <c r="BA108" i="2"/>
  <c r="BA109" i="2"/>
  <c r="CQ48" i="2"/>
  <c r="BN106" i="2"/>
  <c r="CP66" i="2"/>
  <c r="CQ64" i="2"/>
  <c r="CM64" i="2"/>
  <c r="CM66" i="2"/>
  <c r="CM65" i="2"/>
  <c r="BB65" i="2"/>
  <c r="BB66" i="2"/>
  <c r="BN65" i="2"/>
  <c r="BN66" i="2"/>
  <c r="BF65" i="2"/>
  <c r="BF66" i="2"/>
  <c r="BJ65" i="2"/>
  <c r="BJ66" i="2"/>
  <c r="CM67" i="2"/>
  <c r="BB50" i="2"/>
  <c r="CN50" i="2" s="1"/>
  <c r="CN63" i="2" s="1"/>
  <c r="BB64" i="2"/>
  <c r="BB67" i="2"/>
  <c r="BL57" i="2"/>
  <c r="BL68" i="2"/>
  <c r="BA70" i="2"/>
  <c r="BA61" i="2"/>
  <c r="BA111" i="2"/>
  <c r="CR12" i="2"/>
  <c r="CR48" i="2" s="1"/>
  <c r="AV61" i="2"/>
  <c r="AV70" i="2"/>
  <c r="AV111" i="2"/>
  <c r="CN48" i="2"/>
  <c r="CN106" i="2" s="1"/>
  <c r="BI57" i="2"/>
  <c r="BI68" i="2"/>
  <c r="AW111" i="2"/>
  <c r="AW70" i="2"/>
  <c r="AW61" i="2"/>
  <c r="AZ68" i="2"/>
  <c r="AZ57" i="2"/>
  <c r="BD57" i="2"/>
  <c r="BD68" i="2"/>
  <c r="BK55" i="2"/>
  <c r="BK63" i="2"/>
  <c r="BM57" i="2"/>
  <c r="BM68" i="2"/>
  <c r="CT8" i="2"/>
  <c r="CT4" i="2"/>
  <c r="CS7" i="2"/>
  <c r="CS17" i="2" s="1"/>
  <c r="BF50" i="2"/>
  <c r="CO50" i="2" s="1"/>
  <c r="BF64" i="2"/>
  <c r="BF67" i="2"/>
  <c r="BN50" i="2"/>
  <c r="BN64" i="2"/>
  <c r="BN67" i="2"/>
  <c r="CM50" i="2"/>
  <c r="CM63" i="2" s="1"/>
  <c r="AU63" i="2"/>
  <c r="AU55" i="2"/>
  <c r="CO48" i="2"/>
  <c r="CO106" i="2" s="1"/>
  <c r="AX55" i="2"/>
  <c r="AX63" i="2"/>
  <c r="BO55" i="2"/>
  <c r="BO63" i="2"/>
  <c r="AY63" i="2"/>
  <c r="AY55" i="2"/>
  <c r="BJ50" i="2"/>
  <c r="CP50" i="2" s="1"/>
  <c r="CP63" i="2" s="1"/>
  <c r="BJ64" i="2"/>
  <c r="BJ67" i="2"/>
  <c r="BG63" i="2"/>
  <c r="BG55" i="2"/>
  <c r="BH68" i="2"/>
  <c r="BH57" i="2"/>
  <c r="BE57" i="2"/>
  <c r="BE68" i="2"/>
  <c r="BC63" i="2"/>
  <c r="BC55" i="2"/>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T220" i="3"/>
  <c r="CQ65" i="2" l="1"/>
  <c r="CQ106" i="2"/>
  <c r="CQ67" i="2"/>
  <c r="CP64" i="2"/>
  <c r="CP106" i="2"/>
  <c r="CQ66" i="2"/>
  <c r="CP65" i="2"/>
  <c r="CP67" i="2"/>
  <c r="CN66" i="2"/>
  <c r="CN65" i="2"/>
  <c r="CO63" i="2"/>
  <c r="CO66" i="2"/>
  <c r="CO65" i="2"/>
  <c r="C5" i="1"/>
  <c r="C8" i="1" s="1"/>
  <c r="DA82" i="2"/>
  <c r="CS12" i="2"/>
  <c r="CS48" i="2" s="1"/>
  <c r="CR49" i="2"/>
  <c r="CR50" i="2" s="1"/>
  <c r="CR53" i="2"/>
  <c r="CR52" i="2"/>
  <c r="CR51" i="2"/>
  <c r="BG57" i="2"/>
  <c r="BG68" i="2"/>
  <c r="CU4" i="2"/>
  <c r="CT7" i="2"/>
  <c r="CT17" i="2" s="1"/>
  <c r="BO57" i="2"/>
  <c r="BO68" i="2"/>
  <c r="AZ59" i="2"/>
  <c r="AZ69" i="2"/>
  <c r="BN55" i="2"/>
  <c r="BN63" i="2"/>
  <c r="CN64" i="2"/>
  <c r="CN67" i="2"/>
  <c r="BE59" i="2"/>
  <c r="BE69" i="2"/>
  <c r="BJ55" i="2"/>
  <c r="CP55" i="2" s="1"/>
  <c r="CP68" i="2" s="1"/>
  <c r="BJ63" i="2"/>
  <c r="CO64" i="2"/>
  <c r="CO67" i="2"/>
  <c r="BD59" i="2"/>
  <c r="BD69" i="2"/>
  <c r="AX57" i="2"/>
  <c r="AX68" i="2"/>
  <c r="BM59" i="2"/>
  <c r="BM69" i="2"/>
  <c r="CM55" i="2"/>
  <c r="CM68" i="2" s="1"/>
  <c r="AU68" i="2"/>
  <c r="AU57" i="2"/>
  <c r="BI59" i="2"/>
  <c r="BI69" i="2"/>
  <c r="BC57" i="2"/>
  <c r="BC68" i="2"/>
  <c r="CU8" i="2"/>
  <c r="BL59" i="2"/>
  <c r="BL69" i="2"/>
  <c r="BH59" i="2"/>
  <c r="BH69" i="2"/>
  <c r="AY57" i="2"/>
  <c r="AY68" i="2"/>
  <c r="BF55" i="2"/>
  <c r="CO55" i="2" s="1"/>
  <c r="CO68" i="2" s="1"/>
  <c r="BF63" i="2"/>
  <c r="CQ50" i="2"/>
  <c r="CQ63" i="2" s="1"/>
  <c r="BK68" i="2"/>
  <c r="BK57" i="2"/>
  <c r="BB55" i="2"/>
  <c r="BB63" i="2"/>
  <c r="BM108" i="2" l="1"/>
  <c r="BM109" i="2"/>
  <c r="AZ109" i="2"/>
  <c r="AZ108" i="2"/>
  <c r="BI109" i="2"/>
  <c r="BI108" i="2"/>
  <c r="BL109" i="2"/>
  <c r="BL108" i="2"/>
  <c r="BE108" i="2"/>
  <c r="BE109" i="2"/>
  <c r="BH109" i="2"/>
  <c r="BH108" i="2"/>
  <c r="BD109" i="2"/>
  <c r="BD108" i="2"/>
  <c r="CS21" i="2"/>
  <c r="CT12" i="2"/>
  <c r="CT21" i="2" s="1"/>
  <c r="CR54" i="2"/>
  <c r="CR55" i="2"/>
  <c r="CS52" i="2"/>
  <c r="CS51" i="2"/>
  <c r="CS49" i="2"/>
  <c r="CS50" i="2" s="1"/>
  <c r="CS53" i="2"/>
  <c r="BN57" i="2"/>
  <c r="CQ57" i="2" s="1"/>
  <c r="CQ69" i="2" s="1"/>
  <c r="BN68" i="2"/>
  <c r="BM111" i="2"/>
  <c r="BM70" i="2"/>
  <c r="BM61" i="2"/>
  <c r="AZ70" i="2"/>
  <c r="AZ111" i="2"/>
  <c r="AZ61" i="2"/>
  <c r="BE61" i="2"/>
  <c r="BE70" i="2"/>
  <c r="BE111" i="2"/>
  <c r="CU7" i="2"/>
  <c r="CU17" i="2" s="1"/>
  <c r="CV4" i="2"/>
  <c r="BK59" i="2"/>
  <c r="BK69" i="2"/>
  <c r="AY59" i="2"/>
  <c r="AY69" i="2"/>
  <c r="BG59" i="2"/>
  <c r="BG69" i="2"/>
  <c r="CQ55" i="2"/>
  <c r="BH70" i="2"/>
  <c r="BH111" i="2"/>
  <c r="BH61" i="2"/>
  <c r="BJ57" i="2"/>
  <c r="CP57" i="2" s="1"/>
  <c r="CP69" i="2" s="1"/>
  <c r="BJ68" i="2"/>
  <c r="BC59" i="2"/>
  <c r="BC69" i="2"/>
  <c r="BL61" i="2"/>
  <c r="BL70" i="2"/>
  <c r="BL111" i="2"/>
  <c r="AX59" i="2"/>
  <c r="AX69" i="2"/>
  <c r="BO59" i="2"/>
  <c r="BO69" i="2"/>
  <c r="BF57" i="2"/>
  <c r="BF68" i="2"/>
  <c r="BI70" i="2"/>
  <c r="BI61" i="2"/>
  <c r="BI111" i="2"/>
  <c r="CV8" i="2"/>
  <c r="AU59" i="2"/>
  <c r="CM57" i="2"/>
  <c r="CM69" i="2" s="1"/>
  <c r="AU69" i="2"/>
  <c r="BD61" i="2"/>
  <c r="BD70" i="2"/>
  <c r="BD111" i="2"/>
  <c r="BB57" i="2"/>
  <c r="BB68" i="2"/>
  <c r="CN55" i="2"/>
  <c r="CN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BC108" i="2" l="1"/>
  <c r="BC109" i="2"/>
  <c r="BK109" i="2"/>
  <c r="BK108" i="2"/>
  <c r="BG108" i="2"/>
  <c r="BG109" i="2"/>
  <c r="BO108" i="2"/>
  <c r="BO109" i="2"/>
  <c r="AY108" i="2"/>
  <c r="AY109" i="2"/>
  <c r="AX109" i="2"/>
  <c r="AX108" i="2"/>
  <c r="CQ68" i="2"/>
  <c r="CS76" i="2"/>
  <c r="CS77" i="2" s="1"/>
  <c r="CT48" i="2"/>
  <c r="CS55" i="2"/>
  <c r="CS68" i="2" s="1"/>
  <c r="CS54" i="2"/>
  <c r="CR68" i="2"/>
  <c r="CR57" i="2"/>
  <c r="CR58" i="2" s="1"/>
  <c r="CR59" i="2" s="1"/>
  <c r="CR72" i="2" s="1"/>
  <c r="CU12" i="2"/>
  <c r="CU21" i="2" s="1"/>
  <c r="CV7" i="2"/>
  <c r="CV17" i="2" s="1"/>
  <c r="CW4" i="2"/>
  <c r="BB59" i="2"/>
  <c r="BB69" i="2"/>
  <c r="BG111" i="2"/>
  <c r="BG70" i="2"/>
  <c r="BG61" i="2"/>
  <c r="BO70" i="2"/>
  <c r="BO61" i="2"/>
  <c r="BO111" i="2"/>
  <c r="BC70" i="2"/>
  <c r="BC111" i="2"/>
  <c r="BC61" i="2"/>
  <c r="CW8" i="2"/>
  <c r="AX111" i="2"/>
  <c r="AX70" i="2"/>
  <c r="AX61" i="2"/>
  <c r="BJ59" i="2"/>
  <c r="BJ69" i="2"/>
  <c r="CN57" i="2"/>
  <c r="CN69" i="2" s="1"/>
  <c r="BF59" i="2"/>
  <c r="BF69" i="2"/>
  <c r="BN59" i="2"/>
  <c r="BN69" i="2"/>
  <c r="AU111" i="2"/>
  <c r="CM59" i="2"/>
  <c r="AU70" i="2"/>
  <c r="AU61" i="2"/>
  <c r="CO57" i="2"/>
  <c r="CO69" i="2" s="1"/>
  <c r="BK70" i="2"/>
  <c r="BK61" i="2"/>
  <c r="BK111" i="2"/>
  <c r="AY111" i="2"/>
  <c r="AY70" i="2"/>
  <c r="AY61" i="2"/>
  <c r="V57" i="2"/>
  <c r="V68" i="2"/>
  <c r="AG57" i="2"/>
  <c r="AG68" i="2"/>
  <c r="AC57" i="2"/>
  <c r="AC68" i="2"/>
  <c r="AQ57" i="2"/>
  <c r="CL55" i="2"/>
  <c r="CL68" i="2" s="1"/>
  <c r="AQ68" i="2"/>
  <c r="AI57" i="2"/>
  <c r="CJ55" i="2"/>
  <c r="CJ68" i="2" s="1"/>
  <c r="AI68" i="2"/>
  <c r="AR57" i="2"/>
  <c r="AR68" i="2"/>
  <c r="E57" i="2"/>
  <c r="E68" i="2"/>
  <c r="R57" i="2"/>
  <c r="R68" i="2"/>
  <c r="H57" i="2"/>
  <c r="H68" i="2"/>
  <c r="AA57" i="2"/>
  <c r="CH55" i="2"/>
  <c r="CH68" i="2" s="1"/>
  <c r="AA68" i="2"/>
  <c r="N57" i="2"/>
  <c r="N68" i="2"/>
  <c r="O57" i="2"/>
  <c r="CE55" i="2"/>
  <c r="CE68" i="2" s="1"/>
  <c r="O68" i="2"/>
  <c r="U57" i="2"/>
  <c r="U68" i="2"/>
  <c r="W57" i="2"/>
  <c r="CG55" i="2"/>
  <c r="CG68" i="2" s="1"/>
  <c r="W68" i="2"/>
  <c r="K57" i="2"/>
  <c r="CD55" i="2"/>
  <c r="CD68" i="2" s="1"/>
  <c r="K68" i="2"/>
  <c r="AT57" i="2"/>
  <c r="AT68" i="2"/>
  <c r="Y57" i="2"/>
  <c r="Y68" i="2"/>
  <c r="S57" i="2"/>
  <c r="CF55" i="2"/>
  <c r="CF68" i="2" s="1"/>
  <c r="S68" i="2"/>
  <c r="AK57" i="2"/>
  <c r="AK68" i="2"/>
  <c r="AD57" i="2"/>
  <c r="AD68" i="2"/>
  <c r="Z57" i="2"/>
  <c r="Z68" i="2"/>
  <c r="I57" i="2"/>
  <c r="I68" i="2"/>
  <c r="AN57" i="2"/>
  <c r="AN68" i="2"/>
  <c r="AO57" i="2"/>
  <c r="AO68" i="2"/>
  <c r="F57" i="2"/>
  <c r="F68" i="2"/>
  <c r="AE57" i="2"/>
  <c r="CI55" i="2"/>
  <c r="CI68" i="2" s="1"/>
  <c r="AE68" i="2"/>
  <c r="AH57" i="2"/>
  <c r="AH68" i="2"/>
  <c r="X57" i="2"/>
  <c r="X68" i="2"/>
  <c r="P57" i="2"/>
  <c r="P68" i="2"/>
  <c r="D57" i="2"/>
  <c r="D68" i="2"/>
  <c r="G57" i="2"/>
  <c r="CC55" i="2"/>
  <c r="CC68" i="2" s="1"/>
  <c r="G68" i="2"/>
  <c r="AL57" i="2"/>
  <c r="AL68" i="2"/>
  <c r="M57" i="2"/>
  <c r="M68" i="2"/>
  <c r="C57" i="2"/>
  <c r="CB55" i="2"/>
  <c r="CB68" i="2" s="1"/>
  <c r="C68" i="2"/>
  <c r="AM57" i="2"/>
  <c r="CK55" i="2"/>
  <c r="CK68" i="2" s="1"/>
  <c r="AM68" i="2"/>
  <c r="J57" i="2"/>
  <c r="J68" i="2"/>
  <c r="AB57" i="2"/>
  <c r="AB68" i="2"/>
  <c r="Q57" i="2"/>
  <c r="Q68" i="2"/>
  <c r="T57" i="2"/>
  <c r="T68" i="2"/>
  <c r="L57" i="2"/>
  <c r="L68" i="2"/>
  <c r="AF57" i="2"/>
  <c r="AF68" i="2"/>
  <c r="AP57" i="2"/>
  <c r="AP68" i="2"/>
  <c r="AJ57" i="2"/>
  <c r="AJ68" i="2"/>
  <c r="AS57" i="2"/>
  <c r="AS68" i="2"/>
  <c r="CT52" i="2" l="1"/>
  <c r="CM70" i="2"/>
  <c r="CM108" i="2"/>
  <c r="CM109" i="2"/>
  <c r="CQ59" i="2"/>
  <c r="BN109" i="2"/>
  <c r="BN108" i="2"/>
  <c r="CP59" i="2"/>
  <c r="BJ108" i="2"/>
  <c r="BJ109" i="2"/>
  <c r="CO59" i="2"/>
  <c r="BF109" i="2"/>
  <c r="BF108" i="2"/>
  <c r="CT53" i="2"/>
  <c r="CM111" i="2"/>
  <c r="CN59" i="2"/>
  <c r="BB109" i="2"/>
  <c r="BB108" i="2"/>
  <c r="CT49" i="2"/>
  <c r="CT50" i="2" s="1"/>
  <c r="CT51" i="2"/>
  <c r="CS57" i="2"/>
  <c r="CS58" i="2" s="1"/>
  <c r="CS59" i="2" s="1"/>
  <c r="CS72" i="2" s="1"/>
  <c r="CU48" i="2"/>
  <c r="CR61" i="2"/>
  <c r="CR70" i="2"/>
  <c r="BJ70" i="2"/>
  <c r="BJ111" i="2"/>
  <c r="CP111" i="2" s="1"/>
  <c r="BJ61" i="2"/>
  <c r="BB70" i="2"/>
  <c r="BB61" i="2"/>
  <c r="BB111" i="2"/>
  <c r="CN111" i="2" s="1"/>
  <c r="BF70" i="2"/>
  <c r="BF61" i="2"/>
  <c r="BF111" i="2"/>
  <c r="CO111" i="2" s="1"/>
  <c r="CX4" i="2"/>
  <c r="CW7" i="2"/>
  <c r="CW17" i="2" s="1"/>
  <c r="BN70" i="2"/>
  <c r="BN61" i="2"/>
  <c r="BN111" i="2"/>
  <c r="CQ111" i="2" s="1"/>
  <c r="CV12" i="2"/>
  <c r="CX8" i="2"/>
  <c r="CM61" i="2"/>
  <c r="G59" i="2"/>
  <c r="CC57" i="2"/>
  <c r="CC69" i="2" s="1"/>
  <c r="G69" i="2"/>
  <c r="AH59" i="2"/>
  <c r="AH69" i="2"/>
  <c r="Y59" i="2"/>
  <c r="Y69" i="2"/>
  <c r="W59" i="2"/>
  <c r="CG57" i="2"/>
  <c r="CG69" i="2" s="1"/>
  <c r="W69" i="2"/>
  <c r="E59" i="2"/>
  <c r="E69" i="2"/>
  <c r="AQ59" i="2"/>
  <c r="CL57" i="2"/>
  <c r="CL69" i="2" s="1"/>
  <c r="AQ69" i="2"/>
  <c r="AF59" i="2"/>
  <c r="AF69" i="2"/>
  <c r="AB59" i="2"/>
  <c r="AB69" i="2"/>
  <c r="C59" i="2"/>
  <c r="CB57" i="2"/>
  <c r="CB69" i="2" s="1"/>
  <c r="C69" i="2"/>
  <c r="AN59" i="2"/>
  <c r="AN69" i="2"/>
  <c r="AD59" i="2"/>
  <c r="AD69" i="2"/>
  <c r="Z59" i="2"/>
  <c r="Z69" i="2"/>
  <c r="D59" i="2"/>
  <c r="D69" i="2"/>
  <c r="AT59" i="2"/>
  <c r="AT69" i="2"/>
  <c r="U59" i="2"/>
  <c r="U69" i="2"/>
  <c r="AA59" i="2"/>
  <c r="CH57" i="2"/>
  <c r="CH69" i="2" s="1"/>
  <c r="AA69" i="2"/>
  <c r="AR59" i="2"/>
  <c r="AR69" i="2"/>
  <c r="AC59" i="2"/>
  <c r="AC69" i="2"/>
  <c r="AP59" i="2"/>
  <c r="AP69" i="2"/>
  <c r="AS59" i="2"/>
  <c r="AS69" i="2"/>
  <c r="L59" i="2"/>
  <c r="L69" i="2"/>
  <c r="J59" i="2"/>
  <c r="J69" i="2"/>
  <c r="M59" i="2"/>
  <c r="M69" i="2"/>
  <c r="AE59" i="2"/>
  <c r="CI57" i="2"/>
  <c r="CI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D57" i="2"/>
  <c r="CD69" i="2" s="1"/>
  <c r="K69" i="2"/>
  <c r="O59" i="2"/>
  <c r="CE57" i="2"/>
  <c r="CE69" i="2" s="1"/>
  <c r="O69" i="2"/>
  <c r="AI59" i="2"/>
  <c r="CJ57" i="2"/>
  <c r="CJ69" i="2" s="1"/>
  <c r="AI69" i="2"/>
  <c r="AM59" i="2"/>
  <c r="CK57" i="2"/>
  <c r="CK69" i="2" s="1"/>
  <c r="AM69" i="2"/>
  <c r="X59" i="2"/>
  <c r="X69" i="2"/>
  <c r="S59" i="2"/>
  <c r="CF57" i="2"/>
  <c r="CF69" i="2" s="1"/>
  <c r="S69" i="2"/>
  <c r="R59" i="2"/>
  <c r="R69" i="2"/>
  <c r="V59" i="2"/>
  <c r="V69" i="2"/>
  <c r="CT54" i="2" l="1"/>
  <c r="CU51" i="2"/>
  <c r="CN70" i="2"/>
  <c r="CN108" i="2"/>
  <c r="CN109" i="2"/>
  <c r="CP70" i="2"/>
  <c r="CP109" i="2"/>
  <c r="CP108" i="2"/>
  <c r="CQ70" i="2"/>
  <c r="CQ108" i="2"/>
  <c r="CQ109" i="2"/>
  <c r="CO70" i="2"/>
  <c r="CO108" i="2"/>
  <c r="CO109" i="2"/>
  <c r="CO61" i="2"/>
  <c r="CN61" i="2"/>
  <c r="CT55" i="2"/>
  <c r="CT57" i="2" s="1"/>
  <c r="CT58" i="2" s="1"/>
  <c r="CT59" i="2" s="1"/>
  <c r="CT72" i="2" s="1"/>
  <c r="CU53" i="2"/>
  <c r="CS70" i="2"/>
  <c r="CS61" i="2"/>
  <c r="CU52" i="2"/>
  <c r="CU49" i="2"/>
  <c r="CU50" i="2" s="1"/>
  <c r="CP61" i="2"/>
  <c r="CW12" i="2"/>
  <c r="CW21" i="2" s="1"/>
  <c r="CY8" i="2"/>
  <c r="CX7" i="2"/>
  <c r="CX17" i="2" s="1"/>
  <c r="CY4" i="2"/>
  <c r="CV21" i="2"/>
  <c r="CV48" i="2"/>
  <c r="CQ61" i="2"/>
  <c r="L61" i="2"/>
  <c r="L70" i="2"/>
  <c r="L111" i="2"/>
  <c r="D61" i="2"/>
  <c r="D70" i="2"/>
  <c r="D111" i="2"/>
  <c r="C61" i="2"/>
  <c r="CB59" i="2"/>
  <c r="CB70" i="2" s="1"/>
  <c r="C70" i="2"/>
  <c r="C111" i="2"/>
  <c r="Y61" i="2"/>
  <c r="Y70" i="2"/>
  <c r="Y111" i="2"/>
  <c r="N61" i="2"/>
  <c r="N70" i="2"/>
  <c r="N111" i="2"/>
  <c r="AL61" i="2"/>
  <c r="AL70" i="2"/>
  <c r="AL111" i="2"/>
  <c r="Q61" i="2"/>
  <c r="Q70" i="2"/>
  <c r="Q111" i="2"/>
  <c r="AO61" i="2"/>
  <c r="AO70" i="2"/>
  <c r="AO111" i="2"/>
  <c r="AA61" i="2"/>
  <c r="CH59" i="2"/>
  <c r="CH70" i="2" s="1"/>
  <c r="AA70" i="2"/>
  <c r="AA111" i="2"/>
  <c r="Z61" i="2"/>
  <c r="Z70" i="2"/>
  <c r="Z111" i="2"/>
  <c r="AQ61" i="2"/>
  <c r="CL59" i="2"/>
  <c r="CL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D59" i="2"/>
  <c r="CD70" i="2" s="1"/>
  <c r="K70" i="2"/>
  <c r="K111" i="2"/>
  <c r="T61" i="2"/>
  <c r="T70" i="2"/>
  <c r="T111" i="2"/>
  <c r="AG61" i="2"/>
  <c r="AG70" i="2"/>
  <c r="AG111" i="2"/>
  <c r="AK61" i="2"/>
  <c r="AK70" i="2"/>
  <c r="AK111" i="2"/>
  <c r="U61" i="2"/>
  <c r="U70" i="2"/>
  <c r="U111" i="2"/>
  <c r="AD61" i="2"/>
  <c r="AD70" i="2"/>
  <c r="AD111" i="2"/>
  <c r="E61" i="2"/>
  <c r="E70" i="2"/>
  <c r="E111" i="2"/>
  <c r="X61" i="2"/>
  <c r="X111" i="2"/>
  <c r="X70" i="2"/>
  <c r="O61" i="2"/>
  <c r="CE59" i="2"/>
  <c r="CE70" i="2" s="1"/>
  <c r="O111" i="2"/>
  <c r="O70" i="2"/>
  <c r="J61" i="2"/>
  <c r="J70" i="2"/>
  <c r="J111" i="2"/>
  <c r="AC61" i="2"/>
  <c r="AC70" i="2"/>
  <c r="AC111" i="2"/>
  <c r="AF61" i="2"/>
  <c r="AF111" i="2"/>
  <c r="AF70" i="2"/>
  <c r="W61" i="2"/>
  <c r="CG59" i="2"/>
  <c r="CG70" i="2" s="1"/>
  <c r="W111" i="2"/>
  <c r="W70" i="2"/>
  <c r="V61" i="2"/>
  <c r="V70" i="2"/>
  <c r="V111" i="2"/>
  <c r="AE61" i="2"/>
  <c r="CI59" i="2"/>
  <c r="CI70" i="2" s="1"/>
  <c r="AE111" i="2"/>
  <c r="AE70" i="2"/>
  <c r="AM61" i="2"/>
  <c r="CK59" i="2"/>
  <c r="CK70" i="2" s="1"/>
  <c r="AM111" i="2"/>
  <c r="AM70" i="2"/>
  <c r="S61" i="2"/>
  <c r="CF59" i="2"/>
  <c r="CF70" i="2" s="1"/>
  <c r="S70" i="2"/>
  <c r="S111" i="2"/>
  <c r="AI61" i="2"/>
  <c r="CJ59" i="2"/>
  <c r="CJ70" i="2" s="1"/>
  <c r="AI70" i="2"/>
  <c r="AI111" i="2"/>
  <c r="I61" i="2"/>
  <c r="I70" i="2"/>
  <c r="I111" i="2"/>
  <c r="AJ61" i="2"/>
  <c r="AJ70" i="2"/>
  <c r="AJ111" i="2"/>
  <c r="H61" i="2"/>
  <c r="H70" i="2"/>
  <c r="H111" i="2"/>
  <c r="AT61" i="2"/>
  <c r="AT70" i="2"/>
  <c r="AT111" i="2"/>
  <c r="AN61" i="2"/>
  <c r="AN111" i="2"/>
  <c r="AN70" i="2"/>
  <c r="G61" i="2"/>
  <c r="CC59" i="2"/>
  <c r="CC70" i="2" s="1"/>
  <c r="G111" i="2"/>
  <c r="G70" i="2"/>
  <c r="CU54" i="2" l="1"/>
  <c r="CJ111" i="2"/>
  <c r="CH111" i="2"/>
  <c r="CL111" i="2"/>
  <c r="CE111" i="2"/>
  <c r="CD111" i="2"/>
  <c r="CB111" i="2"/>
  <c r="CK111" i="2"/>
  <c r="CC111" i="2"/>
  <c r="CF111" i="2"/>
  <c r="CG111" i="2"/>
  <c r="CI111" i="2"/>
  <c r="CT68" i="2"/>
  <c r="CW48" i="2"/>
  <c r="CU55" i="2"/>
  <c r="CU57" i="2" s="1"/>
  <c r="CU58" i="2" s="1"/>
  <c r="CU59" i="2" s="1"/>
  <c r="CU72" i="2" s="1"/>
  <c r="CT61" i="2"/>
  <c r="CT70" i="2"/>
  <c r="CV51" i="2"/>
  <c r="CV52" i="2"/>
  <c r="CV53" i="2"/>
  <c r="CV49" i="2"/>
  <c r="CV50" i="2" s="1"/>
  <c r="CZ4" i="2"/>
  <c r="CY7" i="2"/>
  <c r="CY17" i="2" s="1"/>
  <c r="CX12" i="2"/>
  <c r="CZ8" i="2"/>
  <c r="CG61" i="2"/>
  <c r="CF61" i="2"/>
  <c r="CI61" i="2"/>
  <c r="CC61" i="2"/>
  <c r="CH61" i="2"/>
  <c r="CJ61" i="2"/>
  <c r="CK61" i="2"/>
  <c r="CE61" i="2"/>
  <c r="CL61" i="2"/>
  <c r="CD61" i="2"/>
  <c r="CB61" i="2"/>
  <c r="CW53" i="2" l="1"/>
  <c r="CU68" i="2"/>
  <c r="CW52" i="2"/>
  <c r="CW51" i="2"/>
  <c r="CW49" i="2"/>
  <c r="CW50" i="2" s="1"/>
  <c r="CV55" i="2"/>
  <c r="CU61" i="2"/>
  <c r="CU70" i="2"/>
  <c r="CV54" i="2"/>
  <c r="DA8" i="2"/>
  <c r="CX21" i="2"/>
  <c r="CX48" i="2"/>
  <c r="DA4" i="2"/>
  <c r="DA7" i="2" s="1"/>
  <c r="CZ7" i="2"/>
  <c r="CZ17" i="2" s="1"/>
  <c r="CY12" i="2"/>
  <c r="CW55" i="2" l="1"/>
  <c r="CW68" i="2" s="1"/>
  <c r="CW54" i="2"/>
  <c r="CV57" i="2"/>
  <c r="CV58" i="2" s="1"/>
  <c r="CV59" i="2" s="1"/>
  <c r="CV72" i="2" s="1"/>
  <c r="CV68" i="2"/>
  <c r="CX53" i="2"/>
  <c r="CX49" i="2"/>
  <c r="CX50" i="2" s="1"/>
  <c r="CX52" i="2"/>
  <c r="CX51" i="2"/>
  <c r="CY21" i="2"/>
  <c r="CY48" i="2"/>
  <c r="DA17" i="2"/>
  <c r="CZ12" i="2"/>
  <c r="DA12" i="2"/>
  <c r="CX54" i="2" l="1"/>
  <c r="CX67" i="2" s="1"/>
  <c r="CW57" i="2"/>
  <c r="CW58" i="2" s="1"/>
  <c r="CW59" i="2" s="1"/>
  <c r="CX55" i="2"/>
  <c r="CX68" i="2" s="1"/>
  <c r="CY53" i="2"/>
  <c r="CY49" i="2"/>
  <c r="CY50" i="2" s="1"/>
  <c r="CY52" i="2"/>
  <c r="CY51" i="2"/>
  <c r="CV61" i="2"/>
  <c r="CV70" i="2"/>
  <c r="DA48" i="2"/>
  <c r="DA21" i="2"/>
  <c r="CZ21" i="2"/>
  <c r="CZ48" i="2"/>
  <c r="CY54" i="2" l="1"/>
  <c r="CY67" i="2" s="1"/>
  <c r="CW61" i="2"/>
  <c r="CW72" i="2"/>
  <c r="CW70" i="2"/>
  <c r="CY55" i="2"/>
  <c r="CX57" i="2"/>
  <c r="CX58" i="2" s="1"/>
  <c r="CX59" i="2" s="1"/>
  <c r="CZ53" i="2"/>
  <c r="CZ49" i="2"/>
  <c r="CZ50" i="2" s="1"/>
  <c r="CZ52" i="2"/>
  <c r="CZ51" i="2"/>
  <c r="DA52" i="2"/>
  <c r="DA53" i="2"/>
  <c r="DA49" i="2"/>
  <c r="DA50" i="2" s="1"/>
  <c r="DA51" i="2"/>
  <c r="CX72" i="2" l="1"/>
  <c r="CY57" i="2"/>
  <c r="CY58" i="2" s="1"/>
  <c r="CY59" i="2" s="1"/>
  <c r="CY61" i="2" s="1"/>
  <c r="CZ54" i="2"/>
  <c r="CZ67" i="2" s="1"/>
  <c r="CX61" i="2"/>
  <c r="CZ55" i="2"/>
  <c r="CZ68" i="2" s="1"/>
  <c r="CY68" i="2"/>
  <c r="CX70" i="2"/>
  <c r="DA54" i="2"/>
  <c r="DA67" i="2" s="1"/>
  <c r="DA55" i="2"/>
  <c r="CY72" i="2" l="1"/>
  <c r="CY70" i="2"/>
  <c r="CZ57" i="2"/>
  <c r="CZ58" i="2" s="1"/>
  <c r="CZ59" i="2" s="1"/>
  <c r="DA68" i="2"/>
  <c r="CZ72" i="2" l="1"/>
  <c r="DA57" i="2" s="1"/>
  <c r="DA58" i="2" s="1"/>
  <c r="DA59" i="2" s="1"/>
  <c r="CZ70" i="2"/>
  <c r="CZ61" i="2"/>
  <c r="DA72" i="2" l="1"/>
  <c r="DB59" i="2"/>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EY59" i="2" s="1"/>
  <c r="DA70" i="2"/>
  <c r="DA61" i="2"/>
  <c r="DA81" i="2" l="1"/>
  <c r="DA83" i="2" s="1"/>
  <c r="DA85" i="2" s="1"/>
  <c r="DB85" i="2" l="1"/>
  <c r="CZ86" i="2" a="1"/>
  <c r="CZ8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<sst xmlns="http://schemas.openxmlformats.org/spreadsheetml/2006/main" count="5602" uniqueCount="3203">
  <si>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</si>
  <si>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</si>
  <si>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</si>
  <si>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</si>
  <si>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</si>
  <si>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</si>
  <si>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</si>
  <si>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</si>
  <si>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</si>
  <si>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</si>
  <si>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</si>
  <si>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</si>
  <si>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</si>
  <si>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</si>
  <si>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</si>
  <si>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</si>
  <si>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</si>
  <si>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</si>
  <si>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</si>
  <si>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</si>
  <si>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</si>
  <si>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</si>
  <si>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</si>
  <si>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</si>
  <si>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</si>
  <si>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</si>
  <si>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</si>
  <si>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</si>
  <si>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</si>
  <si>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</si>
  <si>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</si>
  <si>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</si>
  <si>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</si>
  <si>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</si>
  <si>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</si>
  <si>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</si>
  <si>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</si>
  <si>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</si>
  <si>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</si>
  <si>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</si>
  <si>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</si>
  <si>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</si>
  <si>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</si>
  <si>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</si>
  <si>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</si>
  <si>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</si>
  <si>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</si>
  <si>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</si>
  <si>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</si>
  <si>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</si>
  <si>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</si>
  <si>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</si>
  <si>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</si>
  <si>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</si>
  <si>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</si>
  <si>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</si>
  <si>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</si>
  <si>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</si>
  <si>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</si>
  <si>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</si>
  <si>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</si>
  <si>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</si>
  <si>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</si>
  <si>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</si>
  <si>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</si>
  <si>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</si>
  <si>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</si>
  <si>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</si>
  <si>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</si>
  <si>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</si>
  <si>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</si>
  <si>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</si>
  <si>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</si>
  <si>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</si>
  <si>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</si>
  <si>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</si>
  <si>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</si>
  <si>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</si>
  <si>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</si>
  <si>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</si>
  <si>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</si>
  <si>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</si>
  <si>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</si>
  <si>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</si>
  <si>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</si>
  <si>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</si>
  <si>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</si>
  <si>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</si>
  <si>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</si>
  <si>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</si>
  <si>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</si>
  <si>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</si>
  <si>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</si>
  <si>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</si>
  <si>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</si>
  <si>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</si>
  <si>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</si>
  <si>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</si>
  <si>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</si>
  <si>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</si>
  <si>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</si>
  <si>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</si>
  <si>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</si>
  <si>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</si>
  <si>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</si>
  <si>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</si>
  <si>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</si>
  <si>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</si>
  <si>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</si>
  <si>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</si>
  <si>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</si>
  <si>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</si>
  <si>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</si>
  <si>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</si>
  <si>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</si>
  <si>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</si>
  <si>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</si>
  <si>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</si>
  <si>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</si>
  <si>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</si>
  <si>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</si>
  <si>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</si>
  <si>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</si>
  <si>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</si>
  <si>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</si>
  <si>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</si>
  <si>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</si>
  <si>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</si>
  <si>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</si>
  <si>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</si>
  <si>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</si>
  <si>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</si>
  <si>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</si>
  <si>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</si>
  <si>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</si>
  <si>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</si>
  <si>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</si>
  <si>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</si>
  <si>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</si>
  <si>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</si>
  <si>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</si>
  <si>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</si>
  <si>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</si>
  <si>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</si>
  <si>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</si>
  <si>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</si>
  <si>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</si>
  <si>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</si>
  <si>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</si>
  <si>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</si>
  <si>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</si>
  <si>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</si>
  <si>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</si>
  <si>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</si>
  <si>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</si>
  <si>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</si>
  <si>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</si>
  <si>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</si>
  <si>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</si>
  <si>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</si>
  <si>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</si>
  <si>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</si>
  <si>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</si>
  <si>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</si>
  <si>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</si>
  <si>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</si>
  <si>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</si>
  <si>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</si>
  <si>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</si>
  <si>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</si>
  <si>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</si>
  <si>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</si>
  <si>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</si>
  <si>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</si>
  <si>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</si>
  <si>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</si>
  <si>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</si>
  <si>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</si>
  <si>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</si>
  <si>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</si>
  <si>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</si>
  <si>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</si>
  <si>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</si>
  <si>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</si>
  <si>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</si>
  <si>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</si>
  <si>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</si>
  <si>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</si>
  <si>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</si>
  <si>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</si>
  <si>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</si>
  <si>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</si>
  <si>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</si>
  <si>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</si>
  <si>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</si>
  <si>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</si>
  <si>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</si>
  <si>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</si>
  <si>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</si>
  <si>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</si>
  <si>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</si>
  <si>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</si>
  <si>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</si>
  <si>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</si>
  <si>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</si>
  <si>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</si>
  <si>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</si>
  <si>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</si>
  <si>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</si>
  <si>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</si>
  <si>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</si>
  <si>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</si>
  <si>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</si>
  <si>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</si>
  <si>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</si>
  <si>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</si>
  <si>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</si>
  <si>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</si>
  <si>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</si>
  <si>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</si>
  <si>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</si>
  <si>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</si>
  <si>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</si>
  <si>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</si>
  <si>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</si>
  <si>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</si>
  <si>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</si>
  <si>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</si>
  <si>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</si>
  <si>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</si>
  <si>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</si>
  <si>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</si>
  <si>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</si>
  <si>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</si>
  <si>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</si>
  <si>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</si>
  <si>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</si>
  <si>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</si>
  <si>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</si>
  <si>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</si>
  <si>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</si>
  <si>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</si>
  <si>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</si>
  <si>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</si>
  <si>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</si>
  <si>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</si>
  <si>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</si>
  <si>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</si>
  <si>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</si>
  <si>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</si>
  <si>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</si>
  <si>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</si>
  <si>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t>
    </r>
    <r>
      <rPr>
        <sz val="11"/>
        <color theme="1"/>
        <rFont val="Calibre"/>
      </rPr>
      <t xml:space="preserve">; and </t>
    </r>
    <r>
      <rPr>
        <b/>
        <sz val="11"/>
        <color theme="1"/>
        <rFont val="Calibre"/>
      </rPr>
      <t>other services for enterprise customers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</si>
  <si>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</si>
  <si>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</si>
  <si>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</si>
  <si>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</si>
  <si>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</si>
  <si>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</si>
  <si>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</si>
  <si>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</si>
  <si>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</si>
  <si>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</si>
  <si>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</si>
  <si>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</si>
  <si>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</si>
  <si>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</si>
  <si>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</si>
  <si>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</si>
  <si>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</si>
  <si>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</si>
  <si>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</si>
  <si>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</si>
  <si>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</si>
  <si>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</si>
  <si>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</si>
  <si>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</si>
  <si>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</si>
  <si>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</si>
  <si>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</si>
  <si>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</si>
  <si>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</si>
  <si>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</si>
  <si>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</si>
  <si>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</si>
  <si>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</si>
  <si>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</si>
  <si>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</si>
  <si>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</si>
  <si>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</si>
  <si>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</si>
  <si>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</si>
  <si>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</si>
  <si>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</si>
  <si>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</si>
  <si>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</si>
  <si>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</si>
  <si>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</si>
  <si>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</si>
  <si>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</si>
  <si>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</si>
  <si>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</si>
  <si>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</si>
  <si>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</si>
  <si>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</si>
  <si>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</si>
  <si>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</si>
  <si>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</si>
  <si>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</si>
  <si>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</si>
  <si>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</si>
  <si>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</si>
  <si>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</si>
  <si>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</si>
  <si>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</si>
  <si>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</si>
  <si>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</si>
  <si>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</si>
  <si>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</si>
  <si>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</si>
  <si>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</si>
  <si>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</si>
  <si>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</si>
  <si>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</si>
  <si>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</si>
  <si>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</si>
  <si>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</si>
  <si>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</si>
  <si>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</si>
  <si>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</si>
  <si>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</si>
  <si>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</si>
  <si>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</si>
  <si>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</si>
  <si>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</si>
  <si>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</si>
  <si>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</si>
  <si>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</si>
  <si>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</si>
  <si>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</si>
  <si>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</si>
  <si>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</si>
  <si>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</si>
  <si>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</si>
  <si>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</si>
  <si>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</si>
  <si>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</si>
  <si>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</si>
  <si>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</si>
  <si>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</si>
  <si>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</si>
  <si>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</si>
  <si>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</si>
  <si>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</si>
  <si>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</si>
  <si>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</si>
  <si>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</si>
  <si>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</si>
  <si>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</si>
  <si>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</si>
  <si>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</si>
  <si>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</si>
  <si>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</si>
  <si>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</si>
  <si>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</si>
  <si>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</si>
  <si>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</si>
  <si>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</si>
  <si>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</si>
  <si>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</si>
  <si>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</si>
  <si>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</si>
  <si>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</si>
  <si>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</si>
  <si>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</si>
  <si>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</si>
  <si>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</si>
  <si>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</si>
  <si>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</si>
  <si>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</si>
  <si>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</si>
  <si>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</si>
  <si>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</si>
  <si>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</si>
  <si>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</si>
  <si>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</si>
  <si>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</si>
  <si>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</si>
  <si>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</si>
  <si>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</si>
  <si>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</si>
  <si>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</si>
  <si>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</si>
  <si>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</si>
  <si>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</si>
  <si>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</si>
  <si>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</si>
  <si>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</si>
  <si>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</si>
  <si>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</si>
  <si>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</si>
  <si>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</si>
  <si>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</si>
  <si>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</si>
  <si>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</si>
  <si>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</si>
  <si>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</si>
  <si>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</si>
  <si>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</si>
  <si>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</si>
  <si>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</si>
  <si>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</si>
  <si>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</si>
  <si>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</si>
  <si>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</si>
  <si>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</si>
  <si>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</si>
  <si>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</si>
  <si>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</si>
  <si>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</si>
  <si>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</si>
  <si>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</si>
  <si>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</si>
  <si>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</si>
  <si>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</si>
  <si>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</si>
  <si>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</si>
  <si>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</si>
  <si>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</si>
  <si>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</si>
  <si>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</si>
  <si>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</si>
  <si>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</si>
  <si>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</si>
  <si>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</si>
  <si>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</si>
  <si>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</si>
  <si>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</si>
  <si>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</si>
  <si>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</si>
  <si>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</si>
  <si>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</si>
  <si>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</si>
  <si>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</si>
  <si>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</si>
  <si>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</si>
  <si>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</si>
  <si>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</si>
  <si>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</si>
  <si>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</si>
  <si>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</si>
  <si>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</si>
  <si>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</si>
  <si>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</si>
  <si>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</si>
  <si>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</si>
  <si>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</si>
  <si>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</si>
  <si>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</si>
  <si>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</si>
  <si>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</si>
  <si>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</si>
  <si>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</si>
  <si>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</si>
  <si>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</si>
  <si>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</si>
  <si>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</si>
  <si>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</si>
  <si>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</si>
  <si>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</si>
  <si>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</si>
  <si>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</si>
  <si>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</si>
  <si>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</si>
  <si>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</si>
  <si>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</si>
  <si>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</si>
  <si>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</si>
  <si>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</si>
  <si>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</si>
  <si>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</si>
  <si>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</si>
  <si>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</si>
  <si>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</si>
  <si>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</si>
  <si>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</si>
  <si>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</si>
  <si>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</si>
  <si>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</si>
  <si>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</si>
  <si>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</si>
  <si>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</si>
  <si>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</si>
  <si>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</si>
  <si>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</si>
  <si>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</si>
  <si>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</si>
  <si>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</si>
  <si>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</si>
  <si>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</si>
  <si>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</si>
  <si>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</si>
  <si>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</si>
  <si>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</si>
  <si>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</si>
  <si>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</si>
  <si>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</si>
  <si>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</si>
  <si>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</si>
  <si>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</si>
  <si>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</si>
  <si>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</si>
  <si>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</si>
  <si>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</si>
  <si>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</si>
  <si>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</si>
  <si>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</si>
  <si>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</si>
  <si>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</si>
  <si>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</si>
  <si>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</si>
  <si>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</si>
  <si>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</si>
  <si>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</si>
  <si>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</si>
  <si>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</si>
  <si>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</si>
  <si>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</si>
  <si>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</si>
  <si>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</si>
  <si>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</si>
  <si>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</si>
  <si>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</si>
  <si>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</si>
  <si>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</si>
  <si>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</si>
  <si>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</si>
  <si>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</si>
  <si>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</si>
  <si>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</si>
  <si>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</si>
  <si>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</si>
  <si>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</si>
  <si>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</si>
  <si>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</si>
  <si>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</si>
  <si>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</si>
  <si>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</si>
  <si>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</si>
  <si>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</si>
  <si>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</si>
  <si>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</si>
  <si>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</si>
  <si>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</si>
  <si>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</si>
  <si>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</si>
  <si>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</si>
  <si>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</si>
  <si>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</si>
  <si>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</si>
  <si>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</si>
  <si>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</si>
  <si>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</si>
  <si>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</si>
  <si>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</si>
  <si>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</si>
  <si>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</si>
  <si>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</si>
  <si>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</si>
  <si>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</si>
  <si>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</si>
  <si>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</si>
  <si>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</si>
  <si>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</si>
  <si>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</si>
  <si>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</si>
  <si>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</si>
  <si>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</si>
  <si>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</si>
  <si>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</si>
  <si>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</si>
  <si>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</si>
  <si>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</si>
  <si>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</si>
  <si>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</si>
  <si>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</si>
  <si>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</si>
  <si>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</si>
  <si>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</si>
  <si>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</si>
  <si>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</si>
  <si>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</si>
  <si>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</si>
  <si>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</si>
  <si>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</si>
  <si>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</si>
  <si>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</si>
  <si>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</si>
  <si>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</si>
  <si>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</si>
  <si>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</si>
  <si>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</si>
  <si>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</si>
  <si>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</si>
  <si>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</si>
  <si>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</si>
  <si>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</si>
  <si>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</si>
  <si>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</si>
  <si>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</si>
  <si>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</si>
  <si>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</si>
  <si>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</si>
  <si>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</si>
  <si>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</si>
  <si>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</si>
  <si>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</si>
  <si>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</si>
  <si>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</si>
  <si>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</si>
  <si>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</si>
  <si>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</si>
  <si>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</si>
  <si>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</si>
  <si>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</si>
  <si>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</si>
  <si>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</si>
  <si>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</si>
  <si>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</si>
  <si>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</si>
  <si>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</si>
  <si>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</si>
  <si>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</si>
  <si>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</si>
  <si>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</si>
  <si>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</si>
  <si>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</si>
  <si>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</si>
  <si>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</si>
  <si>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</si>
  <si>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</si>
  <si>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</si>
  <si>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</si>
  <si>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</si>
  <si>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</si>
  <si>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</si>
  <si>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</si>
  <si>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</si>
  <si>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</si>
  <si>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</si>
  <si>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</si>
  <si>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</si>
  <si>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</si>
  <si>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</si>
  <si>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</si>
  <si>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</si>
  <si>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</si>
  <si>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</si>
  <si>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</si>
  <si>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</si>
  <si>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</si>
  <si>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</si>
  <si>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</si>
  <si>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</si>
  <si>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</si>
  <si>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</si>
  <si>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</si>
  <si>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</si>
  <si>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</si>
  <si>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</si>
  <si>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</si>
  <si>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</si>
  <si>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</si>
  <si>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</si>
  <si>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</si>
  <si>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</si>
  <si>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</si>
  <si>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</si>
  <si>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</si>
  <si>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</si>
  <si>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</si>
  <si>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</si>
  <si>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</si>
  <si>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</si>
  <si>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</si>
  <si>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</si>
  <si>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</si>
  <si>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</si>
  <si>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</si>
  <si>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</si>
  <si>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</si>
  <si>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</si>
  <si>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</si>
  <si>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</si>
  <si>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</si>
  <si>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</si>
  <si>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</si>
  <si>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</si>
  <si>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</si>
  <si>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</si>
  <si>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</si>
  <si>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</si>
  <si>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</si>
  <si>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</si>
  <si>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</si>
  <si>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</si>
  <si>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</si>
  <si>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</si>
  <si>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</si>
  <si>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</si>
  <si>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</si>
  <si>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</si>
  <si>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</si>
  <si>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</si>
  <si>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</si>
  <si>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</si>
  <si>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</si>
  <si>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</si>
  <si>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</si>
  <si>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</si>
  <si>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</si>
  <si>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</si>
  <si>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</si>
  <si>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</si>
  <si>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</si>
  <si>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</si>
  <si>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</si>
  <si>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</si>
  <si>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</si>
  <si>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</si>
  <si>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</si>
  <si>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</si>
  <si>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</si>
  <si>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</si>
  <si>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</si>
  <si>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</si>
  <si>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</si>
  <si>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</si>
  <si>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</si>
  <si>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</si>
  <si>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</si>
  <si>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</si>
  <si>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</si>
  <si>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</si>
  <si>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</si>
  <si>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</si>
  <si>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</si>
  <si>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</si>
  <si>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</si>
  <si>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</si>
  <si>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</si>
  <si>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</si>
  <si>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</si>
  <si>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</si>
  <si>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</si>
  <si>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</si>
  <si>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</si>
  <si>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</si>
  <si>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</si>
  <si>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</si>
  <si>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</si>
  <si>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</si>
  <si>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</si>
  <si>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</si>
  <si>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</si>
  <si>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</si>
  <si>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</si>
  <si>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</si>
  <si>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</si>
  <si>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</si>
  <si>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</si>
  <si>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</si>
  <si>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</si>
  <si>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</si>
  <si>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</si>
  <si>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</si>
  <si>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</si>
  <si>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</si>
  <si>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</si>
  <si>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</si>
  <si>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</si>
  <si>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</si>
  <si>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</si>
  <si>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</si>
  <si>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</si>
  <si>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</si>
  <si>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</si>
  <si>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</si>
  <si>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</si>
  <si>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</si>
  <si>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</si>
  <si>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</si>
  <si>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</si>
  <si>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</si>
  <si>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</si>
  <si>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</si>
  <si>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</si>
  <si>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</si>
  <si>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</si>
  <si>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</si>
  <si>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</si>
  <si>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</si>
  <si>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</si>
  <si>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</si>
  <si>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</si>
  <si>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</si>
  <si>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</si>
  <si>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</si>
  <si>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</si>
  <si>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</si>
  <si>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</si>
  <si>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</si>
  <si>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</si>
  <si>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</si>
  <si>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</si>
  <si>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</si>
  <si>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</si>
  <si>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</si>
  <si>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</si>
  <si>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</si>
  <si>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</si>
  <si>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</si>
  <si>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</si>
  <si>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</si>
  <si>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</si>
  <si>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</si>
  <si>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</si>
  <si>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</si>
  <si>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</si>
  <si>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</si>
  <si>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</si>
  <si>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</si>
  <si>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</si>
  <si>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</si>
  <si>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</si>
  <si>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</si>
  <si>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</si>
  <si>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</si>
  <si>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</si>
  <si>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</si>
  <si>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</si>
  <si>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</si>
  <si>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</si>
  <si>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</si>
  <si>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</si>
  <si>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</si>
  <si>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</si>
  <si>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</si>
  <si>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</si>
  <si>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</si>
  <si>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</si>
  <si>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</si>
  <si>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</si>
  <si>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</si>
  <si>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</si>
  <si>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</si>
  <si>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</si>
  <si>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</si>
  <si>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</si>
  <si>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</si>
  <si>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</si>
  <si>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</si>
  <si>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</si>
  <si>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</si>
  <si>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</si>
  <si>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</si>
  <si>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</si>
  <si>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</si>
  <si>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</si>
  <si>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</si>
  <si>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</si>
  <si>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</si>
  <si>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</si>
  <si>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</si>
  <si>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</si>
  <si>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</si>
  <si>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</si>
  <si>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</si>
  <si>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</si>
  <si>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</si>
  <si>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</si>
  <si>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</si>
  <si>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</si>
  <si>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</si>
  <si>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</si>
  <si>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</si>
  <si>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</si>
  <si>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</si>
  <si>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</si>
  <si>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</si>
  <si>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</si>
  <si>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</si>
  <si>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</si>
  <si>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</si>
  <si>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</si>
  <si>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</si>
  <si>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</si>
  <si>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</si>
  <si>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</si>
  <si>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</si>
  <si>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</si>
  <si>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</si>
  <si>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</si>
  <si>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</si>
  <si>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</si>
  <si>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</si>
  <si>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</si>
  <si>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</si>
  <si>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</si>
  <si>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</si>
  <si>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</si>
  <si>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</si>
  <si>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</si>
  <si>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</si>
  <si>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</si>
  <si>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</si>
  <si>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</si>
  <si>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</si>
  <si>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</si>
  <si>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</si>
  <si>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</si>
  <si>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</si>
  <si>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</si>
  <si>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</si>
  <si>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</si>
  <si>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</si>
  <si>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</si>
  <si>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</si>
  <si>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</si>
  <si>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</si>
  <si>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</si>
  <si>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</si>
  <si>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</si>
  <si>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</si>
  <si>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</si>
  <si>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</si>
  <si>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</si>
  <si>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</si>
  <si>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</si>
  <si>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</si>
  <si>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</si>
  <si>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</si>
  <si>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</si>
  <si>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</si>
  <si>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</si>
  <si>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</si>
  <si>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</si>
  <si>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</si>
  <si>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</si>
  <si>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</si>
  <si>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</si>
  <si>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</si>
  <si>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</si>
  <si>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</si>
  <si>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</si>
  <si>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</si>
  <si>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</si>
  <si>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</si>
  <si>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</si>
  <si>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</si>
  <si>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</si>
  <si>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</si>
  <si>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</si>
  <si>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</si>
  <si>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</si>
  <si>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</si>
  <si>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</si>
  <si>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</si>
  <si>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</si>
  <si>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</si>
  <si>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</si>
  <si>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</si>
  <si>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</si>
  <si>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</si>
  <si>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</si>
  <si>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</si>
  <si>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</si>
  <si>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</si>
  <si>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</si>
  <si>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</si>
  <si>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</si>
  <si>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</si>
  <si>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</si>
  <si>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</si>
  <si>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</si>
  <si>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</si>
  <si>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</si>
  <si>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</si>
  <si>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</si>
  <si>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</si>
  <si>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</si>
  <si>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</si>
  <si>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</si>
  <si>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</si>
  <si>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</si>
  <si>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</si>
  <si>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</si>
  <si>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</si>
  <si>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</si>
  <si>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</si>
  <si>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</si>
  <si>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</si>
  <si>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</si>
  <si>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</si>
  <si>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</si>
  <si>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</si>
  <si>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</si>
  <si>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</si>
  <si>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</si>
  <si>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</si>
  <si>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</si>
  <si>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</si>
  <si>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</si>
  <si>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</si>
  <si>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</si>
  <si>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</si>
  <si>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</si>
  <si>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</si>
  <si>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</si>
  <si>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</si>
  <si>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</si>
  <si>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</si>
  <si>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</si>
  <si>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</si>
  <si>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</si>
  <si>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</si>
  <si>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</si>
  <si>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</si>
  <si>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</si>
  <si>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</si>
  <si>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</si>
  <si>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</si>
  <si>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</si>
  <si>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</si>
  <si>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</si>
  <si>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</si>
  <si>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</si>
  <si>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</si>
  <si>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</si>
  <si>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</si>
  <si>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</si>
  <si>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</si>
  <si>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</si>
  <si>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</si>
  <si>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</si>
  <si>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</si>
  <si>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</si>
  <si>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</si>
  <si>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</si>
  <si>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</si>
  <si>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</si>
  <si>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</si>
  <si>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</si>
  <si>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</si>
  <si>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</si>
  <si>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</si>
  <si>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</si>
  <si>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</si>
  <si>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</si>
  <si>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</si>
  <si>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</si>
  <si>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</si>
  <si>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</si>
  <si>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</si>
  <si>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</si>
  <si>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</si>
  <si>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</si>
  <si>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</si>
  <si>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</si>
  <si>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</si>
  <si>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</si>
  <si>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</si>
  <si>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</si>
  <si>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</si>
  <si>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</si>
  <si>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</si>
  <si>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</si>
  <si>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</si>
  <si>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</si>
  <si>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</si>
  <si>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</si>
  <si>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</si>
  <si>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</si>
  <si>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</si>
  <si>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</si>
  <si>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</si>
  <si>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</si>
  <si>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</si>
  <si>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</si>
  <si>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</si>
  <si>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</si>
  <si>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</si>
  <si>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</si>
  <si>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</si>
  <si>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</si>
  <si>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</si>
  <si>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</si>
  <si>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</si>
  <si>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</si>
  <si>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</si>
  <si>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</si>
  <si>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</si>
  <si>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</si>
  <si>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</si>
  <si>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</si>
  <si>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</si>
  <si>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</si>
  <si>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</si>
  <si>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</si>
  <si>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</si>
  <si>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</si>
  <si>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</si>
  <si>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</si>
  <si>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</si>
  <si>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</si>
  <si>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</si>
  <si>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</si>
  <si>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</si>
  <si>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</si>
  <si>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</si>
  <si>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</si>
  <si>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</si>
  <si>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</si>
  <si>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</si>
  <si>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</si>
  <si>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</si>
  <si>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</si>
  <si>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</si>
  <si>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</si>
  <si>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</si>
  <si>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</si>
  <si>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</si>
  <si>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</si>
  <si>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</si>
  <si>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</si>
  <si>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</si>
  <si>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</si>
  <si>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</si>
  <si>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</si>
  <si>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</si>
  <si>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</si>
  <si>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</si>
  <si>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</si>
  <si>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</si>
  <si>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</si>
  <si>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</si>
  <si>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</si>
  <si>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</si>
  <si>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</si>
  <si>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</si>
  <si>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</si>
  <si>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</si>
  <si>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</si>
  <si>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</si>
  <si>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</si>
  <si>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</si>
  <si>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</si>
  <si>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</si>
  <si>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</si>
  <si>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</si>
  <si>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</si>
  <si>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</si>
  <si>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</si>
  <si>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</si>
  <si>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</si>
  <si>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</si>
  <si>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</si>
  <si>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</si>
  <si>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</si>
  <si>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</si>
  <si>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</si>
  <si>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</si>
  <si>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</si>
  <si>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</si>
  <si>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</si>
  <si>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</si>
  <si>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</si>
  <si>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</si>
  <si>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</si>
  <si>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</si>
  <si>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</si>
  <si>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</si>
  <si>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</si>
  <si>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</si>
  <si>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</si>
  <si>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</si>
  <si>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</si>
  <si>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</si>
  <si>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</si>
  <si>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</si>
  <si>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</si>
  <si>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</si>
  <si>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</si>
  <si>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</si>
  <si>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</si>
  <si>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</si>
  <si>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</si>
  <si>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</si>
  <si>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</si>
  <si>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</si>
  <si>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</si>
  <si>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</si>
  <si>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</si>
  <si>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</si>
  <si>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</si>
  <si>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</si>
  <si>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</si>
  <si>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</si>
  <si>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</si>
  <si>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</si>
  <si>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</si>
  <si>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</si>
  <si>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</si>
  <si>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</si>
  <si>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</si>
  <si>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</si>
  <si>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</si>
  <si>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</si>
  <si>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</si>
  <si>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</si>
  <si>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</si>
  <si>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</si>
  <si>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</si>
  <si>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</si>
  <si>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</si>
  <si>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</si>
  <si>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</si>
  <si>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</si>
  <si>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</si>
  <si>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</si>
  <si>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</si>
  <si>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</si>
  <si>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</si>
  <si>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</si>
  <si>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</si>
  <si>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</si>
  <si>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</si>
  <si>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</si>
  <si>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</si>
  <si>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</si>
  <si>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</si>
  <si>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</si>
  <si>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</si>
  <si>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</si>
  <si>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</si>
  <si>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</si>
  <si>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</si>
  <si>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</si>
  <si>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</si>
  <si>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</si>
  <si>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</si>
  <si>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</si>
  <si>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</si>
  <si>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</si>
  <si>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</si>
  <si>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</si>
  <si>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</si>
  <si>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</si>
  <si>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</si>
  <si>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</si>
  <si>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</si>
  <si>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</si>
  <si>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</si>
  <si>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</si>
  <si>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</si>
  <si>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</si>
  <si>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</si>
  <si>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</si>
  <si>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</si>
  <si>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</si>
  <si>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</si>
  <si>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</si>
  <si>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</si>
  <si>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</si>
  <si>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</si>
  <si>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</si>
  <si>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</si>
  <si>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</si>
  <si>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</si>
  <si>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</si>
  <si>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</si>
  <si>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</si>
  <si>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</si>
  <si>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</si>
  <si>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</si>
  <si>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</si>
  <si>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</si>
  <si>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</si>
  <si>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</si>
  <si>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</si>
  <si>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</si>
  <si>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</si>
  <si>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</si>
  <si>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</si>
  <si>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</si>
  <si>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</si>
  <si>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</si>
  <si>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</si>
  <si>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</si>
  <si>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</si>
  <si>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</si>
  <si>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</si>
  <si>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</si>
  <si>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</si>
  <si>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</si>
  <si>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</si>
  <si>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</si>
  <si>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</si>
  <si>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</si>
  <si>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</si>
  <si>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</si>
  <si>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</si>
  <si>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</si>
  <si>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</si>
  <si>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</si>
  <si>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</si>
  <si>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</si>
  <si>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</si>
  <si>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</si>
  <si>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</si>
  <si>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</si>
  <si>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</si>
  <si>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</si>
  <si>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</si>
  <si>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</si>
  <si>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</si>
  <si>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</si>
  <si>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</si>
  <si>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</si>
  <si>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</si>
  <si>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</si>
  <si>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</si>
  <si>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</si>
  <si>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</si>
  <si>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</si>
  <si>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</si>
  <si>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</si>
  <si>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</si>
  <si>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</si>
  <si>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</si>
  <si>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</si>
  <si>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</si>
  <si>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</si>
  <si>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</si>
  <si>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</si>
  <si>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</si>
  <si>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</si>
  <si>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</si>
  <si>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</si>
  <si>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</si>
  <si>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</si>
  <si>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</si>
  <si>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</si>
  <si>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</si>
  <si>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</si>
  <si>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</si>
  <si>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</si>
  <si>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</si>
  <si>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</si>
  <si>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</si>
  <si>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</si>
  <si>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</si>
  <si>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</si>
  <si>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</si>
  <si>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</si>
  <si>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</si>
  <si>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</si>
  <si>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</si>
  <si>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</si>
  <si>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</si>
  <si>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</si>
  <si>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</si>
  <si>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</si>
  <si>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</si>
  <si>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</si>
  <si>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</si>
  <si>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</si>
  <si>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</si>
  <si>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</si>
  <si>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</si>
  <si>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</si>
  <si>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</si>
  <si>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</si>
  <si>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</si>
  <si>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</si>
  <si>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</si>
  <si>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</si>
  <si>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</si>
  <si>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</si>
  <si>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</si>
  <si>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</si>
  <si>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</si>
  <si>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</si>
  <si>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</si>
  <si>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</si>
  <si>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</si>
  <si>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</si>
  <si>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</si>
  <si>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</si>
  <si>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</si>
  <si>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</si>
  <si>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</si>
  <si>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</si>
  <si>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</si>
  <si>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</si>
  <si>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</si>
  <si>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</si>
  <si>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</si>
  <si>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</si>
  <si>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</si>
  <si>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</si>
  <si>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</si>
  <si>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</si>
  <si>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</si>
  <si>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</si>
  <si>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</si>
  <si>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</si>
  <si>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</si>
  <si>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</si>
  <si>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</si>
  <si>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</si>
  <si>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</si>
  <si>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</si>
  <si>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</si>
  <si>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</si>
  <si>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</si>
  <si>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</si>
  <si>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</si>
  <si>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</si>
  <si>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</si>
  <si>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</si>
  <si>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</si>
  <si>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</si>
  <si>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</si>
  <si>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</si>
  <si>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</si>
  <si>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</si>
  <si>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</si>
  <si>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</si>
  <si>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</si>
  <si>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</si>
  <si>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</si>
  <si>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</si>
  <si>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</si>
  <si>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</si>
  <si>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</si>
  <si>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</si>
  <si>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</si>
  <si>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</si>
  <si>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</si>
  <si>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</si>
  <si>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</si>
  <si>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</si>
  <si>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</si>
  <si>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</si>
  <si>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</si>
  <si>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</si>
  <si>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</si>
  <si>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</si>
  <si>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</si>
  <si>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</si>
  <si>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</si>
  <si>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</si>
  <si>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</si>
  <si>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</si>
  <si>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</si>
  <si>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</si>
  <si>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</si>
  <si>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</si>
  <si>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</si>
  <si>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</si>
  <si>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</si>
  <si>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</si>
  <si>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</si>
  <si>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</si>
  <si>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</si>
  <si>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</si>
  <si>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</si>
  <si>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</si>
  <si>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</si>
  <si>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</si>
  <si>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</si>
  <si>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</si>
  <si>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</si>
  <si>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</si>
  <si>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</si>
  <si>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</si>
  <si>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</si>
  <si>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</si>
  <si>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</si>
  <si>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</si>
  <si>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</si>
  <si>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</si>
  <si>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</si>
  <si>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</si>
  <si>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</si>
  <si>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</si>
  <si>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</si>
  <si>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</si>
  <si>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</si>
  <si>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</si>
  <si>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</si>
  <si>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</si>
  <si>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</si>
  <si>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</si>
  <si>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</si>
  <si>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</si>
  <si>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</si>
  <si>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</si>
  <si>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</si>
  <si>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</si>
  <si>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</si>
  <si>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</si>
  <si>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</si>
  <si>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</si>
  <si>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</si>
  <si>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</si>
  <si>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</si>
  <si>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</si>
  <si>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</si>
  <si>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</si>
  <si>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</si>
  <si>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</si>
  <si>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</si>
  <si>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</si>
  <si>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</si>
  <si>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</si>
  <si>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</si>
  <si>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</si>
  <si>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</si>
  <si>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</si>
  <si>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</si>
  <si>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</si>
  <si>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</si>
  <si>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</si>
  <si>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</si>
  <si>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</si>
  <si>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</si>
  <si>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</si>
  <si>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</si>
  <si>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</si>
  <si>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</si>
  <si>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</si>
  <si>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</si>
  <si>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</si>
  <si>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</si>
  <si>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</si>
  <si>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</si>
  <si>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</si>
  <si>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</si>
  <si>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</si>
  <si>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</si>
  <si>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</si>
  <si>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</si>
  <si>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</si>
  <si>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</si>
  <si>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</si>
  <si>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</si>
  <si>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</si>
  <si>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</si>
  <si>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</si>
  <si>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</si>
  <si>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</si>
  <si>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</si>
  <si>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</si>
  <si>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</si>
  <si>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</si>
  <si>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</si>
  <si>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</si>
  <si>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</si>
  <si>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</si>
  <si>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</si>
  <si>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</si>
  <si>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</si>
  <si>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</si>
  <si>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</si>
  <si>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</si>
  <si>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</si>
  <si>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</si>
  <si>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</si>
  <si>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</si>
  <si>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</si>
  <si>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</si>
  <si>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</si>
  <si>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</si>
  <si>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</si>
  <si>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</si>
  <si>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</si>
  <si>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</si>
  <si>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</si>
  <si>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</si>
  <si>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</si>
  <si>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</si>
  <si>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</si>
  <si>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</si>
  <si>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</si>
  <si>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</si>
  <si>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</si>
  <si>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</si>
  <si>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</si>
  <si>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</si>
  <si>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</si>
  <si>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</si>
  <si>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</si>
  <si>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</si>
  <si>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</si>
  <si>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</si>
  <si>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</si>
  <si>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</si>
  <si>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</si>
  <si>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</si>
  <si>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</si>
  <si>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</si>
  <si>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</si>
  <si>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</si>
  <si>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</si>
  <si>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</si>
  <si>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</si>
  <si>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</si>
  <si>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</si>
  <si>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</si>
  <si>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</si>
  <si>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</si>
  <si>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</si>
  <si>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</si>
  <si>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</si>
  <si>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</si>
  <si>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</si>
  <si>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</si>
  <si>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</si>
  <si>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</si>
  <si>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</si>
  <si>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</si>
  <si>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</si>
  <si>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</si>
  <si>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</si>
  <si>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</si>
  <si>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</si>
  <si>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</si>
  <si>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</si>
  <si>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</si>
  <si>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</si>
  <si>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</si>
  <si>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</si>
  <si>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</si>
  <si>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</si>
  <si>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</si>
  <si>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</si>
  <si>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</si>
  <si>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</si>
  <si>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</si>
  <si>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</si>
  <si>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</si>
  <si>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</si>
  <si>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</si>
  <si>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</si>
  <si>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</si>
  <si>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</si>
  <si>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</si>
  <si>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</si>
  <si>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</si>
  <si>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</si>
  <si>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</si>
  <si>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</si>
  <si>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</si>
  <si>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</si>
  <si>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</si>
  <si>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</si>
  <si>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</si>
  <si>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</si>
  <si>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</si>
  <si>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</si>
  <si>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</si>
  <si>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</si>
  <si>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</si>
  <si>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</si>
  <si>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</si>
  <si>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</si>
  <si>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</si>
  <si>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</si>
  <si>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</si>
  <si>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</si>
  <si>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</si>
  <si>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</si>
  <si>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</si>
  <si>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</si>
  <si>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</si>
  <si>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</si>
  <si>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</si>
  <si>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</si>
  <si>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</si>
  <si>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</si>
  <si>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</si>
  <si>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</si>
  <si>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</si>
  <si>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</si>
  <si>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</si>
  <si>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</si>
  <si>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</si>
  <si>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</si>
  <si>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</si>
  <si>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</si>
  <si>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</si>
  <si>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</si>
  <si>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</si>
  <si>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</si>
  <si>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</si>
  <si>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</si>
  <si>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</si>
  <si>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</si>
  <si>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</si>
  <si>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</si>
  <si>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</si>
  <si>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</si>
  <si>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</si>
  <si>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</si>
  <si>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</si>
  <si>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</si>
  <si>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</si>
  <si>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</si>
  <si>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</si>
  <si>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</si>
  <si>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</si>
  <si>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</si>
  <si>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</si>
  <si>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</si>
  <si>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</si>
  <si>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</si>
  <si>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</si>
  <si>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</si>
  <si>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</si>
  <si>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</si>
  <si>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</si>
  <si>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</si>
  <si>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</si>
  <si>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</si>
  <si>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</si>
  <si>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</si>
  <si>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</si>
  <si>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</si>
  <si>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</si>
  <si>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</si>
  <si>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</si>
  <si>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</si>
  <si>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</si>
  <si>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</si>
  <si>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</si>
  <si>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</si>
  <si>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</si>
  <si>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</si>
  <si>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</si>
  <si>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</si>
  <si>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</si>
  <si>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</si>
  <si>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</si>
  <si>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</si>
  <si>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</si>
  <si>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</si>
  <si>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</si>
  <si>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</si>
  <si>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</si>
  <si>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</si>
  <si>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</si>
  <si>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</si>
  <si>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</si>
  <si>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</si>
  <si>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</si>
  <si>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</si>
  <si>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</si>
  <si>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</si>
  <si>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</si>
  <si>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</si>
  <si>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</si>
  <si>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</si>
  <si>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</si>
  <si>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</si>
  <si>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</si>
  <si>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</si>
  <si>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</si>
  <si>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</si>
  <si>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</si>
  <si>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</si>
  <si>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</si>
  <si>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</si>
  <si>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</si>
  <si>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</si>
  <si>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</si>
  <si>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</si>
  <si>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</si>
  <si>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</si>
  <si>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</si>
  <si>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</si>
  <si>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</si>
  <si>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</si>
  <si>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</si>
  <si>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</si>
  <si>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</si>
  <si>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</si>
  <si>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</si>
  <si>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</si>
  <si>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</si>
  <si>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</si>
  <si>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</si>
  <si>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</si>
  <si>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</si>
  <si>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</si>
  <si>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</si>
  <si>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</si>
  <si>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</si>
  <si>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</si>
  <si>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</si>
  <si>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</si>
  <si>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</si>
  <si>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</si>
  <si>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</si>
  <si>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</si>
  <si>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</si>
  <si>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</si>
  <si>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</si>
  <si>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</si>
  <si>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</si>
  <si>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</si>
  <si>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</si>
  <si>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</si>
  <si>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</si>
  <si>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</si>
  <si>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</si>
  <si>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</si>
  <si>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</si>
  <si>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</si>
  <si>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</si>
  <si>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</si>
  <si>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</si>
  <si>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</si>
  <si>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</si>
  <si>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</si>
  <si>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</si>
  <si>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</si>
  <si>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</si>
  <si>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</si>
  <si>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</si>
  <si>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</si>
  <si>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</si>
  <si>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</si>
  <si>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</si>
  <si>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</si>
  <si>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</si>
  <si>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</si>
  <si>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</si>
  <si>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</si>
  <si>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</si>
  <si>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</si>
  <si>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</si>
  <si>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</si>
  <si>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</si>
  <si>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</si>
  <si>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</si>
  <si>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</si>
  <si>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</si>
  <si>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</si>
  <si>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</si>
  <si>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</si>
  <si>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</si>
  <si>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</si>
  <si>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</si>
  <si>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</si>
  <si>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</si>
  <si>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</si>
  <si>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</si>
  <si>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</si>
  <si>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</si>
  <si>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</si>
  <si>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</si>
  <si>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</si>
  <si>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</si>
  <si>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</si>
  <si>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</si>
  <si>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</si>
  <si>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</si>
  <si>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</si>
  <si>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</si>
  <si>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</si>
  <si>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</si>
  <si>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</si>
  <si>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</si>
  <si>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</si>
  <si>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</si>
  <si>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</si>
  <si>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</si>
  <si>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</si>
  <si>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</si>
  <si>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</si>
  <si>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</si>
  <si>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</si>
  <si>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</si>
  <si>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</si>
  <si>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</si>
  <si>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</si>
  <si>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</si>
  <si>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</si>
  <si>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</si>
  <si>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</si>
  <si>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</si>
  <si>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</si>
  <si>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</si>
  <si>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</si>
  <si>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</si>
  <si>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</si>
  <si>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</si>
  <si>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</si>
  <si>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</si>
  <si>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</si>
  <si>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</si>
  <si>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</si>
  <si>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</si>
  <si>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</si>
  <si>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</si>
  <si>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</si>
  <si>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</si>
  <si>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</si>
  <si>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</si>
  <si>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</si>
  <si>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</si>
  <si>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</si>
  <si>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</si>
  <si>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</si>
  <si>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</si>
  <si>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</si>
  <si>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</si>
  <si>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</si>
  <si>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</si>
  <si>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</si>
  <si>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</si>
  <si>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</si>
  <si>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</si>
  <si>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</si>
  <si>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</si>
  <si>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</si>
  <si>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</si>
  <si>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</si>
  <si>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</si>
  <si>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</si>
  <si>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</si>
  <si>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</si>
  <si>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</si>
  <si>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</si>
  <si>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</si>
  <si>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</si>
  <si>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</si>
  <si>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</si>
  <si>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</si>
  <si>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</si>
  <si>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</si>
  <si>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</si>
  <si>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</si>
  <si>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</si>
  <si>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</si>
  <si>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</si>
  <si>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</si>
  <si>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</si>
  <si>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</si>
  <si>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</si>
  <si>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</si>
  <si>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</si>
  <si>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</si>
  <si>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</si>
  <si>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</si>
  <si>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</si>
  <si>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</si>
  <si>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</si>
  <si>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</si>
  <si>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</si>
  <si>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</si>
  <si>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</si>
  <si>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</si>
  <si>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</si>
  <si>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</si>
  <si>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</si>
  <si>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</si>
  <si>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</si>
  <si>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</si>
  <si>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</si>
  <si>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</si>
  <si>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</si>
  <si>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</si>
  <si>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</si>
  <si>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</si>
  <si>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</si>
  <si>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</si>
  <si>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</si>
  <si>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</si>
  <si>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</si>
  <si>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</si>
  <si>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</si>
  <si>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</si>
  <si>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</si>
  <si>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</si>
  <si>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</si>
  <si>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</si>
  <si>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</si>
  <si>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</si>
  <si>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</si>
  <si>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</si>
  <si>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</si>
  <si>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</si>
  <si>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</si>
  <si>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</si>
  <si>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</si>
  <si>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</si>
  <si>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</si>
  <si>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</si>
  <si>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</si>
  <si>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</si>
  <si>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</si>
  <si>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</si>
  <si>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</si>
  <si>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</si>
  <si>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</si>
  <si>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</si>
  <si>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</si>
  <si>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</si>
  <si>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</si>
  <si>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</si>
  <si>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</si>
  <si>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</si>
  <si>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</si>
  <si>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</si>
  <si>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</si>
  <si>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</si>
  <si>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</si>
  <si>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</si>
  <si>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</si>
  <si>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</si>
  <si>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</si>
  <si>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</si>
  <si>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</si>
  <si>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</si>
  <si>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</si>
  <si>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</si>
  <si>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</si>
  <si>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</si>
  <si>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</si>
  <si>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</si>
  <si>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</si>
  <si>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</si>
  <si>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</si>
  <si>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</si>
  <si>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</si>
  <si>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</si>
  <si>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</si>
  <si>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</si>
  <si>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</si>
  <si>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</si>
  <si>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</si>
  <si>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</si>
  <si>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</si>
  <si>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</si>
  <si>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</si>
  <si>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</si>
  <si>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</si>
  <si>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</si>
  <si>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</si>
  <si>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</si>
  <si>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</si>
  <si>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</si>
  <si>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</si>
  <si>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</si>
  <si>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</si>
  <si>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</si>
  <si>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</si>
  <si>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</si>
  <si>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</si>
  <si>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</si>
  <si>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</si>
  <si>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</si>
  <si>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</si>
  <si>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</si>
  <si>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</si>
  <si>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</si>
  <si>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</si>
  <si>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</si>
  <si>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</si>
  <si>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</si>
  <si>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</si>
  <si>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</si>
  <si>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</si>
  <si>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</si>
  <si>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</si>
  <si>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</si>
  <si>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</si>
  <si>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</si>
  <si>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</si>
  <si>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</si>
  <si>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</si>
  <si>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</si>
  <si>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</si>
  <si>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</si>
  <si>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</si>
  <si>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</si>
  <si>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</si>
  <si>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</si>
  <si>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</si>
  <si>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</si>
  <si>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</si>
  <si>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</si>
  <si>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</si>
  <si>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</si>
  <si>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</si>
  <si>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</si>
  <si>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</si>
  <si>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</si>
  <si>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</si>
  <si>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</si>
  <si>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</si>
  <si>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</si>
  <si>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</si>
  <si>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</si>
  <si>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</si>
  <si>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</si>
  <si>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</si>
  <si>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</si>
  <si>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</si>
  <si>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</si>
  <si>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</si>
  <si>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</si>
  <si>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</si>
  <si>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</si>
  <si>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</si>
  <si>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</si>
  <si>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</si>
  <si>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</si>
  <si>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</si>
  <si>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</si>
  <si>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</si>
  <si>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</si>
  <si>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</si>
  <si>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</si>
  <si>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</si>
  <si>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</si>
  <si>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</si>
  <si>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</si>
  <si>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</si>
  <si>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</si>
  <si>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</si>
  <si>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</si>
  <si>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</si>
  <si>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</si>
  <si>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</si>
  <si>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</si>
  <si>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</si>
  <si>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</si>
  <si>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</si>
  <si>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</si>
  <si>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</si>
  <si>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</si>
  <si>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</si>
  <si>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</si>
  <si>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</si>
  <si>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</si>
  <si>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</si>
  <si>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</si>
  <si>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</si>
  <si>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</si>
  <si>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</si>
  <si>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</si>
  <si>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</si>
  <si>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</si>
  <si>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</si>
  <si>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</si>
  <si>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</si>
  <si>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</si>
  <si>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</si>
  <si>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</si>
  <si>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</si>
  <si>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</si>
  <si>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</si>
  <si>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</si>
  <si>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</si>
  <si>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</si>
  <si>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</si>
  <si>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</si>
  <si>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</si>
  <si>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</si>
  <si>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</si>
  <si>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</si>
  <si>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</si>
  <si>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</si>
  <si>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</si>
  <si>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</si>
  <si>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</si>
  <si>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</si>
  <si>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</si>
  <si>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</si>
  <si>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</si>
  <si>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</si>
  <si>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</si>
  <si>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</si>
  <si>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</si>
  <si>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</si>
  <si>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</si>
  <si>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</si>
  <si>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</si>
  <si>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</si>
  <si>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</si>
  <si>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</si>
  <si>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</si>
  <si>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</si>
  <si>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</si>
  <si>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</si>
  <si>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</si>
  <si>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</si>
  <si>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</si>
  <si>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</si>
  <si>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</si>
  <si>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</si>
  <si>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</si>
  <si>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</si>
  <si>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</si>
  <si>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</si>
  <si>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</si>
  <si>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</si>
  <si>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</si>
  <si>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</si>
  <si>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</si>
  <si>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</si>
  <si>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</si>
  <si>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</si>
  <si>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</si>
  <si>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</si>
  <si>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</si>
  <si>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</si>
  <si>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</si>
  <si>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</si>
  <si>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</si>
  <si>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</si>
  <si>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</si>
  <si>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</si>
  <si>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</si>
  <si>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</si>
  <si>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</si>
  <si>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</si>
  <si>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</si>
  <si>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</si>
  <si>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</si>
  <si>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</si>
  <si>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</si>
  <si>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</si>
  <si>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</si>
  <si>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</si>
  <si>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</si>
  <si>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</si>
  <si>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</si>
  <si>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</si>
  <si>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</si>
  <si>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</si>
  <si>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</si>
  <si>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</si>
  <si>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</si>
  <si>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</si>
  <si>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</si>
  <si>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</si>
  <si>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</si>
  <si>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</si>
  <si>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</si>
  <si>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</si>
  <si>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</si>
  <si>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</si>
  <si>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</si>
  <si>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</si>
  <si>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</si>
  <si>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</si>
  <si>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</si>
  <si>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</si>
  <si>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</si>
  <si>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</si>
  <si>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</si>
  <si>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</si>
  <si>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</si>
  <si>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</si>
  <si>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</si>
  <si>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</si>
  <si>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</si>
  <si>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</si>
  <si>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</si>
  <si>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</si>
  <si>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</si>
  <si>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</si>
  <si>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</si>
  <si>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</si>
  <si>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</si>
  <si>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</si>
  <si>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</si>
  <si>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</si>
  <si>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</si>
  <si>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</si>
  <si>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</si>
  <si>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</si>
  <si>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</si>
  <si>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</si>
  <si>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</si>
  <si>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</si>
  <si>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</si>
  <si>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</si>
  <si>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</si>
  <si>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</si>
  <si>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</si>
  <si>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</si>
  <si>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</si>
  <si>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</si>
  <si>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</si>
  <si>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</si>
  <si>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</si>
  <si>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</si>
  <si>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</si>
  <si>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</si>
  <si>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</si>
  <si>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</si>
  <si>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</si>
  <si>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</si>
  <si>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</si>
  <si>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</si>
  <si>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</si>
  <si>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</si>
  <si>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</si>
  <si>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</si>
  <si>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</si>
  <si>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</si>
  <si>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</si>
  <si>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</si>
  <si>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</si>
  <si>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</si>
  <si>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</si>
  <si>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</si>
  <si>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</si>
  <si>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</si>
  <si>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</si>
  <si>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</si>
  <si>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</si>
  <si>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</si>
  <si>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</si>
  <si>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</si>
  <si>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</si>
  <si>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</si>
  <si>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</si>
  <si>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</si>
  <si>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</si>
  <si>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</si>
  <si>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</si>
  <si>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</si>
  <si>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</si>
  <si>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</si>
  <si>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</si>
  <si>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</si>
  <si>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</si>
  <si>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</si>
  <si>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</si>
  <si>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</si>
  <si>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</si>
  <si>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</si>
  <si>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</si>
  <si>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</si>
  <si>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</si>
  <si>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</si>
  <si>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</si>
  <si>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</si>
  <si>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</si>
  <si>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</si>
  <si>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</si>
  <si>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</si>
  <si>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</si>
  <si>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</si>
  <si>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</si>
  <si>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</si>
  <si>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</si>
  <si>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</si>
  <si>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</si>
  <si>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</si>
  <si>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</si>
  <si>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</si>
  <si>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</si>
  <si>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</si>
  <si>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</si>
  <si>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</si>
  <si>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</si>
  <si>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</si>
  <si>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</si>
  <si>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</si>
  <si>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</si>
  <si>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</si>
  <si>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</si>
  <si>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</si>
  <si>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</si>
  <si>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</si>
  <si>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</si>
  <si>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</si>
  <si>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</si>
  <si>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</si>
  <si>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</si>
  <si>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</si>
  <si>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</si>
  <si>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</si>
  <si>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</si>
  <si>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</si>
  <si>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</si>
  <si>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</si>
  <si>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</si>
  <si>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</si>
  <si>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</si>
  <si>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</si>
  <si>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</si>
  <si>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</si>
  <si>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</si>
  <si>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</si>
  <si>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</si>
  <si>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</si>
  <si>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</si>
  <si>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</si>
  <si>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</si>
  <si>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</si>
  <si>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</si>
  <si>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</si>
  <si>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</si>
  <si>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</si>
  <si>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</si>
  <si>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</si>
  <si>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</si>
  <si>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</si>
  <si>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</si>
  <si>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</si>
  <si>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</si>
  <si>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</si>
  <si>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</si>
  <si>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</si>
  <si>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</si>
  <si>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</si>
  <si>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</si>
  <si>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</si>
  <si>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</si>
  <si>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</si>
  <si>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</si>
  <si>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</si>
  <si>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</si>
  <si>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</si>
  <si>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</si>
  <si>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</si>
  <si>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</si>
  <si>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</si>
  <si>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</si>
  <si>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</si>
  <si>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</si>
  <si>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</si>
  <si>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</si>
  <si>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</si>
  <si>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</si>
  <si>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</si>
  <si>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</si>
  <si>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</si>
  <si>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</si>
  <si>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</si>
  <si>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</si>
  <si>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</si>
  <si>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</si>
  <si>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</si>
  <si>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</si>
  <si>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</si>
  <si>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</si>
  <si>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</si>
  <si>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</si>
  <si>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</si>
  <si>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</si>
  <si>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</si>
  <si>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</si>
  <si>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</si>
  <si>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</si>
  <si>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</si>
  <si>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</si>
  <si>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</si>
  <si>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</si>
  <si>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</si>
  <si>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</si>
  <si>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</si>
  <si>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</si>
  <si>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</si>
  <si>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</si>
  <si>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</si>
  <si>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</si>
  <si>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</si>
  <si>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</si>
  <si>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</si>
  <si>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</si>
  <si>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</si>
  <si>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</si>
  <si>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</si>
  <si>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</si>
  <si>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</si>
  <si>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</si>
  <si>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</si>
  <si>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</si>
  <si>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</si>
  <si>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</si>
  <si>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</si>
  <si>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</si>
  <si>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</si>
  <si>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</si>
  <si>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</si>
  <si>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</si>
  <si>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</si>
  <si>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</si>
  <si>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</si>
  <si>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</si>
  <si>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</si>
  <si>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</si>
  <si>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</si>
  <si>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</si>
  <si>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</si>
  <si>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</si>
  <si>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</si>
  <si>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</si>
  <si>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</si>
  <si>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</si>
  <si>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</si>
  <si>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</si>
  <si>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</si>
  <si>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</si>
  <si>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</si>
  <si>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</si>
  <si>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</si>
  <si>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</si>
  <si>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</si>
  <si>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</si>
  <si>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</si>
  <si>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</si>
  <si>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</si>
  <si>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</si>
  <si>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</si>
  <si>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</si>
  <si>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</si>
  <si>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</si>
  <si>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</si>
  <si>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</si>
  <si>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</si>
  <si>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</si>
  <si>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</si>
  <si>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</si>
  <si>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</si>
  <si>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</si>
  <si>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</si>
  <si>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</si>
  <si>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</si>
  <si>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</si>
  <si>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</si>
  <si>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</si>
  <si>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</si>
  <si>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</si>
  <si>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</si>
  <si>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</si>
  <si>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</si>
  <si>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</si>
  <si>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</si>
  <si>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</si>
  <si>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</si>
  <si>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</si>
  <si>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</si>
  <si>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</si>
  <si>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</si>
  <si>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</si>
  <si>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</si>
  <si>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</si>
  <si>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</si>
  <si>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</si>
  <si>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</si>
  <si>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</si>
  <si>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</si>
  <si>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</si>
  <si>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</si>
  <si>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</si>
  <si>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</si>
  <si>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</si>
  <si>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</si>
  <si>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</si>
  <si>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</si>
  <si>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</si>
  <si>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</si>
  <si>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</si>
  <si>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</si>
  <si>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</si>
  <si>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</si>
  <si>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</si>
  <si>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</si>
  <si>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</si>
  <si>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</si>
  <si>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</si>
  <si>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</si>
  <si>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</si>
  <si>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</si>
  <si>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</si>
  <si>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</si>
  <si>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</si>
  <si>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</si>
  <si>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</si>
  <si>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</si>
  <si>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</si>
  <si>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</si>
  <si>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</si>
  <si>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</si>
  <si>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</si>
  <si>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</si>
  <si>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</si>
  <si>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</si>
  <si>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</si>
  <si>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</si>
  <si>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</si>
  <si>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</si>
  <si>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</si>
  <si>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</si>
  <si>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</si>
  <si>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</si>
  <si>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</si>
  <si>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</si>
  <si>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</si>
  <si>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</si>
  <si>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</si>
  <si>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</si>
  <si>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</si>
  <si>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</si>
  <si>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</si>
  <si>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Change Δ:</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</si>
  <si>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</si>
  <si>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</si>
  <si>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</si>
  <si>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</si>
  <si>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</si>
  <si>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</si>
  <si>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</si>
  <si>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</si>
  <si>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</si>
  <si>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</si>
  <si>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</si>
  <si>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</si>
  <si>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</si>
  <si>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</si>
  <si>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</si>
  <si>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</si>
  <si>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</si>
  <si>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</si>
  <si>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</si>
  <si>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</si>
  <si>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</si>
  <si>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</si>
  <si>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</si>
  <si>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</si>
  <si>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</si>
  <si>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</si>
  <si>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</si>
  <si>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</si>
  <si>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</si>
  <si>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</si>
  <si>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</si>
  <si>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</si>
  <si>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</si>
  <si>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</si>
  <si>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</si>
  <si>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</si>
  <si>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</si>
  <si>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</si>
  <si>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</si>
  <si>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</si>
  <si>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</si>
  <si>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</si>
  <si>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</si>
  <si>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</si>
  <si>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</si>
  <si>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</si>
  <si>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</si>
  <si>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</si>
  <si>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</si>
  <si>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</si>
  <si>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</si>
  <si>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</si>
  <si>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</si>
  <si>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</si>
  <si>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</si>
  <si>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</si>
  <si>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</si>
  <si>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</si>
  <si>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</si>
  <si>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</si>
  <si>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</si>
  <si>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</si>
  <si>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</si>
  <si>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</si>
  <si>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</si>
  <si>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</si>
  <si>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</si>
  <si>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</si>
  <si>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</si>
  <si>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</si>
  <si>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</si>
  <si>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</si>
  <si>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</si>
  <si>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</si>
  <si>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</si>
  <si>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</si>
  <si>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</si>
  <si>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</si>
  <si>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</si>
  <si>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</si>
  <si>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</si>
  <si>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</si>
  <si>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</si>
  <si>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</si>
  <si>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</si>
  <si>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</si>
  <si>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</si>
  <si>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</si>
  <si>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</si>
  <si>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</si>
  <si>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</si>
  <si>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</si>
  <si>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</si>
  <si>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</si>
  <si>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</si>
  <si>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</si>
  <si>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</si>
  <si>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</si>
  <si>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</si>
  <si>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</si>
  <si>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</si>
  <si>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</si>
  <si>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</si>
  <si>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</si>
  <si>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</si>
  <si>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</si>
  <si>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</si>
  <si>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</si>
  <si>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</si>
  <si>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</si>
  <si>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</si>
  <si>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</si>
  <si>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</si>
  <si>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</si>
  <si>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</si>
  <si>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</si>
  <si>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</si>
  <si>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</si>
  <si>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</si>
  <si>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</si>
  <si>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</si>
  <si>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</si>
  <si>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</si>
  <si>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</si>
  <si>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</si>
  <si>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</si>
  <si>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</si>
  <si>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</si>
  <si>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</si>
  <si>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</si>
  <si>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</si>
  <si>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</si>
  <si>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</si>
  <si>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</si>
  <si>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</si>
  <si>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</si>
  <si>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</si>
  <si>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</si>
  <si>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</si>
  <si>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</si>
  <si>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</si>
  <si>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</si>
  <si>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</si>
  <si>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</si>
  <si>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</si>
  <si>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</si>
  <si>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</si>
  <si>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</si>
  <si>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</si>
  <si>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</si>
  <si>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</si>
  <si>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</si>
  <si>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</si>
  <si>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</si>
  <si>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</si>
  <si>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</si>
  <si>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</si>
  <si>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</si>
  <si>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</si>
  <si>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</si>
  <si>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</si>
  <si>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</si>
  <si>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</si>
  <si>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</si>
  <si>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</si>
  <si>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</si>
  <si>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</si>
  <si>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</si>
  <si>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</si>
  <si>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</si>
  <si>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</si>
  <si>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</si>
  <si>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</si>
  <si>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</si>
  <si>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</si>
  <si>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</si>
  <si>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</si>
  <si>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</si>
  <si>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</si>
  <si>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</si>
  <si>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</si>
  <si>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</si>
  <si>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</si>
  <si>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</si>
  <si>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</si>
  <si>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</si>
  <si>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</si>
  <si>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</si>
  <si>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</si>
  <si>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</si>
  <si>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</si>
  <si>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</si>
  <si>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</si>
  <si>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</si>
  <si>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</si>
  <si>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</si>
  <si>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</si>
  <si>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</si>
  <si>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</si>
  <si>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</si>
  <si>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</si>
  <si>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</si>
  <si>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</si>
  <si>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</si>
  <si>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</si>
  <si>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</si>
  <si>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</si>
  <si>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ROIC:</t>
  </si>
  <si>
    <t>AVG Invested Capital</t>
  </si>
  <si>
    <t>2023-2024</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</si>
  <si>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</si>
  <si>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</si>
  <si>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</si>
  <si>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</si>
  <si>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</si>
  <si>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</si>
  <si>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</si>
  <si>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</si>
  <si>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</si>
  <si>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</si>
  <si>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</si>
  <si>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</si>
  <si>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</si>
  <si>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</si>
  <si>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</si>
  <si>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</si>
  <si>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</si>
  <si>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</si>
  <si>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</si>
  <si>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</si>
  <si>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</si>
  <si>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</si>
  <si>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Google had only four seed founders … a suprising personal discovery considering the established VC environment that assists Stanford commercialize IP (Kliener Perkins -&gt; Genentech)</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</si>
  <si>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</si>
  <si>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</si>
  <si>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</si>
  <si>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</si>
  <si>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</si>
  <si>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</si>
  <si>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</si>
  <si>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</si>
  <si>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</si>
  <si>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</si>
  <si>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</si>
  <si>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</si>
  <si>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</si>
  <si>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</si>
  <si>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</si>
  <si>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</si>
  <si>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</si>
  <si>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</si>
  <si>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</si>
  <si>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</si>
  <si>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</si>
  <si>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</si>
  <si>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</si>
  <si>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</si>
  <si>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</si>
  <si>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</si>
  <si>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</si>
  <si>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</si>
  <si>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</si>
  <si>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</si>
  <si>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</si>
  <si>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</si>
  <si>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</si>
  <si>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</si>
  <si>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</si>
  <si>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</si>
  <si>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</si>
  <si>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</si>
  <si>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</si>
  <si>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</si>
  <si>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</si>
  <si>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</si>
  <si>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</si>
  <si>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</si>
  <si>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</si>
  <si>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</si>
  <si>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</si>
  <si>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</si>
  <si>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</si>
  <si>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</si>
  <si>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</si>
  <si>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</si>
  <si>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Q2 2020</t>
  </si>
  <si>
    <t>Q3 2020</t>
  </si>
  <si>
    <t>Q4 2020</t>
  </si>
  <si>
    <t>Q2 2021</t>
  </si>
  <si>
    <t>Q3 2021</t>
  </si>
  <si>
    <t>Q4 2021</t>
  </si>
  <si>
    <t>Q2 2022</t>
  </si>
  <si>
    <t>Q3 2022</t>
  </si>
  <si>
    <t>Q4 2022</t>
  </si>
  <si>
    <t>Q2 2023</t>
  </si>
  <si>
    <t>Q3 2023</t>
  </si>
  <si>
    <t>Q4 2023</t>
  </si>
  <si>
    <t>Q2 2024</t>
  </si>
  <si>
    <t>Q3 2024</t>
  </si>
  <si>
    <t>Q4 2024</t>
  </si>
  <si>
    <t>Q2 2025</t>
  </si>
  <si>
    <t>Q3 2025</t>
  </si>
  <si>
    <t>Q4 2025</t>
  </si>
  <si>
    <t>Q1 2026</t>
  </si>
  <si>
    <t>Q2 2026</t>
  </si>
  <si>
    <t>Q3 2026</t>
  </si>
  <si>
    <t>Q4 2026</t>
  </si>
  <si>
    <t>Q1 2027</t>
  </si>
  <si>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</si>
  <si>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</si>
  <si>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</si>
  <si>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</si>
  <si>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</si>
  <si>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</si>
  <si>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</si>
  <si>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</si>
  <si>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</si>
  <si>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t>Alphabet Inc. is a technology company that offers various products and platforms on a global scale</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</si>
  <si>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</si>
  <si>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</si>
  <si>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</si>
  <si>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</si>
  <si>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</si>
  <si>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</si>
  <si>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</si>
  <si>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</si>
  <si>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</si>
  <si>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</si>
  <si>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</si>
  <si>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</si>
  <si>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</si>
  <si>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</si>
  <si>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</si>
  <si>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</si>
  <si>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</si>
  <si>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</si>
  <si>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</si>
  <si>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</si>
  <si>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</si>
  <si>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</si>
  <si>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</si>
  <si>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</si>
  <si>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</si>
  <si>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</si>
  <si>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</si>
  <si>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</si>
  <si>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</si>
  <si>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</si>
  <si>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</si>
  <si>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</si>
  <si>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</si>
  <si>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</si>
  <si>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</si>
  <si>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</si>
  <si>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Google pays Apple a portion of the advertising revenue it generates from searches performed in Apple's Safari web browser across its iOS devices (iPhone, iPad, Mac)</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</si>
  <si>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</si>
  <si>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</si>
  <si>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</si>
  <si>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</si>
  <si>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</si>
  <si>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</si>
  <si>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</si>
  <si>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</si>
  <si>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</si>
  <si>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</si>
  <si>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</si>
  <si>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</si>
  <si>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</si>
  <si>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</si>
  <si>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</si>
  <si>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</si>
  <si>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</si>
  <si>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</si>
  <si>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</si>
  <si>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</si>
  <si>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</si>
  <si>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</si>
  <si>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</si>
  <si>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</si>
  <si>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</si>
  <si>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</si>
  <si>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</si>
  <si>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</si>
  <si>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</si>
  <si>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</si>
  <si>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</si>
  <si>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</si>
  <si>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</si>
  <si>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</si>
  <si>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</si>
  <si>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</si>
  <si>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</si>
  <si>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</si>
  <si>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</si>
  <si>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</si>
  <si>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</si>
  <si>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</si>
  <si>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</si>
  <si>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</si>
  <si>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</si>
  <si>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</si>
  <si>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</si>
  <si>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</si>
  <si>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</si>
  <si>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</si>
  <si>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</si>
  <si>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</si>
  <si>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</si>
  <si>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</si>
  <si>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</si>
  <si>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</si>
  <si>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</si>
  <si>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</si>
  <si>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</si>
  <si>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</si>
  <si>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</si>
  <si>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</si>
  <si>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</si>
  <si>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</si>
  <si>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</si>
  <si>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</si>
  <si>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</si>
  <si>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</si>
  <si>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</si>
  <si>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</si>
  <si>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</si>
  <si>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</si>
  <si>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</si>
  <si>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</si>
  <si>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</si>
  <si>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</si>
  <si>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</si>
  <si>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</si>
  <si>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</si>
  <si>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</si>
  <si>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</si>
  <si>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</si>
  <si>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</si>
  <si>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</si>
  <si>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</si>
  <si>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</si>
  <si>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</si>
  <si>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</si>
  <si>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</si>
  <si>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</si>
  <si>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</si>
  <si>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</si>
  <si>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</si>
  <si>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</si>
  <si>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</si>
  <si>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</si>
  <si>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</si>
  <si>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</si>
  <si>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</si>
  <si>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</si>
  <si>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</si>
  <si>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</si>
  <si>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</si>
  <si>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</si>
  <si>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</si>
  <si>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</si>
  <si>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</si>
  <si>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</si>
  <si>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</si>
  <si>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</si>
  <si>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</si>
  <si>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</si>
  <si>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</si>
  <si>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</si>
  <si>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</si>
  <si>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</si>
  <si>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</si>
  <si>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</si>
  <si>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</si>
  <si>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</si>
  <si>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</si>
  <si>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</si>
  <si>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</si>
  <si>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</si>
  <si>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</si>
  <si>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</si>
  <si>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</si>
  <si>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</si>
  <si>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</si>
  <si>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</si>
  <si>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</si>
  <si>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</si>
  <si>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</si>
  <si>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</si>
  <si>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</si>
  <si>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</si>
  <si>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</si>
  <si>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</si>
  <si>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</si>
  <si>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</si>
  <si>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</si>
  <si>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</si>
  <si>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</si>
  <si>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</si>
  <si>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</si>
  <si>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</si>
  <si>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</si>
  <si>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</si>
  <si>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</si>
  <si>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</si>
  <si>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</si>
  <si>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</si>
  <si>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</si>
  <si>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</si>
  <si>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10/12/25</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</si>
  <si>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</si>
  <si>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</si>
  <si>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</si>
  <si>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</si>
  <si>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</si>
  <si>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</si>
  <si>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</si>
  <si>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</si>
  <si>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</si>
  <si>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</si>
  <si>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</si>
  <si>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</si>
  <si>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</si>
  <si>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</si>
  <si>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</si>
  <si>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</si>
  <si>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</si>
  <si>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</si>
  <si>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</si>
  <si>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</si>
  <si>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</si>
  <si>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</si>
  <si>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</si>
  <si>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</si>
  <si>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</si>
  <si>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</si>
  <si>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</si>
  <si>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</si>
  <si>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</si>
  <si>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</si>
  <si>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</si>
  <si>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</si>
  <si>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</si>
  <si>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</si>
  <si>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</si>
  <si>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</si>
  <si>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</si>
  <si>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</si>
  <si>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</si>
  <si>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</si>
  <si>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</si>
  <si>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</si>
  <si>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</si>
  <si>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</si>
  <si>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</si>
  <si>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</si>
  <si>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</si>
  <si>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</si>
  <si>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</si>
  <si>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</si>
  <si>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</si>
  <si>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</si>
  <si>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</si>
  <si>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</si>
  <si>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</si>
  <si>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</si>
  <si>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</si>
  <si>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</si>
  <si>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</si>
  <si>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</si>
  <si>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</si>
  <si>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</si>
  <si>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</si>
  <si>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</si>
  <si>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Q3'25</t>
  </si>
  <si>
    <t>In April 2025, Google's parent company, Alphabet, issued $5 billion in U.S. dollar-denominated senior notes and its first-ever offering of €6.75 billion in euro-denominated senior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</si>
</sst>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20">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30">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5"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5" fontId="13" fillId="0" borderId="0" xfId="0" applyNumberFormat="1" applyFont="1"/>
    <xf numFmtId="165" fontId="12" fillId="0" borderId="0" xfId="0" applyNumberFormat="1" applyFont="1"/>
    <xf numFmtId="166"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44" fontId="2" fillId="0" borderId="0" xfId="0" applyNumberFormat="1" applyFont="1" applyAlignment="1">
      <alignment horizontal="right"/>
    </xf>
    <xf numFmtId="14" fontId="2" fillId="0" borderId="0" xfId="0" applyNumberFormat="1" applyFont="1"/>
    <xf numFmtId="164" fontId="2" fillId="0" borderId="0" xfId="0" applyNumberFormat="1" applyFont="1" applyAlignment="1">
      <alignment horizontal="right"/>
    </xf>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Model!$AU$59:$BQ$59</c:f>
              <c:numCache>
                <c:formatCode>General</c:formatCode>
                <c:ptCount val="23"/>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Model!$AU$114:$BQ$114</c:f>
              <c:numCache>
                <c:formatCode>0</c:formatCode>
                <c:ptCount val="23"/>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Model!$AU$48:$BQ$48</c:f>
              <c:numCache>
                <c:formatCode>General</c:formatCode>
                <c:ptCount val="23"/>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Model!$CB$59:$CQ$59</c:f>
              <c:numCache>
                <c:formatCode>General</c:formatCode>
                <c:ptCount val="16"/>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Model!$CB$114:$CQ$114</c:f>
              <c:numCache>
                <c:formatCode>0</c:formatCode>
                <c:ptCount val="16"/>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General</c:formatCode>
                <c:ptCount val="16"/>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561</xdr:colOff>
      <xdr:row>0</xdr:row>
      <xdr:rowOff>0</xdr:rowOff>
    </xdr:from>
    <xdr:to>
      <xdr:col>69</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2750</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110</xdr:row>
      <xdr:rowOff>8852</xdr:rowOff>
    </xdr:from>
    <xdr:to>
      <xdr:col>52</xdr:col>
      <xdr:colOff>8759</xdr:colOff>
      <xdr:row>139</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163</xdr:row>
      <xdr:rowOff>11207</xdr:rowOff>
    </xdr:from>
    <xdr:to>
      <xdr:col>52</xdr:col>
      <xdr:colOff>33617</xdr:colOff>
      <xdr:row>192</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163</xdr:row>
      <xdr:rowOff>11206</xdr:rowOff>
    </xdr:from>
    <xdr:to>
      <xdr:col>64</xdr:col>
      <xdr:colOff>24416</xdr:colOff>
      <xdr:row>192</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163</xdr:row>
      <xdr:rowOff>11205</xdr:rowOff>
    </xdr:from>
    <xdr:to>
      <xdr:col>76</xdr:col>
      <xdr:colOff>15037</xdr:colOff>
      <xdr:row>192</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215</xdr:row>
      <xdr:rowOff>188147</xdr:rowOff>
    </xdr:from>
    <xdr:to>
      <xdr:col>64</xdr:col>
      <xdr:colOff>11759</xdr:colOff>
      <xdr:row>246</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216</xdr:row>
      <xdr:rowOff>11758</xdr:rowOff>
    </xdr:from>
    <xdr:to>
      <xdr:col>76</xdr:col>
      <xdr:colOff>1</xdr:colOff>
      <xdr:row>246</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215</xdr:row>
      <xdr:rowOff>188147</xdr:rowOff>
    </xdr:from>
    <xdr:to>
      <xdr:col>52</xdr:col>
      <xdr:colOff>16762</xdr:colOff>
      <xdr:row>246</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216</xdr:row>
      <xdr:rowOff>11760</xdr:rowOff>
    </xdr:from>
    <xdr:to>
      <xdr:col>88</xdr:col>
      <xdr:colOff>187307</xdr:colOff>
      <xdr:row>246</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265</xdr:row>
      <xdr:rowOff>0</xdr:rowOff>
    </xdr:from>
    <xdr:to>
      <xdr:col>56</xdr:col>
      <xdr:colOff>1</xdr:colOff>
      <xdr:row>299</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390"/>
  <sheetViews>
    <sheetView zoomScale="70" zoomScaleNormal="70" workbookViewId="0">
      <selection activeCell="J48" sqref="J48"/>
    </sheetView>
  </sheetViews>
  <sheetFormatPr defaultColWidth="9.140625" defaultRowHeight="14.25"/>
  <cols>
    <col min="1" max="1" width="2.85546875" style="1" customWidth="1"/>
    <col min="2" max="2" width="9.140625" style="1" customWidth="1"/>
    <col min="3" max="3" width="14.42578125" style="1" customWidth="1"/>
    <col min="4" max="4" width="9.140625" style="1" customWidth="1"/>
    <col min="5" max="8" width="9.140625" style="1"/>
    <col min="9" max="9" width="9.140625" style="1" customWidth="1"/>
    <col min="10" max="16384" width="9.140625" style="1"/>
  </cols>
  <sheetData>
    <row r="1" spans="2:45">
      <c r="AS1" s="1">
        <v>0</v>
      </c>
    </row>
    <row r="2" spans="2:45" ht="15">
      <c r="B2" s="2" t="s">
        <v>267</v>
      </c>
    </row>
    <row r="3" spans="2:45">
      <c r="B3" s="1" t="s">
        <v>0</v>
      </c>
      <c r="C3" s="104">
        <v>289.42</v>
      </c>
      <c r="D3" s="31" t="s">
        <v>3136</v>
      </c>
    </row>
    <row r="4" spans="2:45">
      <c r="B4" s="1" t="s">
        <v>1</v>
      </c>
      <c r="C4" s="64">
        <v>12086</v>
      </c>
      <c r="D4" s="105" t="s">
        <v>3201</v>
      </c>
    </row>
    <row r="5" spans="2:45">
      <c r="B5" s="1" t="s">
        <v>2</v>
      </c>
      <c r="C5" s="106">
        <f>C3*C4</f>
        <v>3497930.12</v>
      </c>
    </row>
    <row r="6" spans="2:45">
      <c r="B6" s="1" t="s">
        <v>3</v>
      </c>
      <c r="C6" s="106">
        <f>23090+75406</f>
        <v>98496</v>
      </c>
      <c r="D6" s="105" t="s">
        <v>3201</v>
      </c>
    </row>
    <row r="7" spans="2:45">
      <c r="B7" s="1" t="s">
        <v>4</v>
      </c>
      <c r="C7" s="106">
        <v>21607</v>
      </c>
      <c r="D7" s="105" t="s">
        <v>3201</v>
      </c>
    </row>
    <row r="8" spans="2:45">
      <c r="B8" s="1" t="s">
        <v>5</v>
      </c>
      <c r="C8" s="106">
        <f>C5-C6+C7</f>
        <v>3421041.12</v>
      </c>
      <c r="D8" s="105"/>
    </row>
    <row r="10" spans="2:45" ht="15">
      <c r="B10" s="2" t="s">
        <v>268</v>
      </c>
    </row>
    <row r="12" spans="2:45">
      <c r="B12" s="1" t="s">
        <v>2857</v>
      </c>
      <c r="G12" s="1" t="s">
        <v>96</v>
      </c>
      <c r="O12" s="1" t="s">
        <v>88</v>
      </c>
    </row>
    <row r="13" spans="2:45">
      <c r="B13" s="1" t="s">
        <v>97</v>
      </c>
      <c r="G13" s="1" t="s">
        <v>2986</v>
      </c>
      <c r="O13" s="1" t="s">
        <v>7</v>
      </c>
      <c r="Q13" s="107" t="s">
        <v>269</v>
      </c>
    </row>
    <row r="14" spans="2:45">
      <c r="B14" s="1" t="s">
        <v>2943</v>
      </c>
      <c r="G14" s="1" t="s">
        <v>6</v>
      </c>
      <c r="O14" s="1" t="s">
        <v>91</v>
      </c>
      <c r="Q14" s="107" t="s">
        <v>92</v>
      </c>
    </row>
    <row r="15" spans="2:45">
      <c r="B15" s="1" t="s">
        <v>99</v>
      </c>
      <c r="G15" s="1" t="s">
        <v>2847</v>
      </c>
      <c r="O15" s="1" t="s">
        <v>89</v>
      </c>
      <c r="Q15" s="107" t="s">
        <v>93</v>
      </c>
    </row>
    <row r="16" spans="2:45">
      <c r="B16" s="1" t="s">
        <v>290</v>
      </c>
      <c r="G16" s="1" t="s">
        <v>2828</v>
      </c>
      <c r="H16" s="1" t="s">
        <v>2827</v>
      </c>
      <c r="J16" s="1" t="s">
        <v>86</v>
      </c>
      <c r="K16" s="107" t="s">
        <v>98</v>
      </c>
      <c r="O16" s="1" t="s">
        <v>90</v>
      </c>
      <c r="Q16" s="107" t="s">
        <v>94</v>
      </c>
    </row>
    <row r="17" spans="1:17">
      <c r="B17" s="1" t="s">
        <v>109</v>
      </c>
      <c r="O17" s="1" t="s">
        <v>111</v>
      </c>
      <c r="Q17" s="107" t="s">
        <v>110</v>
      </c>
    </row>
    <row r="18" spans="1:17">
      <c r="B18" s="1" t="s">
        <v>108</v>
      </c>
      <c r="O18" s="1" t="s">
        <v>2830</v>
      </c>
      <c r="Q18" s="107" t="s">
        <v>2829</v>
      </c>
    </row>
    <row r="19" spans="1:17">
      <c r="B19" s="1" t="s">
        <v>1966</v>
      </c>
      <c r="O19" s="1" t="s">
        <v>8</v>
      </c>
      <c r="Q19" s="107" t="s">
        <v>95</v>
      </c>
    </row>
    <row r="20" spans="1:17">
      <c r="B20" s="1" t="s">
        <v>3000</v>
      </c>
    </row>
    <row r="22" spans="1:17" ht="15">
      <c r="A22" s="2" t="s">
        <v>1972</v>
      </c>
    </row>
    <row r="23" spans="1:17" ht="15">
      <c r="A23" s="2"/>
      <c r="B23" s="2" t="s">
        <v>2856</v>
      </c>
    </row>
    <row r="24" spans="1:17">
      <c r="B24" s="1" t="s">
        <v>2944</v>
      </c>
    </row>
    <row r="25" spans="1:17" ht="15">
      <c r="B25" s="1" t="s">
        <v>1969</v>
      </c>
    </row>
    <row r="26" spans="1:17" ht="15">
      <c r="C26" s="1" t="s">
        <v>250</v>
      </c>
    </row>
    <row r="27" spans="1:17" ht="15">
      <c r="D27" s="1" t="s">
        <v>251</v>
      </c>
    </row>
    <row r="28" spans="1:17" ht="15">
      <c r="C28" s="1" t="s">
        <v>252</v>
      </c>
    </row>
    <row r="29" spans="1:17" ht="15">
      <c r="C29" s="1" t="s">
        <v>253</v>
      </c>
    </row>
    <row r="30" spans="1:17">
      <c r="B30" s="1" t="s">
        <v>254</v>
      </c>
    </row>
    <row r="31" spans="1:17" ht="15">
      <c r="B31" s="1" t="s">
        <v>2945</v>
      </c>
    </row>
    <row r="32" spans="1:17">
      <c r="C32" s="1" t="s">
        <v>2946</v>
      </c>
    </row>
    <row r="33" spans="1:35">
      <c r="B33" s="1" t="s">
        <v>2947</v>
      </c>
    </row>
    <row r="34" spans="1:35" ht="15">
      <c r="A34" s="2"/>
    </row>
    <row r="35" spans="1:35" ht="15">
      <c r="A35" s="2" t="s">
        <v>2999</v>
      </c>
    </row>
    <row r="36" spans="1:35" ht="15">
      <c r="B36" s="1" t="s">
        <v>1970</v>
      </c>
    </row>
    <row r="37" spans="1:35">
      <c r="C37" s="1" t="s">
        <v>1971</v>
      </c>
    </row>
    <row r="38" spans="1:35" ht="15">
      <c r="B38" s="1" t="s">
        <v>1973</v>
      </c>
    </row>
    <row r="39" spans="1:35" ht="15">
      <c r="B39" s="1" t="s">
        <v>3005</v>
      </c>
    </row>
    <row r="40" spans="1:35" ht="15">
      <c r="B40" s="1" t="s">
        <v>3006</v>
      </c>
    </row>
    <row r="41" spans="1:35" ht="15" customHeight="1">
      <c r="C41" s="127" t="s">
        <v>2634</v>
      </c>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c r="AB41" s="127"/>
      <c r="AC41" s="127"/>
      <c r="AD41" s="127"/>
      <c r="AE41" s="127"/>
      <c r="AF41" s="127"/>
      <c r="AG41" s="79"/>
      <c r="AH41" s="79"/>
      <c r="AI41" s="79"/>
    </row>
    <row r="42" spans="1:35" ht="15" customHeight="1">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c r="AC42" s="127"/>
      <c r="AD42" s="127"/>
      <c r="AE42" s="127"/>
      <c r="AF42" s="127"/>
      <c r="AG42" s="79"/>
      <c r="AH42" s="79"/>
      <c r="AI42" s="79"/>
    </row>
    <row r="43" spans="1:35" ht="15" customHeight="1">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c r="AB43" s="127"/>
      <c r="AC43" s="127"/>
      <c r="AD43" s="127"/>
      <c r="AE43" s="127"/>
      <c r="AF43" s="127"/>
      <c r="AG43" s="79"/>
      <c r="AH43" s="79"/>
      <c r="AI43" s="79"/>
    </row>
    <row r="44" spans="1:35" ht="15" customHeight="1">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c r="AB44" s="127"/>
      <c r="AC44" s="127"/>
      <c r="AD44" s="127"/>
      <c r="AE44" s="127"/>
      <c r="AF44" s="127"/>
      <c r="AG44" s="79"/>
      <c r="AH44" s="79"/>
      <c r="AI44" s="79"/>
    </row>
    <row r="45" spans="1:35" ht="15" customHeight="1">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c r="AA45" s="127"/>
      <c r="AB45" s="127"/>
      <c r="AC45" s="127"/>
      <c r="AD45" s="127"/>
      <c r="AE45" s="127"/>
      <c r="AF45" s="127"/>
      <c r="AG45" s="79"/>
      <c r="AH45" s="79"/>
      <c r="AI45" s="79"/>
    </row>
    <row r="46" spans="1:35" ht="15" customHeight="1">
      <c r="C46" s="107" t="s">
        <v>1974</v>
      </c>
    </row>
    <row r="47" spans="1:35" ht="15">
      <c r="B47" s="2" t="s">
        <v>2650</v>
      </c>
    </row>
    <row r="48" spans="1:35">
      <c r="C48" s="1" t="s">
        <v>2630</v>
      </c>
    </row>
    <row r="49" spans="2:6" ht="15">
      <c r="D49" s="1" t="s">
        <v>2631</v>
      </c>
    </row>
    <row r="50" spans="2:6">
      <c r="D50" s="1" t="s">
        <v>2632</v>
      </c>
    </row>
    <row r="51" spans="2:6">
      <c r="D51" s="1" t="s">
        <v>2633</v>
      </c>
    </row>
    <row r="52" spans="2:6">
      <c r="D52" s="1" t="s">
        <v>2635</v>
      </c>
    </row>
    <row r="53" spans="2:6" ht="15">
      <c r="B53" s="2" t="s">
        <v>2651</v>
      </c>
    </row>
    <row r="54" spans="2:6">
      <c r="C54" s="1" t="s">
        <v>2652</v>
      </c>
    </row>
    <row r="55" spans="2:6">
      <c r="D55" s="1" t="s">
        <v>2653</v>
      </c>
    </row>
    <row r="56" spans="2:6">
      <c r="D56" s="1" t="s">
        <v>2654</v>
      </c>
    </row>
    <row r="57" spans="2:6">
      <c r="F57" s="1" t="s">
        <v>2655</v>
      </c>
    </row>
    <row r="58" spans="2:6">
      <c r="F58" s="1" t="s">
        <v>2656</v>
      </c>
    </row>
    <row r="59" spans="2:6">
      <c r="F59" s="1" t="s">
        <v>2657</v>
      </c>
    </row>
    <row r="60" spans="2:6">
      <c r="F60" s="1" t="s">
        <v>2658</v>
      </c>
    </row>
    <row r="61" spans="2:6">
      <c r="E61" s="1" t="s">
        <v>2787</v>
      </c>
    </row>
    <row r="62" spans="2:6">
      <c r="E62" s="1" t="s">
        <v>2788</v>
      </c>
    </row>
    <row r="63" spans="2:6">
      <c r="D63" s="1" t="s">
        <v>2659</v>
      </c>
    </row>
    <row r="64" spans="2:6">
      <c r="E64" s="1" t="s">
        <v>2663</v>
      </c>
    </row>
    <row r="65" spans="2:6">
      <c r="D65" s="1" t="s">
        <v>2660</v>
      </c>
    </row>
    <row r="66" spans="2:6">
      <c r="D66" s="1" t="s">
        <v>2661</v>
      </c>
    </row>
    <row r="67" spans="2:6" ht="15">
      <c r="B67" s="2" t="s">
        <v>2662</v>
      </c>
    </row>
    <row r="68" spans="2:6">
      <c r="C68" s="1" t="s">
        <v>2671</v>
      </c>
    </row>
    <row r="69" spans="2:6">
      <c r="D69" s="1" t="s">
        <v>2664</v>
      </c>
    </row>
    <row r="70" spans="2:6">
      <c r="E70" s="1" t="s">
        <v>2665</v>
      </c>
    </row>
    <row r="71" spans="2:6">
      <c r="E71" s="1" t="s">
        <v>2666</v>
      </c>
    </row>
    <row r="72" spans="2:6">
      <c r="F72" s="1" t="s">
        <v>2667</v>
      </c>
    </row>
    <row r="73" spans="2:6">
      <c r="D73" s="1" t="s">
        <v>2668</v>
      </c>
    </row>
    <row r="74" spans="2:6">
      <c r="D74" s="1" t="s">
        <v>2669</v>
      </c>
    </row>
    <row r="75" spans="2:6">
      <c r="D75" s="1" t="s">
        <v>2670</v>
      </c>
    </row>
    <row r="76" spans="2:6" ht="15">
      <c r="B76" s="2" t="s">
        <v>2672</v>
      </c>
    </row>
    <row r="77" spans="2:6">
      <c r="C77" s="1" t="s">
        <v>2673</v>
      </c>
    </row>
    <row r="78" spans="2:6">
      <c r="D78" s="1" t="s">
        <v>2674</v>
      </c>
    </row>
    <row r="79" spans="2:6">
      <c r="D79" s="1" t="s">
        <v>2675</v>
      </c>
    </row>
    <row r="80" spans="2:6">
      <c r="D80" s="1" t="s">
        <v>2676</v>
      </c>
    </row>
    <row r="81" spans="2:5">
      <c r="D81" s="1" t="s">
        <v>2677</v>
      </c>
    </row>
    <row r="82" spans="2:5">
      <c r="D82" s="1" t="s">
        <v>2678</v>
      </c>
    </row>
    <row r="83" spans="2:5" ht="15">
      <c r="B83" s="2" t="s">
        <v>2679</v>
      </c>
    </row>
    <row r="84" spans="2:5">
      <c r="C84" s="1" t="s">
        <v>2680</v>
      </c>
    </row>
    <row r="85" spans="2:5">
      <c r="D85" s="1" t="s">
        <v>2681</v>
      </c>
    </row>
    <row r="86" spans="2:5">
      <c r="D86" s="1" t="s">
        <v>2682</v>
      </c>
    </row>
    <row r="87" spans="2:5">
      <c r="E87" s="1" t="s">
        <v>2683</v>
      </c>
    </row>
    <row r="88" spans="2:5">
      <c r="D88" s="1" t="s">
        <v>2684</v>
      </c>
    </row>
    <row r="89" spans="2:5">
      <c r="E89" s="1" t="s">
        <v>2685</v>
      </c>
    </row>
    <row r="90" spans="2:5">
      <c r="D90" s="1" t="s">
        <v>2686</v>
      </c>
    </row>
    <row r="91" spans="2:5">
      <c r="E91" s="1" t="s">
        <v>2687</v>
      </c>
    </row>
    <row r="92" spans="2:5" ht="15">
      <c r="B92" s="2" t="s">
        <v>2688</v>
      </c>
    </row>
    <row r="93" spans="2:5">
      <c r="C93" s="1" t="s">
        <v>2689</v>
      </c>
    </row>
    <row r="94" spans="2:5">
      <c r="D94" s="1" t="s">
        <v>2690</v>
      </c>
    </row>
    <row r="95" spans="2:5">
      <c r="D95" s="1" t="s">
        <v>2691</v>
      </c>
    </row>
    <row r="96" spans="2:5">
      <c r="E96" s="1" t="s">
        <v>2692</v>
      </c>
    </row>
    <row r="97" spans="2:5" ht="15">
      <c r="B97" s="2" t="s">
        <v>2693</v>
      </c>
    </row>
    <row r="98" spans="2:5">
      <c r="C98" s="1" t="s">
        <v>2694</v>
      </c>
    </row>
    <row r="99" spans="2:5">
      <c r="D99" s="1" t="s">
        <v>2695</v>
      </c>
    </row>
    <row r="100" spans="2:5">
      <c r="D100" s="1" t="s">
        <v>2696</v>
      </c>
    </row>
    <row r="101" spans="2:5">
      <c r="D101" s="1" t="s">
        <v>2697</v>
      </c>
    </row>
    <row r="102" spans="2:5">
      <c r="C102" s="1" t="s">
        <v>2698</v>
      </c>
    </row>
    <row r="103" spans="2:5">
      <c r="C103" s="1" t="s">
        <v>2699</v>
      </c>
    </row>
    <row r="104" spans="2:5">
      <c r="D104" s="1" t="s">
        <v>2700</v>
      </c>
    </row>
    <row r="105" spans="2:5">
      <c r="D105" s="1" t="s">
        <v>2701</v>
      </c>
    </row>
    <row r="106" spans="2:5">
      <c r="D106" s="1" t="s">
        <v>2702</v>
      </c>
    </row>
    <row r="107" spans="2:5" ht="15" customHeight="1">
      <c r="E107" s="1" t="s">
        <v>2789</v>
      </c>
    </row>
    <row r="108" spans="2:5">
      <c r="E108" s="1" t="s">
        <v>2790</v>
      </c>
    </row>
    <row r="109" spans="2:5" ht="15">
      <c r="B109" s="2" t="s">
        <v>2703</v>
      </c>
    </row>
    <row r="110" spans="2:5">
      <c r="C110" s="1" t="s">
        <v>2704</v>
      </c>
    </row>
    <row r="111" spans="2:5">
      <c r="D111" s="1" t="s">
        <v>2705</v>
      </c>
    </row>
    <row r="112" spans="2:5">
      <c r="D112" s="1" t="s">
        <v>2706</v>
      </c>
    </row>
    <row r="114" spans="1:5" ht="15">
      <c r="A114" s="2" t="s">
        <v>2707</v>
      </c>
    </row>
    <row r="115" spans="1:5" ht="15">
      <c r="B115" s="2" t="s">
        <v>2708</v>
      </c>
    </row>
    <row r="116" spans="1:5">
      <c r="C116" s="1" t="s">
        <v>2709</v>
      </c>
    </row>
    <row r="117" spans="1:5">
      <c r="D117" s="1" t="s">
        <v>2710</v>
      </c>
    </row>
    <row r="118" spans="1:5">
      <c r="D118" s="1" t="s">
        <v>2711</v>
      </c>
    </row>
    <row r="119" spans="1:5">
      <c r="C119" s="1" t="s">
        <v>2712</v>
      </c>
    </row>
    <row r="120" spans="1:5">
      <c r="D120" s="1" t="s">
        <v>2713</v>
      </c>
    </row>
    <row r="121" spans="1:5">
      <c r="D121" s="1" t="s">
        <v>2714</v>
      </c>
    </row>
    <row r="122" spans="1:5">
      <c r="D122" s="1" t="s">
        <v>2715</v>
      </c>
    </row>
    <row r="123" spans="1:5">
      <c r="D123" s="1" t="s">
        <v>2716</v>
      </c>
    </row>
    <row r="124" spans="1:5">
      <c r="C124" s="1" t="s">
        <v>2717</v>
      </c>
    </row>
    <row r="125" spans="1:5">
      <c r="D125" s="1" t="s">
        <v>2718</v>
      </c>
    </row>
    <row r="126" spans="1:5">
      <c r="D126" s="1" t="s">
        <v>2719</v>
      </c>
    </row>
    <row r="127" spans="1:5">
      <c r="E127" s="1" t="s">
        <v>2720</v>
      </c>
    </row>
    <row r="128" spans="1:5">
      <c r="D128" s="1" t="s">
        <v>2721</v>
      </c>
    </row>
    <row r="129" spans="1:5">
      <c r="C129" s="1" t="s">
        <v>2722</v>
      </c>
    </row>
    <row r="130" spans="1:5" ht="15">
      <c r="D130" s="1" t="s">
        <v>2723</v>
      </c>
    </row>
    <row r="131" spans="1:5">
      <c r="D131" s="1" t="s">
        <v>2724</v>
      </c>
    </row>
    <row r="132" spans="1:5">
      <c r="E132" s="1" t="s">
        <v>2791</v>
      </c>
    </row>
    <row r="133" spans="1:5">
      <c r="C133" s="1" t="s">
        <v>2726</v>
      </c>
    </row>
    <row r="134" spans="1:5">
      <c r="D134" s="1" t="s">
        <v>2727</v>
      </c>
    </row>
    <row r="135" spans="1:5">
      <c r="D135" s="1" t="s">
        <v>3199</v>
      </c>
    </row>
    <row r="136" spans="1:5">
      <c r="E136" s="1" t="s">
        <v>3200</v>
      </c>
    </row>
    <row r="138" spans="1:5" ht="15">
      <c r="A138" s="2" t="s">
        <v>2731</v>
      </c>
    </row>
    <row r="139" spans="1:5" ht="15">
      <c r="B139" s="2" t="s">
        <v>256</v>
      </c>
    </row>
    <row r="140" spans="1:5">
      <c r="C140" s="1" t="s">
        <v>156</v>
      </c>
    </row>
    <row r="141" spans="1:5" ht="15">
      <c r="D141" s="1" t="s">
        <v>1968</v>
      </c>
    </row>
    <row r="142" spans="1:5" ht="15">
      <c r="D142" s="1" t="s">
        <v>171</v>
      </c>
    </row>
    <row r="143" spans="1:5" ht="15">
      <c r="E143" s="1" t="s">
        <v>2636</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1967</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2637</v>
      </c>
    </row>
    <row r="161" spans="3:6">
      <c r="D161" s="1" t="s">
        <v>176</v>
      </c>
    </row>
    <row r="162" spans="3:6">
      <c r="C162" s="1" t="s">
        <v>157</v>
      </c>
    </row>
    <row r="163" spans="3:6" ht="15">
      <c r="D163" s="1" t="s">
        <v>173</v>
      </c>
    </row>
    <row r="164" spans="3:6">
      <c r="D164" s="1" t="s">
        <v>2638</v>
      </c>
    </row>
    <row r="165" spans="3:6">
      <c r="E165" s="1" t="s">
        <v>2639</v>
      </c>
    </row>
    <row r="166" spans="3:6">
      <c r="D166" s="1" t="s">
        <v>172</v>
      </c>
    </row>
    <row r="167" spans="3:6">
      <c r="C167" s="1" t="s">
        <v>162</v>
      </c>
    </row>
    <row r="168" spans="3:6">
      <c r="D168" s="1" t="s">
        <v>192</v>
      </c>
    </row>
    <row r="169" spans="3:6">
      <c r="D169" s="1" t="s">
        <v>193</v>
      </c>
    </row>
    <row r="170" spans="3:6">
      <c r="E170" s="1" t="s">
        <v>2640</v>
      </c>
    </row>
    <row r="171" spans="3:6">
      <c r="D171" s="1" t="s">
        <v>194</v>
      </c>
    </row>
    <row r="172" spans="3:6">
      <c r="E172" s="1" t="s">
        <v>195</v>
      </c>
    </row>
    <row r="173" spans="3:6">
      <c r="E173" s="1" t="s">
        <v>2641</v>
      </c>
    </row>
    <row r="174" spans="3:6">
      <c r="F174" s="1" t="s">
        <v>196</v>
      </c>
    </row>
    <row r="175" spans="3:6">
      <c r="C175" s="1" t="s">
        <v>165</v>
      </c>
    </row>
    <row r="176" spans="3:6">
      <c r="D176" s="1" t="s">
        <v>178</v>
      </c>
    </row>
    <row r="177" spans="3:6">
      <c r="D177" s="1" t="s">
        <v>179</v>
      </c>
    </row>
    <row r="178" spans="3:6">
      <c r="E178" s="1" t="s">
        <v>2642</v>
      </c>
    </row>
    <row r="179" spans="3:6">
      <c r="F179" s="1" t="s">
        <v>181</v>
      </c>
    </row>
    <row r="180" spans="3:6">
      <c r="F180" s="1" t="s">
        <v>2643</v>
      </c>
    </row>
    <row r="181" spans="3:6">
      <c r="D181" s="1" t="s">
        <v>180</v>
      </c>
    </row>
    <row r="182" spans="3:6">
      <c r="C182" s="1" t="s">
        <v>161</v>
      </c>
    </row>
    <row r="183" spans="3:6">
      <c r="D183" s="1" t="s">
        <v>189</v>
      </c>
    </row>
    <row r="184" spans="3:6">
      <c r="D184" s="1" t="s">
        <v>190</v>
      </c>
    </row>
    <row r="185" spans="3:6">
      <c r="E185" s="1" t="s">
        <v>2644</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2792</v>
      </c>
    </row>
    <row r="203" spans="2:5" ht="15">
      <c r="B203" s="2" t="s">
        <v>255</v>
      </c>
    </row>
    <row r="204" spans="2:5">
      <c r="C204" s="1" t="s">
        <v>207</v>
      </c>
    </row>
    <row r="205" spans="2:5">
      <c r="D205" s="1" t="s">
        <v>213</v>
      </c>
    </row>
    <row r="206" spans="2:5">
      <c r="D206" s="1" t="s">
        <v>3167</v>
      </c>
    </row>
    <row r="207" spans="2:5">
      <c r="E207" s="1" t="s">
        <v>3168</v>
      </c>
    </row>
    <row r="208" spans="2:5">
      <c r="C208" s="1" t="s">
        <v>211</v>
      </c>
    </row>
    <row r="209" spans="3:7">
      <c r="D209" s="1" t="s">
        <v>214</v>
      </c>
    </row>
    <row r="210" spans="3:7">
      <c r="E210" s="1" t="s">
        <v>3169</v>
      </c>
    </row>
    <row r="211" spans="3:7">
      <c r="E211" s="1" t="s">
        <v>3170</v>
      </c>
    </row>
    <row r="212" spans="3:7">
      <c r="C212" s="1" t="s">
        <v>210</v>
      </c>
    </row>
    <row r="213" spans="3:7">
      <c r="D213" s="1" t="s">
        <v>215</v>
      </c>
    </row>
    <row r="214" spans="3:7">
      <c r="E214" s="1" t="s">
        <v>3171</v>
      </c>
    </row>
    <row r="215" spans="3:7">
      <c r="D215" s="1" t="s">
        <v>3172</v>
      </c>
    </row>
    <row r="216" spans="3:7">
      <c r="E216" s="1" t="s">
        <v>3173</v>
      </c>
    </row>
    <row r="217" spans="3:7">
      <c r="E217" s="1" t="s">
        <v>3186</v>
      </c>
    </row>
    <row r="218" spans="3:7">
      <c r="F218" s="1" t="s">
        <v>3187</v>
      </c>
    </row>
    <row r="219" spans="3:7">
      <c r="F219" s="1" t="s">
        <v>3188</v>
      </c>
    </row>
    <row r="220" spans="3:7">
      <c r="G220" s="1" t="s">
        <v>3189</v>
      </c>
    </row>
    <row r="221" spans="3:7">
      <c r="D221" s="1" t="s">
        <v>3190</v>
      </c>
    </row>
    <row r="222" spans="3:7">
      <c r="E222" s="1" t="s">
        <v>3191</v>
      </c>
    </row>
    <row r="223" spans="3:7">
      <c r="F223" s="1" t="s">
        <v>3192</v>
      </c>
    </row>
    <row r="224" spans="3:7">
      <c r="F224" s="1" t="s">
        <v>3193</v>
      </c>
    </row>
    <row r="225" spans="2:7">
      <c r="G225" s="1" t="s">
        <v>3194</v>
      </c>
    </row>
    <row r="226" spans="2:7">
      <c r="C226" s="1" t="s">
        <v>209</v>
      </c>
    </row>
    <row r="227" spans="2:7">
      <c r="D227" s="1" t="s">
        <v>216</v>
      </c>
    </row>
    <row r="228" spans="2:7">
      <c r="E228" s="1" t="s">
        <v>3195</v>
      </c>
    </row>
    <row r="229" spans="2:7">
      <c r="E229" s="1" t="s">
        <v>3196</v>
      </c>
    </row>
    <row r="230" spans="2:7">
      <c r="C230" s="1" t="s">
        <v>208</v>
      </c>
    </row>
    <row r="231" spans="2:7">
      <c r="D231" s="1" t="s">
        <v>217</v>
      </c>
    </row>
    <row r="232" spans="2:7">
      <c r="E232" s="1" t="s">
        <v>3197</v>
      </c>
    </row>
    <row r="233" spans="2:7">
      <c r="E233" s="1" t="s">
        <v>3198</v>
      </c>
    </row>
    <row r="234" spans="2:7">
      <c r="C234" s="1" t="s">
        <v>212</v>
      </c>
    </row>
    <row r="235" spans="2:7">
      <c r="D235" s="1" t="s">
        <v>218</v>
      </c>
    </row>
    <row r="236" spans="2:7" ht="15">
      <c r="B236" s="2" t="s">
        <v>2645</v>
      </c>
    </row>
    <row r="237" spans="2:7">
      <c r="C237" s="1" t="s">
        <v>101</v>
      </c>
    </row>
    <row r="238" spans="2:7">
      <c r="D238" s="1" t="s">
        <v>115</v>
      </c>
    </row>
    <row r="239" spans="2:7">
      <c r="E239" s="1" t="s">
        <v>2646</v>
      </c>
    </row>
    <row r="240" spans="2:7">
      <c r="F240" s="1" t="s">
        <v>114</v>
      </c>
    </row>
    <row r="241" spans="5:7">
      <c r="E241" s="1" t="s">
        <v>3174</v>
      </c>
    </row>
    <row r="242" spans="5:7">
      <c r="F242" s="1" t="s">
        <v>3137</v>
      </c>
    </row>
    <row r="243" spans="5:7">
      <c r="F243" s="1" t="s">
        <v>3138</v>
      </c>
    </row>
    <row r="244" spans="5:7">
      <c r="F244" s="1" t="s">
        <v>3139</v>
      </c>
    </row>
    <row r="245" spans="5:7">
      <c r="G245" s="1" t="s">
        <v>3140</v>
      </c>
    </row>
    <row r="246" spans="5:7">
      <c r="G246" s="1" t="s">
        <v>3141</v>
      </c>
    </row>
    <row r="247" spans="5:7">
      <c r="F247" s="1" t="s">
        <v>3175</v>
      </c>
    </row>
    <row r="248" spans="5:7">
      <c r="G248" s="1" t="s">
        <v>3142</v>
      </c>
    </row>
    <row r="249" spans="5:7">
      <c r="G249" s="1" t="s">
        <v>3143</v>
      </c>
    </row>
    <row r="250" spans="5:7">
      <c r="E250" s="1" t="s">
        <v>3144</v>
      </c>
    </row>
    <row r="251" spans="5:7">
      <c r="F251" s="1" t="s">
        <v>3176</v>
      </c>
    </row>
    <row r="252" spans="5:7">
      <c r="F252" s="1" t="s">
        <v>3145</v>
      </c>
    </row>
    <row r="253" spans="5:7">
      <c r="G253" s="1" t="s">
        <v>3146</v>
      </c>
    </row>
    <row r="254" spans="5:7">
      <c r="E254" s="1" t="s">
        <v>3147</v>
      </c>
    </row>
    <row r="255" spans="5:7">
      <c r="F255" s="1" t="s">
        <v>3150</v>
      </c>
    </row>
    <row r="256" spans="5:7">
      <c r="F256" s="1" t="s">
        <v>3151</v>
      </c>
    </row>
    <row r="257" spans="3:7">
      <c r="G257" s="1" t="s">
        <v>3149</v>
      </c>
    </row>
    <row r="258" spans="3:7">
      <c r="F258" s="1" t="s">
        <v>3148</v>
      </c>
    </row>
    <row r="259" spans="3:7">
      <c r="E259" s="1" t="s">
        <v>3152</v>
      </c>
    </row>
    <row r="260" spans="3:7">
      <c r="F260" s="1" t="s">
        <v>3153</v>
      </c>
    </row>
    <row r="261" spans="3:7">
      <c r="F261" s="1" t="s">
        <v>3154</v>
      </c>
    </row>
    <row r="262" spans="3:7">
      <c r="G262" s="1" t="s">
        <v>3155</v>
      </c>
    </row>
    <row r="263" spans="3:7">
      <c r="G263" s="1" t="s">
        <v>3156</v>
      </c>
    </row>
    <row r="264" spans="3:7">
      <c r="E264" s="1" t="s">
        <v>3177</v>
      </c>
    </row>
    <row r="265" spans="3:7">
      <c r="F265" s="1" t="s">
        <v>3157</v>
      </c>
    </row>
    <row r="266" spans="3:7" ht="15">
      <c r="F266" t="s">
        <v>3178</v>
      </c>
    </row>
    <row r="267" spans="3:7">
      <c r="C267" s="1" t="s">
        <v>102</v>
      </c>
    </row>
    <row r="268" spans="3:7">
      <c r="D268" s="1" t="s">
        <v>2627</v>
      </c>
    </row>
    <row r="269" spans="3:7">
      <c r="E269" s="1" t="s">
        <v>116</v>
      </c>
    </row>
    <row r="270" spans="3:7">
      <c r="F270" s="1" t="s">
        <v>2628</v>
      </c>
    </row>
    <row r="271" spans="3:7">
      <c r="G271" s="1" t="s">
        <v>2629</v>
      </c>
    </row>
    <row r="272" spans="3:7">
      <c r="E272" s="1" t="s">
        <v>2647</v>
      </c>
    </row>
    <row r="273" spans="5:17" ht="15">
      <c r="F273" s="1" t="s">
        <v>3179</v>
      </c>
    </row>
    <row r="274" spans="5:17" ht="15">
      <c r="F274" s="1" t="s">
        <v>2841</v>
      </c>
      <c r="P274" s="24" t="s">
        <v>3180</v>
      </c>
      <c r="Q274" s="108" t="s">
        <v>2842</v>
      </c>
    </row>
    <row r="275" spans="5:17">
      <c r="F275" s="1" t="s">
        <v>3158</v>
      </c>
    </row>
    <row r="276" spans="5:17">
      <c r="E276" s="1" t="s">
        <v>3181</v>
      </c>
    </row>
    <row r="277" spans="5:17">
      <c r="F277" s="1" t="s">
        <v>3182</v>
      </c>
    </row>
    <row r="278" spans="5:17">
      <c r="F278" s="1" t="s">
        <v>3160</v>
      </c>
    </row>
    <row r="279" spans="5:17">
      <c r="G279" s="1" t="s">
        <v>3159</v>
      </c>
    </row>
    <row r="280" spans="5:17">
      <c r="G280" s="1" t="s">
        <v>3161</v>
      </c>
    </row>
    <row r="281" spans="5:17">
      <c r="H281" s="1" t="s">
        <v>3162</v>
      </c>
    </row>
    <row r="282" spans="5:17">
      <c r="E282" s="1" t="s">
        <v>3166</v>
      </c>
    </row>
    <row r="283" spans="5:17">
      <c r="F283" s="1" t="s">
        <v>3183</v>
      </c>
    </row>
    <row r="284" spans="5:17">
      <c r="G284" s="1" t="s">
        <v>3184</v>
      </c>
    </row>
    <row r="285" spans="5:17">
      <c r="F285" s="1" t="s">
        <v>3163</v>
      </c>
    </row>
    <row r="286" spans="5:17">
      <c r="G286" s="1" t="s">
        <v>3164</v>
      </c>
    </row>
    <row r="287" spans="5:17">
      <c r="G287" s="1" t="s">
        <v>3185</v>
      </c>
    </row>
    <row r="288" spans="5:17">
      <c r="G288" s="1" t="s">
        <v>3165</v>
      </c>
    </row>
    <row r="289" spans="3:7">
      <c r="C289" s="1" t="s">
        <v>107</v>
      </c>
    </row>
    <row r="290" spans="3:7">
      <c r="D290" s="1" t="s">
        <v>121</v>
      </c>
    </row>
    <row r="291" spans="3:7">
      <c r="E291" s="1" t="s">
        <v>122</v>
      </c>
    </row>
    <row r="292" spans="3:7" ht="15">
      <c r="F292" s="1" t="s">
        <v>2839</v>
      </c>
    </row>
    <row r="293" spans="3:7">
      <c r="E293" s="1" t="s">
        <v>150</v>
      </c>
    </row>
    <row r="294" spans="3:7">
      <c r="F294" s="1" t="s">
        <v>2648</v>
      </c>
    </row>
    <row r="295" spans="3:7">
      <c r="F295" s="1" t="s">
        <v>151</v>
      </c>
    </row>
    <row r="296" spans="3:7">
      <c r="G296" s="1" t="s">
        <v>124</v>
      </c>
    </row>
    <row r="297" spans="3:7">
      <c r="G297" s="1" t="s">
        <v>2840</v>
      </c>
    </row>
    <row r="298" spans="3:7">
      <c r="E298" s="1" t="s">
        <v>126</v>
      </c>
    </row>
    <row r="299" spans="3:7">
      <c r="F299" s="1" t="s">
        <v>127</v>
      </c>
    </row>
    <row r="300" spans="3:7">
      <c r="F300" s="1" t="s">
        <v>128</v>
      </c>
    </row>
    <row r="301" spans="3:7">
      <c r="F301" s="1" t="s">
        <v>129</v>
      </c>
    </row>
    <row r="302" spans="3:7" ht="15">
      <c r="E302" s="2" t="s">
        <v>2649</v>
      </c>
    </row>
    <row r="303" spans="3:7" ht="15">
      <c r="C303" s="1" t="s">
        <v>104</v>
      </c>
      <c r="E303" s="2"/>
    </row>
    <row r="304" spans="3:7">
      <c r="D304" s="1" t="s">
        <v>130</v>
      </c>
    </row>
    <row r="305" spans="3:8">
      <c r="E305" s="1" t="s">
        <v>132</v>
      </c>
      <c r="H305" s="1" t="s">
        <v>133</v>
      </c>
    </row>
    <row r="306" spans="3:8">
      <c r="E306" s="1" t="s">
        <v>131</v>
      </c>
      <c r="H306" s="1" t="s">
        <v>134</v>
      </c>
    </row>
    <row r="307" spans="3:8">
      <c r="E307" s="1" t="s">
        <v>149</v>
      </c>
      <c r="H307" s="1" t="s">
        <v>148</v>
      </c>
    </row>
    <row r="308" spans="3:8">
      <c r="E308" s="1" t="s">
        <v>147</v>
      </c>
      <c r="H308" s="1" t="s">
        <v>146</v>
      </c>
    </row>
    <row r="309" spans="3:8">
      <c r="E309" s="1" t="s">
        <v>145</v>
      </c>
      <c r="H309" s="1" t="s">
        <v>144</v>
      </c>
    </row>
    <row r="310" spans="3:8">
      <c r="E310" s="1" t="s">
        <v>143</v>
      </c>
      <c r="H310" s="1" t="s">
        <v>142</v>
      </c>
    </row>
    <row r="311" spans="3:8">
      <c r="E311" s="1" t="s">
        <v>141</v>
      </c>
      <c r="H311" s="1" t="s">
        <v>140</v>
      </c>
    </row>
    <row r="312" spans="3:8">
      <c r="E312" s="1" t="s">
        <v>139</v>
      </c>
      <c r="H312" s="1" t="s">
        <v>138</v>
      </c>
    </row>
    <row r="313" spans="3:8">
      <c r="E313" s="1" t="s">
        <v>137</v>
      </c>
      <c r="H313" s="1" t="s">
        <v>136</v>
      </c>
    </row>
    <row r="314" spans="3:8">
      <c r="C314" s="1" t="s">
        <v>103</v>
      </c>
    </row>
    <row r="315" spans="3:8">
      <c r="D315" s="1" t="s">
        <v>117</v>
      </c>
    </row>
    <row r="316" spans="3:8">
      <c r="E316" s="1" t="s">
        <v>118</v>
      </c>
    </row>
    <row r="317" spans="3:8">
      <c r="F317" s="1" t="s">
        <v>119</v>
      </c>
    </row>
    <row r="318" spans="3:8" ht="15">
      <c r="F318" s="2" t="s">
        <v>120</v>
      </c>
      <c r="G318" s="2"/>
    </row>
    <row r="319" spans="3:8">
      <c r="D319" s="1" t="s">
        <v>3124</v>
      </c>
    </row>
    <row r="320" spans="3:8">
      <c r="E320" s="1" t="s">
        <v>3126</v>
      </c>
    </row>
    <row r="321" spans="3:6">
      <c r="E321" s="1" t="s">
        <v>3127</v>
      </c>
    </row>
    <row r="322" spans="3:6">
      <c r="E322" s="1" t="s">
        <v>3128</v>
      </c>
    </row>
    <row r="323" spans="3:6">
      <c r="D323" s="1" t="s">
        <v>3129</v>
      </c>
    </row>
    <row r="324" spans="3:6">
      <c r="E324" s="1" t="s">
        <v>3131</v>
      </c>
    </row>
    <row r="325" spans="3:6">
      <c r="E325" s="1" t="s">
        <v>3130</v>
      </c>
    </row>
    <row r="326" spans="3:6">
      <c r="F326" s="1" t="s">
        <v>3132</v>
      </c>
    </row>
    <row r="327" spans="3:6">
      <c r="F327" s="1" t="s">
        <v>3133</v>
      </c>
    </row>
    <row r="328" spans="3:6">
      <c r="F328" s="1" t="s">
        <v>3135</v>
      </c>
    </row>
    <row r="329" spans="3:6">
      <c r="C329" s="1" t="s">
        <v>106</v>
      </c>
    </row>
    <row r="330" spans="3:6">
      <c r="D330" s="1" t="s">
        <v>152</v>
      </c>
    </row>
    <row r="331" spans="3:6">
      <c r="C331" s="1" t="s">
        <v>112</v>
      </c>
    </row>
    <row r="332" spans="3:6">
      <c r="D332" s="1" t="s">
        <v>135</v>
      </c>
    </row>
    <row r="333" spans="3:6">
      <c r="E333" s="1" t="s">
        <v>113</v>
      </c>
    </row>
    <row r="334" spans="3:6">
      <c r="C334" s="1" t="s">
        <v>105</v>
      </c>
    </row>
    <row r="335" spans="3:6">
      <c r="D335" s="1" t="s">
        <v>153</v>
      </c>
    </row>
    <row r="336" spans="3:6" ht="15">
      <c r="C336" s="2" t="s">
        <v>2838</v>
      </c>
    </row>
    <row r="337" spans="1:9" ht="15">
      <c r="C337" s="2"/>
    </row>
    <row r="338" spans="1:9" ht="15">
      <c r="A338" s="2" t="s">
        <v>77</v>
      </c>
    </row>
    <row r="339" spans="1:9" ht="15">
      <c r="B339" s="2" t="s">
        <v>2733</v>
      </c>
    </row>
    <row r="340" spans="1:9">
      <c r="C340" s="1" t="s">
        <v>2734</v>
      </c>
    </row>
    <row r="341" spans="1:9">
      <c r="D341" s="1" t="s">
        <v>2735</v>
      </c>
    </row>
    <row r="342" spans="1:9">
      <c r="D342" s="1" t="s">
        <v>2736</v>
      </c>
    </row>
    <row r="343" spans="1:9">
      <c r="D343" s="1" t="s">
        <v>2737</v>
      </c>
    </row>
    <row r="344" spans="1:9">
      <c r="C344" s="1" t="s">
        <v>2738</v>
      </c>
    </row>
    <row r="345" spans="1:9">
      <c r="D345" s="1" t="s">
        <v>2739</v>
      </c>
    </row>
    <row r="346" spans="1:9">
      <c r="E346" s="1" t="s">
        <v>2747</v>
      </c>
      <c r="H346" s="1" t="s">
        <v>2743</v>
      </c>
    </row>
    <row r="347" spans="1:9">
      <c r="I347" s="1" t="s">
        <v>2740</v>
      </c>
    </row>
    <row r="348" spans="1:9">
      <c r="I348" s="1" t="s">
        <v>2741</v>
      </c>
    </row>
    <row r="349" spans="1:9">
      <c r="E349" s="1" t="s">
        <v>2746</v>
      </c>
      <c r="H349" s="1" t="s">
        <v>2742</v>
      </c>
    </row>
    <row r="350" spans="1:9">
      <c r="I350" s="1" t="s">
        <v>2744</v>
      </c>
    </row>
    <row r="351" spans="1:9">
      <c r="C351" s="1" t="s">
        <v>2745</v>
      </c>
    </row>
    <row r="352" spans="1:9">
      <c r="E352" s="1" t="s">
        <v>2748</v>
      </c>
      <c r="H352" s="1" t="s">
        <v>2749</v>
      </c>
    </row>
    <row r="353" spans="3:9">
      <c r="E353" s="1" t="s">
        <v>2750</v>
      </c>
      <c r="H353" s="1" t="s">
        <v>2751</v>
      </c>
    </row>
    <row r="354" spans="3:9">
      <c r="E354" s="1" t="s">
        <v>2752</v>
      </c>
      <c r="H354" s="1" t="s">
        <v>2753</v>
      </c>
    </row>
    <row r="355" spans="3:9">
      <c r="C355" s="1" t="s">
        <v>2754</v>
      </c>
    </row>
    <row r="356" spans="3:9">
      <c r="E356" s="1" t="s">
        <v>2755</v>
      </c>
      <c r="H356" s="1" t="s">
        <v>2756</v>
      </c>
    </row>
    <row r="357" spans="3:9">
      <c r="I357" s="1" t="s">
        <v>2757</v>
      </c>
    </row>
    <row r="358" spans="3:9">
      <c r="E358" s="1" t="s">
        <v>2758</v>
      </c>
      <c r="H358" s="1" t="s">
        <v>2759</v>
      </c>
    </row>
    <row r="359" spans="3:9">
      <c r="I359" s="1" t="s">
        <v>2760</v>
      </c>
    </row>
    <row r="360" spans="3:9">
      <c r="E360" s="1" t="s">
        <v>210</v>
      </c>
      <c r="H360" s="1" t="s">
        <v>2761</v>
      </c>
    </row>
    <row r="361" spans="3:9">
      <c r="I361" s="1" t="s">
        <v>2762</v>
      </c>
    </row>
    <row r="362" spans="3:9" ht="15">
      <c r="H362" s="2" t="s">
        <v>2793</v>
      </c>
    </row>
    <row r="363" spans="3:9">
      <c r="E363" s="1" t="s">
        <v>2763</v>
      </c>
      <c r="H363" s="1" t="s">
        <v>2764</v>
      </c>
    </row>
    <row r="364" spans="3:9">
      <c r="I364" s="1" t="s">
        <v>2765</v>
      </c>
    </row>
    <row r="365" spans="3:9">
      <c r="E365" s="1" t="s">
        <v>2766</v>
      </c>
      <c r="H365" s="1" t="s">
        <v>2767</v>
      </c>
    </row>
    <row r="366" spans="3:9">
      <c r="I366" s="1" t="s">
        <v>2768</v>
      </c>
    </row>
    <row r="367" spans="3:9">
      <c r="I367" s="1" t="s">
        <v>2769</v>
      </c>
    </row>
    <row r="368" spans="3:9">
      <c r="H368" s="1" t="s">
        <v>2770</v>
      </c>
    </row>
    <row r="369" spans="1:28">
      <c r="C369" s="1" t="s">
        <v>2771</v>
      </c>
    </row>
    <row r="370" spans="1:28">
      <c r="D370" s="1" t="s">
        <v>2772</v>
      </c>
    </row>
    <row r="371" spans="1:28">
      <c r="E371" s="1" t="s">
        <v>2773</v>
      </c>
    </row>
    <row r="372" spans="1:28">
      <c r="D372" s="1" t="s">
        <v>2774</v>
      </c>
    </row>
    <row r="373" spans="1:28">
      <c r="E373" s="1" t="s">
        <v>2775</v>
      </c>
    </row>
    <row r="374" spans="1:28">
      <c r="D374" s="1" t="s">
        <v>2776</v>
      </c>
    </row>
    <row r="376" spans="1:28" ht="15">
      <c r="A376" s="2" t="s">
        <v>2777</v>
      </c>
    </row>
    <row r="377" spans="1:28">
      <c r="C377" s="1" t="s">
        <v>2778</v>
      </c>
    </row>
    <row r="378" spans="1:28">
      <c r="D378" s="1" t="s">
        <v>2785</v>
      </c>
    </row>
    <row r="379" spans="1:28" ht="15">
      <c r="E379" s="39" t="s">
        <v>2779</v>
      </c>
      <c r="F379" s="40"/>
      <c r="G379" s="5"/>
      <c r="H379" s="109"/>
      <c r="I379" s="75" t="s">
        <v>2794</v>
      </c>
      <c r="J379" s="76"/>
      <c r="L379" s="39" t="s">
        <v>2786</v>
      </c>
      <c r="M379" s="109"/>
      <c r="N379" s="110" t="s">
        <v>2813</v>
      </c>
      <c r="O379" s="40"/>
      <c r="P379" s="40"/>
      <c r="Q379" s="109"/>
      <c r="R379" s="39" t="s">
        <v>2819</v>
      </c>
      <c r="S379" s="40"/>
      <c r="T379" s="40"/>
      <c r="U379" s="40"/>
      <c r="V379" s="40"/>
      <c r="W379" s="40"/>
      <c r="X379" s="40"/>
      <c r="Y379" s="40"/>
      <c r="Z379" s="109"/>
      <c r="AA379" s="75" t="s">
        <v>2794</v>
      </c>
      <c r="AB379" s="76"/>
    </row>
    <row r="380" spans="1:28" ht="15">
      <c r="E380" s="47" t="s">
        <v>2348</v>
      </c>
      <c r="F380" s="48"/>
      <c r="G380" s="111" t="s">
        <v>2088</v>
      </c>
      <c r="H380" s="112"/>
      <c r="I380" s="73">
        <v>0.89659999999999995</v>
      </c>
      <c r="J380" s="74"/>
      <c r="L380" s="12" t="s">
        <v>2798</v>
      </c>
      <c r="M380" s="14"/>
      <c r="N380" s="113" t="s">
        <v>2948</v>
      </c>
      <c r="O380" s="114"/>
      <c r="P380" s="114"/>
      <c r="Q380" s="115"/>
      <c r="R380" s="116" t="s">
        <v>2805</v>
      </c>
      <c r="S380" s="117"/>
      <c r="T380" s="117"/>
      <c r="U380" s="117"/>
      <c r="V380" s="117"/>
      <c r="W380" s="117"/>
      <c r="X380" s="117"/>
      <c r="Y380" s="117"/>
      <c r="Z380" s="118"/>
      <c r="AA380" s="77"/>
      <c r="AB380" s="78"/>
    </row>
    <row r="381" spans="1:28" ht="15">
      <c r="E381" s="46" t="s">
        <v>2814</v>
      </c>
      <c r="F381" s="14"/>
      <c r="G381" s="119" t="s">
        <v>2782</v>
      </c>
      <c r="H381" s="120"/>
      <c r="I381" s="65">
        <v>3.8800000000000001E-2</v>
      </c>
      <c r="J381" s="66"/>
      <c r="L381" s="46" t="s">
        <v>2814</v>
      </c>
      <c r="M381" s="14"/>
      <c r="N381" s="119" t="s">
        <v>2949</v>
      </c>
      <c r="O381" s="121"/>
      <c r="P381" s="121"/>
      <c r="Q381" s="120"/>
      <c r="R381" s="119" t="s">
        <v>2806</v>
      </c>
      <c r="S381" s="121"/>
      <c r="T381" s="121"/>
      <c r="U381" s="121"/>
      <c r="V381" s="121"/>
      <c r="W381" s="121"/>
      <c r="X381" s="121"/>
      <c r="Y381" s="121"/>
      <c r="Z381" s="120"/>
      <c r="AA381" s="65"/>
      <c r="AB381" s="66"/>
    </row>
    <row r="382" spans="1:28" ht="15">
      <c r="E382" s="46" t="s">
        <v>2815</v>
      </c>
      <c r="F382" s="14"/>
      <c r="G382" s="113" t="s">
        <v>2783</v>
      </c>
      <c r="H382" s="115"/>
      <c r="I382" s="67">
        <v>1E-4</v>
      </c>
      <c r="J382" s="68"/>
      <c r="L382" s="12" t="s">
        <v>2799</v>
      </c>
      <c r="M382" s="14"/>
      <c r="N382" s="113" t="s">
        <v>2802</v>
      </c>
      <c r="O382" s="114"/>
      <c r="P382" s="114"/>
      <c r="Q382" s="115"/>
      <c r="R382" s="113" t="s">
        <v>2807</v>
      </c>
      <c r="S382" s="114"/>
      <c r="T382" s="114"/>
      <c r="U382" s="114"/>
      <c r="V382" s="114"/>
      <c r="W382" s="114"/>
      <c r="X382" s="114"/>
      <c r="Y382" s="114"/>
      <c r="Z382" s="115"/>
      <c r="AA382" s="67"/>
      <c r="AB382" s="68"/>
    </row>
    <row r="383" spans="1:28" ht="15">
      <c r="E383" s="12" t="s">
        <v>2795</v>
      </c>
      <c r="F383" s="14"/>
      <c r="G383" s="119" t="s">
        <v>2797</v>
      </c>
      <c r="H383" s="120"/>
      <c r="I383" s="65">
        <v>2.53E-2</v>
      </c>
      <c r="J383" s="66"/>
      <c r="L383" s="12" t="s">
        <v>2816</v>
      </c>
      <c r="M383" s="14"/>
      <c r="N383" s="119" t="s">
        <v>2820</v>
      </c>
      <c r="O383" s="121"/>
      <c r="P383" s="121"/>
      <c r="Q383" s="120"/>
      <c r="R383" s="119" t="s">
        <v>2808</v>
      </c>
      <c r="S383" s="121"/>
      <c r="T383" s="121"/>
      <c r="U383" s="121"/>
      <c r="V383" s="121"/>
      <c r="W383" s="121"/>
      <c r="X383" s="121"/>
      <c r="Y383" s="121"/>
      <c r="Z383" s="120"/>
      <c r="AA383" s="65"/>
      <c r="AB383" s="66"/>
    </row>
    <row r="384" spans="1:28" ht="15">
      <c r="E384" s="12" t="s">
        <v>2780</v>
      </c>
      <c r="F384" s="14"/>
      <c r="G384" s="113" t="s">
        <v>2784</v>
      </c>
      <c r="H384" s="115"/>
      <c r="I384" s="67">
        <v>1.32E-2</v>
      </c>
      <c r="J384" s="68"/>
      <c r="L384" s="12" t="s">
        <v>2817</v>
      </c>
      <c r="M384" s="14"/>
      <c r="N384" s="113" t="s">
        <v>2950</v>
      </c>
      <c r="O384" s="114"/>
      <c r="P384" s="114"/>
      <c r="Q384" s="115"/>
      <c r="R384" s="113" t="s">
        <v>2809</v>
      </c>
      <c r="S384" s="114"/>
      <c r="T384" s="114"/>
      <c r="U384" s="114"/>
      <c r="V384" s="114"/>
      <c r="W384" s="114"/>
      <c r="X384" s="114"/>
      <c r="Y384" s="114"/>
      <c r="Z384" s="115"/>
      <c r="AA384" s="67"/>
      <c r="AB384" s="68"/>
    </row>
    <row r="385" spans="1:28" ht="15">
      <c r="E385" s="12" t="s">
        <v>2781</v>
      </c>
      <c r="F385" s="14"/>
      <c r="G385" s="119" t="s">
        <v>2781</v>
      </c>
      <c r="H385" s="120"/>
      <c r="I385" s="65">
        <v>8.3999999999999995E-3</v>
      </c>
      <c r="J385" s="66"/>
      <c r="L385" s="12" t="s">
        <v>2800</v>
      </c>
      <c r="M385" s="14"/>
      <c r="N385" s="119" t="s">
        <v>2800</v>
      </c>
      <c r="O385" s="121"/>
      <c r="P385" s="121"/>
      <c r="Q385" s="120"/>
      <c r="R385" s="119" t="s">
        <v>2810</v>
      </c>
      <c r="S385" s="121"/>
      <c r="T385" s="121"/>
      <c r="U385" s="121"/>
      <c r="V385" s="121"/>
      <c r="W385" s="121"/>
      <c r="X385" s="121"/>
      <c r="Y385" s="121"/>
      <c r="Z385" s="120"/>
      <c r="AA385" s="65"/>
      <c r="AB385" s="66"/>
    </row>
    <row r="386" spans="1:28" ht="15">
      <c r="E386" s="19" t="s">
        <v>2796</v>
      </c>
      <c r="F386" s="21"/>
      <c r="G386" s="122" t="s">
        <v>2796</v>
      </c>
      <c r="H386" s="123"/>
      <c r="I386" s="71">
        <v>7.1999999999999998E-3</v>
      </c>
      <c r="J386" s="72"/>
      <c r="L386" s="12" t="s">
        <v>2801</v>
      </c>
      <c r="M386" s="14"/>
      <c r="N386" s="113" t="s">
        <v>2803</v>
      </c>
      <c r="O386" s="114"/>
      <c r="P386" s="114"/>
      <c r="Q386" s="115"/>
      <c r="R386" s="113" t="s">
        <v>2811</v>
      </c>
      <c r="S386" s="114"/>
      <c r="T386" s="114"/>
      <c r="U386" s="114"/>
      <c r="V386" s="114"/>
      <c r="W386" s="114"/>
      <c r="X386" s="114"/>
      <c r="Y386" s="114"/>
      <c r="Z386" s="115"/>
      <c r="AA386" s="67"/>
      <c r="AB386" s="68"/>
    </row>
    <row r="387" spans="1:28" ht="15">
      <c r="L387" s="19" t="s">
        <v>2818</v>
      </c>
      <c r="M387" s="21"/>
      <c r="N387" s="124" t="s">
        <v>2804</v>
      </c>
      <c r="O387" s="125"/>
      <c r="P387" s="125"/>
      <c r="Q387" s="126"/>
      <c r="R387" s="124" t="s">
        <v>2812</v>
      </c>
      <c r="S387" s="125"/>
      <c r="T387" s="125"/>
      <c r="U387" s="125"/>
      <c r="V387" s="125"/>
      <c r="W387" s="125"/>
      <c r="X387" s="125"/>
      <c r="Y387" s="125"/>
      <c r="Z387" s="126"/>
      <c r="AA387" s="69"/>
      <c r="AB387" s="70"/>
    </row>
    <row r="389" spans="1:28" ht="15">
      <c r="A389" s="2" t="s">
        <v>2979</v>
      </c>
    </row>
    <row r="390" spans="1:28">
      <c r="B390" s="1" t="s">
        <v>2980</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82" r:id="rId8" display="OPRA" xr:uid="{AA874C88-9A5D-4AFC-9352-56DD8D9D05BA}"/>
    <hyperlink ref="E381" r:id="rId9" display="MSFT" xr:uid="{812B11BD-16B7-4CBA-B67D-35D57821EAAF}"/>
    <hyperlink ref="L381"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ignoredErrors>
    <ignoredError sqref="D3" twoDigitTextYear="1"/>
  </ignoredError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16"/>
  <sheetViews>
    <sheetView tabSelected="1" zoomScale="85" zoomScaleNormal="85" workbookViewId="0">
      <pane xSplit="2" ySplit="3" topLeftCell="C45" activePane="bottomRight" state="frozen"/>
      <selection pane="topRight" activeCell="C1" sqref="C1"/>
      <selection pane="bottomLeft" activeCell="A4" sqref="A4"/>
      <selection pane="bottomRight" activeCell="A21" sqref="A21"/>
    </sheetView>
  </sheetViews>
  <sheetFormatPr defaultColWidth="9.140625" defaultRowHeight="14.25"/>
  <cols>
    <col min="1" max="1" width="3.140625" style="1" customWidth="1"/>
    <col min="2" max="2" width="41.85546875" style="1" customWidth="1"/>
    <col min="3" max="69" width="9.28515625" style="1" customWidth="1"/>
    <col min="70" max="79" width="9.28515625" style="27" customWidth="1"/>
    <col min="80" max="95" width="9.28515625" style="1" customWidth="1"/>
    <col min="96" max="155" width="9.28515625" style="27" customWidth="1"/>
    <col min="156" max="158" width="9.28515625" style="1" customWidth="1"/>
    <col min="159" max="16384" width="9.140625" style="1"/>
  </cols>
  <sheetData>
    <row r="1" spans="2:158" ht="15">
      <c r="B1" s="1" t="s">
        <v>48</v>
      </c>
      <c r="AU1" s="25" t="s">
        <v>42</v>
      </c>
      <c r="AY1" s="25" t="s">
        <v>43</v>
      </c>
      <c r="BC1" s="25" t="s">
        <v>44</v>
      </c>
      <c r="BG1" s="25" t="s">
        <v>45</v>
      </c>
      <c r="BK1" s="25" t="s">
        <v>46</v>
      </c>
      <c r="BO1" s="25" t="s">
        <v>47</v>
      </c>
      <c r="BP1" s="25"/>
      <c r="BQ1" s="27"/>
    </row>
    <row r="2" spans="2:158">
      <c r="B2" s="1" t="s">
        <v>49</v>
      </c>
      <c r="BQ2" s="27"/>
    </row>
    <row r="3" spans="2:158" ht="15">
      <c r="B3" s="2" t="s">
        <v>50</v>
      </c>
      <c r="C3" s="25" t="s">
        <v>2868</v>
      </c>
      <c r="D3" s="25" t="s">
        <v>2869</v>
      </c>
      <c r="E3" s="25" t="s">
        <v>2870</v>
      </c>
      <c r="F3" s="25" t="s">
        <v>2871</v>
      </c>
      <c r="G3" s="25" t="s">
        <v>2872</v>
      </c>
      <c r="H3" s="25" t="s">
        <v>2873</v>
      </c>
      <c r="I3" s="25" t="s">
        <v>2874</v>
      </c>
      <c r="J3" s="25" t="s">
        <v>2875</v>
      </c>
      <c r="K3" s="25" t="s">
        <v>2876</v>
      </c>
      <c r="L3" s="25" t="s">
        <v>2877</v>
      </c>
      <c r="M3" s="25" t="s">
        <v>2878</v>
      </c>
      <c r="N3" s="25" t="s">
        <v>2879</v>
      </c>
      <c r="O3" s="25" t="s">
        <v>2880</v>
      </c>
      <c r="P3" s="25" t="s">
        <v>2881</v>
      </c>
      <c r="Q3" s="25" t="s">
        <v>2882</v>
      </c>
      <c r="R3" s="25" t="s">
        <v>2883</v>
      </c>
      <c r="S3" s="25" t="s">
        <v>2884</v>
      </c>
      <c r="T3" s="25" t="s">
        <v>2885</v>
      </c>
      <c r="U3" s="25" t="s">
        <v>2886</v>
      </c>
      <c r="V3" s="25" t="s">
        <v>2887</v>
      </c>
      <c r="W3" s="25" t="s">
        <v>2888</v>
      </c>
      <c r="X3" s="25" t="s">
        <v>2889</v>
      </c>
      <c r="Y3" s="25" t="s">
        <v>2890</v>
      </c>
      <c r="Z3" s="25" t="s">
        <v>2891</v>
      </c>
      <c r="AA3" s="25" t="s">
        <v>2892</v>
      </c>
      <c r="AB3" s="25" t="s">
        <v>2893</v>
      </c>
      <c r="AC3" s="25" t="s">
        <v>2894</v>
      </c>
      <c r="AD3" s="25" t="s">
        <v>2895</v>
      </c>
      <c r="AE3" s="25" t="s">
        <v>2896</v>
      </c>
      <c r="AF3" s="25" t="s">
        <v>2897</v>
      </c>
      <c r="AG3" s="25" t="s">
        <v>2898</v>
      </c>
      <c r="AH3" s="25" t="s">
        <v>2899</v>
      </c>
      <c r="AI3" s="25" t="s">
        <v>2900</v>
      </c>
      <c r="AJ3" s="25" t="s">
        <v>2901</v>
      </c>
      <c r="AK3" s="25" t="s">
        <v>2902</v>
      </c>
      <c r="AL3" s="25" t="s">
        <v>2903</v>
      </c>
      <c r="AM3" s="25" t="s">
        <v>2904</v>
      </c>
      <c r="AN3" s="25" t="s">
        <v>2905</v>
      </c>
      <c r="AO3" s="25" t="s">
        <v>2906</v>
      </c>
      <c r="AP3" s="25" t="s">
        <v>2907</v>
      </c>
      <c r="AQ3" s="25" t="s">
        <v>2908</v>
      </c>
      <c r="AR3" s="25" t="s">
        <v>2909</v>
      </c>
      <c r="AS3" s="25" t="s">
        <v>2910</v>
      </c>
      <c r="AT3" s="25" t="s">
        <v>2911</v>
      </c>
      <c r="AU3" s="25" t="s">
        <v>42</v>
      </c>
      <c r="AV3" s="25" t="s">
        <v>2912</v>
      </c>
      <c r="AW3" s="25" t="s">
        <v>2913</v>
      </c>
      <c r="AX3" s="25" t="s">
        <v>2914</v>
      </c>
      <c r="AY3" s="25" t="s">
        <v>43</v>
      </c>
      <c r="AZ3" s="25" t="s">
        <v>2915</v>
      </c>
      <c r="BA3" s="25" t="s">
        <v>2916</v>
      </c>
      <c r="BB3" s="25" t="s">
        <v>2917</v>
      </c>
      <c r="BC3" s="25" t="s">
        <v>44</v>
      </c>
      <c r="BD3" s="25" t="s">
        <v>2918</v>
      </c>
      <c r="BE3" s="25" t="s">
        <v>2919</v>
      </c>
      <c r="BF3" s="25" t="s">
        <v>2920</v>
      </c>
      <c r="BG3" s="25" t="s">
        <v>45</v>
      </c>
      <c r="BH3" s="25" t="s">
        <v>2921</v>
      </c>
      <c r="BI3" s="25" t="s">
        <v>2922</v>
      </c>
      <c r="BJ3" s="25" t="s">
        <v>2923</v>
      </c>
      <c r="BK3" s="25" t="s">
        <v>46</v>
      </c>
      <c r="BL3" s="25" t="s">
        <v>2924</v>
      </c>
      <c r="BM3" s="25" t="s">
        <v>2925</v>
      </c>
      <c r="BN3" s="25" t="s">
        <v>2926</v>
      </c>
      <c r="BO3" s="25" t="s">
        <v>47</v>
      </c>
      <c r="BP3" s="25" t="s">
        <v>2927</v>
      </c>
      <c r="BQ3" s="2" t="s">
        <v>2928</v>
      </c>
      <c r="BR3" s="26" t="s">
        <v>2929</v>
      </c>
      <c r="BS3" s="26" t="s">
        <v>2930</v>
      </c>
      <c r="BT3" s="26" t="s">
        <v>2931</v>
      </c>
      <c r="BU3" s="26" t="s">
        <v>2932</v>
      </c>
      <c r="BV3" s="26" t="s">
        <v>2933</v>
      </c>
      <c r="BW3" s="26" t="s">
        <v>2934</v>
      </c>
      <c r="CB3" s="2">
        <v>2009</v>
      </c>
      <c r="CC3" s="2">
        <f t="shared" ref="CC3:DG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26">
        <f t="shared" si="0"/>
        <v>2025</v>
      </c>
      <c r="CS3" s="26">
        <f t="shared" si="0"/>
        <v>2026</v>
      </c>
      <c r="CT3" s="26">
        <f t="shared" si="0"/>
        <v>2027</v>
      </c>
      <c r="CU3" s="26">
        <f t="shared" si="0"/>
        <v>2028</v>
      </c>
      <c r="CV3" s="26">
        <f t="shared" si="0"/>
        <v>2029</v>
      </c>
      <c r="CW3" s="26">
        <f t="shared" si="0"/>
        <v>2030</v>
      </c>
      <c r="CX3" s="26">
        <f t="shared" si="0"/>
        <v>2031</v>
      </c>
      <c r="CY3" s="26">
        <f t="shared" si="0"/>
        <v>2032</v>
      </c>
      <c r="CZ3" s="26">
        <f t="shared" si="0"/>
        <v>2033</v>
      </c>
      <c r="DA3" s="26">
        <f t="shared" si="0"/>
        <v>2034</v>
      </c>
      <c r="DB3" s="26">
        <f t="shared" si="0"/>
        <v>2035</v>
      </c>
      <c r="DC3" s="26">
        <f t="shared" si="0"/>
        <v>2036</v>
      </c>
      <c r="DD3" s="26">
        <f t="shared" si="0"/>
        <v>2037</v>
      </c>
      <c r="DE3" s="26">
        <f t="shared" si="0"/>
        <v>2038</v>
      </c>
      <c r="DF3" s="26">
        <f t="shared" si="0"/>
        <v>2039</v>
      </c>
      <c r="DG3" s="26">
        <f t="shared" si="0"/>
        <v>2040</v>
      </c>
      <c r="DH3" s="26">
        <f t="shared" ref="DH3:EN3" si="1">DG3+1</f>
        <v>2041</v>
      </c>
      <c r="DI3" s="26">
        <f t="shared" si="1"/>
        <v>2042</v>
      </c>
      <c r="DJ3" s="26">
        <f t="shared" si="1"/>
        <v>2043</v>
      </c>
      <c r="DK3" s="26">
        <f t="shared" si="1"/>
        <v>2044</v>
      </c>
      <c r="DL3" s="26">
        <f t="shared" si="1"/>
        <v>2045</v>
      </c>
      <c r="DM3" s="26">
        <f t="shared" si="1"/>
        <v>2046</v>
      </c>
      <c r="DN3" s="26">
        <f t="shared" si="1"/>
        <v>2047</v>
      </c>
      <c r="DO3" s="26">
        <f t="shared" si="1"/>
        <v>2048</v>
      </c>
      <c r="DP3" s="26">
        <f t="shared" si="1"/>
        <v>2049</v>
      </c>
      <c r="DQ3" s="26">
        <f t="shared" si="1"/>
        <v>2050</v>
      </c>
      <c r="DR3" s="26">
        <f t="shared" si="1"/>
        <v>2051</v>
      </c>
      <c r="DS3" s="26">
        <f t="shared" si="1"/>
        <v>2052</v>
      </c>
      <c r="DT3" s="26">
        <f t="shared" si="1"/>
        <v>2053</v>
      </c>
      <c r="DU3" s="26">
        <f t="shared" si="1"/>
        <v>2054</v>
      </c>
      <c r="DV3" s="26">
        <f t="shared" si="1"/>
        <v>2055</v>
      </c>
      <c r="DW3" s="26">
        <f t="shared" si="1"/>
        <v>2056</v>
      </c>
      <c r="DX3" s="26">
        <f t="shared" si="1"/>
        <v>2057</v>
      </c>
      <c r="DY3" s="26">
        <f t="shared" si="1"/>
        <v>2058</v>
      </c>
      <c r="DZ3" s="26">
        <f t="shared" si="1"/>
        <v>2059</v>
      </c>
      <c r="EA3" s="26">
        <f t="shared" si="1"/>
        <v>2060</v>
      </c>
      <c r="EB3" s="26">
        <f t="shared" si="1"/>
        <v>2061</v>
      </c>
      <c r="EC3" s="26">
        <f t="shared" si="1"/>
        <v>2062</v>
      </c>
      <c r="ED3" s="26">
        <f t="shared" si="1"/>
        <v>2063</v>
      </c>
      <c r="EE3" s="26">
        <f t="shared" si="1"/>
        <v>2064</v>
      </c>
      <c r="EF3" s="26">
        <f t="shared" si="1"/>
        <v>2065</v>
      </c>
      <c r="EG3" s="26">
        <f t="shared" si="1"/>
        <v>2066</v>
      </c>
      <c r="EH3" s="26">
        <f t="shared" si="1"/>
        <v>2067</v>
      </c>
      <c r="EI3" s="26">
        <f t="shared" si="1"/>
        <v>2068</v>
      </c>
      <c r="EJ3" s="26">
        <f t="shared" si="1"/>
        <v>2069</v>
      </c>
      <c r="EK3" s="26">
        <f t="shared" si="1"/>
        <v>2070</v>
      </c>
      <c r="EL3" s="26">
        <f t="shared" si="1"/>
        <v>2071</v>
      </c>
      <c r="EM3" s="26">
        <f t="shared" si="1"/>
        <v>2072</v>
      </c>
      <c r="EN3" s="26">
        <f t="shared" si="1"/>
        <v>2073</v>
      </c>
      <c r="EO3" s="26">
        <f t="shared" ref="EO3:EY3" si="2">EN3+1</f>
        <v>2074</v>
      </c>
      <c r="EP3" s="26">
        <f t="shared" si="2"/>
        <v>2075</v>
      </c>
      <c r="EQ3" s="26">
        <f t="shared" si="2"/>
        <v>2076</v>
      </c>
      <c r="ER3" s="26">
        <f t="shared" si="2"/>
        <v>2077</v>
      </c>
      <c r="ES3" s="26">
        <f t="shared" si="2"/>
        <v>2078</v>
      </c>
      <c r="ET3" s="26">
        <f t="shared" si="2"/>
        <v>2079</v>
      </c>
      <c r="EU3" s="26">
        <f t="shared" si="2"/>
        <v>2080</v>
      </c>
      <c r="EV3" s="26">
        <f t="shared" si="2"/>
        <v>2081</v>
      </c>
      <c r="EW3" s="26">
        <f t="shared" si="2"/>
        <v>2082</v>
      </c>
      <c r="EX3" s="26">
        <f t="shared" si="2"/>
        <v>2083</v>
      </c>
      <c r="EY3" s="26">
        <f t="shared" si="2"/>
        <v>2084</v>
      </c>
      <c r="EZ3" s="2"/>
      <c r="FA3" s="2"/>
      <c r="FB3" s="2"/>
    </row>
    <row r="4" spans="2:158">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CM4" s="1">
        <f t="shared" ref="CM4:CM12" si="3">SUM(AU4:AX4)</f>
        <v>104062</v>
      </c>
      <c r="CN4" s="1">
        <f t="shared" ref="CN4:CN12" si="4">SUM(AY4:BB4)</f>
        <v>148951</v>
      </c>
      <c r="CO4" s="1">
        <f t="shared" ref="CO4:CO12" si="5">SUM(BC4:BF4)</f>
        <v>162450</v>
      </c>
      <c r="CP4" s="1">
        <f t="shared" ref="CP4:CP12" si="6">SUM(BG4:BJ4)</f>
        <v>175033</v>
      </c>
      <c r="CQ4" s="1">
        <f t="shared" ref="CQ4:CQ12" si="7">SUM(BK4:BN4)</f>
        <v>198084</v>
      </c>
      <c r="CR4" s="43">
        <f t="shared" ref="CR4:DA4" si="8">CQ4*(1+CR14)</f>
        <v>218882.82</v>
      </c>
      <c r="CS4" s="43">
        <f t="shared" si="8"/>
        <v>237487.8597</v>
      </c>
      <c r="CT4" s="43">
        <f t="shared" si="8"/>
        <v>255299.44917749998</v>
      </c>
      <c r="CU4" s="43">
        <f t="shared" si="8"/>
        <v>270617.41612815001</v>
      </c>
      <c r="CV4" s="43">
        <f t="shared" si="8"/>
        <v>285501.37401519826</v>
      </c>
      <c r="CW4" s="43">
        <f t="shared" si="8"/>
        <v>299776.44271595817</v>
      </c>
      <c r="CX4" s="43">
        <f t="shared" si="8"/>
        <v>313266.38263817626</v>
      </c>
      <c r="CY4" s="43">
        <f t="shared" si="8"/>
        <v>325797.0379437033</v>
      </c>
      <c r="CZ4" s="43">
        <f t="shared" si="8"/>
        <v>337199.93427173287</v>
      </c>
      <c r="DA4" s="43">
        <f t="shared" si="8"/>
        <v>347315.93229988485</v>
      </c>
    </row>
    <row r="5" spans="2:158">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CM5" s="1">
        <f t="shared" si="3"/>
        <v>19772</v>
      </c>
      <c r="CN5" s="1">
        <f t="shared" si="4"/>
        <v>28845</v>
      </c>
      <c r="CO5" s="1">
        <f t="shared" si="5"/>
        <v>29243</v>
      </c>
      <c r="CP5" s="1">
        <f t="shared" si="6"/>
        <v>31510</v>
      </c>
      <c r="CQ5" s="1">
        <f t="shared" si="7"/>
        <v>36147</v>
      </c>
      <c r="CR5" s="43">
        <f t="shared" ref="CR5:DA5" si="9">CQ5*(1+CR15)</f>
        <v>41207.58</v>
      </c>
      <c r="CS5" s="43">
        <f t="shared" si="9"/>
        <v>48624.9444</v>
      </c>
      <c r="CT5" s="43">
        <f t="shared" si="9"/>
        <v>56404.935503999994</v>
      </c>
      <c r="CU5" s="43">
        <f t="shared" si="9"/>
        <v>63737.577119519985</v>
      </c>
      <c r="CV5" s="43">
        <f t="shared" si="9"/>
        <v>70748.710602667183</v>
      </c>
      <c r="CW5" s="43">
        <f t="shared" si="9"/>
        <v>77116.094556907236</v>
      </c>
      <c r="CX5" s="43">
        <f t="shared" si="9"/>
        <v>83285.382121459814</v>
      </c>
      <c r="CY5" s="43">
        <f t="shared" si="9"/>
        <v>89115.358869962001</v>
      </c>
      <c r="CZ5" s="43">
        <f t="shared" si="9"/>
        <v>94462.280402159726</v>
      </c>
      <c r="DA5" s="43">
        <f t="shared" si="9"/>
        <v>99185.394422267709</v>
      </c>
    </row>
    <row r="6" spans="2:158">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CM6" s="1">
        <f t="shared" si="3"/>
        <v>23090</v>
      </c>
      <c r="CN6" s="1">
        <f t="shared" si="4"/>
        <v>31701</v>
      </c>
      <c r="CO6" s="1">
        <f t="shared" si="5"/>
        <v>32780</v>
      </c>
      <c r="CP6" s="1">
        <f t="shared" si="6"/>
        <v>31312</v>
      </c>
      <c r="CQ6" s="1">
        <f t="shared" si="7"/>
        <v>30359</v>
      </c>
      <c r="CR6" s="43">
        <f t="shared" ref="CR6:DA6" si="10">CQ6*(1+CR16)</f>
        <v>30662.59</v>
      </c>
      <c r="CS6" s="43">
        <f t="shared" si="10"/>
        <v>30969.215899999999</v>
      </c>
      <c r="CT6" s="43">
        <f t="shared" si="10"/>
        <v>31588.600218</v>
      </c>
      <c r="CU6" s="43">
        <f t="shared" si="10"/>
        <v>32536.258224540001</v>
      </c>
      <c r="CV6" s="43">
        <f t="shared" si="10"/>
        <v>33837.708553521603</v>
      </c>
      <c r="CW6" s="43">
        <f t="shared" si="10"/>
        <v>35529.593981197686</v>
      </c>
      <c r="CX6" s="43">
        <f t="shared" si="10"/>
        <v>37306.07368025757</v>
      </c>
      <c r="CY6" s="43">
        <f t="shared" si="10"/>
        <v>39171.377364270447</v>
      </c>
      <c r="CZ6" s="43">
        <f t="shared" si="10"/>
        <v>41129.94623248397</v>
      </c>
      <c r="DA6" s="43">
        <f t="shared" si="10"/>
        <v>43186.443544108173</v>
      </c>
    </row>
    <row r="7" spans="2:158" s="2" customFormat="1" ht="15">
      <c r="B7" s="32" t="s">
        <v>222</v>
      </c>
      <c r="AU7" s="2">
        <f t="shared" ref="AU7:BO7" si="11">SUM(AU4:AU6)</f>
        <v>33763</v>
      </c>
      <c r="AV7" s="2">
        <f t="shared" si="11"/>
        <v>29867</v>
      </c>
      <c r="AW7" s="2">
        <f t="shared" si="11"/>
        <v>37095</v>
      </c>
      <c r="AX7" s="2">
        <f t="shared" si="11"/>
        <v>46199</v>
      </c>
      <c r="AY7" s="2">
        <f t="shared" si="11"/>
        <v>44684</v>
      </c>
      <c r="AZ7" s="2">
        <f t="shared" si="11"/>
        <v>50444</v>
      </c>
      <c r="BA7" s="2">
        <f t="shared" si="11"/>
        <v>53130</v>
      </c>
      <c r="BB7" s="2">
        <f t="shared" si="11"/>
        <v>61239</v>
      </c>
      <c r="BC7" s="2">
        <f t="shared" si="11"/>
        <v>54661</v>
      </c>
      <c r="BD7" s="2">
        <f t="shared" si="11"/>
        <v>56288</v>
      </c>
      <c r="BE7" s="2">
        <f t="shared" si="11"/>
        <v>54482</v>
      </c>
      <c r="BF7" s="2">
        <f t="shared" si="11"/>
        <v>59042</v>
      </c>
      <c r="BG7" s="2">
        <f t="shared" si="11"/>
        <v>54548</v>
      </c>
      <c r="BH7" s="2">
        <f t="shared" si="11"/>
        <v>58143</v>
      </c>
      <c r="BI7" s="2">
        <f t="shared" si="11"/>
        <v>59647</v>
      </c>
      <c r="BJ7" s="2">
        <f t="shared" si="11"/>
        <v>65517</v>
      </c>
      <c r="BK7" s="2">
        <f t="shared" si="11"/>
        <v>61659</v>
      </c>
      <c r="BL7" s="2">
        <f t="shared" si="11"/>
        <v>64616</v>
      </c>
      <c r="BM7" s="2">
        <f t="shared" si="11"/>
        <v>65854</v>
      </c>
      <c r="BN7" s="2">
        <f t="shared" si="11"/>
        <v>72461</v>
      </c>
      <c r="BO7" s="2">
        <f t="shared" si="11"/>
        <v>66885</v>
      </c>
      <c r="BP7" s="2">
        <f t="shared" ref="BP7:BQ7" si="12">SUM(BP4:BP6)</f>
        <v>71340</v>
      </c>
      <c r="BQ7" s="2">
        <f t="shared" si="12"/>
        <v>74182</v>
      </c>
      <c r="BR7" s="26"/>
      <c r="BS7" s="26"/>
      <c r="BT7" s="26"/>
      <c r="BU7" s="26"/>
      <c r="BV7" s="26"/>
      <c r="BW7" s="26"/>
      <c r="BX7" s="26"/>
      <c r="BY7" s="26"/>
      <c r="BZ7" s="26"/>
      <c r="CA7" s="26"/>
      <c r="CM7" s="2">
        <f t="shared" si="3"/>
        <v>146924</v>
      </c>
      <c r="CN7" s="2">
        <f t="shared" si="4"/>
        <v>209497</v>
      </c>
      <c r="CO7" s="2">
        <f t="shared" si="5"/>
        <v>224473</v>
      </c>
      <c r="CP7" s="2">
        <f t="shared" si="6"/>
        <v>237855</v>
      </c>
      <c r="CQ7" s="2">
        <f t="shared" si="7"/>
        <v>264590</v>
      </c>
      <c r="CR7" s="44">
        <f t="shared" ref="CR7:DA7" si="13">SUM(CR4:CR6)</f>
        <v>290752.99000000005</v>
      </c>
      <c r="CS7" s="44">
        <f t="shared" si="13"/>
        <v>317082.02</v>
      </c>
      <c r="CT7" s="44">
        <f t="shared" si="13"/>
        <v>343292.98489949998</v>
      </c>
      <c r="CU7" s="44">
        <f t="shared" si="13"/>
        <v>366891.25147220999</v>
      </c>
      <c r="CV7" s="44">
        <f t="shared" si="13"/>
        <v>390087.79317138705</v>
      </c>
      <c r="CW7" s="44">
        <f t="shared" si="13"/>
        <v>412422.1312540631</v>
      </c>
      <c r="CX7" s="44">
        <f t="shared" si="13"/>
        <v>433857.83843989368</v>
      </c>
      <c r="CY7" s="44">
        <f t="shared" si="13"/>
        <v>454083.77417793573</v>
      </c>
      <c r="CZ7" s="44">
        <f t="shared" si="13"/>
        <v>472792.16090637655</v>
      </c>
      <c r="DA7" s="44">
        <f t="shared" si="13"/>
        <v>489687.77026626072</v>
      </c>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c r="EY7" s="26"/>
    </row>
    <row r="8" spans="2:158">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CM8" s="1">
        <f t="shared" si="3"/>
        <v>21711</v>
      </c>
      <c r="CN8" s="1">
        <f t="shared" si="4"/>
        <v>28032</v>
      </c>
      <c r="CO8" s="1">
        <f t="shared" si="5"/>
        <v>29055</v>
      </c>
      <c r="CP8" s="1">
        <f t="shared" si="6"/>
        <v>34688</v>
      </c>
      <c r="CQ8" s="1">
        <f t="shared" si="7"/>
        <v>40340</v>
      </c>
      <c r="CR8" s="43">
        <f t="shared" ref="CR8:DA8" si="14">CQ8*(1+CR18)</f>
        <v>46391</v>
      </c>
      <c r="CS8" s="43">
        <f t="shared" si="14"/>
        <v>54045.514999999999</v>
      </c>
      <c r="CT8" s="43">
        <f t="shared" si="14"/>
        <v>62422.569824999999</v>
      </c>
      <c r="CU8" s="43">
        <f t="shared" si="14"/>
        <v>71161.72960050001</v>
      </c>
      <c r="CV8" s="43">
        <f t="shared" si="14"/>
        <v>80412.754448565</v>
      </c>
      <c r="CW8" s="43">
        <f t="shared" si="14"/>
        <v>90062.284982392812</v>
      </c>
      <c r="CX8" s="43">
        <f t="shared" si="14"/>
        <v>99969.136330456036</v>
      </c>
      <c r="CY8" s="43">
        <f t="shared" si="14"/>
        <v>109966.04996350165</v>
      </c>
      <c r="CZ8" s="43">
        <f t="shared" si="14"/>
        <v>118763.33396058179</v>
      </c>
      <c r="DA8" s="43">
        <f t="shared" si="14"/>
        <v>125889.1339982167</v>
      </c>
    </row>
    <row r="9" spans="2:158">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CM9" s="1">
        <f t="shared" si="3"/>
        <v>13059</v>
      </c>
      <c r="CN9" s="1">
        <f t="shared" si="4"/>
        <v>19206</v>
      </c>
      <c r="CO9" s="1">
        <f t="shared" si="5"/>
        <v>26280</v>
      </c>
      <c r="CP9" s="1">
        <f t="shared" si="6"/>
        <v>33088</v>
      </c>
      <c r="CQ9" s="1">
        <f t="shared" si="7"/>
        <v>43229</v>
      </c>
      <c r="CR9" s="43">
        <f t="shared" ref="CR9:DA9" si="15">CQ9*(1+CR19)</f>
        <v>54900.83</v>
      </c>
      <c r="CS9" s="43">
        <f t="shared" si="15"/>
        <v>68077.029200000004</v>
      </c>
      <c r="CT9" s="43">
        <f t="shared" si="15"/>
        <v>83053.975623999999</v>
      </c>
      <c r="CU9" s="43">
        <f t="shared" si="15"/>
        <v>99664.770748800001</v>
      </c>
      <c r="CV9" s="43">
        <f t="shared" si="15"/>
        <v>116607.78177609599</v>
      </c>
      <c r="CW9" s="43">
        <f t="shared" si="15"/>
        <v>132932.87122474945</v>
      </c>
      <c r="CX9" s="43">
        <f t="shared" si="15"/>
        <v>148884.81577171941</v>
      </c>
      <c r="CY9" s="43">
        <f t="shared" si="15"/>
        <v>165262.14550660856</v>
      </c>
      <c r="CZ9" s="43">
        <f t="shared" si="15"/>
        <v>182614.67078480247</v>
      </c>
      <c r="DA9" s="43">
        <f t="shared" si="15"/>
        <v>200876.13786328273</v>
      </c>
    </row>
    <row r="10" spans="2:158">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CM10" s="1">
        <f t="shared" si="3"/>
        <v>657</v>
      </c>
      <c r="CN10" s="1">
        <f t="shared" si="4"/>
        <v>753</v>
      </c>
      <c r="CO10" s="1">
        <f t="shared" si="5"/>
        <v>1068</v>
      </c>
      <c r="CP10" s="1">
        <f t="shared" si="6"/>
        <v>1527</v>
      </c>
      <c r="CQ10" s="1">
        <f t="shared" si="7"/>
        <v>1648</v>
      </c>
      <c r="CR10" s="43">
        <f t="shared" ref="CR10:DA10" si="16">CQ10*(1+CR20)</f>
        <v>1812.8000000000002</v>
      </c>
      <c r="CS10" s="43">
        <f t="shared" si="16"/>
        <v>2084.7200000000003</v>
      </c>
      <c r="CT10" s="43">
        <f t="shared" si="16"/>
        <v>2501.6640000000002</v>
      </c>
      <c r="CU10" s="43">
        <f t="shared" si="16"/>
        <v>3001.9968000000003</v>
      </c>
      <c r="CV10" s="43">
        <f t="shared" si="16"/>
        <v>3482.316288</v>
      </c>
      <c r="CW10" s="43">
        <f t="shared" si="16"/>
        <v>3900.1942425600005</v>
      </c>
      <c r="CX10" s="43">
        <f t="shared" si="16"/>
        <v>4212.2097819648006</v>
      </c>
      <c r="CY10" s="43">
        <f t="shared" si="16"/>
        <v>4464.9423688826892</v>
      </c>
      <c r="CZ10" s="43">
        <f t="shared" si="16"/>
        <v>4643.5400636379973</v>
      </c>
      <c r="DA10" s="43">
        <f t="shared" si="16"/>
        <v>4829.2816661835177</v>
      </c>
    </row>
    <row r="11" spans="2:158">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CM11" s="1">
        <f t="shared" si="3"/>
        <v>176</v>
      </c>
      <c r="CN11" s="1">
        <f t="shared" si="4"/>
        <v>149</v>
      </c>
      <c r="CO11" s="1">
        <f t="shared" si="5"/>
        <v>1960</v>
      </c>
      <c r="CP11" s="1">
        <f t="shared" si="6"/>
        <v>236</v>
      </c>
      <c r="CQ11" s="1">
        <f t="shared" si="7"/>
        <v>211</v>
      </c>
      <c r="CR11" s="43">
        <f t="shared" ref="CR11:DA11" si="17">CQ11*1.02</f>
        <v>215.22</v>
      </c>
      <c r="CS11" s="43">
        <f t="shared" si="17"/>
        <v>219.52440000000001</v>
      </c>
      <c r="CT11" s="43">
        <f t="shared" si="17"/>
        <v>223.91488800000002</v>
      </c>
      <c r="CU11" s="43">
        <f t="shared" si="17"/>
        <v>228.39318576000002</v>
      </c>
      <c r="CV11" s="43">
        <f t="shared" si="17"/>
        <v>232.96104947520001</v>
      </c>
      <c r="CW11" s="43">
        <f t="shared" si="17"/>
        <v>237.62027046470402</v>
      </c>
      <c r="CX11" s="43">
        <f t="shared" si="17"/>
        <v>242.37267587399811</v>
      </c>
      <c r="CY11" s="43">
        <f t="shared" si="17"/>
        <v>247.22012939147808</v>
      </c>
      <c r="CZ11" s="43">
        <f t="shared" si="17"/>
        <v>252.16453197930764</v>
      </c>
      <c r="DA11" s="43">
        <f t="shared" si="17"/>
        <v>257.20782261889377</v>
      </c>
    </row>
    <row r="12" spans="2:158" s="2" customFormat="1" ht="15">
      <c r="B12" s="25" t="s">
        <v>51</v>
      </c>
      <c r="AU12" s="2">
        <f t="shared" ref="AU12:BO12" si="18">SUM(AU7:AU11)</f>
        <v>41159</v>
      </c>
      <c r="AV12" s="2">
        <f t="shared" si="18"/>
        <v>38297</v>
      </c>
      <c r="AW12" s="2">
        <f t="shared" si="18"/>
        <v>46173</v>
      </c>
      <c r="AX12" s="2">
        <f t="shared" si="18"/>
        <v>56898</v>
      </c>
      <c r="AY12" s="2">
        <f t="shared" si="18"/>
        <v>55314</v>
      </c>
      <c r="AZ12" s="2">
        <f t="shared" si="18"/>
        <v>61880</v>
      </c>
      <c r="BA12" s="2">
        <f t="shared" si="18"/>
        <v>65118</v>
      </c>
      <c r="BB12" s="2">
        <f t="shared" si="18"/>
        <v>75325</v>
      </c>
      <c r="BC12" s="2">
        <f t="shared" si="18"/>
        <v>68011</v>
      </c>
      <c r="BD12" s="2">
        <f t="shared" si="18"/>
        <v>69685</v>
      </c>
      <c r="BE12" s="2">
        <f t="shared" si="18"/>
        <v>69092</v>
      </c>
      <c r="BF12" s="2">
        <f t="shared" si="18"/>
        <v>76048</v>
      </c>
      <c r="BG12" s="2">
        <f t="shared" si="18"/>
        <v>69787</v>
      </c>
      <c r="BH12" s="2">
        <f t="shared" si="18"/>
        <v>74604</v>
      </c>
      <c r="BI12" s="2">
        <f t="shared" si="18"/>
        <v>76693</v>
      </c>
      <c r="BJ12" s="2">
        <f t="shared" si="18"/>
        <v>86310</v>
      </c>
      <c r="BK12" s="2">
        <f t="shared" si="18"/>
        <v>80539</v>
      </c>
      <c r="BL12" s="2">
        <f t="shared" si="18"/>
        <v>84742</v>
      </c>
      <c r="BM12" s="2">
        <f t="shared" si="18"/>
        <v>88268</v>
      </c>
      <c r="BN12" s="2">
        <f t="shared" si="18"/>
        <v>96469</v>
      </c>
      <c r="BO12" s="2">
        <f t="shared" si="18"/>
        <v>90234</v>
      </c>
      <c r="BP12" s="2">
        <f t="shared" ref="BP12:BQ12" si="19">SUM(BP7:BP11)</f>
        <v>96428</v>
      </c>
      <c r="BQ12" s="2">
        <f t="shared" si="19"/>
        <v>102346</v>
      </c>
      <c r="BR12" s="26"/>
      <c r="BS12" s="26"/>
      <c r="BT12" s="26"/>
      <c r="BU12" s="26"/>
      <c r="BV12" s="26"/>
      <c r="BW12" s="26"/>
      <c r="BX12" s="26"/>
      <c r="BY12" s="26"/>
      <c r="BZ12" s="26"/>
      <c r="CA12" s="26"/>
      <c r="CM12" s="2">
        <f t="shared" si="3"/>
        <v>182527</v>
      </c>
      <c r="CN12" s="2">
        <f t="shared" si="4"/>
        <v>257637</v>
      </c>
      <c r="CO12" s="2">
        <f t="shared" si="5"/>
        <v>282836</v>
      </c>
      <c r="CP12" s="2">
        <f t="shared" si="6"/>
        <v>307394</v>
      </c>
      <c r="CQ12" s="2">
        <f t="shared" si="7"/>
        <v>350018</v>
      </c>
      <c r="CR12" s="44">
        <f t="shared" ref="CR12:DA12" si="20">SUM(CR8:CR11)+CR7</f>
        <v>394072.84000000008</v>
      </c>
      <c r="CS12" s="44">
        <f t="shared" si="20"/>
        <v>441508.80859999999</v>
      </c>
      <c r="CT12" s="44">
        <f t="shared" si="20"/>
        <v>491495.10923649999</v>
      </c>
      <c r="CU12" s="44">
        <f t="shared" si="20"/>
        <v>540948.14180727</v>
      </c>
      <c r="CV12" s="44">
        <f t="shared" si="20"/>
        <v>590823.60673352331</v>
      </c>
      <c r="CW12" s="44">
        <f t="shared" si="20"/>
        <v>639555.10197423014</v>
      </c>
      <c r="CX12" s="44">
        <f t="shared" si="20"/>
        <v>687166.37299990794</v>
      </c>
      <c r="CY12" s="44">
        <f t="shared" si="20"/>
        <v>734024.13214632007</v>
      </c>
      <c r="CZ12" s="44">
        <f t="shared" si="20"/>
        <v>779065.87024737813</v>
      </c>
      <c r="DA12" s="44">
        <f t="shared" si="20"/>
        <v>821539.53161656251</v>
      </c>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c r="EY12" s="26"/>
    </row>
    <row r="13" spans="2:158">
      <c r="B13" s="28"/>
    </row>
    <row r="14" spans="2:158">
      <c r="B14" s="28" t="s">
        <v>225</v>
      </c>
      <c r="AY14" s="33">
        <f t="shared" ref="AY14:BH20" si="21">AY4/AU4-1</f>
        <v>0.30107746306423966</v>
      </c>
      <c r="AZ14" s="33">
        <f t="shared" si="21"/>
        <v>0.68136404146535945</v>
      </c>
      <c r="BA14" s="33">
        <f t="shared" si="21"/>
        <v>0.43997266307236682</v>
      </c>
      <c r="BB14" s="33">
        <f t="shared" si="21"/>
        <v>0.35727047613077145</v>
      </c>
      <c r="BC14" s="33">
        <f t="shared" si="21"/>
        <v>0.24276169265033398</v>
      </c>
      <c r="BD14" s="33">
        <f t="shared" si="21"/>
        <v>0.13513739712651684</v>
      </c>
      <c r="BE14" s="33">
        <f t="shared" si="21"/>
        <v>4.2530190370722032E-2</v>
      </c>
      <c r="BF14" s="33">
        <f t="shared" si="21"/>
        <v>-1.6096625943973542E-2</v>
      </c>
      <c r="BG14" s="33">
        <f t="shared" si="21"/>
        <v>1.8703619566863505E-2</v>
      </c>
      <c r="BH14" s="33">
        <f t="shared" si="21"/>
        <v>4.7654157143208309E-2</v>
      </c>
      <c r="BI14" s="33">
        <f t="shared" ref="BI14:BQ20" si="22">BI4/BE4-1</f>
        <v>0.11348289031083225</v>
      </c>
      <c r="BJ14" s="33">
        <f t="shared" si="22"/>
        <v>0.12712421368885551</v>
      </c>
      <c r="BK14" s="33">
        <f t="shared" si="22"/>
        <v>0.14363586808394668</v>
      </c>
      <c r="BL14" s="33">
        <f t="shared" si="22"/>
        <v>0.13796096462419061</v>
      </c>
      <c r="BM14" s="33">
        <f t="shared" si="22"/>
        <v>0.12172352700676869</v>
      </c>
      <c r="BN14" s="33">
        <f t="shared" si="22"/>
        <v>0.12523948354852155</v>
      </c>
      <c r="BO14" s="33">
        <f t="shared" si="22"/>
        <v>9.8492070370049367E-2</v>
      </c>
      <c r="BP14" s="33">
        <f t="shared" si="22"/>
        <v>0.11711228844132027</v>
      </c>
      <c r="BQ14" s="33">
        <f t="shared" si="22"/>
        <v>0.14542877391920617</v>
      </c>
      <c r="CN14" s="33">
        <f t="shared" ref="CN14:CQ20" si="23">CN4/CM4-1</f>
        <v>0.43136783840402826</v>
      </c>
      <c r="CO14" s="33">
        <f t="shared" si="23"/>
        <v>9.0627118985438182E-2</v>
      </c>
      <c r="CP14" s="33">
        <f t="shared" si="23"/>
        <v>7.7457679285934056E-2</v>
      </c>
      <c r="CQ14" s="33">
        <f t="shared" si="23"/>
        <v>0.13169516605440124</v>
      </c>
      <c r="CR14" s="62">
        <v>0.105</v>
      </c>
      <c r="CS14" s="62">
        <v>8.5000000000000006E-2</v>
      </c>
      <c r="CT14" s="62">
        <v>7.4999999999999997E-2</v>
      </c>
      <c r="CU14" s="62">
        <v>0.06</v>
      </c>
      <c r="CV14" s="62">
        <v>5.5E-2</v>
      </c>
      <c r="CW14" s="62">
        <v>0.05</v>
      </c>
      <c r="CX14" s="62">
        <v>4.4999999999999998E-2</v>
      </c>
      <c r="CY14" s="62">
        <v>0.04</v>
      </c>
      <c r="CZ14" s="62">
        <v>3.5000000000000003E-2</v>
      </c>
      <c r="DA14" s="62">
        <v>0.03</v>
      </c>
    </row>
    <row r="15" spans="2:158">
      <c r="B15" s="28" t="s">
        <v>226</v>
      </c>
      <c r="AY15" s="33">
        <f t="shared" si="21"/>
        <v>0.48712233779098568</v>
      </c>
      <c r="AZ15" s="33">
        <f t="shared" si="21"/>
        <v>0.83683105981112282</v>
      </c>
      <c r="BA15" s="33">
        <f t="shared" si="21"/>
        <v>0.4304149295215407</v>
      </c>
      <c r="BB15" s="33">
        <f t="shared" si="21"/>
        <v>0.25388525780682647</v>
      </c>
      <c r="BC15" s="33">
        <f t="shared" si="21"/>
        <v>0.143880099916736</v>
      </c>
      <c r="BD15" s="33">
        <f t="shared" si="21"/>
        <v>4.8271922307911996E-2</v>
      </c>
      <c r="BE15" s="33">
        <f t="shared" si="21"/>
        <v>-1.8598195697432374E-2</v>
      </c>
      <c r="BF15" s="33">
        <f t="shared" si="21"/>
        <v>-7.7609174099386058E-2</v>
      </c>
      <c r="BG15" s="33">
        <f t="shared" si="21"/>
        <v>-2.5622361333527466E-2</v>
      </c>
      <c r="BH15" s="33">
        <f t="shared" si="21"/>
        <v>4.4277929155313256E-2</v>
      </c>
      <c r="BI15" s="33">
        <f t="shared" si="22"/>
        <v>0.12459340970159816</v>
      </c>
      <c r="BJ15" s="33">
        <f t="shared" si="22"/>
        <v>0.15534346351877426</v>
      </c>
      <c r="BK15" s="33">
        <f t="shared" si="22"/>
        <v>0.20872553414014638</v>
      </c>
      <c r="BL15" s="33">
        <f t="shared" si="22"/>
        <v>0.13020221787345077</v>
      </c>
      <c r="BM15" s="33">
        <f t="shared" si="22"/>
        <v>0.12185613682092544</v>
      </c>
      <c r="BN15" s="33">
        <f t="shared" si="22"/>
        <v>0.1383695652173913</v>
      </c>
      <c r="BO15" s="33">
        <f t="shared" si="22"/>
        <v>0.10346106304079106</v>
      </c>
      <c r="BP15" s="33">
        <f t="shared" si="22"/>
        <v>0.1307861018123051</v>
      </c>
      <c r="BQ15" s="33">
        <f t="shared" si="22"/>
        <v>0.15020737585472488</v>
      </c>
      <c r="CN15" s="33">
        <f t="shared" si="23"/>
        <v>0.45888124620675708</v>
      </c>
      <c r="CO15" s="33">
        <f t="shared" si="23"/>
        <v>1.3797885248743258E-2</v>
      </c>
      <c r="CP15" s="33">
        <f t="shared" si="23"/>
        <v>7.7522825975447018E-2</v>
      </c>
      <c r="CQ15" s="33">
        <f t="shared" si="23"/>
        <v>0.14715963186290071</v>
      </c>
      <c r="CR15" s="62">
        <v>0.14000000000000001</v>
      </c>
      <c r="CS15" s="62">
        <v>0.18</v>
      </c>
      <c r="CT15" s="62">
        <v>0.16</v>
      </c>
      <c r="CU15" s="62">
        <v>0.13</v>
      </c>
      <c r="CV15" s="62">
        <v>0.11</v>
      </c>
      <c r="CW15" s="62">
        <v>0.09</v>
      </c>
      <c r="CX15" s="62">
        <v>0.08</v>
      </c>
      <c r="CY15" s="62">
        <v>7.0000000000000007E-2</v>
      </c>
      <c r="CZ15" s="62">
        <v>0.06</v>
      </c>
      <c r="DA15" s="62">
        <v>0.05</v>
      </c>
    </row>
    <row r="16" spans="2:158">
      <c r="B16" s="28" t="s">
        <v>227</v>
      </c>
      <c r="AY16" s="33">
        <f t="shared" si="21"/>
        <v>0.30193375454719518</v>
      </c>
      <c r="AZ16" s="33">
        <f t="shared" si="21"/>
        <v>0.60409628378378377</v>
      </c>
      <c r="BA16" s="33">
        <f t="shared" si="21"/>
        <v>0.3984265734265735</v>
      </c>
      <c r="BB16" s="33">
        <f t="shared" si="21"/>
        <v>0.25556605046552416</v>
      </c>
      <c r="BC16" s="33">
        <f t="shared" si="21"/>
        <v>0.20205882352941185</v>
      </c>
      <c r="BD16" s="33">
        <f t="shared" si="21"/>
        <v>8.7139660392260065E-2</v>
      </c>
      <c r="BE16" s="33">
        <f t="shared" si="21"/>
        <v>-1.587698462307785E-2</v>
      </c>
      <c r="BF16" s="33">
        <f t="shared" si="21"/>
        <v>-8.9199355185384244E-2</v>
      </c>
      <c r="BG16" s="33">
        <f t="shared" si="21"/>
        <v>-8.294592610716911E-2</v>
      </c>
      <c r="BH16" s="33">
        <f t="shared" si="21"/>
        <v>-4.9521733866085493E-2</v>
      </c>
      <c r="BI16" s="33">
        <f t="shared" si="22"/>
        <v>-2.5787601626016232E-2</v>
      </c>
      <c r="BJ16" s="33">
        <f t="shared" si="22"/>
        <v>-2.1002949852507391E-2</v>
      </c>
      <c r="BK16" s="33">
        <f t="shared" si="22"/>
        <v>-1.1072572038420492E-2</v>
      </c>
      <c r="BL16" s="33">
        <f t="shared" si="22"/>
        <v>-5.1719745222929991E-2</v>
      </c>
      <c r="BM16" s="33">
        <f t="shared" si="22"/>
        <v>-1.5777806754466051E-2</v>
      </c>
      <c r="BN16" s="33">
        <f t="shared" si="22"/>
        <v>-4.1340243461492121E-2</v>
      </c>
      <c r="BO16" s="33">
        <f t="shared" si="22"/>
        <v>-2.1179009847565045E-2</v>
      </c>
      <c r="BP16" s="33">
        <f t="shared" si="22"/>
        <v>-1.2090274046211769E-2</v>
      </c>
      <c r="BQ16" s="33">
        <f t="shared" si="22"/>
        <v>-2.5702172760996289E-2</v>
      </c>
      <c r="CN16" s="33">
        <f t="shared" si="23"/>
        <v>0.37293200519705505</v>
      </c>
      <c r="CO16" s="33">
        <f t="shared" si="23"/>
        <v>3.4036781174095365E-2</v>
      </c>
      <c r="CP16" s="33">
        <f t="shared" si="23"/>
        <v>-4.4783404514948111E-2</v>
      </c>
      <c r="CQ16" s="33">
        <f t="shared" si="23"/>
        <v>-3.0435615738375055E-2</v>
      </c>
      <c r="CR16" s="62">
        <v>0.01</v>
      </c>
      <c r="CS16" s="62">
        <v>0.01</v>
      </c>
      <c r="CT16" s="62">
        <v>0.02</v>
      </c>
      <c r="CU16" s="62">
        <v>0.03</v>
      </c>
      <c r="CV16" s="62">
        <v>0.04</v>
      </c>
      <c r="CW16" s="62">
        <v>0.05</v>
      </c>
      <c r="CX16" s="62">
        <v>0.05</v>
      </c>
      <c r="CY16" s="62">
        <v>0.05</v>
      </c>
      <c r="CZ16" s="62">
        <v>0.05</v>
      </c>
      <c r="DA16" s="62">
        <v>0.05</v>
      </c>
    </row>
    <row r="17" spans="2:155" s="2" customFormat="1" ht="15">
      <c r="B17" s="25" t="s">
        <v>228</v>
      </c>
      <c r="AY17" s="34">
        <f t="shared" si="21"/>
        <v>0.32346059295678709</v>
      </c>
      <c r="AZ17" s="34">
        <f t="shared" si="21"/>
        <v>0.68895436434861224</v>
      </c>
      <c r="BA17" s="34">
        <f t="shared" si="21"/>
        <v>0.43226849979781634</v>
      </c>
      <c r="BB17" s="34">
        <f t="shared" si="21"/>
        <v>0.32554817203835573</v>
      </c>
      <c r="BC17" s="34">
        <f t="shared" si="21"/>
        <v>0.22327902604959271</v>
      </c>
      <c r="BD17" s="34">
        <f t="shared" si="21"/>
        <v>0.11585124098009669</v>
      </c>
      <c r="BE17" s="34">
        <f t="shared" si="21"/>
        <v>2.5447016751364515E-2</v>
      </c>
      <c r="BF17" s="34">
        <f t="shared" si="21"/>
        <v>-3.5875830761442851E-2</v>
      </c>
      <c r="BG17" s="34">
        <f t="shared" si="21"/>
        <v>-2.0672874627247761E-3</v>
      </c>
      <c r="BH17" s="34">
        <f t="shared" si="21"/>
        <v>3.2955514496873173E-2</v>
      </c>
      <c r="BI17" s="34">
        <f t="shared" si="22"/>
        <v>9.4801952938585288E-2</v>
      </c>
      <c r="BJ17" s="34">
        <f t="shared" si="22"/>
        <v>0.10966769418380129</v>
      </c>
      <c r="BK17" s="34">
        <f t="shared" si="22"/>
        <v>0.13036224976167787</v>
      </c>
      <c r="BL17" s="34">
        <f t="shared" si="22"/>
        <v>0.11132896479369836</v>
      </c>
      <c r="BM17" s="34">
        <f t="shared" si="22"/>
        <v>0.10406223280299098</v>
      </c>
      <c r="BN17" s="34">
        <f t="shared" si="22"/>
        <v>0.10598775890226975</v>
      </c>
      <c r="BO17" s="34">
        <f t="shared" si="22"/>
        <v>8.4756483238456637E-2</v>
      </c>
      <c r="BP17" s="34">
        <f t="shared" si="22"/>
        <v>0.10406091370558368</v>
      </c>
      <c r="BQ17" s="34">
        <f t="shared" si="22"/>
        <v>0.12646156649558105</v>
      </c>
      <c r="BR17" s="26"/>
      <c r="BS17" s="26"/>
      <c r="BT17" s="26"/>
      <c r="BU17" s="26"/>
      <c r="BV17" s="26"/>
      <c r="BW17" s="26"/>
      <c r="BX17" s="26"/>
      <c r="BY17" s="26"/>
      <c r="BZ17" s="26"/>
      <c r="CA17" s="26"/>
      <c r="CN17" s="33">
        <f t="shared" si="23"/>
        <v>0.42588685306689178</v>
      </c>
      <c r="CO17" s="33">
        <f t="shared" si="23"/>
        <v>7.14855105323704E-2</v>
      </c>
      <c r="CP17" s="33">
        <f t="shared" si="23"/>
        <v>5.9615187572670258E-2</v>
      </c>
      <c r="CQ17" s="33">
        <f t="shared" si="23"/>
        <v>0.11240041201572382</v>
      </c>
      <c r="CR17" s="63">
        <f t="shared" ref="CR17:DA17" si="24">CR7/CQ7-1</f>
        <v>9.8881250236214635E-2</v>
      </c>
      <c r="CS17" s="63">
        <f t="shared" si="24"/>
        <v>9.0554631957525E-2</v>
      </c>
      <c r="CT17" s="63">
        <f t="shared" si="24"/>
        <v>8.266304377491962E-2</v>
      </c>
      <c r="CU17" s="63">
        <f t="shared" si="24"/>
        <v>6.8740893670222958E-2</v>
      </c>
      <c r="CV17" s="63">
        <f t="shared" si="24"/>
        <v>6.3224570240083988E-2</v>
      </c>
      <c r="CW17" s="63">
        <f t="shared" si="24"/>
        <v>5.7254644912365427E-2</v>
      </c>
      <c r="CX17" s="63">
        <f t="shared" si="24"/>
        <v>5.1975162246144402E-2</v>
      </c>
      <c r="CY17" s="63">
        <f t="shared" si="24"/>
        <v>4.6618809079887358E-2</v>
      </c>
      <c r="CZ17" s="63">
        <f t="shared" si="24"/>
        <v>4.120029781356993E-2</v>
      </c>
      <c r="DA17" s="63">
        <f t="shared" si="24"/>
        <v>3.573580688709832E-2</v>
      </c>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c r="EY17" s="26"/>
    </row>
    <row r="18" spans="2:155">
      <c r="B18" s="28" t="s">
        <v>229</v>
      </c>
      <c r="AY18" s="33">
        <f t="shared" si="21"/>
        <v>0.46426155580608786</v>
      </c>
      <c r="AZ18" s="33">
        <f t="shared" si="21"/>
        <v>0.29254488680718183</v>
      </c>
      <c r="BA18" s="33">
        <f t="shared" si="21"/>
        <v>0.23293172690763053</v>
      </c>
      <c r="BB18" s="33">
        <f t="shared" si="21"/>
        <v>0.22280491459394658</v>
      </c>
      <c r="BC18" s="33">
        <f t="shared" si="21"/>
        <v>4.8814290113951442E-2</v>
      </c>
      <c r="BD18" s="33">
        <f t="shared" si="21"/>
        <v>-1.0569228446323464E-2</v>
      </c>
      <c r="BE18" s="33">
        <f t="shared" si="21"/>
        <v>2.0876517619188739E-2</v>
      </c>
      <c r="BF18" s="33">
        <f t="shared" si="21"/>
        <v>7.7809092023036319E-2</v>
      </c>
      <c r="BG18" s="33">
        <f t="shared" si="21"/>
        <v>8.8386433710174739E-2</v>
      </c>
      <c r="BH18" s="33">
        <f t="shared" si="21"/>
        <v>0.24248435830917137</v>
      </c>
      <c r="BI18" s="33">
        <f t="shared" si="22"/>
        <v>0.20942712110224804</v>
      </c>
      <c r="BJ18" s="33">
        <f t="shared" si="22"/>
        <v>0.22714870395634379</v>
      </c>
      <c r="BK18" s="33">
        <f t="shared" si="22"/>
        <v>0.17887494941319293</v>
      </c>
      <c r="BL18" s="33">
        <f t="shared" si="22"/>
        <v>0.14369933677229185</v>
      </c>
      <c r="BM18" s="33">
        <f t="shared" si="22"/>
        <v>0.2778510612783307</v>
      </c>
      <c r="BN18" s="33">
        <f t="shared" si="22"/>
        <v>7.772836761163604E-2</v>
      </c>
      <c r="BO18" s="33">
        <f t="shared" si="22"/>
        <v>0.18766449250486317</v>
      </c>
      <c r="BP18" s="33">
        <f t="shared" si="22"/>
        <v>0.20307130584192445</v>
      </c>
      <c r="BQ18" s="33">
        <f t="shared" si="22"/>
        <v>0.20777027027027017</v>
      </c>
      <c r="CN18" s="33">
        <f t="shared" si="23"/>
        <v>0.29114273870388274</v>
      </c>
      <c r="CO18" s="33">
        <f t="shared" si="23"/>
        <v>3.6494006849315141E-2</v>
      </c>
      <c r="CP18" s="33">
        <f t="shared" si="23"/>
        <v>0.19387368783341929</v>
      </c>
      <c r="CQ18" s="33">
        <f t="shared" si="23"/>
        <v>0.16293819188191883</v>
      </c>
      <c r="CR18" s="62">
        <v>0.15</v>
      </c>
      <c r="CS18" s="62">
        <v>0.16500000000000001</v>
      </c>
      <c r="CT18" s="62">
        <v>0.155</v>
      </c>
      <c r="CU18" s="62">
        <v>0.14000000000000001</v>
      </c>
      <c r="CV18" s="62">
        <v>0.13</v>
      </c>
      <c r="CW18" s="62">
        <v>0.12</v>
      </c>
      <c r="CX18" s="62">
        <v>0.11</v>
      </c>
      <c r="CY18" s="62">
        <v>0.1</v>
      </c>
      <c r="CZ18" s="62">
        <v>0.08</v>
      </c>
      <c r="DA18" s="62">
        <v>0.06</v>
      </c>
    </row>
    <row r="19" spans="2:155">
      <c r="B19" s="28" t="s">
        <v>231</v>
      </c>
      <c r="AY19" s="33">
        <f t="shared" si="21"/>
        <v>0.4573280518545193</v>
      </c>
      <c r="AZ19" s="33">
        <f t="shared" si="21"/>
        <v>0.53907549052211512</v>
      </c>
      <c r="BA19" s="33">
        <f t="shared" si="21"/>
        <v>0.44889663182346107</v>
      </c>
      <c r="BB19" s="33">
        <f t="shared" si="21"/>
        <v>0.44635865309318712</v>
      </c>
      <c r="BC19" s="33">
        <f t="shared" si="21"/>
        <v>0.4383493946132937</v>
      </c>
      <c r="BD19" s="33">
        <f t="shared" si="21"/>
        <v>0.35609334485738975</v>
      </c>
      <c r="BE19" s="33">
        <f t="shared" si="21"/>
        <v>0.37635270541082155</v>
      </c>
      <c r="BF19" s="33">
        <f t="shared" si="21"/>
        <v>0.3201588160981772</v>
      </c>
      <c r="BG19" s="33">
        <f t="shared" si="21"/>
        <v>0.28053599037965982</v>
      </c>
      <c r="BH19" s="33">
        <f t="shared" si="21"/>
        <v>0.2796367112810707</v>
      </c>
      <c r="BI19" s="33">
        <f t="shared" si="22"/>
        <v>0.22466511357018049</v>
      </c>
      <c r="BJ19" s="33">
        <f t="shared" si="22"/>
        <v>0.25659603554340404</v>
      </c>
      <c r="BK19" s="33">
        <f t="shared" si="22"/>
        <v>0.28441105446740012</v>
      </c>
      <c r="BL19" s="33">
        <f t="shared" si="22"/>
        <v>0.28838251774374291</v>
      </c>
      <c r="BM19" s="33">
        <f t="shared" si="22"/>
        <v>0.34978004993460954</v>
      </c>
      <c r="BN19" s="33">
        <f t="shared" si="22"/>
        <v>0.3005874673629243</v>
      </c>
      <c r="BO19" s="33">
        <f t="shared" si="22"/>
        <v>0.28055149362857734</v>
      </c>
      <c r="BP19" s="33">
        <f t="shared" si="22"/>
        <v>0.31671015753358467</v>
      </c>
      <c r="BQ19" s="33">
        <f t="shared" si="22"/>
        <v>0.33506562142165075</v>
      </c>
      <c r="CN19" s="33">
        <f t="shared" si="23"/>
        <v>0.47070985527222597</v>
      </c>
      <c r="CO19" s="33">
        <f t="shared" si="23"/>
        <v>0.36832239925023424</v>
      </c>
      <c r="CP19" s="33">
        <f t="shared" si="23"/>
        <v>0.25905631659056327</v>
      </c>
      <c r="CQ19" s="33">
        <f t="shared" si="23"/>
        <v>0.30648573500967125</v>
      </c>
      <c r="CR19" s="62">
        <v>0.27</v>
      </c>
      <c r="CS19" s="62">
        <v>0.24</v>
      </c>
      <c r="CT19" s="62">
        <v>0.22</v>
      </c>
      <c r="CU19" s="62">
        <v>0.2</v>
      </c>
      <c r="CV19" s="62">
        <v>0.17</v>
      </c>
      <c r="CW19" s="62">
        <v>0.14000000000000001</v>
      </c>
      <c r="CX19" s="62">
        <v>0.12</v>
      </c>
      <c r="CY19" s="62">
        <v>0.11</v>
      </c>
      <c r="CZ19" s="62">
        <v>0.105</v>
      </c>
      <c r="DA19" s="62">
        <v>0.1</v>
      </c>
    </row>
    <row r="20" spans="2:155">
      <c r="B20" s="28" t="s">
        <v>232</v>
      </c>
      <c r="AY20" s="33">
        <f t="shared" si="21"/>
        <v>0.46666666666666656</v>
      </c>
      <c r="AZ20" s="33">
        <f t="shared" si="21"/>
        <v>0.29729729729729737</v>
      </c>
      <c r="BA20" s="33">
        <f t="shared" si="21"/>
        <v>2.2471910112359605E-2</v>
      </c>
      <c r="BB20" s="33">
        <f t="shared" si="21"/>
        <v>-7.6530612244897989E-2</v>
      </c>
      <c r="BC20" s="33">
        <f t="shared" si="21"/>
        <v>1.2222222222222223</v>
      </c>
      <c r="BD20" s="33">
        <f t="shared" si="21"/>
        <v>5.2083333333332593E-3</v>
      </c>
      <c r="BE20" s="33">
        <f t="shared" si="21"/>
        <v>0.14835164835164827</v>
      </c>
      <c r="BF20" s="33">
        <f t="shared" si="21"/>
        <v>0.24861878453038666</v>
      </c>
      <c r="BG20" s="33">
        <f t="shared" si="21"/>
        <v>-0.34545454545454546</v>
      </c>
      <c r="BH20" s="33">
        <f t="shared" si="21"/>
        <v>0.47668393782383411</v>
      </c>
      <c r="BI20" s="33">
        <f t="shared" si="22"/>
        <v>0.42105263157894735</v>
      </c>
      <c r="BJ20" s="33">
        <f t="shared" si="22"/>
        <v>1.9070796460176993</v>
      </c>
      <c r="BK20" s="33">
        <f t="shared" si="22"/>
        <v>0.71875</v>
      </c>
      <c r="BL20" s="33">
        <f t="shared" si="22"/>
        <v>0.2807017543859649</v>
      </c>
      <c r="BM20" s="33">
        <f t="shared" si="22"/>
        <v>0.30639730639730645</v>
      </c>
      <c r="BN20" s="33">
        <f t="shared" si="22"/>
        <v>-0.39117199391171997</v>
      </c>
      <c r="BO20" s="33">
        <f t="shared" si="22"/>
        <v>-9.0909090909090939E-2</v>
      </c>
      <c r="BP20" s="33">
        <f t="shared" si="22"/>
        <v>2.1917808219177992E-2</v>
      </c>
      <c r="BQ20" s="33">
        <f t="shared" si="22"/>
        <v>-0.11340206185567014</v>
      </c>
      <c r="CN20" s="33">
        <f t="shared" si="23"/>
        <v>0.14611872146118721</v>
      </c>
      <c r="CO20" s="33">
        <f t="shared" si="23"/>
        <v>0.41832669322709171</v>
      </c>
      <c r="CP20" s="33">
        <f t="shared" si="23"/>
        <v>0.4297752808988764</v>
      </c>
      <c r="CQ20" s="33">
        <f t="shared" si="23"/>
        <v>7.9240340537000575E-2</v>
      </c>
      <c r="CR20" s="62">
        <v>0.1</v>
      </c>
      <c r="CS20" s="62">
        <v>0.15</v>
      </c>
      <c r="CT20" s="62">
        <v>0.2</v>
      </c>
      <c r="CU20" s="62">
        <v>0.2</v>
      </c>
      <c r="CV20" s="62">
        <v>0.16</v>
      </c>
      <c r="CW20" s="62">
        <v>0.12</v>
      </c>
      <c r="CX20" s="62">
        <v>0.08</v>
      </c>
      <c r="CY20" s="62">
        <v>0.06</v>
      </c>
      <c r="CZ20" s="62">
        <v>0.04</v>
      </c>
      <c r="DA20" s="62">
        <v>0.04</v>
      </c>
    </row>
    <row r="21" spans="2:155" s="2" customFormat="1" ht="15">
      <c r="B21" s="25" t="s">
        <v>233</v>
      </c>
      <c r="G21" s="34">
        <f t="shared" ref="G21:AW21" si="25">G48/C48-1</f>
        <v>0.22980577237248134</v>
      </c>
      <c r="H21" s="34">
        <f t="shared" si="25"/>
        <v>0.23483613977910567</v>
      </c>
      <c r="I21" s="34">
        <f t="shared" si="25"/>
        <v>0.2255677039529016</v>
      </c>
      <c r="J21" s="34">
        <f t="shared" si="25"/>
        <v>0.26460893017680553</v>
      </c>
      <c r="K21" s="34">
        <f t="shared" si="25"/>
        <v>0.26568265682656822</v>
      </c>
      <c r="L21" s="34">
        <f t="shared" si="25"/>
        <v>0.32346041055718477</v>
      </c>
      <c r="M21" s="34">
        <f t="shared" si="25"/>
        <v>0.33406533077134237</v>
      </c>
      <c r="N21" s="34">
        <f t="shared" si="25"/>
        <v>0.2540284360189573</v>
      </c>
      <c r="O21" s="34">
        <f t="shared" si="25"/>
        <v>0.24139941690962097</v>
      </c>
      <c r="P21" s="34">
        <f t="shared" si="25"/>
        <v>0.30810990471969868</v>
      </c>
      <c r="Q21" s="34">
        <f t="shared" si="25"/>
        <v>0.36872427983539091</v>
      </c>
      <c r="R21" s="34">
        <f t="shared" si="25"/>
        <v>-2.8439153439153486E-2</v>
      </c>
      <c r="S21" s="34">
        <f t="shared" si="25"/>
        <v>0.21662752465946444</v>
      </c>
      <c r="T21" s="34">
        <f t="shared" si="25"/>
        <v>0.11010417548911655</v>
      </c>
      <c r="U21" s="34">
        <f t="shared" si="25"/>
        <v>3.3824413710162426E-2</v>
      </c>
      <c r="V21" s="34">
        <f t="shared" si="25"/>
        <v>0.52747252747252737</v>
      </c>
      <c r="W21" s="34">
        <f t="shared" si="25"/>
        <v>0.19064164929349081</v>
      </c>
      <c r="X21" s="34">
        <f t="shared" si="25"/>
        <v>0.21728847180895694</v>
      </c>
      <c r="Y21" s="34">
        <f t="shared" si="25"/>
        <v>0.20132325141776941</v>
      </c>
      <c r="Z21" s="34">
        <f t="shared" si="25"/>
        <v>0.15254345196409247</v>
      </c>
      <c r="AA21" s="34">
        <f t="shared" si="25"/>
        <v>0.11919584954604412</v>
      </c>
      <c r="AB21" s="34">
        <f t="shared" si="25"/>
        <v>0.11106236289564397</v>
      </c>
      <c r="AC21" s="34">
        <f t="shared" si="25"/>
        <v>0.13024269200508387</v>
      </c>
      <c r="AD21" s="34">
        <f t="shared" si="25"/>
        <v>0.17820250787162339</v>
      </c>
      <c r="AE21" s="34">
        <f t="shared" si="25"/>
        <v>0.17377448139993046</v>
      </c>
      <c r="AF21" s="34">
        <f t="shared" si="25"/>
        <v>0.21283917188469559</v>
      </c>
      <c r="AG21" s="34">
        <f t="shared" si="25"/>
        <v>0.20219544846050863</v>
      </c>
      <c r="AH21" s="34">
        <f t="shared" si="25"/>
        <v>0.22199821838811018</v>
      </c>
      <c r="AI21" s="34">
        <f t="shared" si="25"/>
        <v>0.22179987164930637</v>
      </c>
      <c r="AJ21" s="34">
        <f t="shared" si="25"/>
        <v>0.20976744186046514</v>
      </c>
      <c r="AK21" s="34">
        <f t="shared" si="25"/>
        <v>0.23700503318337707</v>
      </c>
      <c r="AL21" s="34">
        <f t="shared" si="25"/>
        <v>0.24013965623081646</v>
      </c>
      <c r="AM21" s="34">
        <f t="shared" si="25"/>
        <v>0.25842424242424245</v>
      </c>
      <c r="AN21" s="34">
        <f t="shared" si="25"/>
        <v>0.25555555555555554</v>
      </c>
      <c r="AO21" s="34">
        <f t="shared" si="25"/>
        <v>0.21489269768111763</v>
      </c>
      <c r="AP21" s="34">
        <f t="shared" si="25"/>
        <v>0.21510998360300704</v>
      </c>
      <c r="AQ21" s="34">
        <f t="shared" si="25"/>
        <v>0.16673088036987083</v>
      </c>
      <c r="AR21" s="34">
        <f t="shared" si="25"/>
        <v>0.19251615273907574</v>
      </c>
      <c r="AS21" s="34">
        <f t="shared" si="25"/>
        <v>0.2003260225251926</v>
      </c>
      <c r="AT21" s="34">
        <f t="shared" si="25"/>
        <v>0.17310825949689379</v>
      </c>
      <c r="AU21" s="34">
        <f t="shared" si="25"/>
        <v>0.13263986350752632</v>
      </c>
      <c r="AV21" s="34">
        <f t="shared" si="25"/>
        <v>-1.6613599013968749E-2</v>
      </c>
      <c r="AW21" s="34">
        <f t="shared" si="25"/>
        <v>0.14010222474628997</v>
      </c>
      <c r="AX21" s="34">
        <f>AX48/AT48-1</f>
        <v>0.23489962018448174</v>
      </c>
      <c r="AY21" s="34">
        <f t="shared" ref="AY21:BQ21" si="26">AY12/AU12-1</f>
        <v>0.34391020189994892</v>
      </c>
      <c r="AZ21" s="34">
        <f t="shared" si="26"/>
        <v>0.61579235971486024</v>
      </c>
      <c r="BA21" s="34">
        <f t="shared" si="26"/>
        <v>0.41030472353973102</v>
      </c>
      <c r="BB21" s="34">
        <f t="shared" si="26"/>
        <v>0.32386024113325607</v>
      </c>
      <c r="BC21" s="34">
        <f t="shared" si="26"/>
        <v>0.22954405756228069</v>
      </c>
      <c r="BD21" s="34">
        <f t="shared" si="26"/>
        <v>0.12613122171945701</v>
      </c>
      <c r="BE21" s="34">
        <f t="shared" si="26"/>
        <v>6.1027672840074931E-2</v>
      </c>
      <c r="BF21" s="34">
        <f t="shared" si="26"/>
        <v>9.5984069034185104E-3</v>
      </c>
      <c r="BG21" s="34">
        <f t="shared" si="26"/>
        <v>2.6113422828660138E-2</v>
      </c>
      <c r="BH21" s="34">
        <f t="shared" si="26"/>
        <v>7.0589079428858392E-2</v>
      </c>
      <c r="BI21" s="34">
        <f t="shared" si="26"/>
        <v>0.11001273664100042</v>
      </c>
      <c r="BJ21" s="34">
        <f t="shared" si="26"/>
        <v>0.13494108983799702</v>
      </c>
      <c r="BK21" s="34">
        <f t="shared" si="26"/>
        <v>0.15406880937710454</v>
      </c>
      <c r="BL21" s="34">
        <f t="shared" si="26"/>
        <v>0.13589083695244231</v>
      </c>
      <c r="BM21" s="34">
        <f t="shared" si="26"/>
        <v>0.15092642092498654</v>
      </c>
      <c r="BN21" s="34">
        <f t="shared" si="26"/>
        <v>0.11770362646275045</v>
      </c>
      <c r="BO21" s="34">
        <f t="shared" si="26"/>
        <v>0.12037646357665222</v>
      </c>
      <c r="BP21" s="34">
        <f t="shared" si="26"/>
        <v>0.13790092280097244</v>
      </c>
      <c r="BQ21" s="34">
        <f t="shared" si="26"/>
        <v>0.1594915484660353</v>
      </c>
      <c r="BR21" s="26"/>
      <c r="BS21" s="26"/>
      <c r="BT21" s="26"/>
      <c r="BU21" s="26"/>
      <c r="BV21" s="26"/>
      <c r="BW21" s="26"/>
      <c r="BX21" s="26"/>
      <c r="BY21" s="26"/>
      <c r="BZ21" s="26"/>
      <c r="CA21" s="26"/>
      <c r="CC21" s="34">
        <f t="shared" ref="CC21:CL21" si="27">CC48/CB48-1</f>
        <v>0.23973616337575576</v>
      </c>
      <c r="CD21" s="34">
        <f t="shared" si="27"/>
        <v>0.2927594556802291</v>
      </c>
      <c r="CE21" s="34">
        <f t="shared" si="27"/>
        <v>0.21458910433979694</v>
      </c>
      <c r="CF21" s="34">
        <f t="shared" si="27"/>
        <v>0.2059123786355046</v>
      </c>
      <c r="CG21" s="34">
        <f t="shared" si="27"/>
        <v>0.18880023055170292</v>
      </c>
      <c r="CH21" s="34">
        <f t="shared" si="27"/>
        <v>0.13617975485219924</v>
      </c>
      <c r="CI21" s="34">
        <f t="shared" si="27"/>
        <v>0.20380322447292265</v>
      </c>
      <c r="CJ21" s="34">
        <f t="shared" si="27"/>
        <v>0.22801090038993266</v>
      </c>
      <c r="CK21" s="34">
        <f t="shared" si="27"/>
        <v>0.23421586757475987</v>
      </c>
      <c r="CL21" s="34">
        <f t="shared" si="27"/>
        <v>0.18300089899794614</v>
      </c>
      <c r="CM21" s="34">
        <f>CM48/CL48-1</f>
        <v>0.12770532012826141</v>
      </c>
      <c r="CN21" s="34">
        <f t="shared" ref="CN21:DA21" si="28">CN12/CM12-1</f>
        <v>0.41150076427049154</v>
      </c>
      <c r="CO21" s="34">
        <f t="shared" si="28"/>
        <v>9.7808156437157789E-2</v>
      </c>
      <c r="CP21" s="34">
        <f t="shared" si="28"/>
        <v>8.6827702272695095E-2</v>
      </c>
      <c r="CQ21" s="34">
        <f t="shared" si="28"/>
        <v>0.13866243322901561</v>
      </c>
      <c r="CR21" s="63">
        <v>0.13400000000000001</v>
      </c>
      <c r="CS21" s="63">
        <f t="shared" si="28"/>
        <v>0.12037360554967425</v>
      </c>
      <c r="CT21" s="63">
        <f t="shared" si="28"/>
        <v>0.11321699513765937</v>
      </c>
      <c r="CU21" s="63">
        <f t="shared" si="28"/>
        <v>0.10061754764475994</v>
      </c>
      <c r="CV21" s="63">
        <f t="shared" si="28"/>
        <v>9.2200085501029427E-2</v>
      </c>
      <c r="CW21" s="63">
        <f t="shared" si="28"/>
        <v>8.2480616355409042E-2</v>
      </c>
      <c r="CX21" s="63">
        <f t="shared" si="28"/>
        <v>7.4444361210953547E-2</v>
      </c>
      <c r="CY21" s="63">
        <f t="shared" si="28"/>
        <v>6.8189831440454318E-2</v>
      </c>
      <c r="CZ21" s="63">
        <f t="shared" si="28"/>
        <v>6.136274834637101E-2</v>
      </c>
      <c r="DA21" s="63">
        <f t="shared" si="28"/>
        <v>5.4518703733867468E-2</v>
      </c>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c r="EY21" s="26"/>
    </row>
    <row r="23" spans="2:155">
      <c r="B23" s="28" t="s">
        <v>234</v>
      </c>
      <c r="AU23" s="33">
        <f t="shared" ref="AU23:BO23" si="29">AU4/AU12</f>
        <v>0.5953011492018756</v>
      </c>
      <c r="AV23" s="33">
        <f t="shared" si="29"/>
        <v>0.55667545760764547</v>
      </c>
      <c r="AW23" s="33">
        <f t="shared" si="29"/>
        <v>0.57041994239057459</v>
      </c>
      <c r="AX23" s="33">
        <f t="shared" si="29"/>
        <v>0.56070512144539353</v>
      </c>
      <c r="AY23" s="33">
        <f t="shared" si="29"/>
        <v>0.57632787359438842</v>
      </c>
      <c r="AZ23" s="33">
        <f t="shared" si="29"/>
        <v>0.57926632191338079</v>
      </c>
      <c r="BA23" s="33">
        <f t="shared" si="29"/>
        <v>0.58241960748180222</v>
      </c>
      <c r="BB23" s="33">
        <f t="shared" si="29"/>
        <v>0.5748556256223033</v>
      </c>
      <c r="BC23" s="33">
        <f t="shared" si="29"/>
        <v>0.58252341532987306</v>
      </c>
      <c r="BD23" s="33">
        <f t="shared" si="29"/>
        <v>0.58389897395422252</v>
      </c>
      <c r="BE23" s="33">
        <f t="shared" si="29"/>
        <v>0.57226596422161757</v>
      </c>
      <c r="BF23" s="33">
        <f t="shared" si="29"/>
        <v>0.56022512097622557</v>
      </c>
      <c r="BG23" s="33">
        <f t="shared" si="29"/>
        <v>0.57831687850172664</v>
      </c>
      <c r="BH23" s="33">
        <f t="shared" si="29"/>
        <v>0.57139027397994746</v>
      </c>
      <c r="BI23" s="33">
        <f t="shared" si="29"/>
        <v>0.574054998500515</v>
      </c>
      <c r="BJ23" s="33">
        <f t="shared" si="29"/>
        <v>0.55636658556366581</v>
      </c>
      <c r="BK23" s="33">
        <f t="shared" si="29"/>
        <v>0.57308881411490087</v>
      </c>
      <c r="BL23" s="33">
        <f t="shared" si="29"/>
        <v>0.57243161596374881</v>
      </c>
      <c r="BM23" s="33">
        <f t="shared" si="29"/>
        <v>0.55948928263923503</v>
      </c>
      <c r="BN23" s="33">
        <f t="shared" si="29"/>
        <v>0.5601177580362604</v>
      </c>
      <c r="BO23" s="33">
        <f t="shared" si="29"/>
        <v>0.56189462951880664</v>
      </c>
      <c r="BP23" s="33">
        <f t="shared" ref="BP23:BQ23" si="30">BP4/BP12</f>
        <v>0.56197370058489238</v>
      </c>
      <c r="BQ23" s="33">
        <f t="shared" si="30"/>
        <v>0.55270357415043092</v>
      </c>
      <c r="CM23" s="33">
        <f>BK4/BK12</f>
        <v>0.57308881411490087</v>
      </c>
      <c r="CN23" s="33">
        <f>BL4/BL12</f>
        <v>0.57243161596374881</v>
      </c>
      <c r="CO23" s="33">
        <f>BM4/BM12</f>
        <v>0.55948928263923503</v>
      </c>
      <c r="CP23" s="33">
        <f>BN4/BN12</f>
        <v>0.5601177580362604</v>
      </c>
      <c r="CQ23" s="33">
        <f>BO4/BO12</f>
        <v>0.56189462951880664</v>
      </c>
    </row>
    <row r="24" spans="2:155">
      <c r="B24" s="28" t="s">
        <v>235</v>
      </c>
      <c r="AU24" s="33">
        <f t="shared" ref="AU24:BO24" si="31">AU8/AU12</f>
        <v>0.10775286085667776</v>
      </c>
      <c r="AV24" s="33">
        <f t="shared" si="31"/>
        <v>0.13379638091756535</v>
      </c>
      <c r="AW24" s="33">
        <f t="shared" si="31"/>
        <v>0.11864076408290559</v>
      </c>
      <c r="AX24" s="33">
        <f t="shared" si="31"/>
        <v>0.11729762030299835</v>
      </c>
      <c r="AY24" s="33">
        <f t="shared" si="31"/>
        <v>0.11740246592182811</v>
      </c>
      <c r="AZ24" s="33">
        <f t="shared" si="31"/>
        <v>0.10702973497091144</v>
      </c>
      <c r="BA24" s="33">
        <f t="shared" si="31"/>
        <v>0.10371940170152646</v>
      </c>
      <c r="BB24" s="33">
        <f t="shared" si="31"/>
        <v>0.10834384334550282</v>
      </c>
      <c r="BC24" s="33">
        <f t="shared" si="31"/>
        <v>0.10014556468806517</v>
      </c>
      <c r="BD24" s="33">
        <f t="shared" si="31"/>
        <v>9.4037454258448727E-2</v>
      </c>
      <c r="BE24" s="33">
        <f t="shared" si="31"/>
        <v>9.9794476929311648E-2</v>
      </c>
      <c r="BF24" s="33">
        <f t="shared" si="31"/>
        <v>0.11566379128971176</v>
      </c>
      <c r="BG24" s="33">
        <f t="shared" si="31"/>
        <v>0.10622322209007408</v>
      </c>
      <c r="BH24" s="33">
        <f t="shared" si="31"/>
        <v>0.10913623934373493</v>
      </c>
      <c r="BI24" s="33">
        <f t="shared" si="31"/>
        <v>0.10873221806423011</v>
      </c>
      <c r="BJ24" s="33">
        <f t="shared" si="31"/>
        <v>0.12506082725060827</v>
      </c>
      <c r="BK24" s="33">
        <f t="shared" si="31"/>
        <v>0.10850643787481841</v>
      </c>
      <c r="BL24" s="33">
        <f t="shared" si="31"/>
        <v>0.10988647895966581</v>
      </c>
      <c r="BM24" s="33">
        <f t="shared" si="31"/>
        <v>0.12072325191462364</v>
      </c>
      <c r="BN24" s="33">
        <f t="shared" si="31"/>
        <v>0.12058796089935626</v>
      </c>
      <c r="BO24" s="33">
        <f t="shared" si="31"/>
        <v>0.11502316200101957</v>
      </c>
      <c r="BP24" s="33">
        <f t="shared" ref="BP24:BQ24" si="32">BP8/BP12</f>
        <v>0.11617994773302361</v>
      </c>
      <c r="BQ24" s="33">
        <f t="shared" si="32"/>
        <v>0.1257499071776132</v>
      </c>
      <c r="CM24" s="33">
        <f>BK8/BK12</f>
        <v>0.10850643787481841</v>
      </c>
      <c r="CN24" s="33">
        <f>BL8/BL12</f>
        <v>0.10988647895966581</v>
      </c>
      <c r="CO24" s="33">
        <f>BM8/BM12</f>
        <v>0.12072325191462364</v>
      </c>
      <c r="CP24" s="33">
        <f>BN8/BN12</f>
        <v>0.12058796089935626</v>
      </c>
      <c r="CQ24" s="33">
        <f>BO8/BO12</f>
        <v>0.11502316200101957</v>
      </c>
    </row>
    <row r="25" spans="2:155">
      <c r="B25" s="28" t="s">
        <v>236</v>
      </c>
      <c r="AU25" s="33">
        <f t="shared" ref="AU25:BO25" si="33">AU9/AU12</f>
        <v>6.7470055151971617E-2</v>
      </c>
      <c r="AV25" s="33">
        <f t="shared" si="33"/>
        <v>7.8517899574379199E-2</v>
      </c>
      <c r="AW25" s="33">
        <f t="shared" si="33"/>
        <v>7.4589045546098368E-2</v>
      </c>
      <c r="AX25" s="33">
        <f t="shared" si="33"/>
        <v>6.7331013392386382E-2</v>
      </c>
      <c r="AY25" s="33">
        <f t="shared" si="33"/>
        <v>7.3164117583251975E-2</v>
      </c>
      <c r="AZ25" s="33">
        <f t="shared" si="33"/>
        <v>7.4789915966386553E-2</v>
      </c>
      <c r="BA25" s="33">
        <f t="shared" si="33"/>
        <v>7.6630117632605424E-2</v>
      </c>
      <c r="BB25" s="33">
        <f t="shared" si="33"/>
        <v>7.3561234649850649E-2</v>
      </c>
      <c r="BC25" s="33">
        <f t="shared" si="33"/>
        <v>8.5589095881548574E-2</v>
      </c>
      <c r="BD25" s="33">
        <f t="shared" si="33"/>
        <v>9.0062423764081218E-2</v>
      </c>
      <c r="BE25" s="33">
        <f t="shared" si="33"/>
        <v>9.9403693625890119E-2</v>
      </c>
      <c r="BF25" s="33">
        <f t="shared" si="33"/>
        <v>9.6189248895434468E-2</v>
      </c>
      <c r="BG25" s="33">
        <f t="shared" si="33"/>
        <v>0.10681072406035508</v>
      </c>
      <c r="BH25" s="33">
        <f t="shared" si="33"/>
        <v>0.10764838346469358</v>
      </c>
      <c r="BI25" s="33">
        <f t="shared" si="33"/>
        <v>0.10967102603888229</v>
      </c>
      <c r="BJ25" s="33">
        <f t="shared" si="33"/>
        <v>0.10649982620785541</v>
      </c>
      <c r="BK25" s="33">
        <f t="shared" si="33"/>
        <v>0.11887408584660848</v>
      </c>
      <c r="BL25" s="33">
        <f t="shared" si="33"/>
        <v>0.1221000212409431</v>
      </c>
      <c r="BM25" s="33">
        <f t="shared" si="33"/>
        <v>0.12861965831331854</v>
      </c>
      <c r="BN25" s="33">
        <f t="shared" si="33"/>
        <v>0.12392582072997543</v>
      </c>
      <c r="BO25" s="33">
        <f t="shared" si="33"/>
        <v>0.13586896291863376</v>
      </c>
      <c r="BP25" s="33">
        <f t="shared" ref="BP25:BQ25" si="34">BP9/BP12</f>
        <v>0.14128676318081884</v>
      </c>
      <c r="BQ25" s="33">
        <f t="shared" si="34"/>
        <v>0.1480956754538526</v>
      </c>
      <c r="CM25" s="33">
        <f>BK9/BK12</f>
        <v>0.11887408584660848</v>
      </c>
      <c r="CN25" s="33">
        <f>BL9/BL12</f>
        <v>0.1221000212409431</v>
      </c>
      <c r="CO25" s="33">
        <f>BM9/BM12</f>
        <v>0.12861965831331854</v>
      </c>
      <c r="CP25" s="33">
        <f>BN9/BN12</f>
        <v>0.12392582072997543</v>
      </c>
      <c r="CQ25" s="33">
        <f>BO9/BO12</f>
        <v>0.13586896291863376</v>
      </c>
    </row>
    <row r="26" spans="2:155">
      <c r="B26" s="28" t="s">
        <v>237</v>
      </c>
      <c r="AU26" s="33">
        <f t="shared" ref="AU26:BO26" si="35">AU10/AU12</f>
        <v>3.2799630700454338E-3</v>
      </c>
      <c r="AV26" s="33">
        <f t="shared" si="35"/>
        <v>3.8645324699062588E-3</v>
      </c>
      <c r="AW26" s="33">
        <f t="shared" si="35"/>
        <v>3.8550668139388819E-3</v>
      </c>
      <c r="AX26" s="33">
        <f t="shared" si="35"/>
        <v>3.4447608000281204E-3</v>
      </c>
      <c r="AY26" s="33">
        <f t="shared" si="35"/>
        <v>3.5795639440286365E-3</v>
      </c>
      <c r="AZ26" s="33">
        <f t="shared" si="35"/>
        <v>3.1027795733678085E-3</v>
      </c>
      <c r="BA26" s="33">
        <f t="shared" si="35"/>
        <v>2.7949261340950273E-3</v>
      </c>
      <c r="BB26" s="33">
        <f t="shared" si="35"/>
        <v>2.4029206770660471E-3</v>
      </c>
      <c r="BC26" s="33">
        <f t="shared" si="35"/>
        <v>6.4695416917851523E-3</v>
      </c>
      <c r="BD26" s="33">
        <f t="shared" si="35"/>
        <v>2.7696060845232118E-3</v>
      </c>
      <c r="BE26" s="33">
        <f t="shared" si="35"/>
        <v>3.0249522375962487E-3</v>
      </c>
      <c r="BF26" s="33">
        <f t="shared" si="35"/>
        <v>2.9718072796128762E-3</v>
      </c>
      <c r="BG26" s="33">
        <f t="shared" si="35"/>
        <v>4.1268431083153019E-3</v>
      </c>
      <c r="BH26" s="33">
        <f t="shared" si="35"/>
        <v>3.8201705002412741E-3</v>
      </c>
      <c r="BI26" s="33">
        <f t="shared" si="35"/>
        <v>3.8725828954402617E-3</v>
      </c>
      <c r="BJ26" s="33">
        <f t="shared" si="35"/>
        <v>7.6120959332638162E-3</v>
      </c>
      <c r="BK26" s="33">
        <f t="shared" si="35"/>
        <v>6.1460907138156671E-3</v>
      </c>
      <c r="BL26" s="33">
        <f t="shared" si="35"/>
        <v>4.3071912392910246E-3</v>
      </c>
      <c r="BM26" s="33">
        <f t="shared" si="35"/>
        <v>4.395703992386822E-3</v>
      </c>
      <c r="BN26" s="33">
        <f t="shared" si="35"/>
        <v>4.146409727477221E-3</v>
      </c>
      <c r="BO26" s="33">
        <f t="shared" si="35"/>
        <v>4.9870337123478952E-3</v>
      </c>
      <c r="BP26" s="33">
        <f t="shared" ref="BP26:BQ26" si="36">BP10/BP12</f>
        <v>3.8681710706433814E-3</v>
      </c>
      <c r="BQ26" s="33">
        <f t="shared" si="36"/>
        <v>3.3611474801164675E-3</v>
      </c>
      <c r="CM26" s="33">
        <f>BK10/BK12</f>
        <v>6.1460907138156671E-3</v>
      </c>
      <c r="CN26" s="33">
        <f>BL10/BL12</f>
        <v>4.3071912392910246E-3</v>
      </c>
      <c r="CO26" s="33">
        <f>BM10/BM12</f>
        <v>4.395703992386822E-3</v>
      </c>
      <c r="CP26" s="33">
        <f>BN10/BN12</f>
        <v>4.146409727477221E-3</v>
      </c>
      <c r="CQ26" s="33">
        <f>BO10/BO12</f>
        <v>4.9870337123478952E-3</v>
      </c>
    </row>
    <row r="27" spans="2:155">
      <c r="B27" s="28" t="s">
        <v>238</v>
      </c>
      <c r="AU27" s="33">
        <f t="shared" ref="AU27:BO27" si="37">AU11/AU12</f>
        <v>1.190505114312787E-3</v>
      </c>
      <c r="AV27" s="33">
        <f t="shared" si="37"/>
        <v>3.9428675875394937E-3</v>
      </c>
      <c r="AW27" s="33">
        <f t="shared" si="37"/>
        <v>-4.7646893205986182E-4</v>
      </c>
      <c r="AX27" s="33">
        <f t="shared" si="37"/>
        <v>-3.5150620408450207E-5</v>
      </c>
      <c r="AY27" s="33">
        <f t="shared" si="37"/>
        <v>-1.9705680297935424E-3</v>
      </c>
      <c r="AZ27" s="33">
        <f t="shared" si="37"/>
        <v>-1.1312217194570136E-4</v>
      </c>
      <c r="BA27" s="33">
        <f t="shared" si="37"/>
        <v>9.5211769403237198E-4</v>
      </c>
      <c r="BB27" s="33">
        <f t="shared" si="37"/>
        <v>2.6949883836707603E-3</v>
      </c>
      <c r="BC27" s="33">
        <f t="shared" si="37"/>
        <v>4.0875740689006188E-3</v>
      </c>
      <c r="BD27" s="33">
        <f t="shared" si="37"/>
        <v>5.3813589725191938E-3</v>
      </c>
      <c r="BE27" s="33">
        <f t="shared" si="37"/>
        <v>9.2340647252938113E-3</v>
      </c>
      <c r="BF27" s="33">
        <f t="shared" si="37"/>
        <v>8.7970755312434257E-3</v>
      </c>
      <c r="BG27" s="33">
        <f t="shared" si="37"/>
        <v>1.2036625732586299E-3</v>
      </c>
      <c r="BH27" s="33">
        <f t="shared" si="37"/>
        <v>4.0212321055171307E-5</v>
      </c>
      <c r="BI27" s="33">
        <f t="shared" si="37"/>
        <v>-1.303899964794701E-5</v>
      </c>
      <c r="BJ27" s="33">
        <f t="shared" si="37"/>
        <v>1.7379214459506431E-3</v>
      </c>
      <c r="BK27" s="33">
        <f t="shared" si="37"/>
        <v>8.9397683110046069E-4</v>
      </c>
      <c r="BL27" s="33">
        <f t="shared" si="37"/>
        <v>1.2036534422128343E-3</v>
      </c>
      <c r="BM27" s="33">
        <f t="shared" si="37"/>
        <v>1.9259527801694838E-4</v>
      </c>
      <c r="BN27" s="33">
        <f t="shared" si="37"/>
        <v>2.0732048637386104E-4</v>
      </c>
      <c r="BO27" s="33">
        <f t="shared" si="37"/>
        <v>2.8813972560232286E-3</v>
      </c>
      <c r="BP27" s="33">
        <f t="shared" ref="BP27:BQ27" si="38">BP11/BP12</f>
        <v>-1.1614883643754927E-3</v>
      </c>
      <c r="BQ27" s="33">
        <f t="shared" si="38"/>
        <v>-2.0225509546049673E-3</v>
      </c>
      <c r="CM27" s="33">
        <f>BK11/BK12</f>
        <v>8.9397683110046069E-4</v>
      </c>
      <c r="CN27" s="33">
        <f>BL11/BL12</f>
        <v>1.2036534422128343E-3</v>
      </c>
      <c r="CO27" s="33">
        <f>BM11/BM12</f>
        <v>1.9259527801694838E-4</v>
      </c>
      <c r="CP27" s="33">
        <f>BN11/BN12</f>
        <v>2.0732048637386104E-4</v>
      </c>
      <c r="CQ27" s="33">
        <f>BO11/BO12</f>
        <v>2.8813972560232286E-3</v>
      </c>
    </row>
    <row r="29" spans="2:155">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CM29" s="1">
        <f t="shared" ref="CM29:CM34" si="39">SUM(AU29:AX29)</f>
        <v>85014</v>
      </c>
      <c r="CN29" s="1">
        <f t="shared" ref="CN29:CN34" si="40">SUM(AY29:BB29)</f>
        <v>117854</v>
      </c>
      <c r="CO29" s="1">
        <f t="shared" ref="CO29:CO34" si="41">SUM(BC29:BF29)</f>
        <v>134814</v>
      </c>
      <c r="CP29" s="1">
        <f t="shared" ref="CP29:CP34" si="42">SUM(BG29:BJ29)</f>
        <v>146286</v>
      </c>
      <c r="CQ29" s="1">
        <f t="shared" ref="CQ29:CQ34" si="43">SUM(BK29:BN29)</f>
        <v>170447</v>
      </c>
    </row>
    <row r="30" spans="2:155">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CM30" s="1">
        <f t="shared" si="39"/>
        <v>55370</v>
      </c>
      <c r="CN30" s="1">
        <f t="shared" si="40"/>
        <v>79107</v>
      </c>
      <c r="CO30" s="1">
        <f t="shared" si="41"/>
        <v>82062</v>
      </c>
      <c r="CP30" s="1">
        <f t="shared" si="42"/>
        <v>91038</v>
      </c>
      <c r="CQ30" s="1">
        <f t="shared" si="43"/>
        <v>102127</v>
      </c>
    </row>
    <row r="31" spans="2:155">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CM31" s="1">
        <f t="shared" si="39"/>
        <v>32550</v>
      </c>
      <c r="CN31" s="1">
        <f t="shared" si="40"/>
        <v>46123</v>
      </c>
      <c r="CO31" s="1">
        <f t="shared" si="41"/>
        <v>47024</v>
      </c>
      <c r="CP31" s="1">
        <f t="shared" si="42"/>
        <v>51514</v>
      </c>
      <c r="CQ31" s="1">
        <f t="shared" si="43"/>
        <v>56815</v>
      </c>
    </row>
    <row r="32" spans="2:155">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CM32" s="1">
        <f t="shared" si="39"/>
        <v>9417</v>
      </c>
      <c r="CN32" s="1">
        <f t="shared" si="40"/>
        <v>14404</v>
      </c>
      <c r="CO32" s="1">
        <f t="shared" si="41"/>
        <v>16976</v>
      </c>
      <c r="CP32" s="1">
        <f t="shared" si="42"/>
        <v>18320</v>
      </c>
      <c r="CQ32" s="1">
        <f t="shared" si="43"/>
        <v>20418</v>
      </c>
    </row>
    <row r="33" spans="2:155">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CM33" s="1">
        <f t="shared" si="39"/>
        <v>176</v>
      </c>
      <c r="CN33" s="1">
        <f t="shared" si="40"/>
        <v>149</v>
      </c>
      <c r="CO33" s="1">
        <f t="shared" si="41"/>
        <v>1960</v>
      </c>
      <c r="CP33" s="1">
        <f t="shared" si="42"/>
        <v>236</v>
      </c>
      <c r="CQ33" s="1">
        <f t="shared" si="43"/>
        <v>211</v>
      </c>
    </row>
    <row r="34" spans="2:155" s="2" customFormat="1" ht="15">
      <c r="B34" s="25" t="s">
        <v>51</v>
      </c>
      <c r="AU34" s="2">
        <f t="shared" ref="AU34:BO34" si="44">SUM(AU29:AU33)</f>
        <v>41159</v>
      </c>
      <c r="AV34" s="2">
        <f t="shared" si="44"/>
        <v>38297</v>
      </c>
      <c r="AW34" s="2">
        <f t="shared" si="44"/>
        <v>46173</v>
      </c>
      <c r="AX34" s="2">
        <f t="shared" si="44"/>
        <v>56898</v>
      </c>
      <c r="AY34" s="2">
        <f t="shared" si="44"/>
        <v>55314</v>
      </c>
      <c r="AZ34" s="2">
        <f t="shared" si="44"/>
        <v>61880</v>
      </c>
      <c r="BA34" s="2">
        <f t="shared" si="44"/>
        <v>65118</v>
      </c>
      <c r="BB34" s="2">
        <f t="shared" si="44"/>
        <v>75325</v>
      </c>
      <c r="BC34" s="2">
        <f t="shared" si="44"/>
        <v>68011</v>
      </c>
      <c r="BD34" s="2">
        <f t="shared" si="44"/>
        <v>69685</v>
      </c>
      <c r="BE34" s="2">
        <f t="shared" si="44"/>
        <v>69092</v>
      </c>
      <c r="BF34" s="2">
        <f t="shared" si="44"/>
        <v>76048</v>
      </c>
      <c r="BG34" s="2">
        <f t="shared" si="44"/>
        <v>69787</v>
      </c>
      <c r="BH34" s="2">
        <f t="shared" si="44"/>
        <v>74604</v>
      </c>
      <c r="BI34" s="2">
        <f t="shared" si="44"/>
        <v>76693</v>
      </c>
      <c r="BJ34" s="2">
        <f t="shared" si="44"/>
        <v>86310</v>
      </c>
      <c r="BK34" s="2">
        <f t="shared" si="44"/>
        <v>80539</v>
      </c>
      <c r="BL34" s="2">
        <f t="shared" si="44"/>
        <v>84742</v>
      </c>
      <c r="BM34" s="2">
        <f t="shared" si="44"/>
        <v>88268</v>
      </c>
      <c r="BN34" s="2">
        <f t="shared" si="44"/>
        <v>96469</v>
      </c>
      <c r="BO34" s="2">
        <f t="shared" si="44"/>
        <v>90234</v>
      </c>
      <c r="BP34" s="2">
        <f t="shared" ref="BP34:BQ34" si="45">SUM(BP29:BP33)</f>
        <v>96428</v>
      </c>
      <c r="BQ34" s="2">
        <f t="shared" si="45"/>
        <v>0</v>
      </c>
      <c r="BR34" s="26"/>
      <c r="BS34" s="26"/>
      <c r="BT34" s="26"/>
      <c r="BU34" s="26"/>
      <c r="BV34" s="26"/>
      <c r="BW34" s="26"/>
      <c r="BX34" s="26"/>
      <c r="BY34" s="26"/>
      <c r="BZ34" s="26"/>
      <c r="CA34" s="26"/>
      <c r="CM34" s="2">
        <f t="shared" si="39"/>
        <v>182527</v>
      </c>
      <c r="CN34" s="2">
        <f t="shared" si="40"/>
        <v>257637</v>
      </c>
      <c r="CO34" s="2">
        <f t="shared" si="41"/>
        <v>282836</v>
      </c>
      <c r="CP34" s="2">
        <f t="shared" si="42"/>
        <v>307394</v>
      </c>
      <c r="CQ34" s="2">
        <f t="shared" si="43"/>
        <v>350018</v>
      </c>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c r="EY34" s="26"/>
    </row>
    <row r="36" spans="2:155">
      <c r="B36" s="60" t="s">
        <v>54</v>
      </c>
      <c r="AY36" s="33">
        <f t="shared" ref="AY36:BH39" si="46">AY29/AU29-1</f>
        <v>0.32655007949125592</v>
      </c>
      <c r="AZ36" s="33">
        <f t="shared" si="46"/>
        <v>0.56719817767653757</v>
      </c>
      <c r="BA36" s="33">
        <f t="shared" si="46"/>
        <v>0.39091502658334121</v>
      </c>
      <c r="BB36" s="33">
        <f t="shared" si="46"/>
        <v>0.30284986705613592</v>
      </c>
      <c r="BC36" s="33">
        <f t="shared" si="46"/>
        <v>0.26769734739533391</v>
      </c>
      <c r="BD36" s="33">
        <f t="shared" si="46"/>
        <v>0.1602027793533749</v>
      </c>
      <c r="BE36" s="33">
        <f t="shared" si="46"/>
        <v>0.11896459227467804</v>
      </c>
      <c r="BF36" s="33">
        <f t="shared" si="46"/>
        <v>6.3006611095142384E-2</v>
      </c>
      <c r="BG36" s="33">
        <f t="shared" si="46"/>
        <v>3.5641130684145761E-2</v>
      </c>
      <c r="BH36" s="33">
        <f t="shared" si="46"/>
        <v>7.1683930699422582E-2</v>
      </c>
      <c r="BI36" s="33">
        <f t="shared" ref="BI36:BQ39" si="47">BI29/BE29-1</f>
        <v>8.935634663789993E-2</v>
      </c>
      <c r="BJ36" s="33">
        <f t="shared" si="47"/>
        <v>0.13555243091233571</v>
      </c>
      <c r="BK36" s="33">
        <f t="shared" si="47"/>
        <v>0.17870618305744879</v>
      </c>
      <c r="BL36" s="33">
        <f t="shared" si="47"/>
        <v>0.17457873577965954</v>
      </c>
      <c r="BM36" s="33">
        <f t="shared" si="47"/>
        <v>0.18663695879408038</v>
      </c>
      <c r="BN36" s="33">
        <f t="shared" si="47"/>
        <v>0.12811048934396951</v>
      </c>
      <c r="BO36" s="33">
        <f t="shared" si="47"/>
        <v>0.13493559129514421</v>
      </c>
      <c r="BP36" s="33">
        <f t="shared" si="47"/>
        <v>0.11814253811049613</v>
      </c>
      <c r="BQ36" s="33">
        <f t="shared" si="47"/>
        <v>-1</v>
      </c>
      <c r="CN36" s="33">
        <f t="shared" ref="CN36:CQ39" si="48">CN29/CM29-1</f>
        <v>0.38628931705366165</v>
      </c>
      <c r="CO36" s="33">
        <f t="shared" si="48"/>
        <v>0.14390686781950546</v>
      </c>
      <c r="CP36" s="33">
        <f t="shared" si="48"/>
        <v>8.5095019805064842E-2</v>
      </c>
      <c r="CQ36" s="33">
        <f t="shared" si="48"/>
        <v>0.16516276335397784</v>
      </c>
    </row>
    <row r="37" spans="2:155">
      <c r="B37" s="60" t="s">
        <v>242</v>
      </c>
      <c r="AY37" s="33">
        <f t="shared" si="46"/>
        <v>0.32588555858310619</v>
      </c>
      <c r="AZ37" s="33">
        <f t="shared" si="46"/>
        <v>0.67948605121886829</v>
      </c>
      <c r="BA37" s="33">
        <f t="shared" si="46"/>
        <v>0.42480609020396431</v>
      </c>
      <c r="BB37" s="33">
        <f t="shared" si="46"/>
        <v>0.34313725490196068</v>
      </c>
      <c r="BC37" s="33">
        <f t="shared" si="46"/>
        <v>0.19294228172156647</v>
      </c>
      <c r="BD37" s="33">
        <f t="shared" si="46"/>
        <v>7.592747851603443E-2</v>
      </c>
      <c r="BE37" s="33">
        <f t="shared" si="46"/>
        <v>-1.9607843137254943E-2</v>
      </c>
      <c r="BF37" s="33">
        <f t="shared" si="46"/>
        <v>-6.0078607523862959E-2</v>
      </c>
      <c r="BG37" s="33">
        <f t="shared" si="46"/>
        <v>3.7456317369690462E-2</v>
      </c>
      <c r="BH37" s="33">
        <f t="shared" si="46"/>
        <v>8.5520868845273545E-2</v>
      </c>
      <c r="BI37" s="33">
        <f t="shared" si="47"/>
        <v>0.16508997429305916</v>
      </c>
      <c r="BJ37" s="33">
        <f t="shared" si="47"/>
        <v>0.14925098796066538</v>
      </c>
      <c r="BK37" s="33">
        <f t="shared" si="47"/>
        <v>0.12857007306196033</v>
      </c>
      <c r="BL37" s="33">
        <f t="shared" si="47"/>
        <v>0.1074072412400735</v>
      </c>
      <c r="BM37" s="33">
        <f t="shared" si="47"/>
        <v>0.1240457173116809</v>
      </c>
      <c r="BN37" s="33">
        <f t="shared" si="47"/>
        <v>0.12690923630547779</v>
      </c>
      <c r="BO37" s="33">
        <f t="shared" si="47"/>
        <v>8.9751135026063578E-2</v>
      </c>
      <c r="BP37" s="33">
        <f t="shared" si="47"/>
        <v>0.1449985820200137</v>
      </c>
      <c r="BQ37" s="33">
        <f t="shared" si="47"/>
        <v>-1</v>
      </c>
      <c r="CN37" s="33">
        <f t="shared" si="48"/>
        <v>0.42869785082174472</v>
      </c>
      <c r="CO37" s="33">
        <f t="shared" si="48"/>
        <v>3.7354469263150003E-2</v>
      </c>
      <c r="CP37" s="33">
        <f t="shared" si="48"/>
        <v>0.10938071214447609</v>
      </c>
      <c r="CQ37" s="33">
        <f t="shared" si="48"/>
        <v>0.12180627869680793</v>
      </c>
    </row>
    <row r="38" spans="2:155">
      <c r="B38" s="60" t="s">
        <v>243</v>
      </c>
      <c r="AY38" s="33">
        <f t="shared" si="46"/>
        <v>0.44445979552362536</v>
      </c>
      <c r="AZ38" s="33">
        <f t="shared" si="46"/>
        <v>0.61713462922966156</v>
      </c>
      <c r="BA38" s="33">
        <f t="shared" si="46"/>
        <v>0.38389690234097906</v>
      </c>
      <c r="BB38" s="33">
        <f t="shared" si="46"/>
        <v>0.28489252194974268</v>
      </c>
      <c r="BC38" s="33">
        <f t="shared" si="46"/>
        <v>0.13256814921090387</v>
      </c>
      <c r="BD38" s="33">
        <f t="shared" si="46"/>
        <v>4.2649808565577318E-2</v>
      </c>
      <c r="BE38" s="33">
        <f t="shared" si="46"/>
        <v>-1.8026484408372512E-2</v>
      </c>
      <c r="BF38" s="33">
        <f t="shared" si="46"/>
        <v>-5.9142318567389274E-2</v>
      </c>
      <c r="BG38" s="33">
        <f t="shared" si="46"/>
        <v>-1.3512372265855888E-2</v>
      </c>
      <c r="BH38" s="33">
        <f t="shared" si="46"/>
        <v>8.6934244235695957E-2</v>
      </c>
      <c r="BI38" s="33">
        <f t="shared" si="47"/>
        <v>0.14198712371672184</v>
      </c>
      <c r="BJ38" s="33">
        <f t="shared" si="47"/>
        <v>0.16695884464479516</v>
      </c>
      <c r="BK38" s="33">
        <f t="shared" si="47"/>
        <v>0.13765944696515708</v>
      </c>
      <c r="BL38" s="33">
        <f t="shared" si="47"/>
        <v>8.6030798240100514E-2</v>
      </c>
      <c r="BM38" s="33">
        <f t="shared" si="47"/>
        <v>0.10825841840621675</v>
      </c>
      <c r="BN38" s="33">
        <f t="shared" si="47"/>
        <v>8.4197725159167236E-2</v>
      </c>
      <c r="BO38" s="33">
        <f t="shared" si="47"/>
        <v>0.11776657385807821</v>
      </c>
      <c r="BP38" s="33">
        <f t="shared" si="47"/>
        <v>0.19221587209722935</v>
      </c>
      <c r="BQ38" s="33">
        <f t="shared" si="47"/>
        <v>-1</v>
      </c>
      <c r="CN38" s="33">
        <f t="shared" si="48"/>
        <v>0.41698924731182796</v>
      </c>
      <c r="CO38" s="33">
        <f t="shared" si="48"/>
        <v>1.9534722372785751E-2</v>
      </c>
      <c r="CP38" s="33">
        <f t="shared" si="48"/>
        <v>9.5483157536577101E-2</v>
      </c>
      <c r="CQ38" s="33">
        <f t="shared" si="48"/>
        <v>0.10290406491439219</v>
      </c>
    </row>
    <row r="39" spans="2:155">
      <c r="B39" s="60" t="s">
        <v>244</v>
      </c>
      <c r="AY39" s="33">
        <f t="shared" si="46"/>
        <v>0.34677793231339815</v>
      </c>
      <c r="AZ39" s="33">
        <f t="shared" si="46"/>
        <v>0.82925502990755851</v>
      </c>
      <c r="BA39" s="33">
        <f t="shared" si="46"/>
        <v>0.55546183045128639</v>
      </c>
      <c r="BB39" s="33">
        <f t="shared" si="46"/>
        <v>0.45803278688524585</v>
      </c>
      <c r="BC39" s="33">
        <f t="shared" si="46"/>
        <v>0.32254733218588649</v>
      </c>
      <c r="BD39" s="33">
        <f t="shared" si="46"/>
        <v>0.29013079667063013</v>
      </c>
      <c r="BE39" s="33">
        <f t="shared" si="46"/>
        <v>0.12201735357917576</v>
      </c>
      <c r="BF39" s="33">
        <f t="shared" si="46"/>
        <v>4.6997976163705824E-2</v>
      </c>
      <c r="BG39" s="33">
        <f t="shared" si="46"/>
        <v>6.1946902654867353E-2</v>
      </c>
      <c r="BH39" s="33">
        <f t="shared" si="46"/>
        <v>3.9400921658986121E-2</v>
      </c>
      <c r="BI39" s="33">
        <f t="shared" si="47"/>
        <v>0.1002899951667473</v>
      </c>
      <c r="BJ39" s="33">
        <f t="shared" si="47"/>
        <v>0.11168384879725091</v>
      </c>
      <c r="BK39" s="33">
        <f t="shared" si="47"/>
        <v>0.14044117647058818</v>
      </c>
      <c r="BL39" s="33">
        <f t="shared" si="47"/>
        <v>9.4657503879405969E-2</v>
      </c>
      <c r="BM39" s="33">
        <f t="shared" si="47"/>
        <v>0.11860311882275432</v>
      </c>
      <c r="BN39" s="33">
        <f t="shared" si="47"/>
        <v>0.10780525502318383</v>
      </c>
      <c r="BO39" s="33">
        <f t="shared" si="47"/>
        <v>0.12465076294863531</v>
      </c>
      <c r="BP39" s="33">
        <f t="shared" si="47"/>
        <v>0.16140137707573921</v>
      </c>
      <c r="BQ39" s="33">
        <f t="shared" si="47"/>
        <v>-1</v>
      </c>
      <c r="CN39" s="33">
        <f t="shared" si="48"/>
        <v>0.52957417436550913</v>
      </c>
      <c r="CO39" s="33">
        <f t="shared" si="48"/>
        <v>0.17856151069147463</v>
      </c>
      <c r="CP39" s="33">
        <f t="shared" si="48"/>
        <v>7.9170593779453347E-2</v>
      </c>
      <c r="CQ39" s="33">
        <f t="shared" si="48"/>
        <v>0.1145196506550219</v>
      </c>
    </row>
    <row r="40" spans="2:155" ht="15">
      <c r="B40" s="2" t="s">
        <v>233</v>
      </c>
      <c r="AY40" s="33">
        <f t="shared" ref="AY40:BQ40" si="49">AY34/AU34-1</f>
        <v>0.34391020189994892</v>
      </c>
      <c r="AZ40" s="33">
        <f t="shared" si="49"/>
        <v>0.61579235971486024</v>
      </c>
      <c r="BA40" s="33">
        <f t="shared" si="49"/>
        <v>0.41030472353973102</v>
      </c>
      <c r="BB40" s="33">
        <f t="shared" si="49"/>
        <v>0.32386024113325607</v>
      </c>
      <c r="BC40" s="33">
        <f t="shared" si="49"/>
        <v>0.22954405756228069</v>
      </c>
      <c r="BD40" s="33">
        <f t="shared" si="49"/>
        <v>0.12613122171945701</v>
      </c>
      <c r="BE40" s="33">
        <f t="shared" si="49"/>
        <v>6.1027672840074931E-2</v>
      </c>
      <c r="BF40" s="33">
        <f t="shared" si="49"/>
        <v>9.5984069034185104E-3</v>
      </c>
      <c r="BG40" s="33">
        <f t="shared" si="49"/>
        <v>2.6113422828660138E-2</v>
      </c>
      <c r="BH40" s="33">
        <f t="shared" si="49"/>
        <v>7.0589079428858392E-2</v>
      </c>
      <c r="BI40" s="33">
        <f t="shared" si="49"/>
        <v>0.11001273664100042</v>
      </c>
      <c r="BJ40" s="33">
        <f t="shared" si="49"/>
        <v>0.13494108983799702</v>
      </c>
      <c r="BK40" s="33">
        <f t="shared" si="49"/>
        <v>0.15406880937710454</v>
      </c>
      <c r="BL40" s="33">
        <f t="shared" si="49"/>
        <v>0.13589083695244231</v>
      </c>
      <c r="BM40" s="33">
        <f t="shared" si="49"/>
        <v>0.15092642092498654</v>
      </c>
      <c r="BN40" s="33">
        <f t="shared" si="49"/>
        <v>0.11770362646275045</v>
      </c>
      <c r="BO40" s="33">
        <f t="shared" si="49"/>
        <v>0.12037646357665222</v>
      </c>
      <c r="BP40" s="33">
        <f t="shared" si="49"/>
        <v>0.13790092280097244</v>
      </c>
      <c r="BQ40" s="33">
        <f t="shared" si="49"/>
        <v>-1</v>
      </c>
      <c r="CN40" s="33">
        <f>CN34/CM34-1</f>
        <v>0.41150076427049154</v>
      </c>
      <c r="CO40" s="33">
        <f>CO34/CN34-1</f>
        <v>9.7808156437157789E-2</v>
      </c>
      <c r="CP40" s="33">
        <f>CP34/CO34-1</f>
        <v>8.6827702272695095E-2</v>
      </c>
      <c r="CQ40" s="33">
        <f>CQ34/CP34-1</f>
        <v>0.13866243322901561</v>
      </c>
    </row>
    <row r="42" spans="2:155">
      <c r="B42" s="28" t="s">
        <v>53</v>
      </c>
      <c r="AU42" s="33">
        <f t="shared" ref="AU42:BO42" si="50">AU29/AU34</f>
        <v>0.45846594912412836</v>
      </c>
      <c r="AV42" s="33">
        <f t="shared" si="50"/>
        <v>0.4699845940935321</v>
      </c>
      <c r="AW42" s="33">
        <f t="shared" si="50"/>
        <v>0.46438394732852534</v>
      </c>
      <c r="AX42" s="33">
        <f t="shared" si="50"/>
        <v>0.46931350838342295</v>
      </c>
      <c r="AY42" s="33">
        <f t="shared" si="50"/>
        <v>0.45254365983295369</v>
      </c>
      <c r="AZ42" s="33">
        <f t="shared" si="50"/>
        <v>0.45585003232062055</v>
      </c>
      <c r="BA42" s="33">
        <f t="shared" si="50"/>
        <v>0.45799932430357199</v>
      </c>
      <c r="BB42" s="33">
        <f t="shared" si="50"/>
        <v>0.46186525058081646</v>
      </c>
      <c r="BC42" s="33">
        <f t="shared" si="50"/>
        <v>0.46658628751231418</v>
      </c>
      <c r="BD42" s="33">
        <f t="shared" si="50"/>
        <v>0.46964196024969507</v>
      </c>
      <c r="BE42" s="33">
        <f t="shared" si="50"/>
        <v>0.48300816302900479</v>
      </c>
      <c r="BF42" s="33">
        <f t="shared" si="50"/>
        <v>0.48629812749842205</v>
      </c>
      <c r="BG42" s="33">
        <f t="shared" si="50"/>
        <v>0.4709186524710906</v>
      </c>
      <c r="BH42" s="33">
        <f t="shared" si="50"/>
        <v>0.47012224545600773</v>
      </c>
      <c r="BI42" s="33">
        <f t="shared" si="50"/>
        <v>0.47401979320146559</v>
      </c>
      <c r="BJ42" s="33">
        <f t="shared" si="50"/>
        <v>0.48656007415131503</v>
      </c>
      <c r="BK42" s="33">
        <f t="shared" si="50"/>
        <v>0.48097195147692423</v>
      </c>
      <c r="BL42" s="33">
        <f t="shared" si="50"/>
        <v>0.48613438436666589</v>
      </c>
      <c r="BM42" s="33">
        <f t="shared" si="50"/>
        <v>0.48872751166900802</v>
      </c>
      <c r="BN42" s="33">
        <f t="shared" si="50"/>
        <v>0.4910904020980833</v>
      </c>
      <c r="BO42" s="33">
        <f t="shared" si="50"/>
        <v>0.48722211139925081</v>
      </c>
      <c r="BP42" s="33">
        <f t="shared" ref="BP42:BQ42" si="51">BP29/BP34</f>
        <v>0.47769320114489566</v>
      </c>
      <c r="BQ42" s="33" t="e">
        <f t="shared" si="51"/>
        <v>#DIV/0!</v>
      </c>
      <c r="CM42" s="33">
        <f>CM29/CM34</f>
        <v>0.46576122984544754</v>
      </c>
      <c r="CN42" s="33">
        <f>CN29/CN34</f>
        <v>0.45744205995256892</v>
      </c>
      <c r="CO42" s="33">
        <f>CO29/CO34</f>
        <v>0.47665077995728972</v>
      </c>
      <c r="CP42" s="33">
        <f>CP29/CP34</f>
        <v>0.47589087620448023</v>
      </c>
      <c r="CQ42" s="33">
        <f>CQ29/CQ34</f>
        <v>0.48696638458593561</v>
      </c>
    </row>
    <row r="43" spans="2:155">
      <c r="B43" s="60" t="s">
        <v>245</v>
      </c>
      <c r="AU43" s="33">
        <f t="shared" ref="AU43:BO43" si="52">AU30/AU34</f>
        <v>0.31208241210913773</v>
      </c>
      <c r="AV43" s="33">
        <f t="shared" si="52"/>
        <v>0.29670731388881638</v>
      </c>
      <c r="AW43" s="33">
        <f t="shared" si="52"/>
        <v>0.30156151863643255</v>
      </c>
      <c r="AX43" s="33">
        <f t="shared" si="52"/>
        <v>0.30296319730043236</v>
      </c>
      <c r="AY43" s="33">
        <f t="shared" si="52"/>
        <v>0.3078967350037965</v>
      </c>
      <c r="AZ43" s="33">
        <f t="shared" si="52"/>
        <v>0.30840336134453783</v>
      </c>
      <c r="BA43" s="33">
        <f t="shared" si="52"/>
        <v>0.30466230535335853</v>
      </c>
      <c r="BB43" s="33">
        <f t="shared" si="52"/>
        <v>0.30737470959176899</v>
      </c>
      <c r="BC43" s="33">
        <f t="shared" si="52"/>
        <v>0.2987310876181794</v>
      </c>
      <c r="BD43" s="33">
        <f t="shared" si="52"/>
        <v>0.29465451675396426</v>
      </c>
      <c r="BE43" s="33">
        <f t="shared" si="52"/>
        <v>0.28150871302032071</v>
      </c>
      <c r="BF43" s="33">
        <f t="shared" si="52"/>
        <v>0.2861613717652009</v>
      </c>
      <c r="BG43" s="33">
        <f t="shared" si="52"/>
        <v>0.30203332998982618</v>
      </c>
      <c r="BH43" s="33">
        <f t="shared" si="52"/>
        <v>0.29876414133290441</v>
      </c>
      <c r="BI43" s="33">
        <f t="shared" si="52"/>
        <v>0.29547677102212716</v>
      </c>
      <c r="BJ43" s="33">
        <f t="shared" si="52"/>
        <v>0.28976943575483721</v>
      </c>
      <c r="BK43" s="33">
        <f t="shared" si="52"/>
        <v>0.29536001191969108</v>
      </c>
      <c r="BL43" s="33">
        <f t="shared" si="52"/>
        <v>0.29127233249156265</v>
      </c>
      <c r="BM43" s="33">
        <f t="shared" si="52"/>
        <v>0.28857570127339466</v>
      </c>
      <c r="BN43" s="33">
        <f t="shared" si="52"/>
        <v>0.29215602939804497</v>
      </c>
      <c r="BO43" s="33">
        <f t="shared" si="52"/>
        <v>0.28728638872265444</v>
      </c>
      <c r="BP43" s="33">
        <f t="shared" ref="BP43:BQ43" si="53">BP30/BP34</f>
        <v>0.2930891442319658</v>
      </c>
      <c r="BQ43" s="33" t="e">
        <f t="shared" si="53"/>
        <v>#DIV/0!</v>
      </c>
      <c r="CM43" s="33">
        <f>CM30/CM34</f>
        <v>0.30335238074367082</v>
      </c>
      <c r="CN43" s="33">
        <f>CN30/CN34</f>
        <v>0.30704828887155183</v>
      </c>
      <c r="CO43" s="33">
        <f>CO30/CO34</f>
        <v>0.29013986904071615</v>
      </c>
      <c r="CP43" s="33">
        <f>CP30/CP34</f>
        <v>0.29616062772858287</v>
      </c>
      <c r="CQ43" s="33">
        <f>CQ30/CQ34</f>
        <v>0.29177642292682093</v>
      </c>
    </row>
    <row r="44" spans="2:155">
      <c r="B44" s="60" t="s">
        <v>246</v>
      </c>
      <c r="AU44" s="33">
        <f t="shared" ref="AU44:BO44" si="54">AU31/AU34</f>
        <v>0.17585461259991739</v>
      </c>
      <c r="AV44" s="33">
        <f t="shared" si="54"/>
        <v>0.18134579732093897</v>
      </c>
      <c r="AW44" s="33">
        <f t="shared" si="54"/>
        <v>0.18318064669828688</v>
      </c>
      <c r="AX44" s="33">
        <f t="shared" si="54"/>
        <v>0.17415374881366655</v>
      </c>
      <c r="AY44" s="33">
        <f t="shared" si="54"/>
        <v>0.18901182340817876</v>
      </c>
      <c r="AZ44" s="33">
        <f t="shared" si="54"/>
        <v>0.18149644473173884</v>
      </c>
      <c r="BA44" s="33">
        <f t="shared" si="54"/>
        <v>0.17975060659111153</v>
      </c>
      <c r="BB44" s="33">
        <f t="shared" si="54"/>
        <v>0.16902754729505476</v>
      </c>
      <c r="BC44" s="33">
        <f t="shared" si="54"/>
        <v>0.17410418902824543</v>
      </c>
      <c r="BD44" s="33">
        <f t="shared" si="54"/>
        <v>0.16804190284853268</v>
      </c>
      <c r="BE44" s="33">
        <f t="shared" si="54"/>
        <v>0.16635789961211139</v>
      </c>
      <c r="BF44" s="33">
        <f t="shared" si="54"/>
        <v>0.15751893540921524</v>
      </c>
      <c r="BG44" s="33">
        <f t="shared" si="54"/>
        <v>0.16738074426469113</v>
      </c>
      <c r="BH44" s="33">
        <f t="shared" si="54"/>
        <v>0.17060747413007346</v>
      </c>
      <c r="BI44" s="33">
        <f t="shared" si="54"/>
        <v>0.17114990937895244</v>
      </c>
      <c r="BJ44" s="33">
        <f t="shared" si="54"/>
        <v>0.16196269261962692</v>
      </c>
      <c r="BK44" s="33">
        <f t="shared" si="54"/>
        <v>0.16500080706241696</v>
      </c>
      <c r="BL44" s="33">
        <f t="shared" si="54"/>
        <v>0.16311864246772556</v>
      </c>
      <c r="BM44" s="33">
        <f t="shared" si="54"/>
        <v>0.16480491231250283</v>
      </c>
      <c r="BN44" s="33">
        <f t="shared" si="54"/>
        <v>0.1571074645741119</v>
      </c>
      <c r="BO44" s="33">
        <f t="shared" si="54"/>
        <v>0.16461644169603476</v>
      </c>
      <c r="BP44" s="33">
        <f t="shared" ref="BP44:BQ44" si="55">BP31/BP34</f>
        <v>0.17090471647239391</v>
      </c>
      <c r="BQ44" s="33" t="e">
        <f t="shared" si="55"/>
        <v>#DIV/0!</v>
      </c>
      <c r="CM44" s="33">
        <f>CM31/CM34</f>
        <v>0.17832978134741709</v>
      </c>
      <c r="CN44" s="33">
        <f>CN31/CN34</f>
        <v>0.17902319930755287</v>
      </c>
      <c r="CO44" s="33">
        <f>CO31/CO34</f>
        <v>0.16625889207880185</v>
      </c>
      <c r="CP44" s="33">
        <f>CP31/CP34</f>
        <v>0.16758297169105449</v>
      </c>
      <c r="CQ44" s="33">
        <f>CQ31/CQ34</f>
        <v>0.16232022353136125</v>
      </c>
    </row>
    <row r="45" spans="2:155">
      <c r="B45" s="60" t="s">
        <v>247</v>
      </c>
      <c r="AU45" s="33">
        <f t="shared" ref="AU45:BO45" si="56">AU32/AU34</f>
        <v>5.2406521052503707E-2</v>
      </c>
      <c r="AV45" s="33">
        <f t="shared" si="56"/>
        <v>4.8019427109173042E-2</v>
      </c>
      <c r="AW45" s="33">
        <f t="shared" si="56"/>
        <v>5.1350356268815109E-2</v>
      </c>
      <c r="AX45" s="33">
        <f t="shared" si="56"/>
        <v>5.3604696122886569E-2</v>
      </c>
      <c r="AY45" s="33">
        <f t="shared" si="56"/>
        <v>5.2518349784864589E-2</v>
      </c>
      <c r="AZ45" s="33">
        <f t="shared" si="56"/>
        <v>5.4363283775048482E-2</v>
      </c>
      <c r="BA45" s="33">
        <f t="shared" si="56"/>
        <v>5.6635646057925614E-2</v>
      </c>
      <c r="BB45" s="33">
        <f t="shared" si="56"/>
        <v>5.9037504148689017E-2</v>
      </c>
      <c r="BC45" s="33">
        <f t="shared" si="56"/>
        <v>5.6490861772360353E-2</v>
      </c>
      <c r="BD45" s="33">
        <f t="shared" si="56"/>
        <v>6.2280261175288801E-2</v>
      </c>
      <c r="BE45" s="33">
        <f t="shared" si="56"/>
        <v>5.9891159613269261E-2</v>
      </c>
      <c r="BF45" s="33">
        <f t="shared" si="56"/>
        <v>6.1224489795918366E-2</v>
      </c>
      <c r="BG45" s="33">
        <f t="shared" si="56"/>
        <v>5.8463610701133449E-2</v>
      </c>
      <c r="BH45" s="33">
        <f t="shared" si="56"/>
        <v>6.0465926759959251E-2</v>
      </c>
      <c r="BI45" s="33">
        <f t="shared" si="56"/>
        <v>5.9366565397102736E-2</v>
      </c>
      <c r="BJ45" s="33">
        <f t="shared" si="56"/>
        <v>5.996987602827019E-2</v>
      </c>
      <c r="BK45" s="33">
        <f t="shared" si="56"/>
        <v>5.7773252709867266E-2</v>
      </c>
      <c r="BL45" s="33">
        <f t="shared" si="56"/>
        <v>5.8270987231833091E-2</v>
      </c>
      <c r="BM45" s="33">
        <f t="shared" si="56"/>
        <v>5.7699279467077536E-2</v>
      </c>
      <c r="BN45" s="33">
        <f t="shared" si="56"/>
        <v>5.9438783443385955E-2</v>
      </c>
      <c r="BO45" s="33">
        <f t="shared" si="56"/>
        <v>5.799366092603675E-2</v>
      </c>
      <c r="BP45" s="33">
        <f t="shared" ref="BP45:BQ45" si="57">BP32/BP34</f>
        <v>5.9474426515120089E-2</v>
      </c>
      <c r="BQ45" s="33" t="e">
        <f t="shared" si="57"/>
        <v>#DIV/0!</v>
      </c>
      <c r="CM45" s="33">
        <f>CM32/CM34</f>
        <v>5.159236715663984E-2</v>
      </c>
      <c r="CN45" s="33">
        <f>CN32/CN34</f>
        <v>5.5908118787285986E-2</v>
      </c>
      <c r="CO45" s="33">
        <f>CO32/CO34</f>
        <v>6.0020648008032924E-2</v>
      </c>
      <c r="CP45" s="33">
        <f>CP32/CP34</f>
        <v>5.9597780047756302E-2</v>
      </c>
      <c r="CQ45" s="33">
        <f>CQ32/CQ34</f>
        <v>5.8334142815512344E-2</v>
      </c>
    </row>
    <row r="46" spans="2:155">
      <c r="B46" s="60" t="s">
        <v>248</v>
      </c>
      <c r="AU46" s="33">
        <f t="shared" ref="AU46:BO46" si="58">AU33/AU34</f>
        <v>1.190505114312787E-3</v>
      </c>
      <c r="AV46" s="33">
        <f t="shared" si="58"/>
        <v>3.9428675875394937E-3</v>
      </c>
      <c r="AW46" s="33">
        <f t="shared" si="58"/>
        <v>-4.7646893205986182E-4</v>
      </c>
      <c r="AX46" s="33">
        <f t="shared" si="58"/>
        <v>-3.5150620408450207E-5</v>
      </c>
      <c r="AY46" s="33">
        <f t="shared" si="58"/>
        <v>-1.9705680297935424E-3</v>
      </c>
      <c r="AZ46" s="33">
        <f t="shared" si="58"/>
        <v>-1.1312217194570136E-4</v>
      </c>
      <c r="BA46" s="33">
        <f t="shared" si="58"/>
        <v>9.5211769403237198E-4</v>
      </c>
      <c r="BB46" s="33">
        <f t="shared" si="58"/>
        <v>2.6949883836707603E-3</v>
      </c>
      <c r="BC46" s="33">
        <f t="shared" si="58"/>
        <v>4.0875740689006188E-3</v>
      </c>
      <c r="BD46" s="33">
        <f t="shared" si="58"/>
        <v>5.3813589725191938E-3</v>
      </c>
      <c r="BE46" s="33">
        <f t="shared" si="58"/>
        <v>9.2340647252938113E-3</v>
      </c>
      <c r="BF46" s="33">
        <f t="shared" si="58"/>
        <v>8.7970755312434257E-3</v>
      </c>
      <c r="BG46" s="33">
        <f t="shared" si="58"/>
        <v>1.2036625732586299E-3</v>
      </c>
      <c r="BH46" s="33">
        <f t="shared" si="58"/>
        <v>4.0212321055171307E-5</v>
      </c>
      <c r="BI46" s="33">
        <f t="shared" si="58"/>
        <v>-1.303899964794701E-5</v>
      </c>
      <c r="BJ46" s="33">
        <f t="shared" si="58"/>
        <v>1.7379214459506431E-3</v>
      </c>
      <c r="BK46" s="33">
        <f t="shared" si="58"/>
        <v>8.9397683110046069E-4</v>
      </c>
      <c r="BL46" s="33">
        <f t="shared" si="58"/>
        <v>1.2036534422128343E-3</v>
      </c>
      <c r="BM46" s="33">
        <f t="shared" si="58"/>
        <v>1.9259527801694838E-4</v>
      </c>
      <c r="BN46" s="33">
        <f t="shared" si="58"/>
        <v>2.0732048637386104E-4</v>
      </c>
      <c r="BO46" s="33">
        <f t="shared" si="58"/>
        <v>2.8813972560232286E-3</v>
      </c>
      <c r="BP46" s="33">
        <f t="shared" ref="BP46:BQ46" si="59">BP33/BP34</f>
        <v>-1.1614883643754927E-3</v>
      </c>
      <c r="BQ46" s="33" t="e">
        <f t="shared" si="59"/>
        <v>#DIV/0!</v>
      </c>
      <c r="CM46" s="33">
        <f>CM33/CM34</f>
        <v>9.6424090682474377E-4</v>
      </c>
      <c r="CN46" s="33">
        <f>CN33/CN34</f>
        <v>5.783330810403785E-4</v>
      </c>
      <c r="CO46" s="33">
        <f>CO33/CO34</f>
        <v>6.9298109151593153E-3</v>
      </c>
      <c r="CP46" s="33">
        <f>CP33/CP34</f>
        <v>7.6774432812611829E-4</v>
      </c>
      <c r="CQ46" s="33">
        <f>CQ33/CQ34</f>
        <v>6.0282614036992379E-4</v>
      </c>
    </row>
    <row r="48" spans="2:155"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60">AU12</f>
        <v>41159</v>
      </c>
      <c r="AV48" s="2">
        <f t="shared" si="60"/>
        <v>38297</v>
      </c>
      <c r="AW48" s="2">
        <f t="shared" si="60"/>
        <v>46173</v>
      </c>
      <c r="AX48" s="2">
        <f t="shared" si="60"/>
        <v>56898</v>
      </c>
      <c r="AY48" s="2">
        <f t="shared" si="60"/>
        <v>55314</v>
      </c>
      <c r="AZ48" s="2">
        <f t="shared" si="60"/>
        <v>61880</v>
      </c>
      <c r="BA48" s="2">
        <f t="shared" si="60"/>
        <v>65118</v>
      </c>
      <c r="BB48" s="2">
        <f t="shared" si="60"/>
        <v>75325</v>
      </c>
      <c r="BC48" s="2">
        <f t="shared" si="60"/>
        <v>68011</v>
      </c>
      <c r="BD48" s="2">
        <f t="shared" si="60"/>
        <v>69685</v>
      </c>
      <c r="BE48" s="2">
        <f t="shared" si="60"/>
        <v>69092</v>
      </c>
      <c r="BF48" s="2">
        <f t="shared" si="60"/>
        <v>76048</v>
      </c>
      <c r="BG48" s="2">
        <f t="shared" si="60"/>
        <v>69787</v>
      </c>
      <c r="BH48" s="2">
        <f t="shared" si="60"/>
        <v>74604</v>
      </c>
      <c r="BI48" s="2">
        <f t="shared" si="60"/>
        <v>76693</v>
      </c>
      <c r="BJ48" s="2">
        <f t="shared" si="60"/>
        <v>86310</v>
      </c>
      <c r="BK48" s="2">
        <f t="shared" si="60"/>
        <v>80539</v>
      </c>
      <c r="BL48" s="2">
        <f t="shared" si="60"/>
        <v>84742</v>
      </c>
      <c r="BM48" s="2">
        <f t="shared" si="60"/>
        <v>88268</v>
      </c>
      <c r="BN48" s="2">
        <f t="shared" si="60"/>
        <v>96469</v>
      </c>
      <c r="BO48" s="2">
        <f t="shared" si="60"/>
        <v>90234</v>
      </c>
      <c r="BP48" s="2">
        <f t="shared" ref="BP48:BQ48" si="61">BP12</f>
        <v>96428</v>
      </c>
      <c r="BQ48" s="2">
        <f t="shared" si="61"/>
        <v>102346</v>
      </c>
      <c r="BR48" s="26">
        <v>106460</v>
      </c>
      <c r="BS48" s="26">
        <v>99110</v>
      </c>
      <c r="BT48" s="26">
        <v>103130</v>
      </c>
      <c r="BU48" s="26">
        <v>106880</v>
      </c>
      <c r="BV48" s="26">
        <v>117030</v>
      </c>
      <c r="BW48" s="26">
        <v>108560</v>
      </c>
      <c r="BX48" s="26"/>
      <c r="BY48" s="26"/>
      <c r="BZ48" s="26"/>
      <c r="CA48" s="26"/>
      <c r="CB48" s="2">
        <f t="shared" ref="CB48:CB59" si="62">SUM(C48:F48)</f>
        <v>23651</v>
      </c>
      <c r="CC48" s="2">
        <f t="shared" ref="CC48:CC59" si="63">SUM(G48:J48)</f>
        <v>29321</v>
      </c>
      <c r="CD48" s="2">
        <f t="shared" ref="CD48:CD59" si="64">SUM(K48:N48)</f>
        <v>37905</v>
      </c>
      <c r="CE48" s="2">
        <f t="shared" ref="CE48:CE59" si="65">SUM(O48:R48)</f>
        <v>46039</v>
      </c>
      <c r="CF48" s="2">
        <f t="shared" ref="CF48:CF59" si="66">SUM(S48:V48)</f>
        <v>55519</v>
      </c>
      <c r="CG48" s="2">
        <f t="shared" ref="CG48:CG59" si="67">SUM(W48:Z48)</f>
        <v>66001</v>
      </c>
      <c r="CH48" s="2">
        <f t="shared" ref="CH48:CH59" si="68">SUM(AA48:AD48)</f>
        <v>74989</v>
      </c>
      <c r="CI48" s="2">
        <f t="shared" ref="CI48:CI59" si="69">SUM(AE48:AH48)</f>
        <v>90272</v>
      </c>
      <c r="CJ48" s="2">
        <f t="shared" ref="CJ48:CJ59" si="70">SUM(AI48:AL48)</f>
        <v>110855</v>
      </c>
      <c r="CK48" s="2">
        <f t="shared" ref="CK48:CK59" si="71">SUM(AM48:AP48)</f>
        <v>136819</v>
      </c>
      <c r="CL48" s="2">
        <f t="shared" ref="CL48:CL59" si="72">SUM(AQ48:AT48)</f>
        <v>161857</v>
      </c>
      <c r="CM48" s="2">
        <f t="shared" ref="CM48:CM59" si="73">SUM(AU48:AX48)</f>
        <v>182527</v>
      </c>
      <c r="CN48" s="2">
        <f t="shared" ref="CN48:CN59" si="74">SUM(AY48:BB48)</f>
        <v>257637</v>
      </c>
      <c r="CO48" s="2">
        <f t="shared" ref="CO48:CO59" si="75">SUM(BC48:BF48)</f>
        <v>282836</v>
      </c>
      <c r="CP48" s="2">
        <f t="shared" ref="CP48:CP59" si="76">SUM(BG48:BJ48)</f>
        <v>307394</v>
      </c>
      <c r="CQ48" s="2">
        <f t="shared" ref="CQ48:CQ59" si="77">SUM(BK48:BN48)</f>
        <v>350018</v>
      </c>
      <c r="CR48" s="44">
        <f t="shared" ref="CR48:DA48" si="78">CR12</f>
        <v>394072.84000000008</v>
      </c>
      <c r="CS48" s="44">
        <f t="shared" si="78"/>
        <v>441508.80859999999</v>
      </c>
      <c r="CT48" s="44">
        <f t="shared" si="78"/>
        <v>491495.10923649999</v>
      </c>
      <c r="CU48" s="44">
        <f t="shared" si="78"/>
        <v>540948.14180727</v>
      </c>
      <c r="CV48" s="44">
        <f t="shared" si="78"/>
        <v>590823.60673352331</v>
      </c>
      <c r="CW48" s="44">
        <f t="shared" si="78"/>
        <v>639555.10197423014</v>
      </c>
      <c r="CX48" s="44">
        <f t="shared" si="78"/>
        <v>687166.37299990794</v>
      </c>
      <c r="CY48" s="44">
        <f t="shared" si="78"/>
        <v>734024.13214632007</v>
      </c>
      <c r="CZ48" s="44">
        <f t="shared" si="78"/>
        <v>779065.87024737813</v>
      </c>
      <c r="DA48" s="44">
        <f t="shared" si="78"/>
        <v>821539.53161656251</v>
      </c>
      <c r="DB48" s="44"/>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c r="EY48" s="26"/>
    </row>
    <row r="49" spans="2:155">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CB49" s="1">
        <f t="shared" si="62"/>
        <v>8844</v>
      </c>
      <c r="CC49" s="1">
        <f t="shared" si="63"/>
        <v>10417</v>
      </c>
      <c r="CD49" s="1">
        <f t="shared" si="64"/>
        <v>13188</v>
      </c>
      <c r="CE49" s="1">
        <f t="shared" si="65"/>
        <v>17176</v>
      </c>
      <c r="CF49" s="1">
        <f t="shared" si="66"/>
        <v>21993</v>
      </c>
      <c r="CG49" s="1">
        <f t="shared" si="67"/>
        <v>25691</v>
      </c>
      <c r="CH49" s="1">
        <f t="shared" si="68"/>
        <v>28164</v>
      </c>
      <c r="CI49" s="1">
        <f t="shared" si="69"/>
        <v>35138</v>
      </c>
      <c r="CJ49" s="1">
        <f t="shared" si="70"/>
        <v>45583</v>
      </c>
      <c r="CK49" s="1">
        <f t="shared" si="71"/>
        <v>59549</v>
      </c>
      <c r="CL49" s="1">
        <f t="shared" si="72"/>
        <v>71896</v>
      </c>
      <c r="CM49" s="1">
        <f t="shared" si="73"/>
        <v>84732</v>
      </c>
      <c r="CN49" s="1">
        <f t="shared" si="74"/>
        <v>110939</v>
      </c>
      <c r="CO49" s="1">
        <f t="shared" si="75"/>
        <v>126203</v>
      </c>
      <c r="CP49" s="1">
        <f t="shared" si="76"/>
        <v>133332</v>
      </c>
      <c r="CQ49" s="1">
        <f t="shared" si="77"/>
        <v>146306</v>
      </c>
      <c r="CR49" s="43">
        <f t="shared" ref="CR49:DA49" si="79">CR48*(1-CR63)</f>
        <v>158811.35452000005</v>
      </c>
      <c r="CS49" s="43">
        <f t="shared" si="79"/>
        <v>176603.52344000002</v>
      </c>
      <c r="CT49" s="43">
        <f t="shared" si="79"/>
        <v>194140.56814841751</v>
      </c>
      <c r="CU49" s="43">
        <f t="shared" si="79"/>
        <v>212322.14565935347</v>
      </c>
      <c r="CV49" s="43">
        <f t="shared" si="79"/>
        <v>228944.14760924026</v>
      </c>
      <c r="CW49" s="43">
        <f t="shared" si="79"/>
        <v>246228.71426007862</v>
      </c>
      <c r="CX49" s="43">
        <f t="shared" si="79"/>
        <v>262841.13767246477</v>
      </c>
      <c r="CY49" s="43">
        <f t="shared" si="79"/>
        <v>278929.17021560163</v>
      </c>
      <c r="CZ49" s="43">
        <f t="shared" si="79"/>
        <v>296045.03069400368</v>
      </c>
      <c r="DA49" s="43">
        <f t="shared" si="79"/>
        <v>312185.02201429376</v>
      </c>
    </row>
    <row r="50" spans="2:155">
      <c r="B50" s="1" t="s">
        <v>56</v>
      </c>
      <c r="C50" s="1">
        <f t="shared" ref="C50:AF50" si="80">C48-C49</f>
        <v>3407</v>
      </c>
      <c r="D50" s="1">
        <f t="shared" si="80"/>
        <v>3415</v>
      </c>
      <c r="E50" s="1">
        <f t="shared" si="80"/>
        <v>3719</v>
      </c>
      <c r="F50" s="1">
        <f t="shared" si="80"/>
        <v>4266</v>
      </c>
      <c r="G50" s="1">
        <f t="shared" si="80"/>
        <v>4323</v>
      </c>
      <c r="H50" s="1">
        <f t="shared" si="80"/>
        <v>4353</v>
      </c>
      <c r="I50" s="1">
        <f t="shared" si="80"/>
        <v>4734</v>
      </c>
      <c r="J50" s="1">
        <f t="shared" si="80"/>
        <v>5494</v>
      </c>
      <c r="K50" s="1">
        <f t="shared" si="80"/>
        <v>5639</v>
      </c>
      <c r="L50" s="1">
        <f t="shared" si="80"/>
        <v>5854</v>
      </c>
      <c r="M50" s="1">
        <f t="shared" si="80"/>
        <v>6342</v>
      </c>
      <c r="N50" s="1">
        <f t="shared" si="80"/>
        <v>6882</v>
      </c>
      <c r="O50" s="1">
        <f t="shared" si="80"/>
        <v>6856</v>
      </c>
      <c r="P50" s="1">
        <f t="shared" si="80"/>
        <v>7130</v>
      </c>
      <c r="Q50" s="1">
        <f t="shared" si="80"/>
        <v>7349</v>
      </c>
      <c r="R50" s="1">
        <f t="shared" si="80"/>
        <v>7528</v>
      </c>
      <c r="S50" s="1">
        <f t="shared" si="80"/>
        <v>7815</v>
      </c>
      <c r="T50" s="1">
        <f t="shared" si="80"/>
        <v>7912</v>
      </c>
      <c r="U50" s="1">
        <f t="shared" si="80"/>
        <v>8345</v>
      </c>
      <c r="V50" s="1">
        <f t="shared" si="80"/>
        <v>9454</v>
      </c>
      <c r="W50" s="1">
        <f t="shared" si="80"/>
        <v>9459</v>
      </c>
      <c r="X50" s="1">
        <f t="shared" si="80"/>
        <v>9841</v>
      </c>
      <c r="Y50" s="1">
        <f t="shared" si="80"/>
        <v>9828</v>
      </c>
      <c r="Z50" s="1">
        <f t="shared" si="80"/>
        <v>11182</v>
      </c>
      <c r="AA50" s="1">
        <f t="shared" si="80"/>
        <v>10902</v>
      </c>
      <c r="AB50" s="1">
        <f t="shared" si="80"/>
        <v>11144</v>
      </c>
      <c r="AC50" s="1">
        <f t="shared" si="80"/>
        <v>11638</v>
      </c>
      <c r="AD50" s="1">
        <f t="shared" si="80"/>
        <v>13141</v>
      </c>
      <c r="AE50" s="1">
        <f t="shared" si="80"/>
        <v>12609</v>
      </c>
      <c r="AF50" s="1">
        <f t="shared" si="80"/>
        <v>13370</v>
      </c>
      <c r="AG50" s="1">
        <f t="shared" ref="AG50:BL50" si="81">AG48-AG49</f>
        <v>13752</v>
      </c>
      <c r="AH50" s="1">
        <f t="shared" si="81"/>
        <v>15403</v>
      </c>
      <c r="AI50" s="1">
        <f t="shared" si="81"/>
        <v>14955</v>
      </c>
      <c r="AJ50" s="1">
        <f t="shared" si="81"/>
        <v>15637</v>
      </c>
      <c r="AK50" s="1">
        <f t="shared" si="81"/>
        <v>16624</v>
      </c>
      <c r="AL50" s="1">
        <f t="shared" si="81"/>
        <v>18056</v>
      </c>
      <c r="AM50" s="1">
        <f t="shared" si="81"/>
        <v>17679</v>
      </c>
      <c r="AN50" s="1">
        <f t="shared" si="81"/>
        <v>18774</v>
      </c>
      <c r="AO50" s="1">
        <f t="shared" si="81"/>
        <v>19459</v>
      </c>
      <c r="AP50" s="1">
        <f t="shared" si="81"/>
        <v>21358</v>
      </c>
      <c r="AQ50" s="1">
        <f t="shared" si="81"/>
        <v>20327</v>
      </c>
      <c r="AR50" s="1">
        <f t="shared" si="81"/>
        <v>21648</v>
      </c>
      <c r="AS50" s="1">
        <f t="shared" si="81"/>
        <v>22931</v>
      </c>
      <c r="AT50" s="1">
        <f t="shared" si="81"/>
        <v>25055</v>
      </c>
      <c r="AU50" s="1">
        <f t="shared" si="81"/>
        <v>22177</v>
      </c>
      <c r="AV50" s="1">
        <f t="shared" si="81"/>
        <v>19744</v>
      </c>
      <c r="AW50" s="1">
        <f t="shared" si="81"/>
        <v>25056</v>
      </c>
      <c r="AX50" s="1">
        <f t="shared" si="81"/>
        <v>30818</v>
      </c>
      <c r="AY50" s="1">
        <f t="shared" si="81"/>
        <v>31211</v>
      </c>
      <c r="AZ50" s="1">
        <f t="shared" si="81"/>
        <v>35653</v>
      </c>
      <c r="BA50" s="1">
        <f t="shared" si="81"/>
        <v>37497</v>
      </c>
      <c r="BB50" s="1">
        <f t="shared" si="81"/>
        <v>42337</v>
      </c>
      <c r="BC50" s="1">
        <f t="shared" si="81"/>
        <v>38412</v>
      </c>
      <c r="BD50" s="1">
        <f t="shared" si="81"/>
        <v>39581</v>
      </c>
      <c r="BE50" s="1">
        <f t="shared" si="81"/>
        <v>37934</v>
      </c>
      <c r="BF50" s="1">
        <f t="shared" si="81"/>
        <v>40706</v>
      </c>
      <c r="BG50" s="1">
        <f t="shared" si="81"/>
        <v>39175</v>
      </c>
      <c r="BH50" s="1">
        <f t="shared" si="81"/>
        <v>42688</v>
      </c>
      <c r="BI50" s="1">
        <f t="shared" si="81"/>
        <v>43464</v>
      </c>
      <c r="BJ50" s="1">
        <f t="shared" si="81"/>
        <v>48735</v>
      </c>
      <c r="BK50" s="1">
        <f t="shared" si="81"/>
        <v>46827</v>
      </c>
      <c r="BL50" s="1">
        <f t="shared" si="81"/>
        <v>49235</v>
      </c>
      <c r="BM50" s="1">
        <f t="shared" ref="BM50:BO50" si="82">BM48-BM49</f>
        <v>51794</v>
      </c>
      <c r="BN50" s="1">
        <f t="shared" si="82"/>
        <v>55856</v>
      </c>
      <c r="BO50" s="1">
        <f t="shared" si="82"/>
        <v>53873</v>
      </c>
      <c r="BP50" s="1">
        <f t="shared" ref="BP50:BQ50" si="83">BP48-BP49</f>
        <v>57389</v>
      </c>
      <c r="BQ50" s="1">
        <f t="shared" si="83"/>
        <v>60977</v>
      </c>
      <c r="CB50" s="1">
        <f t="shared" si="62"/>
        <v>14807</v>
      </c>
      <c r="CC50" s="1">
        <f t="shared" si="63"/>
        <v>18904</v>
      </c>
      <c r="CD50" s="1">
        <f t="shared" si="64"/>
        <v>24717</v>
      </c>
      <c r="CE50" s="1">
        <f t="shared" si="65"/>
        <v>28863</v>
      </c>
      <c r="CF50" s="1">
        <f t="shared" si="66"/>
        <v>33526</v>
      </c>
      <c r="CG50" s="1">
        <f t="shared" si="67"/>
        <v>40310</v>
      </c>
      <c r="CH50" s="1">
        <f t="shared" si="68"/>
        <v>46825</v>
      </c>
      <c r="CI50" s="1">
        <f t="shared" si="69"/>
        <v>55134</v>
      </c>
      <c r="CJ50" s="1">
        <f t="shared" si="70"/>
        <v>65272</v>
      </c>
      <c r="CK50" s="1">
        <f t="shared" si="71"/>
        <v>77270</v>
      </c>
      <c r="CL50" s="1">
        <f t="shared" si="72"/>
        <v>89961</v>
      </c>
      <c r="CM50" s="1">
        <f t="shared" si="73"/>
        <v>97795</v>
      </c>
      <c r="CN50" s="1">
        <f t="shared" si="74"/>
        <v>146698</v>
      </c>
      <c r="CO50" s="1">
        <f t="shared" si="75"/>
        <v>156633</v>
      </c>
      <c r="CP50" s="1">
        <f t="shared" si="76"/>
        <v>174062</v>
      </c>
      <c r="CQ50" s="1">
        <f t="shared" si="77"/>
        <v>203712</v>
      </c>
      <c r="CR50" s="43">
        <f t="shared" ref="CR50:DA50" si="84">CR48-CR49</f>
        <v>235261.48548000003</v>
      </c>
      <c r="CS50" s="43">
        <f t="shared" si="84"/>
        <v>264905.28515999997</v>
      </c>
      <c r="CT50" s="43">
        <f t="shared" si="84"/>
        <v>297354.54108808248</v>
      </c>
      <c r="CU50" s="43">
        <f t="shared" si="84"/>
        <v>328625.99614791654</v>
      </c>
      <c r="CV50" s="43">
        <f t="shared" si="84"/>
        <v>361879.45912428305</v>
      </c>
      <c r="CW50" s="43">
        <f t="shared" si="84"/>
        <v>393326.38771415153</v>
      </c>
      <c r="CX50" s="43">
        <f t="shared" si="84"/>
        <v>424325.23532744317</v>
      </c>
      <c r="CY50" s="43">
        <f t="shared" si="84"/>
        <v>455094.96193071845</v>
      </c>
      <c r="CZ50" s="43">
        <f t="shared" si="84"/>
        <v>483020.83955337445</v>
      </c>
      <c r="DA50" s="43">
        <f t="shared" si="84"/>
        <v>509354.50960226875</v>
      </c>
    </row>
    <row r="51" spans="2:155">
      <c r="B51" s="1" t="s">
        <v>257</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CB51" s="1">
        <f t="shared" si="62"/>
        <v>2843</v>
      </c>
      <c r="CC51" s="1">
        <f t="shared" si="63"/>
        <v>3762</v>
      </c>
      <c r="CD51" s="1">
        <f t="shared" si="64"/>
        <v>5162</v>
      </c>
      <c r="CE51" s="1">
        <f t="shared" si="65"/>
        <v>6083</v>
      </c>
      <c r="CF51" s="1">
        <f t="shared" si="66"/>
        <v>7137</v>
      </c>
      <c r="CG51" s="1">
        <f t="shared" si="67"/>
        <v>9832</v>
      </c>
      <c r="CH51" s="1">
        <f t="shared" si="68"/>
        <v>12282</v>
      </c>
      <c r="CI51" s="1">
        <f t="shared" si="69"/>
        <v>13948</v>
      </c>
      <c r="CJ51" s="1">
        <f t="shared" si="70"/>
        <v>16625</v>
      </c>
      <c r="CK51" s="1">
        <f t="shared" si="71"/>
        <v>21419</v>
      </c>
      <c r="CL51" s="1">
        <f t="shared" si="72"/>
        <v>26018</v>
      </c>
      <c r="CM51" s="1">
        <f t="shared" si="73"/>
        <v>27573</v>
      </c>
      <c r="CN51" s="1">
        <f t="shared" si="74"/>
        <v>31562</v>
      </c>
      <c r="CO51" s="1">
        <f t="shared" si="75"/>
        <v>39500</v>
      </c>
      <c r="CP51" s="1">
        <f t="shared" si="76"/>
        <v>45427</v>
      </c>
      <c r="CQ51" s="1">
        <f t="shared" si="77"/>
        <v>49326</v>
      </c>
      <c r="CR51" s="43">
        <f t="shared" ref="CR51:DA51" si="85">CR48*CR64</f>
        <v>57928.707480000012</v>
      </c>
      <c r="CS51" s="43">
        <f t="shared" si="85"/>
        <v>66226.321289999993</v>
      </c>
      <c r="CT51" s="43">
        <f t="shared" si="85"/>
        <v>72495.528612383743</v>
      </c>
      <c r="CU51" s="43">
        <f t="shared" si="85"/>
        <v>78437.480562054145</v>
      </c>
      <c r="CV51" s="43">
        <f t="shared" si="85"/>
        <v>84192.363959527065</v>
      </c>
      <c r="CW51" s="43">
        <f t="shared" si="85"/>
        <v>89537.714276392231</v>
      </c>
      <c r="CX51" s="43">
        <f t="shared" si="85"/>
        <v>92767.460354987576</v>
      </c>
      <c r="CY51" s="43">
        <f t="shared" si="85"/>
        <v>95423.137179021607</v>
      </c>
      <c r="CZ51" s="43">
        <f t="shared" si="85"/>
        <v>97383.233780922266</v>
      </c>
      <c r="DA51" s="43">
        <f t="shared" si="85"/>
        <v>98584.743793987494</v>
      </c>
    </row>
    <row r="52" spans="2:155">
      <c r="B52" s="60" t="s">
        <v>259</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CB52" s="1">
        <f t="shared" si="62"/>
        <v>1984</v>
      </c>
      <c r="CC52" s="1">
        <f t="shared" si="63"/>
        <v>2799</v>
      </c>
      <c r="CD52" s="1">
        <f t="shared" si="64"/>
        <v>5089</v>
      </c>
      <c r="CE52" s="1">
        <f t="shared" si="65"/>
        <v>5465</v>
      </c>
      <c r="CF52" s="1">
        <f t="shared" si="66"/>
        <v>6554</v>
      </c>
      <c r="CG52" s="1">
        <f t="shared" si="67"/>
        <v>8131</v>
      </c>
      <c r="CH52" s="1">
        <f t="shared" si="68"/>
        <v>9047</v>
      </c>
      <c r="CI52" s="1">
        <f t="shared" si="69"/>
        <v>10485</v>
      </c>
      <c r="CJ52" s="1">
        <f t="shared" si="70"/>
        <v>15629</v>
      </c>
      <c r="CK52" s="1">
        <f t="shared" si="71"/>
        <v>21404</v>
      </c>
      <c r="CL52" s="1">
        <f t="shared" si="72"/>
        <v>20161</v>
      </c>
      <c r="CM52" s="1">
        <f t="shared" si="73"/>
        <v>17946</v>
      </c>
      <c r="CN52" s="1">
        <f t="shared" si="74"/>
        <v>22912</v>
      </c>
      <c r="CO52" s="1">
        <f t="shared" si="75"/>
        <v>26567</v>
      </c>
      <c r="CP52" s="1">
        <f t="shared" si="76"/>
        <v>27917</v>
      </c>
      <c r="CQ52" s="1">
        <f t="shared" si="77"/>
        <v>27808</v>
      </c>
      <c r="CR52" s="43">
        <f t="shared" ref="CR52:DA52" si="86">CR48*CR65</f>
        <v>27979.171640000004</v>
      </c>
      <c r="CS52" s="43">
        <f t="shared" si="86"/>
        <v>30905.616602000002</v>
      </c>
      <c r="CT52" s="43">
        <f t="shared" si="86"/>
        <v>33913.162537318502</v>
      </c>
      <c r="CU52" s="43">
        <f t="shared" si="86"/>
        <v>36243.52550108709</v>
      </c>
      <c r="CV52" s="43">
        <f t="shared" si="86"/>
        <v>38403.534437679016</v>
      </c>
      <c r="CW52" s="43">
        <f t="shared" si="86"/>
        <v>40931.526526350732</v>
      </c>
      <c r="CX52" s="43">
        <f t="shared" si="86"/>
        <v>43291.481498994202</v>
      </c>
      <c r="CY52" s="43">
        <f t="shared" si="86"/>
        <v>45509.496193071842</v>
      </c>
      <c r="CZ52" s="43">
        <f t="shared" si="86"/>
        <v>47523.018085090065</v>
      </c>
      <c r="DA52" s="43">
        <f t="shared" si="86"/>
        <v>49292.371896993747</v>
      </c>
    </row>
    <row r="53" spans="2:155">
      <c r="B53" s="60" t="s">
        <v>258</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CB53" s="1">
        <f t="shared" si="62"/>
        <v>1668</v>
      </c>
      <c r="CC53" s="1">
        <f t="shared" si="63"/>
        <v>1962</v>
      </c>
      <c r="CD53" s="1">
        <f t="shared" si="64"/>
        <v>2724</v>
      </c>
      <c r="CE53" s="1">
        <f t="shared" si="65"/>
        <v>3481</v>
      </c>
      <c r="CF53" s="1">
        <f t="shared" si="66"/>
        <v>4432</v>
      </c>
      <c r="CG53" s="1">
        <f t="shared" si="67"/>
        <v>5851</v>
      </c>
      <c r="CH53" s="1">
        <f t="shared" si="68"/>
        <v>6136</v>
      </c>
      <c r="CI53" s="1">
        <f t="shared" si="69"/>
        <v>6985</v>
      </c>
      <c r="CJ53" s="1">
        <f t="shared" si="70"/>
        <v>6840</v>
      </c>
      <c r="CK53" s="1">
        <f t="shared" si="71"/>
        <v>6923</v>
      </c>
      <c r="CL53" s="1">
        <f t="shared" si="72"/>
        <v>9551</v>
      </c>
      <c r="CM53" s="1">
        <f t="shared" si="73"/>
        <v>11052</v>
      </c>
      <c r="CN53" s="1">
        <f t="shared" si="74"/>
        <v>13510</v>
      </c>
      <c r="CO53" s="1">
        <f t="shared" si="75"/>
        <v>15724</v>
      </c>
      <c r="CP53" s="1">
        <f t="shared" si="76"/>
        <v>16425</v>
      </c>
      <c r="CQ53" s="1">
        <f t="shared" si="77"/>
        <v>14188</v>
      </c>
      <c r="CR53" s="43">
        <f t="shared" ref="CR53:DA53" si="87">CR48*CR66</f>
        <v>17733.277800000003</v>
      </c>
      <c r="CS53" s="43">
        <f t="shared" si="87"/>
        <v>18984.878769799998</v>
      </c>
      <c r="CT53" s="43">
        <f t="shared" si="87"/>
        <v>20151.299478696499</v>
      </c>
      <c r="CU53" s="43">
        <f t="shared" si="87"/>
        <v>20556.029388676259</v>
      </c>
      <c r="CV53" s="43">
        <f t="shared" si="87"/>
        <v>20678.826235673318</v>
      </c>
      <c r="CW53" s="43">
        <f t="shared" si="87"/>
        <v>22384.428569098058</v>
      </c>
      <c r="CX53" s="43">
        <f t="shared" si="87"/>
        <v>24050.823054996781</v>
      </c>
      <c r="CY53" s="43">
        <f t="shared" si="87"/>
        <v>25690.844625121204</v>
      </c>
      <c r="CZ53" s="43">
        <f t="shared" si="87"/>
        <v>27267.305458658237</v>
      </c>
      <c r="DA53" s="43">
        <f t="shared" si="87"/>
        <v>28753.88360657969</v>
      </c>
    </row>
    <row r="54" spans="2:155">
      <c r="B54" s="1" t="s">
        <v>260</v>
      </c>
      <c r="C54" s="35">
        <f t="shared" ref="C54:AT54" si="88">SUM(C52:C53)</f>
        <v>881</v>
      </c>
      <c r="D54" s="35">
        <f t="shared" si="88"/>
        <v>833</v>
      </c>
      <c r="E54" s="35">
        <f t="shared" si="88"/>
        <v>887</v>
      </c>
      <c r="F54" s="35">
        <f t="shared" si="88"/>
        <v>1051</v>
      </c>
      <c r="G54" s="35">
        <f t="shared" si="88"/>
        <v>1017</v>
      </c>
      <c r="H54" s="35">
        <f t="shared" si="88"/>
        <v>1090</v>
      </c>
      <c r="I54" s="35">
        <f t="shared" si="88"/>
        <v>1193</v>
      </c>
      <c r="J54" s="35">
        <f t="shared" si="88"/>
        <v>1461</v>
      </c>
      <c r="K54" s="35">
        <f t="shared" si="88"/>
        <v>2117</v>
      </c>
      <c r="L54" s="35">
        <f t="shared" si="88"/>
        <v>1739</v>
      </c>
      <c r="M54" s="35">
        <f t="shared" si="88"/>
        <v>1880</v>
      </c>
      <c r="N54" s="35">
        <f t="shared" si="88"/>
        <v>2077</v>
      </c>
      <c r="O54" s="35">
        <f t="shared" si="88"/>
        <v>2026</v>
      </c>
      <c r="P54" s="35">
        <f t="shared" si="88"/>
        <v>2355</v>
      </c>
      <c r="Q54" s="35">
        <f t="shared" si="88"/>
        <v>2730</v>
      </c>
      <c r="R54" s="35">
        <f t="shared" si="88"/>
        <v>1835</v>
      </c>
      <c r="S54" s="35">
        <f t="shared" si="88"/>
        <v>2450</v>
      </c>
      <c r="T54" s="35">
        <f t="shared" si="88"/>
        <v>2681</v>
      </c>
      <c r="U54" s="35">
        <f t="shared" si="88"/>
        <v>2763</v>
      </c>
      <c r="V54" s="35">
        <f t="shared" si="88"/>
        <v>3092</v>
      </c>
      <c r="W54" s="35">
        <f t="shared" si="88"/>
        <v>3218</v>
      </c>
      <c r="X54" s="35">
        <f t="shared" si="88"/>
        <v>3345</v>
      </c>
      <c r="Y54" s="35">
        <f t="shared" si="88"/>
        <v>3449</v>
      </c>
      <c r="Z54" s="35">
        <f t="shared" si="88"/>
        <v>3970</v>
      </c>
      <c r="AA54" s="35">
        <f t="shared" si="88"/>
        <v>3702</v>
      </c>
      <c r="AB54" s="35">
        <f t="shared" si="88"/>
        <v>3530</v>
      </c>
      <c r="AC54" s="35">
        <f t="shared" si="88"/>
        <v>3700</v>
      </c>
      <c r="AD54" s="35">
        <f t="shared" si="88"/>
        <v>4251</v>
      </c>
      <c r="AE54" s="35">
        <f t="shared" si="88"/>
        <v>3900</v>
      </c>
      <c r="AF54" s="35">
        <f t="shared" si="88"/>
        <v>4039</v>
      </c>
      <c r="AG54" s="35">
        <f t="shared" si="88"/>
        <v>4389</v>
      </c>
      <c r="AH54" s="35">
        <f t="shared" si="88"/>
        <v>5142</v>
      </c>
      <c r="AI54" s="35">
        <f t="shared" si="88"/>
        <v>4445</v>
      </c>
      <c r="AJ54" s="35">
        <f t="shared" si="88"/>
        <v>7333</v>
      </c>
      <c r="AK54" s="35">
        <f t="shared" si="88"/>
        <v>4637</v>
      </c>
      <c r="AL54" s="35">
        <f t="shared" si="88"/>
        <v>6054</v>
      </c>
      <c r="AM54" s="35">
        <f t="shared" si="88"/>
        <v>5007</v>
      </c>
      <c r="AN54" s="35">
        <f t="shared" si="88"/>
        <v>10615</v>
      </c>
      <c r="AO54" s="35">
        <f t="shared" si="88"/>
        <v>5602</v>
      </c>
      <c r="AP54" s="35">
        <f t="shared" si="88"/>
        <v>7103</v>
      </c>
      <c r="AQ54" s="35">
        <f t="shared" si="88"/>
        <v>7690</v>
      </c>
      <c r="AR54" s="35">
        <f t="shared" si="88"/>
        <v>6255</v>
      </c>
      <c r="AS54" s="35">
        <f t="shared" si="88"/>
        <v>7200</v>
      </c>
      <c r="AT54" s="35">
        <f t="shared" si="88"/>
        <v>8567</v>
      </c>
      <c r="AU54" s="35">
        <f t="shared" ref="AU54" si="89">SUM(AU52:AU53)</f>
        <v>7380</v>
      </c>
      <c r="AV54" s="1">
        <f t="shared" ref="AV54:BN54" si="90">AV52+AV53</f>
        <v>6486</v>
      </c>
      <c r="AW54" s="1">
        <f t="shared" si="90"/>
        <v>6987</v>
      </c>
      <c r="AX54" s="1">
        <f t="shared" si="90"/>
        <v>8145</v>
      </c>
      <c r="AY54" s="1">
        <f t="shared" si="90"/>
        <v>7289</v>
      </c>
      <c r="AZ54" s="1">
        <f t="shared" si="90"/>
        <v>8617</v>
      </c>
      <c r="BA54" s="1">
        <f t="shared" si="90"/>
        <v>8772</v>
      </c>
      <c r="BB54" s="1">
        <f t="shared" si="90"/>
        <v>11744</v>
      </c>
      <c r="BC54" s="1">
        <f t="shared" si="90"/>
        <v>9199</v>
      </c>
      <c r="BD54" s="1">
        <f t="shared" si="90"/>
        <v>10287</v>
      </c>
      <c r="BE54" s="1">
        <f t="shared" si="90"/>
        <v>10526</v>
      </c>
      <c r="BF54" s="1">
        <f t="shared" si="90"/>
        <v>12279</v>
      </c>
      <c r="BG54" s="1">
        <f t="shared" si="90"/>
        <v>10292</v>
      </c>
      <c r="BH54" s="1">
        <f t="shared" si="90"/>
        <v>10262</v>
      </c>
      <c r="BI54" s="1">
        <f t="shared" si="90"/>
        <v>10863</v>
      </c>
      <c r="BJ54" s="1">
        <f t="shared" si="90"/>
        <v>12925</v>
      </c>
      <c r="BK54" s="1">
        <f t="shared" si="90"/>
        <v>9452</v>
      </c>
      <c r="BL54" s="1">
        <f t="shared" si="90"/>
        <v>9950</v>
      </c>
      <c r="BM54" s="1">
        <f t="shared" si="90"/>
        <v>10826</v>
      </c>
      <c r="BN54" s="1">
        <f t="shared" si="90"/>
        <v>11768</v>
      </c>
      <c r="BO54" s="1">
        <f>BO52+BO53</f>
        <v>9711</v>
      </c>
      <c r="BP54" s="1">
        <f>BP52+BP53</f>
        <v>12310</v>
      </c>
      <c r="BQ54" s="1">
        <f>BQ52+BQ53</f>
        <v>14598</v>
      </c>
      <c r="CB54" s="1">
        <f t="shared" si="62"/>
        <v>3652</v>
      </c>
      <c r="CC54" s="1">
        <f t="shared" si="63"/>
        <v>4761</v>
      </c>
      <c r="CD54" s="1">
        <f t="shared" si="64"/>
        <v>7813</v>
      </c>
      <c r="CE54" s="1">
        <f t="shared" si="65"/>
        <v>8946</v>
      </c>
      <c r="CF54" s="1">
        <f t="shared" si="66"/>
        <v>10986</v>
      </c>
      <c r="CG54" s="1">
        <f t="shared" si="67"/>
        <v>13982</v>
      </c>
      <c r="CH54" s="1">
        <f t="shared" si="68"/>
        <v>15183</v>
      </c>
      <c r="CI54" s="1">
        <f t="shared" si="69"/>
        <v>17470</v>
      </c>
      <c r="CJ54" s="1">
        <f t="shared" si="70"/>
        <v>22469</v>
      </c>
      <c r="CK54" s="1">
        <f t="shared" si="71"/>
        <v>28327</v>
      </c>
      <c r="CL54" s="1">
        <f t="shared" si="72"/>
        <v>29712</v>
      </c>
      <c r="CM54" s="1">
        <f t="shared" si="73"/>
        <v>28998</v>
      </c>
      <c r="CN54" s="1">
        <f t="shared" si="74"/>
        <v>36422</v>
      </c>
      <c r="CO54" s="1">
        <f t="shared" si="75"/>
        <v>42291</v>
      </c>
      <c r="CP54" s="1">
        <f t="shared" si="76"/>
        <v>44342</v>
      </c>
      <c r="CQ54" s="1">
        <f t="shared" si="77"/>
        <v>41996</v>
      </c>
      <c r="CR54" s="43">
        <f>SUM(CR52:CR53)</f>
        <v>45712.449440000011</v>
      </c>
      <c r="CS54" s="43">
        <f t="shared" ref="CS54:DA54" si="91">SUM(CS52:CS53)</f>
        <v>49890.495371800003</v>
      </c>
      <c r="CT54" s="43">
        <f t="shared" si="91"/>
        <v>54064.462016015001</v>
      </c>
      <c r="CU54" s="43">
        <f t="shared" si="91"/>
        <v>56799.554889763349</v>
      </c>
      <c r="CV54" s="43">
        <f t="shared" si="91"/>
        <v>59082.360673352334</v>
      </c>
      <c r="CW54" s="43">
        <f t="shared" si="91"/>
        <v>63315.955095448793</v>
      </c>
      <c r="CX54" s="43">
        <f t="shared" si="91"/>
        <v>67342.30455399098</v>
      </c>
      <c r="CY54" s="43">
        <f t="shared" si="91"/>
        <v>71200.340818193043</v>
      </c>
      <c r="CZ54" s="43">
        <f t="shared" si="91"/>
        <v>74790.323543748294</v>
      </c>
      <c r="DA54" s="43">
        <f t="shared" si="91"/>
        <v>78046.25550357344</v>
      </c>
    </row>
    <row r="55" spans="2:155">
      <c r="B55" s="1" t="s">
        <v>261</v>
      </c>
      <c r="C55" s="1">
        <f t="shared" ref="C55:AF55" si="92">C50-C51-C54</f>
        <v>1884</v>
      </c>
      <c r="D55" s="1">
        <f t="shared" si="92"/>
        <v>1874</v>
      </c>
      <c r="E55" s="1">
        <f t="shared" si="92"/>
        <v>2074</v>
      </c>
      <c r="F55" s="1">
        <f t="shared" si="92"/>
        <v>2480</v>
      </c>
      <c r="G55" s="1">
        <f t="shared" si="92"/>
        <v>2488</v>
      </c>
      <c r="H55" s="1">
        <f t="shared" si="92"/>
        <v>2365</v>
      </c>
      <c r="I55" s="1">
        <f t="shared" si="92"/>
        <v>2547</v>
      </c>
      <c r="J55" s="1">
        <f t="shared" si="92"/>
        <v>2981</v>
      </c>
      <c r="K55" s="1">
        <f t="shared" si="92"/>
        <v>2296</v>
      </c>
      <c r="L55" s="1">
        <f t="shared" si="92"/>
        <v>2881</v>
      </c>
      <c r="M55" s="1">
        <f t="shared" si="92"/>
        <v>3058</v>
      </c>
      <c r="N55" s="1">
        <f t="shared" si="92"/>
        <v>3507</v>
      </c>
      <c r="O55" s="1">
        <f t="shared" si="92"/>
        <v>3389</v>
      </c>
      <c r="P55" s="1">
        <f t="shared" si="92"/>
        <v>3237</v>
      </c>
      <c r="Q55" s="1">
        <f t="shared" si="92"/>
        <v>2740</v>
      </c>
      <c r="R55" s="1">
        <f t="shared" si="92"/>
        <v>4468</v>
      </c>
      <c r="S55" s="1">
        <f t="shared" si="92"/>
        <v>3748</v>
      </c>
      <c r="T55" s="1">
        <f t="shared" si="92"/>
        <v>3465</v>
      </c>
      <c r="U55" s="1">
        <f t="shared" si="92"/>
        <v>3761</v>
      </c>
      <c r="V55" s="1">
        <f t="shared" si="92"/>
        <v>4429</v>
      </c>
      <c r="W55" s="1">
        <f t="shared" si="92"/>
        <v>4115</v>
      </c>
      <c r="X55" s="1">
        <f t="shared" si="92"/>
        <v>4258</v>
      </c>
      <c r="Y55" s="1">
        <f t="shared" si="92"/>
        <v>3724</v>
      </c>
      <c r="Z55" s="1">
        <f t="shared" si="92"/>
        <v>4399</v>
      </c>
      <c r="AA55" s="1">
        <f t="shared" si="92"/>
        <v>4447</v>
      </c>
      <c r="AB55" s="1">
        <f t="shared" si="92"/>
        <v>4825</v>
      </c>
      <c r="AC55" s="1">
        <f t="shared" si="92"/>
        <v>4708</v>
      </c>
      <c r="AD55" s="1">
        <f t="shared" si="92"/>
        <v>5380</v>
      </c>
      <c r="AE55" s="1">
        <f t="shared" si="92"/>
        <v>5342</v>
      </c>
      <c r="AF55" s="1">
        <f t="shared" si="92"/>
        <v>5968</v>
      </c>
      <c r="AG55" s="1">
        <f t="shared" ref="AG55:BL55" si="93">AG50-AG51-AG54</f>
        <v>5767</v>
      </c>
      <c r="AH55" s="1">
        <f t="shared" si="93"/>
        <v>6639</v>
      </c>
      <c r="AI55" s="1">
        <f t="shared" si="93"/>
        <v>6568</v>
      </c>
      <c r="AJ55" s="1">
        <f t="shared" si="93"/>
        <v>4132</v>
      </c>
      <c r="AK55" s="1">
        <f t="shared" si="93"/>
        <v>7782</v>
      </c>
      <c r="AL55" s="1">
        <f t="shared" si="93"/>
        <v>7696</v>
      </c>
      <c r="AM55" s="1">
        <f t="shared" si="93"/>
        <v>7633</v>
      </c>
      <c r="AN55" s="1">
        <f t="shared" si="93"/>
        <v>3045</v>
      </c>
      <c r="AO55" s="1">
        <f t="shared" si="93"/>
        <v>8625</v>
      </c>
      <c r="AP55" s="1">
        <f t="shared" si="93"/>
        <v>8221</v>
      </c>
      <c r="AQ55" s="1">
        <f t="shared" si="93"/>
        <v>6608</v>
      </c>
      <c r="AR55" s="1">
        <f t="shared" si="93"/>
        <v>9180</v>
      </c>
      <c r="AS55" s="1">
        <f t="shared" si="93"/>
        <v>9177</v>
      </c>
      <c r="AT55" s="1">
        <f t="shared" si="93"/>
        <v>9266</v>
      </c>
      <c r="AU55" s="1">
        <f t="shared" si="93"/>
        <v>7977</v>
      </c>
      <c r="AV55" s="1">
        <f t="shared" si="93"/>
        <v>6383</v>
      </c>
      <c r="AW55" s="1">
        <f t="shared" si="93"/>
        <v>11213</v>
      </c>
      <c r="AX55" s="1">
        <f t="shared" si="93"/>
        <v>15651</v>
      </c>
      <c r="AY55" s="1">
        <f t="shared" si="93"/>
        <v>16437</v>
      </c>
      <c r="AZ55" s="1">
        <f t="shared" si="93"/>
        <v>19361</v>
      </c>
      <c r="BA55" s="1">
        <f t="shared" si="93"/>
        <v>21031</v>
      </c>
      <c r="BB55" s="1">
        <f t="shared" si="93"/>
        <v>21885</v>
      </c>
      <c r="BC55" s="1">
        <f t="shared" si="93"/>
        <v>20094</v>
      </c>
      <c r="BD55" s="1">
        <f t="shared" si="93"/>
        <v>19453</v>
      </c>
      <c r="BE55" s="1">
        <f t="shared" si="93"/>
        <v>17135</v>
      </c>
      <c r="BF55" s="1">
        <f t="shared" si="93"/>
        <v>18160</v>
      </c>
      <c r="BG55" s="1">
        <f t="shared" si="93"/>
        <v>17415</v>
      </c>
      <c r="BH55" s="1">
        <f t="shared" si="93"/>
        <v>21838</v>
      </c>
      <c r="BI55" s="1">
        <f t="shared" si="93"/>
        <v>21343</v>
      </c>
      <c r="BJ55" s="1">
        <f t="shared" si="93"/>
        <v>23697</v>
      </c>
      <c r="BK55" s="1">
        <f t="shared" si="93"/>
        <v>25472</v>
      </c>
      <c r="BL55" s="1">
        <f t="shared" si="93"/>
        <v>27425</v>
      </c>
      <c r="BM55" s="1">
        <f t="shared" ref="BM55:BO55" si="94">BM50-BM51-BM54</f>
        <v>28521</v>
      </c>
      <c r="BN55" s="1">
        <f t="shared" si="94"/>
        <v>30972</v>
      </c>
      <c r="BO55" s="1">
        <f t="shared" si="94"/>
        <v>30606</v>
      </c>
      <c r="BP55" s="1">
        <f t="shared" ref="BP55:BQ55" si="95">BP50-BP51-BP54</f>
        <v>31271</v>
      </c>
      <c r="BQ55" s="1">
        <f t="shared" si="95"/>
        <v>31228</v>
      </c>
      <c r="CB55" s="1">
        <f t="shared" si="62"/>
        <v>8312</v>
      </c>
      <c r="CC55" s="1">
        <f t="shared" si="63"/>
        <v>10381</v>
      </c>
      <c r="CD55" s="1">
        <f t="shared" si="64"/>
        <v>11742</v>
      </c>
      <c r="CE55" s="1">
        <f t="shared" si="65"/>
        <v>13834</v>
      </c>
      <c r="CF55" s="1">
        <f t="shared" si="66"/>
        <v>15403</v>
      </c>
      <c r="CG55" s="1">
        <f t="shared" si="67"/>
        <v>16496</v>
      </c>
      <c r="CH55" s="1">
        <f t="shared" si="68"/>
        <v>19360</v>
      </c>
      <c r="CI55" s="1">
        <f t="shared" si="69"/>
        <v>23716</v>
      </c>
      <c r="CJ55" s="1">
        <f t="shared" si="70"/>
        <v>26178</v>
      </c>
      <c r="CK55" s="1">
        <f t="shared" si="71"/>
        <v>27524</v>
      </c>
      <c r="CL55" s="1">
        <f t="shared" si="72"/>
        <v>34231</v>
      </c>
      <c r="CM55" s="1">
        <f t="shared" si="73"/>
        <v>41224</v>
      </c>
      <c r="CN55" s="1">
        <f t="shared" si="74"/>
        <v>78714</v>
      </c>
      <c r="CO55" s="1">
        <f t="shared" si="75"/>
        <v>74842</v>
      </c>
      <c r="CP55" s="1">
        <f t="shared" si="76"/>
        <v>84293</v>
      </c>
      <c r="CQ55" s="1">
        <f t="shared" si="77"/>
        <v>112390</v>
      </c>
      <c r="CR55" s="43">
        <f t="shared" ref="CR55:DA55" si="96">CR50-SUM(CR51:CR53)</f>
        <v>131620.32856000002</v>
      </c>
      <c r="CS55" s="43">
        <f t="shared" si="96"/>
        <v>148788.4684982</v>
      </c>
      <c r="CT55" s="43">
        <f t="shared" si="96"/>
        <v>170794.55045968376</v>
      </c>
      <c r="CU55" s="43">
        <f t="shared" si="96"/>
        <v>193388.96069609903</v>
      </c>
      <c r="CV55" s="43">
        <f t="shared" si="96"/>
        <v>218604.73449140365</v>
      </c>
      <c r="CW55" s="43">
        <f t="shared" si="96"/>
        <v>240472.71834231052</v>
      </c>
      <c r="CX55" s="43">
        <f t="shared" si="96"/>
        <v>264215.47041846463</v>
      </c>
      <c r="CY55" s="43">
        <f t="shared" si="96"/>
        <v>288471.4839335038</v>
      </c>
      <c r="CZ55" s="43">
        <f t="shared" si="96"/>
        <v>310847.28222870384</v>
      </c>
      <c r="DA55" s="43">
        <f t="shared" si="96"/>
        <v>332723.5103047078</v>
      </c>
    </row>
    <row r="56" spans="2:155">
      <c r="B56" s="1" t="s">
        <v>262</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CB56" s="1">
        <f t="shared" si="62"/>
        <v>69</v>
      </c>
      <c r="CC56" s="1">
        <f t="shared" si="63"/>
        <v>415</v>
      </c>
      <c r="CD56" s="1">
        <f t="shared" si="64"/>
        <v>584</v>
      </c>
      <c r="CE56" s="1">
        <f t="shared" si="65"/>
        <v>635</v>
      </c>
      <c r="CF56" s="1">
        <f t="shared" si="66"/>
        <v>496</v>
      </c>
      <c r="CG56" s="1">
        <f t="shared" si="67"/>
        <v>763</v>
      </c>
      <c r="CH56" s="1">
        <f t="shared" si="68"/>
        <v>291</v>
      </c>
      <c r="CI56" s="1">
        <f t="shared" si="69"/>
        <v>434</v>
      </c>
      <c r="CJ56" s="1">
        <f t="shared" si="70"/>
        <v>1015</v>
      </c>
      <c r="CK56" s="1">
        <f t="shared" si="71"/>
        <v>7389</v>
      </c>
      <c r="CL56" s="1">
        <f t="shared" si="72"/>
        <v>5394</v>
      </c>
      <c r="CM56" s="1">
        <f t="shared" si="73"/>
        <v>6858</v>
      </c>
      <c r="CN56" s="1">
        <f t="shared" si="74"/>
        <v>12020</v>
      </c>
      <c r="CO56" s="1">
        <f t="shared" si="75"/>
        <v>-3514</v>
      </c>
      <c r="CP56" s="1">
        <f t="shared" si="76"/>
        <v>1424</v>
      </c>
      <c r="CQ56" s="1">
        <f t="shared" si="77"/>
        <v>7425</v>
      </c>
      <c r="CR56" s="43">
        <f t="shared" ref="CR56:DA56" si="97">CQ56*(1+$DA$74)</f>
        <v>10005.1875</v>
      </c>
      <c r="CS56" s="43">
        <f t="shared" si="97"/>
        <v>13481.99015625</v>
      </c>
      <c r="CT56" s="43">
        <f t="shared" si="97"/>
        <v>18166.981735546873</v>
      </c>
      <c r="CU56" s="43">
        <f t="shared" si="97"/>
        <v>24480.007888649408</v>
      </c>
      <c r="CV56" s="43">
        <f t="shared" si="97"/>
        <v>32986.810629955078</v>
      </c>
      <c r="CW56" s="43">
        <f t="shared" si="97"/>
        <v>44449.727323864463</v>
      </c>
      <c r="CX56" s="43">
        <f t="shared" si="97"/>
        <v>59896.007568907364</v>
      </c>
      <c r="CY56" s="43">
        <f t="shared" si="97"/>
        <v>80709.870199102661</v>
      </c>
      <c r="CZ56" s="43">
        <f t="shared" si="97"/>
        <v>108756.55009329083</v>
      </c>
      <c r="DA56" s="43">
        <f t="shared" si="97"/>
        <v>146549.45125070939</v>
      </c>
    </row>
    <row r="57" spans="2:155">
      <c r="B57" s="1" t="s">
        <v>263</v>
      </c>
      <c r="C57" s="1">
        <f t="shared" ref="C57:BM57" si="98">C55+C56</f>
        <v>1890</v>
      </c>
      <c r="D57" s="1">
        <f t="shared" si="98"/>
        <v>1856</v>
      </c>
      <c r="E57" s="1">
        <f t="shared" si="98"/>
        <v>2067</v>
      </c>
      <c r="F57" s="1">
        <f t="shared" si="98"/>
        <v>2568</v>
      </c>
      <c r="G57" s="1">
        <f t="shared" si="98"/>
        <v>2506</v>
      </c>
      <c r="H57" s="1">
        <f t="shared" si="98"/>
        <v>2434</v>
      </c>
      <c r="I57" s="1">
        <f t="shared" si="98"/>
        <v>2714</v>
      </c>
      <c r="J57" s="1">
        <f t="shared" si="98"/>
        <v>3142</v>
      </c>
      <c r="K57" s="1">
        <f t="shared" si="98"/>
        <v>2392</v>
      </c>
      <c r="L57" s="1">
        <f t="shared" si="98"/>
        <v>3085</v>
      </c>
      <c r="M57" s="1">
        <f t="shared" si="98"/>
        <v>3360</v>
      </c>
      <c r="N57" s="1">
        <f t="shared" si="98"/>
        <v>3489</v>
      </c>
      <c r="O57" s="1">
        <f t="shared" si="98"/>
        <v>3545</v>
      </c>
      <c r="P57" s="1">
        <f t="shared" si="98"/>
        <v>3490</v>
      </c>
      <c r="Q57" s="1">
        <f t="shared" si="98"/>
        <v>2805</v>
      </c>
      <c r="R57" s="1">
        <f t="shared" si="98"/>
        <v>4629</v>
      </c>
      <c r="S57" s="1">
        <f t="shared" si="98"/>
        <v>3882</v>
      </c>
      <c r="T57" s="1">
        <f t="shared" si="98"/>
        <v>3701</v>
      </c>
      <c r="U57" s="1">
        <f t="shared" si="98"/>
        <v>3775</v>
      </c>
      <c r="V57" s="1">
        <f t="shared" si="98"/>
        <v>4541</v>
      </c>
      <c r="W57" s="1">
        <f t="shared" si="98"/>
        <v>4472</v>
      </c>
      <c r="X57" s="1">
        <f t="shared" si="98"/>
        <v>4403</v>
      </c>
      <c r="Y57" s="1">
        <f t="shared" si="98"/>
        <v>3857</v>
      </c>
      <c r="Z57" s="1">
        <f t="shared" si="98"/>
        <v>4527</v>
      </c>
      <c r="AA57" s="1">
        <f t="shared" si="98"/>
        <v>4604</v>
      </c>
      <c r="AB57" s="1">
        <f t="shared" si="98"/>
        <v>4956</v>
      </c>
      <c r="AC57" s="1">
        <f t="shared" si="98"/>
        <v>4891</v>
      </c>
      <c r="AD57" s="1">
        <f t="shared" si="98"/>
        <v>5200</v>
      </c>
      <c r="AE57" s="1">
        <f t="shared" si="98"/>
        <v>5129</v>
      </c>
      <c r="AF57" s="1">
        <f t="shared" si="98"/>
        <v>6119</v>
      </c>
      <c r="AG57" s="1">
        <f t="shared" si="98"/>
        <v>6045</v>
      </c>
      <c r="AH57" s="1">
        <f t="shared" si="98"/>
        <v>6857</v>
      </c>
      <c r="AI57" s="1">
        <f t="shared" si="98"/>
        <v>6819</v>
      </c>
      <c r="AJ57" s="1">
        <f t="shared" si="98"/>
        <v>4377</v>
      </c>
      <c r="AK57" s="1">
        <f t="shared" si="98"/>
        <v>7979</v>
      </c>
      <c r="AL57" s="1">
        <f t="shared" si="98"/>
        <v>8018</v>
      </c>
      <c r="AM57" s="1">
        <f t="shared" si="98"/>
        <v>10543</v>
      </c>
      <c r="AN57" s="1">
        <f t="shared" si="98"/>
        <v>4215</v>
      </c>
      <c r="AO57" s="1">
        <f t="shared" si="98"/>
        <v>10083</v>
      </c>
      <c r="AP57" s="1">
        <f t="shared" si="98"/>
        <v>10072</v>
      </c>
      <c r="AQ57" s="1">
        <f t="shared" si="98"/>
        <v>8146</v>
      </c>
      <c r="AR57" s="1">
        <f t="shared" si="98"/>
        <v>12147</v>
      </c>
      <c r="AS57" s="1">
        <f t="shared" si="98"/>
        <v>8628</v>
      </c>
      <c r="AT57" s="1">
        <f t="shared" si="98"/>
        <v>10704</v>
      </c>
      <c r="AU57" s="1">
        <f t="shared" si="98"/>
        <v>7757</v>
      </c>
      <c r="AV57" s="1">
        <f t="shared" si="98"/>
        <v>8277</v>
      </c>
      <c r="AW57" s="1">
        <f t="shared" si="98"/>
        <v>13359</v>
      </c>
      <c r="AX57" s="1">
        <f t="shared" si="98"/>
        <v>18689</v>
      </c>
      <c r="AY57" s="1">
        <f t="shared" si="98"/>
        <v>21283</v>
      </c>
      <c r="AZ57" s="1">
        <f t="shared" si="98"/>
        <v>21985</v>
      </c>
      <c r="BA57" s="1">
        <f t="shared" si="98"/>
        <v>23064</v>
      </c>
      <c r="BB57" s="1">
        <f t="shared" si="98"/>
        <v>24402</v>
      </c>
      <c r="BC57" s="1">
        <f t="shared" si="98"/>
        <v>18934</v>
      </c>
      <c r="BD57" s="1">
        <f t="shared" si="98"/>
        <v>19014</v>
      </c>
      <c r="BE57" s="1">
        <f t="shared" si="98"/>
        <v>16233</v>
      </c>
      <c r="BF57" s="1">
        <f t="shared" si="98"/>
        <v>17147</v>
      </c>
      <c r="BG57" s="1">
        <f t="shared" si="98"/>
        <v>18205</v>
      </c>
      <c r="BH57" s="1">
        <f t="shared" si="98"/>
        <v>21903</v>
      </c>
      <c r="BI57" s="1">
        <f t="shared" si="98"/>
        <v>21197</v>
      </c>
      <c r="BJ57" s="1">
        <f t="shared" si="98"/>
        <v>24412</v>
      </c>
      <c r="BK57" s="1">
        <f t="shared" si="98"/>
        <v>28315</v>
      </c>
      <c r="BL57" s="1">
        <f t="shared" si="98"/>
        <v>27551</v>
      </c>
      <c r="BM57" s="1">
        <f t="shared" si="98"/>
        <v>31706</v>
      </c>
      <c r="BN57" s="1">
        <f t="shared" ref="BN57" si="99">BN55+BN56</f>
        <v>32243</v>
      </c>
      <c r="BO57" s="1">
        <f>BO55+BO56</f>
        <v>41789</v>
      </c>
      <c r="BP57" s="1">
        <f>BP55+BP56</f>
        <v>33933</v>
      </c>
      <c r="BQ57" s="1">
        <f>BQ55+BQ56</f>
        <v>43987</v>
      </c>
      <c r="CB57" s="1">
        <f t="shared" si="62"/>
        <v>8381</v>
      </c>
      <c r="CC57" s="1">
        <f t="shared" si="63"/>
        <v>10796</v>
      </c>
      <c r="CD57" s="1">
        <f t="shared" si="64"/>
        <v>12326</v>
      </c>
      <c r="CE57" s="1">
        <f t="shared" si="65"/>
        <v>14469</v>
      </c>
      <c r="CF57" s="1">
        <f t="shared" si="66"/>
        <v>15899</v>
      </c>
      <c r="CG57" s="1">
        <f t="shared" si="67"/>
        <v>17259</v>
      </c>
      <c r="CH57" s="1">
        <f t="shared" si="68"/>
        <v>19651</v>
      </c>
      <c r="CI57" s="1">
        <f t="shared" si="69"/>
        <v>24150</v>
      </c>
      <c r="CJ57" s="1">
        <f t="shared" si="70"/>
        <v>27193</v>
      </c>
      <c r="CK57" s="1">
        <f t="shared" si="71"/>
        <v>34913</v>
      </c>
      <c r="CL57" s="1">
        <f t="shared" si="72"/>
        <v>39625</v>
      </c>
      <c r="CM57" s="1">
        <f t="shared" si="73"/>
        <v>48082</v>
      </c>
      <c r="CN57" s="1">
        <f t="shared" si="74"/>
        <v>90734</v>
      </c>
      <c r="CO57" s="1">
        <f t="shared" si="75"/>
        <v>71328</v>
      </c>
      <c r="CP57" s="1">
        <f t="shared" si="76"/>
        <v>85717</v>
      </c>
      <c r="CQ57" s="1">
        <f t="shared" si="77"/>
        <v>119815</v>
      </c>
      <c r="CR57" s="43">
        <f>SUM(CR55:CR56)</f>
        <v>141625.51606000002</v>
      </c>
      <c r="CS57" s="43">
        <f t="shared" ref="CS57:DA57" si="100">SUM(CS55:CS56)</f>
        <v>162270.45865444999</v>
      </c>
      <c r="CT57" s="43">
        <f t="shared" si="100"/>
        <v>188961.53219523063</v>
      </c>
      <c r="CU57" s="43">
        <f t="shared" si="100"/>
        <v>217868.96858474845</v>
      </c>
      <c r="CV57" s="43">
        <f t="shared" si="100"/>
        <v>251591.54512135874</v>
      </c>
      <c r="CW57" s="43">
        <f t="shared" si="100"/>
        <v>284922.44566617499</v>
      </c>
      <c r="CX57" s="43">
        <f t="shared" si="100"/>
        <v>324111.47798737197</v>
      </c>
      <c r="CY57" s="43">
        <f t="shared" si="100"/>
        <v>369181.35413260647</v>
      </c>
      <c r="CZ57" s="43">
        <f t="shared" si="100"/>
        <v>419603.83232199471</v>
      </c>
      <c r="DA57" s="43">
        <f t="shared" si="100"/>
        <v>479272.96155541716</v>
      </c>
    </row>
    <row r="58" spans="2:155">
      <c r="B58" s="1" t="s">
        <v>264</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CB58" s="1">
        <f t="shared" si="62"/>
        <v>1861</v>
      </c>
      <c r="CC58" s="1">
        <f t="shared" si="63"/>
        <v>2291</v>
      </c>
      <c r="CD58" s="1">
        <f t="shared" si="64"/>
        <v>2589</v>
      </c>
      <c r="CE58" s="1">
        <f t="shared" si="65"/>
        <v>2916</v>
      </c>
      <c r="CF58" s="1">
        <f t="shared" si="66"/>
        <v>2739</v>
      </c>
      <c r="CG58" s="1">
        <f t="shared" si="67"/>
        <v>3639</v>
      </c>
      <c r="CH58" s="1">
        <f t="shared" si="68"/>
        <v>3303</v>
      </c>
      <c r="CI58" s="1">
        <f t="shared" si="69"/>
        <v>4672</v>
      </c>
      <c r="CJ58" s="1">
        <f t="shared" si="70"/>
        <v>14531</v>
      </c>
      <c r="CK58" s="1">
        <f t="shared" si="71"/>
        <v>4177</v>
      </c>
      <c r="CL58" s="1">
        <f t="shared" si="72"/>
        <v>5282</v>
      </c>
      <c r="CM58" s="1">
        <f t="shared" si="73"/>
        <v>7813</v>
      </c>
      <c r="CN58" s="1">
        <f t="shared" si="74"/>
        <v>14701</v>
      </c>
      <c r="CO58" s="1">
        <f t="shared" si="75"/>
        <v>11356</v>
      </c>
      <c r="CP58" s="1">
        <f t="shared" si="76"/>
        <v>11922</v>
      </c>
      <c r="CQ58" s="1">
        <f t="shared" si="77"/>
        <v>19697</v>
      </c>
      <c r="CR58" s="43">
        <f t="shared" ref="CR58:DA58" si="101">CR57*CR69</f>
        <v>26908.848051400004</v>
      </c>
      <c r="CS58" s="43">
        <f t="shared" si="101"/>
        <v>30831.387144345499</v>
      </c>
      <c r="CT58" s="43">
        <f t="shared" si="101"/>
        <v>35902.691117093818</v>
      </c>
      <c r="CU58" s="43">
        <f t="shared" si="101"/>
        <v>41395.104031102208</v>
      </c>
      <c r="CV58" s="43">
        <f t="shared" si="101"/>
        <v>47802.393573058158</v>
      </c>
      <c r="CW58" s="43">
        <f t="shared" si="101"/>
        <v>54135.26467657325</v>
      </c>
      <c r="CX58" s="43">
        <f t="shared" si="101"/>
        <v>61581.180817600674</v>
      </c>
      <c r="CY58" s="43">
        <f t="shared" si="101"/>
        <v>70144.457285195225</v>
      </c>
      <c r="CZ58" s="43">
        <f t="shared" si="101"/>
        <v>79724.728141178988</v>
      </c>
      <c r="DA58" s="43">
        <f t="shared" si="101"/>
        <v>91061.862695529257</v>
      </c>
    </row>
    <row r="59" spans="2:155" s="2" customFormat="1" ht="15">
      <c r="B59" s="2" t="s">
        <v>265</v>
      </c>
      <c r="C59" s="2">
        <f t="shared" ref="C59:BM59" si="102">C57-C58</f>
        <v>1423</v>
      </c>
      <c r="D59" s="2">
        <f t="shared" si="102"/>
        <v>1485</v>
      </c>
      <c r="E59" s="2">
        <f t="shared" si="102"/>
        <v>1639</v>
      </c>
      <c r="F59" s="2">
        <f t="shared" si="102"/>
        <v>1973</v>
      </c>
      <c r="G59" s="2">
        <f t="shared" si="102"/>
        <v>1955</v>
      </c>
      <c r="H59" s="2">
        <f t="shared" si="102"/>
        <v>1840</v>
      </c>
      <c r="I59" s="2">
        <f t="shared" si="102"/>
        <v>2167</v>
      </c>
      <c r="J59" s="2">
        <f t="shared" si="102"/>
        <v>2543</v>
      </c>
      <c r="K59" s="2">
        <f t="shared" si="102"/>
        <v>1798</v>
      </c>
      <c r="L59" s="2">
        <f t="shared" si="102"/>
        <v>2505</v>
      </c>
      <c r="M59" s="2">
        <f t="shared" si="102"/>
        <v>2729</v>
      </c>
      <c r="N59" s="2">
        <f t="shared" si="102"/>
        <v>2705</v>
      </c>
      <c r="O59" s="2">
        <f t="shared" si="102"/>
        <v>2890</v>
      </c>
      <c r="P59" s="2">
        <f t="shared" si="102"/>
        <v>2833</v>
      </c>
      <c r="Q59" s="2">
        <f t="shared" si="102"/>
        <v>2158</v>
      </c>
      <c r="R59" s="2">
        <f t="shared" si="102"/>
        <v>3672</v>
      </c>
      <c r="S59" s="2">
        <f t="shared" si="102"/>
        <v>3528</v>
      </c>
      <c r="T59" s="2">
        <f t="shared" si="102"/>
        <v>2774</v>
      </c>
      <c r="U59" s="2">
        <f t="shared" si="102"/>
        <v>3163</v>
      </c>
      <c r="V59" s="2">
        <f t="shared" si="102"/>
        <v>3695</v>
      </c>
      <c r="W59" s="2">
        <f t="shared" si="102"/>
        <v>3650</v>
      </c>
      <c r="X59" s="2">
        <f t="shared" si="102"/>
        <v>3419</v>
      </c>
      <c r="Y59" s="2">
        <f t="shared" si="102"/>
        <v>2924</v>
      </c>
      <c r="Z59" s="2">
        <f t="shared" si="102"/>
        <v>3627</v>
      </c>
      <c r="AA59" s="2">
        <f t="shared" si="102"/>
        <v>3515</v>
      </c>
      <c r="AB59" s="2">
        <f t="shared" si="102"/>
        <v>3931</v>
      </c>
      <c r="AC59" s="2">
        <f t="shared" si="102"/>
        <v>3979</v>
      </c>
      <c r="AD59" s="2">
        <f t="shared" si="102"/>
        <v>4923</v>
      </c>
      <c r="AE59" s="2">
        <f t="shared" si="102"/>
        <v>4207</v>
      </c>
      <c r="AF59" s="2">
        <f t="shared" si="102"/>
        <v>4877</v>
      </c>
      <c r="AG59" s="2">
        <f t="shared" si="102"/>
        <v>5061</v>
      </c>
      <c r="AH59" s="2">
        <f t="shared" si="102"/>
        <v>5333</v>
      </c>
      <c r="AI59" s="2">
        <f t="shared" si="102"/>
        <v>5426</v>
      </c>
      <c r="AJ59" s="2">
        <f t="shared" si="102"/>
        <v>3524</v>
      </c>
      <c r="AK59" s="2">
        <f t="shared" si="102"/>
        <v>6732</v>
      </c>
      <c r="AL59" s="2">
        <f t="shared" si="102"/>
        <v>-3020</v>
      </c>
      <c r="AM59" s="2">
        <f t="shared" si="102"/>
        <v>9401</v>
      </c>
      <c r="AN59" s="2">
        <f t="shared" si="102"/>
        <v>3195</v>
      </c>
      <c r="AO59" s="2">
        <f t="shared" si="102"/>
        <v>9192</v>
      </c>
      <c r="AP59" s="2">
        <f t="shared" si="102"/>
        <v>8948</v>
      </c>
      <c r="AQ59" s="2">
        <f t="shared" si="102"/>
        <v>6657</v>
      </c>
      <c r="AR59" s="2">
        <f t="shared" si="102"/>
        <v>9947</v>
      </c>
      <c r="AS59" s="2">
        <f t="shared" si="102"/>
        <v>7068</v>
      </c>
      <c r="AT59" s="2">
        <f t="shared" si="102"/>
        <v>10671</v>
      </c>
      <c r="AU59" s="2">
        <f t="shared" si="102"/>
        <v>6836</v>
      </c>
      <c r="AV59" s="2">
        <f t="shared" si="102"/>
        <v>6959</v>
      </c>
      <c r="AW59" s="2">
        <f t="shared" si="102"/>
        <v>11247</v>
      </c>
      <c r="AX59" s="2">
        <f t="shared" si="102"/>
        <v>15227</v>
      </c>
      <c r="AY59" s="2">
        <f t="shared" si="102"/>
        <v>17930</v>
      </c>
      <c r="AZ59" s="2">
        <f t="shared" si="102"/>
        <v>18525</v>
      </c>
      <c r="BA59" s="2">
        <f t="shared" si="102"/>
        <v>18936</v>
      </c>
      <c r="BB59" s="2">
        <f t="shared" si="102"/>
        <v>20642</v>
      </c>
      <c r="BC59" s="2">
        <f t="shared" si="102"/>
        <v>16436</v>
      </c>
      <c r="BD59" s="2">
        <f t="shared" si="102"/>
        <v>16002</v>
      </c>
      <c r="BE59" s="2">
        <f t="shared" si="102"/>
        <v>13910</v>
      </c>
      <c r="BF59" s="2">
        <f t="shared" si="102"/>
        <v>13624</v>
      </c>
      <c r="BG59" s="2">
        <f t="shared" si="102"/>
        <v>15051</v>
      </c>
      <c r="BH59" s="2">
        <f t="shared" si="102"/>
        <v>18368</v>
      </c>
      <c r="BI59" s="2">
        <f t="shared" si="102"/>
        <v>19689</v>
      </c>
      <c r="BJ59" s="2">
        <f t="shared" si="102"/>
        <v>20687</v>
      </c>
      <c r="BK59" s="2">
        <f t="shared" si="102"/>
        <v>23662</v>
      </c>
      <c r="BL59" s="2">
        <f t="shared" si="102"/>
        <v>23619</v>
      </c>
      <c r="BM59" s="2">
        <f t="shared" si="102"/>
        <v>26301</v>
      </c>
      <c r="BN59" s="2">
        <f t="shared" ref="BN59" si="103">BN57-BN58</f>
        <v>26536</v>
      </c>
      <c r="BO59" s="2">
        <f>BO57-BO58</f>
        <v>34540</v>
      </c>
      <c r="BP59" s="2">
        <f>BP57-BP58</f>
        <v>28196</v>
      </c>
      <c r="BQ59" s="2">
        <f>BQ57-BQ58</f>
        <v>34979</v>
      </c>
      <c r="BR59" s="26">
        <v>29490</v>
      </c>
      <c r="BS59" s="26">
        <v>28340</v>
      </c>
      <c r="BT59" s="26">
        <v>29120</v>
      </c>
      <c r="BU59" s="26">
        <v>29980</v>
      </c>
      <c r="BV59" s="26">
        <v>32980</v>
      </c>
      <c r="BW59" s="26">
        <v>30680</v>
      </c>
      <c r="BX59" s="26"/>
      <c r="BY59" s="26"/>
      <c r="BZ59" s="26"/>
      <c r="CA59" s="26"/>
      <c r="CB59" s="2">
        <f t="shared" si="62"/>
        <v>6520</v>
      </c>
      <c r="CC59" s="2">
        <f t="shared" si="63"/>
        <v>8505</v>
      </c>
      <c r="CD59" s="2">
        <f t="shared" si="64"/>
        <v>9737</v>
      </c>
      <c r="CE59" s="2">
        <f t="shared" si="65"/>
        <v>11553</v>
      </c>
      <c r="CF59" s="2">
        <f t="shared" si="66"/>
        <v>13160</v>
      </c>
      <c r="CG59" s="2">
        <f t="shared" si="67"/>
        <v>13620</v>
      </c>
      <c r="CH59" s="2">
        <f t="shared" si="68"/>
        <v>16348</v>
      </c>
      <c r="CI59" s="2">
        <f t="shared" si="69"/>
        <v>19478</v>
      </c>
      <c r="CJ59" s="2">
        <f t="shared" si="70"/>
        <v>12662</v>
      </c>
      <c r="CK59" s="2">
        <f t="shared" si="71"/>
        <v>30736</v>
      </c>
      <c r="CL59" s="2">
        <f t="shared" si="72"/>
        <v>34343</v>
      </c>
      <c r="CM59" s="2">
        <f t="shared" si="73"/>
        <v>40269</v>
      </c>
      <c r="CN59" s="2">
        <f t="shared" si="74"/>
        <v>76033</v>
      </c>
      <c r="CO59" s="2">
        <f t="shared" si="75"/>
        <v>59972</v>
      </c>
      <c r="CP59" s="2">
        <f t="shared" si="76"/>
        <v>73795</v>
      </c>
      <c r="CQ59" s="2">
        <f t="shared" si="77"/>
        <v>100118</v>
      </c>
      <c r="CR59" s="44">
        <f>CR57-CR58</f>
        <v>114716.66800860001</v>
      </c>
      <c r="CS59" s="44">
        <f t="shared" ref="CS59:DA59" si="104">CS57-CS58</f>
        <v>131439.07151010449</v>
      </c>
      <c r="CT59" s="44">
        <f t="shared" si="104"/>
        <v>153058.84107813681</v>
      </c>
      <c r="CU59" s="44">
        <f t="shared" si="104"/>
        <v>176473.86455364624</v>
      </c>
      <c r="CV59" s="44">
        <f t="shared" si="104"/>
        <v>203789.15154830058</v>
      </c>
      <c r="CW59" s="44">
        <f t="shared" si="104"/>
        <v>230787.18098960174</v>
      </c>
      <c r="CX59" s="44">
        <f t="shared" si="104"/>
        <v>262530.29716977128</v>
      </c>
      <c r="CY59" s="44">
        <f t="shared" si="104"/>
        <v>299036.89684741123</v>
      </c>
      <c r="CZ59" s="44">
        <f t="shared" si="104"/>
        <v>339879.10418081575</v>
      </c>
      <c r="DA59" s="44">
        <f t="shared" si="104"/>
        <v>388211.09885988792</v>
      </c>
      <c r="DB59" s="26">
        <f t="shared" ref="DB59:EG59" si="105">DA59*(1+$DA$75)</f>
        <v>398886.90407853486</v>
      </c>
      <c r="DC59" s="26">
        <f t="shared" si="105"/>
        <v>409856.2939406946</v>
      </c>
      <c r="DD59" s="26">
        <f t="shared" si="105"/>
        <v>421127.34202406375</v>
      </c>
      <c r="DE59" s="26">
        <f t="shared" si="105"/>
        <v>432708.34392972552</v>
      </c>
      <c r="DF59" s="26">
        <f t="shared" si="105"/>
        <v>444607.82338779303</v>
      </c>
      <c r="DG59" s="26">
        <f t="shared" si="105"/>
        <v>456834.53853095736</v>
      </c>
      <c r="DH59" s="26">
        <f t="shared" si="105"/>
        <v>469397.48834055872</v>
      </c>
      <c r="DI59" s="26">
        <f t="shared" si="105"/>
        <v>482305.91926992411</v>
      </c>
      <c r="DJ59" s="26">
        <f t="shared" si="105"/>
        <v>495569.33204984706</v>
      </c>
      <c r="DK59" s="26">
        <f t="shared" si="105"/>
        <v>509197.48868121789</v>
      </c>
      <c r="DL59" s="26">
        <f t="shared" si="105"/>
        <v>523200.4196199514</v>
      </c>
      <c r="DM59" s="26">
        <f t="shared" si="105"/>
        <v>537588.43115950015</v>
      </c>
      <c r="DN59" s="26">
        <f t="shared" si="105"/>
        <v>552372.1130163864</v>
      </c>
      <c r="DO59" s="26">
        <f t="shared" si="105"/>
        <v>567562.34612433705</v>
      </c>
      <c r="DP59" s="26">
        <f t="shared" si="105"/>
        <v>583170.31064275641</v>
      </c>
      <c r="DQ59" s="26">
        <f t="shared" si="105"/>
        <v>599207.49418543221</v>
      </c>
      <c r="DR59" s="26">
        <f t="shared" si="105"/>
        <v>615685.70027553162</v>
      </c>
      <c r="DS59" s="26">
        <f t="shared" si="105"/>
        <v>632617.05703310878</v>
      </c>
      <c r="DT59" s="26">
        <f t="shared" si="105"/>
        <v>650014.02610151935</v>
      </c>
      <c r="DU59" s="26">
        <f t="shared" si="105"/>
        <v>667889.41181931121</v>
      </c>
      <c r="DV59" s="26">
        <f t="shared" si="105"/>
        <v>686256.37064434227</v>
      </c>
      <c r="DW59" s="26">
        <f t="shared" si="105"/>
        <v>705128.42083706171</v>
      </c>
      <c r="DX59" s="26">
        <f t="shared" si="105"/>
        <v>724519.45241008094</v>
      </c>
      <c r="DY59" s="26">
        <f t="shared" si="105"/>
        <v>744443.73735135817</v>
      </c>
      <c r="DZ59" s="26">
        <f t="shared" si="105"/>
        <v>764915.9401285206</v>
      </c>
      <c r="EA59" s="26">
        <f t="shared" si="105"/>
        <v>785951.12848205492</v>
      </c>
      <c r="EB59" s="26">
        <f t="shared" si="105"/>
        <v>807564.78451531148</v>
      </c>
      <c r="EC59" s="26">
        <f t="shared" si="105"/>
        <v>829772.81608948263</v>
      </c>
      <c r="ED59" s="26">
        <f t="shared" si="105"/>
        <v>852591.56853194349</v>
      </c>
      <c r="EE59" s="26">
        <f t="shared" si="105"/>
        <v>876037.83666657202</v>
      </c>
      <c r="EF59" s="26">
        <f t="shared" si="105"/>
        <v>900128.87717490282</v>
      </c>
      <c r="EG59" s="26">
        <f t="shared" si="105"/>
        <v>924882.42129721271</v>
      </c>
      <c r="EH59" s="26">
        <f t="shared" ref="EH59:EY59" si="106">EG59*(1+$DA$75)</f>
        <v>950316.68788288615</v>
      </c>
      <c r="EI59" s="26">
        <f t="shared" si="106"/>
        <v>976450.39679966564</v>
      </c>
      <c r="EJ59" s="26">
        <f t="shared" si="106"/>
        <v>1003302.7827116565</v>
      </c>
      <c r="EK59" s="26">
        <f t="shared" si="106"/>
        <v>1030893.6092362271</v>
      </c>
      <c r="EL59" s="26">
        <f t="shared" si="106"/>
        <v>1059243.1834902235</v>
      </c>
      <c r="EM59" s="26">
        <f t="shared" si="106"/>
        <v>1088372.3710362047</v>
      </c>
      <c r="EN59" s="26">
        <f t="shared" si="106"/>
        <v>1118302.6112397003</v>
      </c>
      <c r="EO59" s="26">
        <f t="shared" si="106"/>
        <v>1149055.9330487922</v>
      </c>
      <c r="EP59" s="26">
        <f t="shared" si="106"/>
        <v>1180654.9712076341</v>
      </c>
      <c r="EQ59" s="26">
        <f t="shared" si="106"/>
        <v>1213122.9829158441</v>
      </c>
      <c r="ER59" s="26">
        <f t="shared" si="106"/>
        <v>1246483.8649460298</v>
      </c>
      <c r="ES59" s="26">
        <f t="shared" si="106"/>
        <v>1280762.1712320459</v>
      </c>
      <c r="ET59" s="26">
        <f t="shared" si="106"/>
        <v>1315983.1309409272</v>
      </c>
      <c r="EU59" s="26">
        <f t="shared" si="106"/>
        <v>1352172.6670418028</v>
      </c>
      <c r="EV59" s="26">
        <f t="shared" si="106"/>
        <v>1389357.4153854526</v>
      </c>
      <c r="EW59" s="26">
        <f t="shared" si="106"/>
        <v>1427564.7443085527</v>
      </c>
      <c r="EX59" s="26">
        <f t="shared" si="106"/>
        <v>1466822.774777038</v>
      </c>
      <c r="EY59" s="26">
        <f t="shared" si="106"/>
        <v>1507160.4010834068</v>
      </c>
    </row>
    <row r="60" spans="2:155">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CB60" s="1">
        <f>AVERAGE(C60:F60)</f>
        <v>12638.75</v>
      </c>
      <c r="CC60" s="1">
        <f>AVERAGE(G60:J60)</f>
        <v>12735.75</v>
      </c>
      <c r="CD60" s="1">
        <f>AVERAGE(K60:N60)</f>
        <v>12896.75</v>
      </c>
      <c r="CE60" s="1">
        <f>AVERAGE(O60:R60)</f>
        <v>13065.75</v>
      </c>
      <c r="CF60" s="1">
        <f>AVERAGE(S60:V60)</f>
        <v>13294</v>
      </c>
      <c r="CG60" s="1">
        <f>AVERAGE(W60:Z60)</f>
        <v>13503.75</v>
      </c>
      <c r="CH60" s="1">
        <f>AVERAGE(AA60:AD60)</f>
        <v>13678</v>
      </c>
      <c r="CI60" s="1">
        <f>AVERAGE(AE60:AH60)</f>
        <v>13745.25</v>
      </c>
      <c r="CJ60" s="1">
        <f>AVERAGE(AI60:AL60)</f>
        <v>13849.5</v>
      </c>
      <c r="CK60" s="1">
        <f>AVERAGE(AM60:AP60)</f>
        <v>13902.5</v>
      </c>
      <c r="CL60" s="1">
        <f>AVERAGE(AQ60:AT60)</f>
        <v>13870.75</v>
      </c>
      <c r="CM60" s="1">
        <f>AVERAGE(AU60:AX60)</f>
        <v>13642.25</v>
      </c>
      <c r="CN60" s="1">
        <f>AVERAGE(AY60:BB60)</f>
        <v>13377.75</v>
      </c>
      <c r="CO60" s="1">
        <f>AVERAGE(BC60:BF60)</f>
        <v>13104.25</v>
      </c>
      <c r="CP60" s="1">
        <f>AVERAGE(BG60:BJ60)</f>
        <v>12629.5</v>
      </c>
      <c r="CQ60" s="1">
        <f>AVERAGE(BK60:BN60)</f>
        <v>12319</v>
      </c>
      <c r="CR60" s="43">
        <f>CQ60*(1-0.015)</f>
        <v>12134.215</v>
      </c>
      <c r="CS60" s="43">
        <f t="shared" ref="CS60:DA60" si="107">CR60*(1-0.015)</f>
        <v>11952.201775</v>
      </c>
      <c r="CT60" s="43">
        <f t="shared" si="107"/>
        <v>11772.918748374999</v>
      </c>
      <c r="CU60" s="43">
        <f t="shared" si="107"/>
        <v>11596.324967149374</v>
      </c>
      <c r="CV60" s="43">
        <f t="shared" si="107"/>
        <v>11422.380092642134</v>
      </c>
      <c r="CW60" s="43">
        <f t="shared" si="107"/>
        <v>11251.044391252501</v>
      </c>
      <c r="CX60" s="43">
        <f t="shared" si="107"/>
        <v>11082.278725383712</v>
      </c>
      <c r="CY60" s="43">
        <f t="shared" si="107"/>
        <v>10916.044544502956</v>
      </c>
      <c r="CZ60" s="43">
        <f t="shared" si="107"/>
        <v>10752.303876335412</v>
      </c>
      <c r="DA60" s="43">
        <f t="shared" si="107"/>
        <v>10591.019318190381</v>
      </c>
    </row>
    <row r="61" spans="2:155">
      <c r="B61" s="1" t="s">
        <v>266</v>
      </c>
      <c r="C61" s="30">
        <f t="shared" ref="C61:AT61" si="108">C59/C60</f>
        <v>0.11284694686756543</v>
      </c>
      <c r="D61" s="30">
        <f t="shared" si="108"/>
        <v>0.11752136752136752</v>
      </c>
      <c r="E61" s="30">
        <f t="shared" si="108"/>
        <v>0.12946287519747235</v>
      </c>
      <c r="F61" s="30">
        <f t="shared" si="108"/>
        <v>0.15598070993754448</v>
      </c>
      <c r="G61" s="30">
        <f t="shared" si="108"/>
        <v>0.15374331550802139</v>
      </c>
      <c r="H61" s="30">
        <f t="shared" si="108"/>
        <v>0.14449505261504633</v>
      </c>
      <c r="I61" s="30">
        <f t="shared" si="108"/>
        <v>0.17002746174970576</v>
      </c>
      <c r="J61" s="30">
        <f t="shared" si="108"/>
        <v>0.19948227172889865</v>
      </c>
      <c r="K61" s="30">
        <f t="shared" si="108"/>
        <v>0.13980250369333644</v>
      </c>
      <c r="L61" s="30">
        <f t="shared" si="108"/>
        <v>0.19435177282954458</v>
      </c>
      <c r="M61" s="30">
        <f t="shared" si="108"/>
        <v>0.21112486461395635</v>
      </c>
      <c r="N61" s="30">
        <f t="shared" si="108"/>
        <v>0.20951126946015025</v>
      </c>
      <c r="O61" s="30">
        <f t="shared" si="108"/>
        <v>0.22210267445434984</v>
      </c>
      <c r="P61" s="30">
        <f t="shared" si="108"/>
        <v>0.21707148877480653</v>
      </c>
      <c r="Q61" s="30">
        <f t="shared" si="108"/>
        <v>0.16459461520860347</v>
      </c>
      <c r="R61" s="30">
        <f t="shared" si="108"/>
        <v>0.2805409122163649</v>
      </c>
      <c r="S61" s="30">
        <f t="shared" si="108"/>
        <v>0.26690876078075354</v>
      </c>
      <c r="T61" s="30">
        <f t="shared" si="108"/>
        <v>0.20858711181291825</v>
      </c>
      <c r="U61" s="30">
        <f t="shared" si="108"/>
        <v>0.23701760959160734</v>
      </c>
      <c r="V61" s="30">
        <f t="shared" si="108"/>
        <v>0.27752741475138953</v>
      </c>
      <c r="W61" s="30">
        <f t="shared" si="108"/>
        <v>0.27133511745465361</v>
      </c>
      <c r="X61" s="30">
        <f t="shared" si="108"/>
        <v>0.25322174492667754</v>
      </c>
      <c r="Y61" s="30">
        <f t="shared" si="108"/>
        <v>0.21592083887165855</v>
      </c>
      <c r="Z61" s="30">
        <f t="shared" si="108"/>
        <v>0.2682890746356979</v>
      </c>
      <c r="AA61" s="30">
        <f t="shared" si="108"/>
        <v>0.25811426053752384</v>
      </c>
      <c r="AB61" s="30">
        <f t="shared" si="108"/>
        <v>0.28752194265652431</v>
      </c>
      <c r="AC61" s="30">
        <f t="shared" si="108"/>
        <v>0.28982445917401123</v>
      </c>
      <c r="AD61" s="30">
        <f t="shared" si="108"/>
        <v>0.35952676550062074</v>
      </c>
      <c r="AE61" s="30">
        <f t="shared" si="108"/>
        <v>0.30596363636363638</v>
      </c>
      <c r="AF61" s="30">
        <f t="shared" si="108"/>
        <v>0.35536286796852229</v>
      </c>
      <c r="AG61" s="30">
        <f t="shared" si="108"/>
        <v>0.36804596029379683</v>
      </c>
      <c r="AH61" s="30">
        <f t="shared" si="108"/>
        <v>0.38768537365513228</v>
      </c>
      <c r="AI61" s="30">
        <f t="shared" si="108"/>
        <v>0.39230713614344587</v>
      </c>
      <c r="AJ61" s="30">
        <f t="shared" si="108"/>
        <v>0.25464267649396632</v>
      </c>
      <c r="AK61" s="30">
        <f t="shared" si="108"/>
        <v>0.48536409516943041</v>
      </c>
      <c r="AL61" s="30">
        <f t="shared" si="108"/>
        <v>-0.21792466445374514</v>
      </c>
      <c r="AM61" s="30">
        <f t="shared" si="108"/>
        <v>0.67657430730478585</v>
      </c>
      <c r="AN61" s="30">
        <f t="shared" si="108"/>
        <v>0.22987265270882798</v>
      </c>
      <c r="AO61" s="30">
        <f t="shared" si="108"/>
        <v>0.66067706461582687</v>
      </c>
      <c r="AP61" s="30">
        <f t="shared" si="108"/>
        <v>0.64360210026612963</v>
      </c>
      <c r="AQ61" s="30">
        <f t="shared" si="108"/>
        <v>0.47902424983809455</v>
      </c>
      <c r="AR61" s="30">
        <f t="shared" si="108"/>
        <v>0.71669428633186827</v>
      </c>
      <c r="AS61" s="30">
        <f t="shared" si="108"/>
        <v>0.51014074341393001</v>
      </c>
      <c r="AT61" s="30">
        <f t="shared" si="108"/>
        <v>0.77035807103667342</v>
      </c>
      <c r="AU61" s="30">
        <f t="shared" ref="AU61" si="109">AU59/AU60</f>
        <v>0.49792410226527789</v>
      </c>
      <c r="AV61" s="30">
        <f t="shared" ref="AV61" si="110">AV59/AV60</f>
        <v>0.51037770443711039</v>
      </c>
      <c r="AW61" s="30">
        <f t="shared" ref="AW61" si="111">AW59/AW60</f>
        <v>0.82765472073000224</v>
      </c>
      <c r="AX61" s="30">
        <f t="shared" ref="AX61" si="112">AX59/AX60</f>
        <v>1.1183166862514688</v>
      </c>
      <c r="AY61" s="30">
        <f t="shared" ref="AY61" si="113">AY59/AY60</f>
        <v>1.3316993464052287</v>
      </c>
      <c r="AZ61" s="30">
        <f t="shared" ref="AZ61" si="114">AZ59/AZ60</f>
        <v>1.3846326332311831</v>
      </c>
      <c r="BA61" s="30">
        <f t="shared" ref="BA61" si="115">BA59/BA60</f>
        <v>1.4221554637626737</v>
      </c>
      <c r="BB61" s="30">
        <f t="shared" ref="BB61" si="116">BB59/BB60</f>
        <v>1.545869841983075</v>
      </c>
      <c r="BC61" s="30">
        <f t="shared" ref="BC61" si="117">BC59/BC60</f>
        <v>1.2448685904718624</v>
      </c>
      <c r="BD61" s="30">
        <f t="shared" ref="BD61" si="118">BD59/BD60</f>
        <v>1.2184573212518084</v>
      </c>
      <c r="BE61" s="30">
        <f t="shared" ref="BE61" si="119">BE59/BE60</f>
        <v>1.0685205100629898</v>
      </c>
      <c r="BF61" s="30">
        <f t="shared" ref="BF61" si="120">BF59/BF60</f>
        <v>1.0429457245655669</v>
      </c>
      <c r="BG61" s="30">
        <f t="shared" ref="BG61" si="121">BG59/BG60</f>
        <v>1.1776073859635396</v>
      </c>
      <c r="BH61" s="30">
        <f t="shared" ref="BH61" si="122">BH59/BH60</f>
        <v>1.4499526365645721</v>
      </c>
      <c r="BI61" s="30">
        <f t="shared" ref="BI61" si="123">BI59/BI60</f>
        <v>1.5649789364915347</v>
      </c>
      <c r="BJ61" s="30">
        <f t="shared" ref="BJ61" si="124">BJ59/BJ60</f>
        <v>1.6565502882767458</v>
      </c>
      <c r="BK61" s="30">
        <f t="shared" ref="BK61" si="125">BK59/BK60</f>
        <v>1.9059202577527186</v>
      </c>
      <c r="BL61" s="30">
        <f t="shared" ref="BL61" si="126">BL59/BL60</f>
        <v>1.9135542412703557</v>
      </c>
      <c r="BM61" s="30">
        <f t="shared" ref="BM61" si="127">BM59/BM60</f>
        <v>2.1400325467860051</v>
      </c>
      <c r="BN61" s="30">
        <f t="shared" ref="BN61" si="128">BN59/BN60</f>
        <v>2.1701014066077855</v>
      </c>
      <c r="BO61" s="30">
        <f t="shared" ref="BO61:BP61" si="129">BO59/BO60</f>
        <v>2.8350980874989742</v>
      </c>
      <c r="BP61" s="30">
        <f t="shared" si="129"/>
        <v>2.3260188087774294</v>
      </c>
      <c r="BQ61" s="30">
        <f t="shared" ref="BQ61" si="130">BQ59/BQ60</f>
        <v>2.8855799373040751</v>
      </c>
      <c r="BR61" s="27">
        <v>2.4500000000000002</v>
      </c>
      <c r="BS61" s="27">
        <v>2.34</v>
      </c>
      <c r="BT61" s="27">
        <v>2.42</v>
      </c>
      <c r="BU61" s="37">
        <v>2.5</v>
      </c>
      <c r="BV61" s="27">
        <v>2.77</v>
      </c>
      <c r="BW61" s="27">
        <v>2.57</v>
      </c>
      <c r="CB61" s="30">
        <f>SUM(C61:F61)</f>
        <v>0.51581189952394979</v>
      </c>
      <c r="CC61" s="30">
        <f>SUM(G61:J61)</f>
        <v>0.66774810160167208</v>
      </c>
      <c r="CD61" s="30">
        <f>SUM(K61:N61)</f>
        <v>0.75479041059698759</v>
      </c>
      <c r="CE61" s="30">
        <f>SUM(O61:R61)</f>
        <v>0.88430969065412479</v>
      </c>
      <c r="CF61" s="30">
        <f>SUM(S61:V61)</f>
        <v>0.99004089693666864</v>
      </c>
      <c r="CG61" s="30">
        <f>SUM(W61:Z61)</f>
        <v>1.0087667758886876</v>
      </c>
      <c r="CH61" s="30">
        <f>SUM(AA61:AD61)</f>
        <v>1.1949874278686801</v>
      </c>
      <c r="CI61" s="30">
        <f>SUM(AE61:AH61)</f>
        <v>1.4170578382810877</v>
      </c>
      <c r="CJ61" s="30">
        <f>SUM(AI61:AL61)</f>
        <v>0.91438924335309757</v>
      </c>
      <c r="CK61" s="30">
        <f>SUM(AM61:AP61)</f>
        <v>2.2107261248955705</v>
      </c>
      <c r="CL61" s="30">
        <f>SUM(AQ61:AT61)</f>
        <v>2.4762173506205665</v>
      </c>
      <c r="CM61" s="30">
        <f>SUM(AU61:AX61)</f>
        <v>2.9542732136838596</v>
      </c>
      <c r="CN61" s="30">
        <f>SUM(AY61:BB61)</f>
        <v>5.6843572853821609</v>
      </c>
      <c r="CO61" s="30">
        <f>SUM(BC61:BF61)</f>
        <v>4.5747921463522276</v>
      </c>
      <c r="CP61" s="30">
        <f>SUM(BG61:BJ61)</f>
        <v>5.8490892472963925</v>
      </c>
      <c r="CQ61" s="30">
        <f>SUM(BK61:BN61)</f>
        <v>8.1296084524168641</v>
      </c>
      <c r="CR61" s="37">
        <f>CR59/CR60</f>
        <v>9.453983468118869</v>
      </c>
      <c r="CS61" s="37">
        <f t="shared" ref="CS61:DA61" si="131">CS59/CS60</f>
        <v>10.997059285346987</v>
      </c>
      <c r="CT61" s="37">
        <f t="shared" si="131"/>
        <v>13.000925628511904</v>
      </c>
      <c r="CU61" s="37">
        <f t="shared" si="131"/>
        <v>15.218085475663184</v>
      </c>
      <c r="CV61" s="37">
        <f t="shared" si="131"/>
        <v>17.84121609467136</v>
      </c>
      <c r="CW61" s="37">
        <f t="shared" si="131"/>
        <v>20.512511813484171</v>
      </c>
      <c r="CX61" s="37">
        <f t="shared" si="131"/>
        <v>23.689198194271317</v>
      </c>
      <c r="CY61" s="37">
        <f t="shared" si="131"/>
        <v>27.394253992669775</v>
      </c>
      <c r="CZ61" s="37">
        <f t="shared" si="131"/>
        <v>31.609886410376724</v>
      </c>
      <c r="DA61" s="37">
        <f t="shared" si="131"/>
        <v>36.654743721704307</v>
      </c>
    </row>
    <row r="63" spans="2:155">
      <c r="B63" s="29" t="s">
        <v>57</v>
      </c>
      <c r="C63" s="33">
        <f t="shared" ref="C63:AH63" si="132">C50/C48</f>
        <v>0.61844254855690683</v>
      </c>
      <c r="D63" s="33">
        <f t="shared" si="132"/>
        <v>0.61832337497736733</v>
      </c>
      <c r="E63" s="33">
        <f t="shared" si="132"/>
        <v>0.62556770395290162</v>
      </c>
      <c r="F63" s="33">
        <f t="shared" si="132"/>
        <v>0.639196883428229</v>
      </c>
      <c r="G63" s="33">
        <f t="shared" si="132"/>
        <v>0.63808118081180809</v>
      </c>
      <c r="H63" s="33">
        <f t="shared" si="132"/>
        <v>0.63826979472140766</v>
      </c>
      <c r="I63" s="33">
        <f t="shared" si="132"/>
        <v>0.64973922591270927</v>
      </c>
      <c r="J63" s="33">
        <f t="shared" si="132"/>
        <v>0.65094786729857823</v>
      </c>
      <c r="K63" s="33">
        <f t="shared" si="132"/>
        <v>0.65760932944606409</v>
      </c>
      <c r="L63" s="33">
        <f t="shared" si="132"/>
        <v>0.64857079547972529</v>
      </c>
      <c r="M63" s="33">
        <f t="shared" si="132"/>
        <v>0.65246913580246912</v>
      </c>
      <c r="N63" s="33">
        <f t="shared" si="132"/>
        <v>0.65022675736961455</v>
      </c>
      <c r="O63" s="33">
        <f t="shared" si="132"/>
        <v>0.64405824330671679</v>
      </c>
      <c r="P63" s="33">
        <f t="shared" si="132"/>
        <v>0.60387905479800119</v>
      </c>
      <c r="Q63" s="33">
        <f t="shared" si="132"/>
        <v>0.55239025856885149</v>
      </c>
      <c r="R63" s="33">
        <f t="shared" si="132"/>
        <v>0.73208207721482055</v>
      </c>
      <c r="S63" s="33">
        <f t="shared" si="132"/>
        <v>0.60342830669446379</v>
      </c>
      <c r="T63" s="33">
        <f t="shared" si="132"/>
        <v>0.60364690623331041</v>
      </c>
      <c r="U63" s="33">
        <f t="shared" si="132"/>
        <v>0.60673258688381559</v>
      </c>
      <c r="V63" s="33">
        <f t="shared" si="132"/>
        <v>0.60189724326733307</v>
      </c>
      <c r="W63" s="33">
        <f t="shared" si="132"/>
        <v>0.61342412451361872</v>
      </c>
      <c r="X63" s="33">
        <f t="shared" si="132"/>
        <v>0.61679724224381072</v>
      </c>
      <c r="Y63" s="33">
        <f t="shared" si="132"/>
        <v>0.59480723839496463</v>
      </c>
      <c r="Z63" s="33">
        <f t="shared" si="132"/>
        <v>0.61768767607578856</v>
      </c>
      <c r="AA63" s="33">
        <f t="shared" si="132"/>
        <v>0.63170703441882026</v>
      </c>
      <c r="AB63" s="33">
        <f t="shared" si="132"/>
        <v>0.62864556890618828</v>
      </c>
      <c r="AC63" s="33">
        <f t="shared" si="132"/>
        <v>0.62318607764390899</v>
      </c>
      <c r="AD63" s="33">
        <f t="shared" si="132"/>
        <v>0.61610952224670634</v>
      </c>
      <c r="AE63" s="33">
        <f t="shared" si="132"/>
        <v>0.62245149824751933</v>
      </c>
      <c r="AF63" s="33">
        <f t="shared" si="132"/>
        <v>0.62186046511627902</v>
      </c>
      <c r="AG63" s="33">
        <f t="shared" si="132"/>
        <v>0.61253396285243422</v>
      </c>
      <c r="AH63" s="33">
        <f t="shared" si="132"/>
        <v>0.59096838551258446</v>
      </c>
      <c r="AI63" s="33">
        <f t="shared" ref="AI63:BO63" si="133">AI50/AI48</f>
        <v>0.60424242424242425</v>
      </c>
      <c r="AJ63" s="33">
        <f t="shared" si="133"/>
        <v>0.60119184928873515</v>
      </c>
      <c r="AK63" s="33">
        <f t="shared" si="133"/>
        <v>0.59858850640933314</v>
      </c>
      <c r="AL63" s="33">
        <f t="shared" si="133"/>
        <v>0.55861151502026418</v>
      </c>
      <c r="AM63" s="33">
        <f t="shared" si="133"/>
        <v>0.56761702947408976</v>
      </c>
      <c r="AN63" s="33">
        <f t="shared" si="133"/>
        <v>0.57488440456869894</v>
      </c>
      <c r="AO63" s="33">
        <f t="shared" si="133"/>
        <v>0.57673384706579722</v>
      </c>
      <c r="AP63" s="33">
        <f t="shared" si="133"/>
        <v>0.54379264690905382</v>
      </c>
      <c r="AQ63" s="33">
        <f t="shared" si="133"/>
        <v>0.55937147417375277</v>
      </c>
      <c r="AR63" s="33">
        <f t="shared" si="133"/>
        <v>0.55587510271158591</v>
      </c>
      <c r="AS63" s="33">
        <f t="shared" si="133"/>
        <v>0.56621151139534309</v>
      </c>
      <c r="AT63" s="33">
        <f t="shared" si="133"/>
        <v>0.54378730330982095</v>
      </c>
      <c r="AU63" s="33">
        <f t="shared" si="133"/>
        <v>0.53881289632887097</v>
      </c>
      <c r="AV63" s="33">
        <f t="shared" si="133"/>
        <v>0.51554952085019712</v>
      </c>
      <c r="AW63" s="33">
        <f t="shared" si="133"/>
        <v>0.54265479825872265</v>
      </c>
      <c r="AX63" s="33">
        <f t="shared" si="133"/>
        <v>0.54163590987380927</v>
      </c>
      <c r="AY63" s="33">
        <f t="shared" si="133"/>
        <v>0.56425136493473627</v>
      </c>
      <c r="AZ63" s="33">
        <f t="shared" si="133"/>
        <v>0.57616354234001288</v>
      </c>
      <c r="BA63" s="33">
        <f t="shared" si="133"/>
        <v>0.57583156730857832</v>
      </c>
      <c r="BB63" s="33">
        <f t="shared" si="133"/>
        <v>0.56205774975107869</v>
      </c>
      <c r="BC63" s="33">
        <f t="shared" si="133"/>
        <v>0.5647909896928438</v>
      </c>
      <c r="BD63" s="33">
        <f t="shared" si="133"/>
        <v>0.56799885197675248</v>
      </c>
      <c r="BE63" s="33">
        <f t="shared" si="133"/>
        <v>0.54903606785156023</v>
      </c>
      <c r="BF63" s="33">
        <f t="shared" si="133"/>
        <v>0.53526719966337055</v>
      </c>
      <c r="BG63" s="33">
        <f t="shared" si="133"/>
        <v>0.56135096794531936</v>
      </c>
      <c r="BH63" s="33">
        <f t="shared" si="133"/>
        <v>0.5721945204010509</v>
      </c>
      <c r="BI63" s="33">
        <f t="shared" si="133"/>
        <v>0.56672708069836886</v>
      </c>
      <c r="BJ63" s="33">
        <f t="shared" si="133"/>
        <v>0.56465067778936395</v>
      </c>
      <c r="BK63" s="33">
        <f t="shared" si="133"/>
        <v>0.58142018152696207</v>
      </c>
      <c r="BL63" s="33">
        <f t="shared" si="133"/>
        <v>0.58099879634655782</v>
      </c>
      <c r="BM63" s="33">
        <f t="shared" si="133"/>
        <v>0.58678116644763678</v>
      </c>
      <c r="BN63" s="33">
        <f t="shared" si="133"/>
        <v>0.5790046543449191</v>
      </c>
      <c r="BO63" s="33">
        <f t="shared" si="133"/>
        <v>0.5970365937451515</v>
      </c>
      <c r="BP63" s="33">
        <f t="shared" ref="BP63:BQ63" si="134">BP50/BP48</f>
        <v>0.59514871199236741</v>
      </c>
      <c r="BQ63" s="33">
        <f t="shared" si="134"/>
        <v>0.59579270318331934</v>
      </c>
      <c r="CB63" s="33">
        <f t="shared" ref="CB63:CQ63" si="135">CB50/CB48</f>
        <v>0.62606232294617559</v>
      </c>
      <c r="CC63" s="33">
        <f t="shared" si="135"/>
        <v>0.64472562327342176</v>
      </c>
      <c r="CD63" s="33">
        <f t="shared" si="135"/>
        <v>0.65207756232686975</v>
      </c>
      <c r="CE63" s="33">
        <f t="shared" si="135"/>
        <v>0.6269249983709464</v>
      </c>
      <c r="CF63" s="33">
        <f t="shared" si="135"/>
        <v>0.60386534339595455</v>
      </c>
      <c r="CG63" s="33">
        <f t="shared" si="135"/>
        <v>0.6107483219951213</v>
      </c>
      <c r="CH63" s="33">
        <f t="shared" si="135"/>
        <v>0.62442491565429592</v>
      </c>
      <c r="CI63" s="33">
        <f t="shared" si="135"/>
        <v>0.61075416518964909</v>
      </c>
      <c r="CJ63" s="33">
        <f t="shared" si="135"/>
        <v>0.58880519597672631</v>
      </c>
      <c r="CK63" s="33">
        <f t="shared" si="135"/>
        <v>0.5647607422945643</v>
      </c>
      <c r="CL63" s="33">
        <f t="shared" si="135"/>
        <v>0.5558054331910266</v>
      </c>
      <c r="CM63" s="33">
        <f t="shared" si="135"/>
        <v>0.53578374706207854</v>
      </c>
      <c r="CN63" s="33">
        <f t="shared" si="135"/>
        <v>0.5693980290098084</v>
      </c>
      <c r="CO63" s="33">
        <f t="shared" si="135"/>
        <v>0.55379442503783116</v>
      </c>
      <c r="CP63" s="33">
        <f t="shared" si="135"/>
        <v>0.56625047984020505</v>
      </c>
      <c r="CQ63" s="33">
        <f t="shared" si="135"/>
        <v>0.58200435406179107</v>
      </c>
      <c r="CR63" s="38">
        <v>0.59699999999999998</v>
      </c>
      <c r="CS63" s="38">
        <v>0.6</v>
      </c>
      <c r="CT63" s="38">
        <v>0.60499999999999998</v>
      </c>
      <c r="CU63" s="38">
        <v>0.60750000000000004</v>
      </c>
      <c r="CV63" s="38">
        <v>0.61250000000000004</v>
      </c>
      <c r="CW63" s="38">
        <v>0.61499999999999999</v>
      </c>
      <c r="CX63" s="38">
        <v>0.61750000000000005</v>
      </c>
      <c r="CY63" s="38">
        <v>0.62</v>
      </c>
      <c r="CZ63" s="38">
        <v>0.62</v>
      </c>
      <c r="DA63" s="38">
        <v>0.62</v>
      </c>
    </row>
    <row r="64" spans="2:155">
      <c r="B64" s="29" t="s">
        <v>58</v>
      </c>
      <c r="C64" s="33">
        <f t="shared" ref="C64:AH64" si="136">C51/C48</f>
        <v>0.11653657651116354</v>
      </c>
      <c r="D64" s="33">
        <f t="shared" si="136"/>
        <v>0.12819120043454643</v>
      </c>
      <c r="E64" s="33">
        <f t="shared" si="136"/>
        <v>0.12750210260723296</v>
      </c>
      <c r="F64" s="33">
        <f t="shared" si="136"/>
        <v>0.11012885825591849</v>
      </c>
      <c r="G64" s="33">
        <f t="shared" si="136"/>
        <v>0.1207380073800738</v>
      </c>
      <c r="H64" s="33">
        <f t="shared" si="136"/>
        <v>0.13167155425219942</v>
      </c>
      <c r="I64" s="33">
        <f t="shared" si="136"/>
        <v>0.13642602250892122</v>
      </c>
      <c r="J64" s="33">
        <f t="shared" si="136"/>
        <v>0.12464454976303317</v>
      </c>
      <c r="K64" s="33">
        <f t="shared" si="136"/>
        <v>0.14297376093294462</v>
      </c>
      <c r="L64" s="33">
        <f t="shared" si="136"/>
        <v>0.13671615333481055</v>
      </c>
      <c r="M64" s="33">
        <f t="shared" si="136"/>
        <v>0.14444444444444443</v>
      </c>
      <c r="N64" s="33">
        <f t="shared" si="136"/>
        <v>0.1226379440665155</v>
      </c>
      <c r="O64" s="33">
        <f t="shared" si="136"/>
        <v>0.13536871770784406</v>
      </c>
      <c r="P64" s="33">
        <f t="shared" si="136"/>
        <v>0.13026170915558566</v>
      </c>
      <c r="Q64" s="33">
        <f t="shared" si="136"/>
        <v>0.14123571858087794</v>
      </c>
      <c r="R64" s="33">
        <f t="shared" si="136"/>
        <v>0.1191286589516678</v>
      </c>
      <c r="S64" s="33">
        <f t="shared" si="136"/>
        <v>0.12485522353486217</v>
      </c>
      <c r="T64" s="33">
        <f t="shared" si="136"/>
        <v>0.1347371633478294</v>
      </c>
      <c r="U64" s="33">
        <f t="shared" si="136"/>
        <v>0.13239784789879308</v>
      </c>
      <c r="V64" s="33">
        <f t="shared" si="136"/>
        <v>0.12306614885083084</v>
      </c>
      <c r="W64" s="33">
        <f t="shared" si="136"/>
        <v>0.13787289234760053</v>
      </c>
      <c r="X64" s="33">
        <f t="shared" si="136"/>
        <v>0.14026950799122531</v>
      </c>
      <c r="Y64" s="33">
        <f t="shared" si="136"/>
        <v>0.16068510561036131</v>
      </c>
      <c r="Z64" s="33">
        <f t="shared" si="136"/>
        <v>0.15538860962271447</v>
      </c>
      <c r="AA64" s="33">
        <f t="shared" si="136"/>
        <v>0.15952022250550468</v>
      </c>
      <c r="AB64" s="33">
        <f t="shared" si="136"/>
        <v>0.1573306255993682</v>
      </c>
      <c r="AC64" s="33">
        <f t="shared" si="136"/>
        <v>0.17295850066934404</v>
      </c>
      <c r="AD64" s="33">
        <f t="shared" si="136"/>
        <v>0.16456467720005627</v>
      </c>
      <c r="AE64" s="33">
        <f t="shared" si="136"/>
        <v>0.16621414819568545</v>
      </c>
      <c r="AF64" s="33">
        <f t="shared" si="136"/>
        <v>0.15641860465116278</v>
      </c>
      <c r="AG64" s="33">
        <f t="shared" si="136"/>
        <v>0.16017103915193087</v>
      </c>
      <c r="AH64" s="33">
        <f t="shared" si="136"/>
        <v>0.13896562308164517</v>
      </c>
      <c r="AI64" s="33">
        <f t="shared" ref="AI64:BO64" si="137">AI51/AI48</f>
        <v>0.15927272727272726</v>
      </c>
      <c r="AJ64" s="33">
        <f t="shared" si="137"/>
        <v>0.160399846212995</v>
      </c>
      <c r="AK64" s="33">
        <f t="shared" si="137"/>
        <v>0.15141149359066686</v>
      </c>
      <c r="AL64" s="33">
        <f t="shared" si="137"/>
        <v>0.13321783250317112</v>
      </c>
      <c r="AM64" s="33">
        <f t="shared" si="137"/>
        <v>0.16178642522314263</v>
      </c>
      <c r="AN64" s="33">
        <f t="shared" si="137"/>
        <v>0.1565973604433965</v>
      </c>
      <c r="AO64" s="33">
        <f t="shared" si="137"/>
        <v>0.15506816834617665</v>
      </c>
      <c r="AP64" s="33">
        <f t="shared" si="137"/>
        <v>0.15363071595885527</v>
      </c>
      <c r="AQ64" s="33">
        <f t="shared" si="137"/>
        <v>0.16590990395993285</v>
      </c>
      <c r="AR64" s="33">
        <f t="shared" si="137"/>
        <v>0.15953677074774034</v>
      </c>
      <c r="AS64" s="33">
        <f t="shared" si="137"/>
        <v>0.16183115632484751</v>
      </c>
      <c r="AT64" s="33">
        <f t="shared" si="137"/>
        <v>0.15674443841562669</v>
      </c>
      <c r="AU64" s="33">
        <f t="shared" si="137"/>
        <v>0.16569887509414707</v>
      </c>
      <c r="AV64" s="33">
        <f t="shared" si="137"/>
        <v>0.17951797790949683</v>
      </c>
      <c r="AW64" s="33">
        <f t="shared" si="137"/>
        <v>0.14848504537283694</v>
      </c>
      <c r="AX64" s="33">
        <f t="shared" si="137"/>
        <v>0.12341382825406869</v>
      </c>
      <c r="AY64" s="33">
        <f t="shared" si="137"/>
        <v>0.13531836424774921</v>
      </c>
      <c r="AZ64" s="33">
        <f t="shared" si="137"/>
        <v>0.12403038138332256</v>
      </c>
      <c r="BA64" s="33">
        <f t="shared" si="137"/>
        <v>0.11815473448201726</v>
      </c>
      <c r="BB64" s="33">
        <f t="shared" si="137"/>
        <v>0.11560570859608364</v>
      </c>
      <c r="BC64" s="33">
        <f t="shared" si="137"/>
        <v>0.13408125156224729</v>
      </c>
      <c r="BD64" s="33">
        <f t="shared" si="137"/>
        <v>0.14122120972949703</v>
      </c>
      <c r="BE64" s="33">
        <f t="shared" si="137"/>
        <v>0.14868581022404909</v>
      </c>
      <c r="BF64" s="33">
        <f t="shared" si="137"/>
        <v>0.13500683778666106</v>
      </c>
      <c r="BG64" s="33">
        <f t="shared" si="137"/>
        <v>0.16432859988249959</v>
      </c>
      <c r="BH64" s="33">
        <f t="shared" si="137"/>
        <v>0.14192268511071793</v>
      </c>
      <c r="BI64" s="33">
        <f t="shared" si="137"/>
        <v>0.14679305803658743</v>
      </c>
      <c r="BJ64" s="33">
        <f t="shared" si="137"/>
        <v>0.14034294983200093</v>
      </c>
      <c r="BK64" s="33">
        <f t="shared" si="137"/>
        <v>0.1477917530637331</v>
      </c>
      <c r="BL64" s="33">
        <f t="shared" si="137"/>
        <v>0.13995421396710014</v>
      </c>
      <c r="BM64" s="33">
        <f t="shared" si="137"/>
        <v>0.1410137309104092</v>
      </c>
      <c r="BN64" s="33">
        <f t="shared" si="137"/>
        <v>0.13596077496397807</v>
      </c>
      <c r="BO64" s="33">
        <f t="shared" si="137"/>
        <v>0.15023162001019572</v>
      </c>
      <c r="BP64" s="33">
        <f t="shared" ref="BP64:BQ64" si="138">BP51/BP48</f>
        <v>0.1431949226365786</v>
      </c>
      <c r="BQ64" s="33">
        <f t="shared" si="138"/>
        <v>0.14803705078850174</v>
      </c>
      <c r="CB64" s="33">
        <f t="shared" ref="CB64:CQ64" si="139">CB51/CB48</f>
        <v>0.12020633377024227</v>
      </c>
      <c r="CC64" s="33">
        <f t="shared" si="139"/>
        <v>0.12830394597728589</v>
      </c>
      <c r="CD64" s="33">
        <f t="shared" si="139"/>
        <v>0.1361825616673262</v>
      </c>
      <c r="CE64" s="33">
        <f t="shared" si="139"/>
        <v>0.13212710962444885</v>
      </c>
      <c r="CF64" s="33">
        <f t="shared" si="139"/>
        <v>0.12855058628577604</v>
      </c>
      <c r="CG64" s="33">
        <f t="shared" si="139"/>
        <v>0.14896743988727443</v>
      </c>
      <c r="CH64" s="33">
        <f t="shared" si="139"/>
        <v>0.16378402165650963</v>
      </c>
      <c r="CI64" s="33">
        <f t="shared" si="139"/>
        <v>0.15451081176887629</v>
      </c>
      <c r="CJ64" s="33">
        <f t="shared" si="139"/>
        <v>0.14997068242298497</v>
      </c>
      <c r="CK64" s="33">
        <f t="shared" si="139"/>
        <v>0.15654989438601363</v>
      </c>
      <c r="CL64" s="33">
        <f t="shared" si="139"/>
        <v>0.16074683208016954</v>
      </c>
      <c r="CM64" s="33">
        <f t="shared" si="139"/>
        <v>0.15106258252203783</v>
      </c>
      <c r="CN64" s="33">
        <f t="shared" si="139"/>
        <v>0.12250569599863374</v>
      </c>
      <c r="CO64" s="33">
        <f t="shared" si="139"/>
        <v>0.13965690364734334</v>
      </c>
      <c r="CP64" s="33">
        <f t="shared" si="139"/>
        <v>0.14778102370247956</v>
      </c>
      <c r="CQ64" s="33">
        <f t="shared" si="139"/>
        <v>0.14092418104211785</v>
      </c>
      <c r="CR64" s="38">
        <v>0.14699999999999999</v>
      </c>
      <c r="CS64" s="38">
        <v>0.15</v>
      </c>
      <c r="CT64" s="38">
        <v>0.14749999999999999</v>
      </c>
      <c r="CU64" s="38">
        <v>0.14499999999999999</v>
      </c>
      <c r="CV64" s="38">
        <v>0.14249999999999999</v>
      </c>
      <c r="CW64" s="38">
        <v>0.14000000000000001</v>
      </c>
      <c r="CX64" s="38">
        <v>0.13500000000000001</v>
      </c>
      <c r="CY64" s="38">
        <v>0.13</v>
      </c>
      <c r="CZ64" s="38">
        <v>0.125</v>
      </c>
      <c r="DA64" s="38">
        <v>0.12</v>
      </c>
    </row>
    <row r="65" spans="2:105">
      <c r="B65" s="28" t="s">
        <v>2615</v>
      </c>
      <c r="C65" s="33">
        <f t="shared" ref="C65:AH65" si="140">C52/C48</f>
        <v>7.8780177890724265E-2</v>
      </c>
      <c r="D65" s="33">
        <f t="shared" si="140"/>
        <v>8.4917617237008872E-2</v>
      </c>
      <c r="E65" s="33">
        <f t="shared" si="140"/>
        <v>8.3767872161480239E-2</v>
      </c>
      <c r="F65" s="33">
        <f t="shared" si="140"/>
        <v>8.7353910698231951E-2</v>
      </c>
      <c r="G65" s="33">
        <f t="shared" si="140"/>
        <v>8.9594095940959406E-2</v>
      </c>
      <c r="H65" s="33">
        <f t="shared" si="140"/>
        <v>9.2228739002932547E-2</v>
      </c>
      <c r="I65" s="33">
        <f t="shared" si="140"/>
        <v>9.0721932473236344E-2</v>
      </c>
      <c r="J65" s="33">
        <f t="shared" si="140"/>
        <v>0.10687203791469194</v>
      </c>
      <c r="K65" s="33">
        <f t="shared" si="140"/>
        <v>0.17795918367346938</v>
      </c>
      <c r="L65" s="33">
        <f t="shared" si="140"/>
        <v>0.12087303345889652</v>
      </c>
      <c r="M65" s="33">
        <f t="shared" si="140"/>
        <v>0.12386831275720164</v>
      </c>
      <c r="N65" s="33">
        <f t="shared" si="140"/>
        <v>0.11980347694633409</v>
      </c>
      <c r="O65" s="33">
        <f t="shared" si="140"/>
        <v>0.11921089713480507</v>
      </c>
      <c r="P65" s="33">
        <f t="shared" si="140"/>
        <v>0.11967476920470907</v>
      </c>
      <c r="Q65" s="33">
        <f t="shared" si="140"/>
        <v>0.12853277209861697</v>
      </c>
      <c r="R65" s="33">
        <f t="shared" si="140"/>
        <v>0.10434698045317514</v>
      </c>
      <c r="S65" s="33">
        <f t="shared" si="140"/>
        <v>0.11080225465215042</v>
      </c>
      <c r="T65" s="33">
        <f t="shared" si="140"/>
        <v>0.12077515831235218</v>
      </c>
      <c r="U65" s="33">
        <f t="shared" si="140"/>
        <v>0.11836556638068925</v>
      </c>
      <c r="V65" s="33">
        <f t="shared" si="140"/>
        <v>0.12147450181447762</v>
      </c>
      <c r="W65" s="33">
        <f t="shared" si="140"/>
        <v>0.11212710765239949</v>
      </c>
      <c r="X65" s="33">
        <f t="shared" si="140"/>
        <v>0.12165465371356941</v>
      </c>
      <c r="Y65" s="33">
        <f t="shared" si="140"/>
        <v>0.12612721660715367</v>
      </c>
      <c r="Z65" s="33">
        <f t="shared" si="140"/>
        <v>0.13130420372313981</v>
      </c>
      <c r="AA65" s="33">
        <f t="shared" si="140"/>
        <v>0.11965465291459033</v>
      </c>
      <c r="AB65" s="33">
        <f t="shared" si="140"/>
        <v>0.1173351384893101</v>
      </c>
      <c r="AC65" s="33">
        <f t="shared" si="140"/>
        <v>0.11903614457831325</v>
      </c>
      <c r="AD65" s="33">
        <f t="shared" si="140"/>
        <v>0.1256036382390173</v>
      </c>
      <c r="AE65" s="33">
        <f t="shared" si="140"/>
        <v>0.11783580984351089</v>
      </c>
      <c r="AF65" s="33">
        <f t="shared" si="140"/>
        <v>0.11232558139534883</v>
      </c>
      <c r="AG65" s="33">
        <f t="shared" si="140"/>
        <v>0.11424880851632443</v>
      </c>
      <c r="AH65" s="33">
        <f t="shared" si="140"/>
        <v>0.11962860650705955</v>
      </c>
      <c r="AI65" s="33">
        <f t="shared" ref="AI65:BO65" si="141">AI52/AI48</f>
        <v>0.10682828282828283</v>
      </c>
      <c r="AJ65" s="33">
        <f t="shared" si="141"/>
        <v>0.21657054978854287</v>
      </c>
      <c r="AK65" s="33">
        <f t="shared" si="141"/>
        <v>0.10953478323491286</v>
      </c>
      <c r="AL65" s="33">
        <f t="shared" si="141"/>
        <v>0.13334158339263064</v>
      </c>
      <c r="AM65" s="33">
        <f t="shared" si="141"/>
        <v>0.11571309317408335</v>
      </c>
      <c r="AN65" s="33">
        <f t="shared" si="141"/>
        <v>0.27102918210490862</v>
      </c>
      <c r="AO65" s="33">
        <f t="shared" si="141"/>
        <v>0.11407824540604623</v>
      </c>
      <c r="AP65" s="33">
        <f t="shared" si="141"/>
        <v>0.12985029025358999</v>
      </c>
      <c r="AQ65" s="33">
        <f t="shared" si="141"/>
        <v>0.15415944302264784</v>
      </c>
      <c r="AR65" s="33">
        <f t="shared" si="141"/>
        <v>0.10815529991783072</v>
      </c>
      <c r="AS65" s="33">
        <f t="shared" si="141"/>
        <v>0.11380527914269488</v>
      </c>
      <c r="AT65" s="33">
        <f t="shared" si="141"/>
        <v>0.1245360824742268</v>
      </c>
      <c r="AU65" s="33">
        <f t="shared" si="141"/>
        <v>0.10933210233484779</v>
      </c>
      <c r="AV65" s="33">
        <f t="shared" si="141"/>
        <v>0.10186176462908322</v>
      </c>
      <c r="AW65" s="33">
        <f t="shared" si="141"/>
        <v>9.1633638706603432E-2</v>
      </c>
      <c r="AX65" s="33">
        <f t="shared" si="141"/>
        <v>9.3395198425252207E-2</v>
      </c>
      <c r="AY65" s="33">
        <f t="shared" si="141"/>
        <v>8.1642983693097582E-2</v>
      </c>
      <c r="AZ65" s="33">
        <f t="shared" si="141"/>
        <v>8.5261797026502911E-2</v>
      </c>
      <c r="BA65" s="33">
        <f t="shared" si="141"/>
        <v>8.4707761294880057E-2</v>
      </c>
      <c r="BB65" s="33">
        <f t="shared" si="141"/>
        <v>0.10094922004646532</v>
      </c>
      <c r="BC65" s="33">
        <f t="shared" si="141"/>
        <v>8.5647909896928442E-2</v>
      </c>
      <c r="BD65" s="33">
        <f t="shared" si="141"/>
        <v>9.514242663413934E-2</v>
      </c>
      <c r="BE65" s="33">
        <f t="shared" si="141"/>
        <v>0.10028657442250911</v>
      </c>
      <c r="BF65" s="33">
        <f t="shared" si="141"/>
        <v>9.4453503050704823E-2</v>
      </c>
      <c r="BG65" s="33">
        <f t="shared" si="141"/>
        <v>9.3613423703555104E-2</v>
      </c>
      <c r="BH65" s="33">
        <f t="shared" si="141"/>
        <v>9.0893249691705535E-2</v>
      </c>
      <c r="BI65" s="33">
        <f t="shared" si="141"/>
        <v>8.9760473576467215E-2</v>
      </c>
      <c r="BJ65" s="33">
        <f t="shared" si="141"/>
        <v>8.9433437608620089E-2</v>
      </c>
      <c r="BK65" s="33">
        <f t="shared" si="141"/>
        <v>7.9787432175716114E-2</v>
      </c>
      <c r="BL65" s="33">
        <f t="shared" si="141"/>
        <v>8.0149158622642852E-2</v>
      </c>
      <c r="BM65" s="33">
        <f t="shared" si="141"/>
        <v>8.1875651425205059E-2</v>
      </c>
      <c r="BN65" s="33">
        <f t="shared" si="141"/>
        <v>7.6325037058536938E-2</v>
      </c>
      <c r="BO65" s="33">
        <f t="shared" si="141"/>
        <v>6.8399937939136027E-2</v>
      </c>
      <c r="BP65" s="33">
        <f t="shared" ref="BP65:BQ65" si="142">BP52/BP48</f>
        <v>7.3640436387771194E-2</v>
      </c>
      <c r="BQ65" s="33">
        <f t="shared" si="142"/>
        <v>7.0398452308834736E-2</v>
      </c>
      <c r="CB65" s="33">
        <f t="shared" ref="CB65:CQ65" si="143">CB52/CB48</f>
        <v>8.3886516426366756E-2</v>
      </c>
      <c r="CC65" s="33">
        <f t="shared" si="143"/>
        <v>9.5460591385014157E-2</v>
      </c>
      <c r="CD65" s="33">
        <f t="shared" si="143"/>
        <v>0.13425669436749768</v>
      </c>
      <c r="CE65" s="33">
        <f t="shared" si="143"/>
        <v>0.11870370772605834</v>
      </c>
      <c r="CF65" s="33">
        <f t="shared" si="143"/>
        <v>0.11804967668726021</v>
      </c>
      <c r="CG65" s="33">
        <f t="shared" si="143"/>
        <v>0.12319510310449841</v>
      </c>
      <c r="CH65" s="33">
        <f t="shared" si="143"/>
        <v>0.12064436117297203</v>
      </c>
      <c r="CI65" s="33">
        <f t="shared" si="143"/>
        <v>0.11614897199574618</v>
      </c>
      <c r="CJ65" s="33">
        <f t="shared" si="143"/>
        <v>0.14098597266699742</v>
      </c>
      <c r="CK65" s="33">
        <f t="shared" si="143"/>
        <v>0.1564402604901366</v>
      </c>
      <c r="CL65" s="33">
        <f t="shared" si="143"/>
        <v>0.12456056889723645</v>
      </c>
      <c r="CM65" s="33">
        <f t="shared" si="143"/>
        <v>9.8319700647027566E-2</v>
      </c>
      <c r="CN65" s="33">
        <f t="shared" si="143"/>
        <v>8.8931325857699015E-2</v>
      </c>
      <c r="CO65" s="33">
        <f t="shared" si="143"/>
        <v>9.3930758460733427E-2</v>
      </c>
      <c r="CP65" s="33">
        <f t="shared" si="143"/>
        <v>9.0818298340240869E-2</v>
      </c>
      <c r="CQ65" s="33">
        <f t="shared" si="143"/>
        <v>7.94473427080893E-2</v>
      </c>
      <c r="CR65" s="38">
        <v>7.0999999999999994E-2</v>
      </c>
      <c r="CS65" s="38">
        <v>7.0000000000000007E-2</v>
      </c>
      <c r="CT65" s="38">
        <v>6.9000000000000006E-2</v>
      </c>
      <c r="CU65" s="38">
        <v>6.7000000000000004E-2</v>
      </c>
      <c r="CV65" s="38">
        <v>6.5000000000000002E-2</v>
      </c>
      <c r="CW65" s="38">
        <v>6.4000000000000001E-2</v>
      </c>
      <c r="CX65" s="38">
        <v>6.3E-2</v>
      </c>
      <c r="CY65" s="38">
        <v>6.2E-2</v>
      </c>
      <c r="CZ65" s="38">
        <v>6.0999999999999999E-2</v>
      </c>
      <c r="DA65" s="38">
        <v>0.06</v>
      </c>
    </row>
    <row r="66" spans="2:105">
      <c r="B66" s="28" t="s">
        <v>2616</v>
      </c>
      <c r="C66" s="33">
        <f t="shared" ref="C66:AH66" si="144">C53/C48</f>
        <v>8.113995280450173E-2</v>
      </c>
      <c r="D66" s="33">
        <f t="shared" si="144"/>
        <v>6.5906210392902412E-2</v>
      </c>
      <c r="E66" s="33">
        <f t="shared" si="144"/>
        <v>6.5433137089991586E-2</v>
      </c>
      <c r="F66" s="33">
        <f t="shared" si="144"/>
        <v>7.0122864848666464E-2</v>
      </c>
      <c r="G66" s="33">
        <f t="shared" si="144"/>
        <v>6.051660516605166E-2</v>
      </c>
      <c r="H66" s="33">
        <f t="shared" si="144"/>
        <v>6.7595307917888564E-2</v>
      </c>
      <c r="I66" s="33">
        <f t="shared" si="144"/>
        <v>7.3016744441394457E-2</v>
      </c>
      <c r="J66" s="33">
        <f t="shared" si="144"/>
        <v>6.6232227488151663E-2</v>
      </c>
      <c r="K66" s="33">
        <f t="shared" si="144"/>
        <v>6.8921282798833819E-2</v>
      </c>
      <c r="L66" s="33">
        <f t="shared" si="144"/>
        <v>7.1792599157988038E-2</v>
      </c>
      <c r="M66" s="33">
        <f t="shared" si="144"/>
        <v>6.9547325102880656E-2</v>
      </c>
      <c r="N66" s="33">
        <f t="shared" si="144"/>
        <v>7.6436130007558584E-2</v>
      </c>
      <c r="O66" s="33">
        <f t="shared" si="144"/>
        <v>7.1113198684828557E-2</v>
      </c>
      <c r="P66" s="33">
        <f t="shared" si="144"/>
        <v>7.9783179469806051E-2</v>
      </c>
      <c r="Q66" s="33">
        <f t="shared" si="144"/>
        <v>7.6668671076368003E-2</v>
      </c>
      <c r="R66" s="33">
        <f t="shared" si="144"/>
        <v>7.4102888262180297E-2</v>
      </c>
      <c r="S66" s="33">
        <f t="shared" si="144"/>
        <v>7.837232646127712E-2</v>
      </c>
      <c r="T66" s="33">
        <f t="shared" si="144"/>
        <v>8.3772030212863349E-2</v>
      </c>
      <c r="U66" s="33">
        <f t="shared" si="144"/>
        <v>8.2521448305947362E-2</v>
      </c>
      <c r="V66" s="33">
        <f t="shared" si="144"/>
        <v>7.5380403641688423E-2</v>
      </c>
      <c r="W66" s="33">
        <f t="shared" si="144"/>
        <v>9.6562905317769135E-2</v>
      </c>
      <c r="X66" s="33">
        <f t="shared" si="144"/>
        <v>8.7997492948918829E-2</v>
      </c>
      <c r="Y66" s="33">
        <f t="shared" si="144"/>
        <v>8.2612116443745082E-2</v>
      </c>
      <c r="Z66" s="33">
        <f t="shared" si="144"/>
        <v>8.7996464674363367E-2</v>
      </c>
      <c r="AA66" s="33">
        <f t="shared" si="144"/>
        <v>9.4854560203963378E-2</v>
      </c>
      <c r="AB66" s="33">
        <f t="shared" si="144"/>
        <v>8.1796130196874831E-2</v>
      </c>
      <c r="AC66" s="33">
        <f t="shared" si="144"/>
        <v>7.90896921017403E-2</v>
      </c>
      <c r="AD66" s="33">
        <f t="shared" si="144"/>
        <v>7.3702470814384177E-2</v>
      </c>
      <c r="AE66" s="33">
        <f t="shared" si="144"/>
        <v>7.469023053759194E-2</v>
      </c>
      <c r="AF66" s="33">
        <f t="shared" si="144"/>
        <v>7.5534883720930229E-2</v>
      </c>
      <c r="AG66" s="33">
        <f t="shared" si="144"/>
        <v>8.1243597167164047E-2</v>
      </c>
      <c r="AH66" s="33">
        <f t="shared" si="144"/>
        <v>7.7655003069367706E-2</v>
      </c>
      <c r="AI66" s="33">
        <f t="shared" ref="AI66:BO66" si="145">AI53/AI48</f>
        <v>7.2767676767676773E-2</v>
      </c>
      <c r="AJ66" s="33">
        <f t="shared" si="145"/>
        <v>6.535947712418301E-2</v>
      </c>
      <c r="AK66" s="33">
        <f t="shared" si="145"/>
        <v>5.7431945844735703E-2</v>
      </c>
      <c r="AL66" s="33">
        <f t="shared" si="145"/>
        <v>5.3955387804349844E-2</v>
      </c>
      <c r="AM66" s="33">
        <f t="shared" si="145"/>
        <v>4.5045912797791049E-2</v>
      </c>
      <c r="AN66" s="33">
        <f t="shared" si="145"/>
        <v>5.4015984321891169E-2</v>
      </c>
      <c r="AO66" s="33">
        <f t="shared" si="145"/>
        <v>5.1956135151155901E-2</v>
      </c>
      <c r="AP66" s="33">
        <f t="shared" si="145"/>
        <v>5.0998064976066806E-2</v>
      </c>
      <c r="AQ66" s="33">
        <f t="shared" si="145"/>
        <v>5.7458928424007266E-2</v>
      </c>
      <c r="AR66" s="33">
        <f t="shared" si="145"/>
        <v>5.2459942481511916E-2</v>
      </c>
      <c r="AS66" s="33">
        <f t="shared" si="145"/>
        <v>6.3976888318230077E-2</v>
      </c>
      <c r="AT66" s="33">
        <f t="shared" si="145"/>
        <v>6.139989148128052E-2</v>
      </c>
      <c r="AU66" s="33">
        <f t="shared" si="145"/>
        <v>6.9972545494302582E-2</v>
      </c>
      <c r="AV66" s="33">
        <f t="shared" si="145"/>
        <v>6.7498759693970803E-2</v>
      </c>
      <c r="AW66" s="33">
        <f t="shared" si="145"/>
        <v>5.9688562579862693E-2</v>
      </c>
      <c r="AX66" s="33">
        <f t="shared" si="145"/>
        <v>4.975570318816127E-2</v>
      </c>
      <c r="AY66" s="33">
        <f t="shared" si="145"/>
        <v>5.0131973822178835E-2</v>
      </c>
      <c r="AZ66" s="33">
        <f t="shared" si="145"/>
        <v>5.3991596638655465E-2</v>
      </c>
      <c r="BA66" s="33">
        <f t="shared" si="145"/>
        <v>5.0001535673700054E-2</v>
      </c>
      <c r="BB66" s="33">
        <f t="shared" si="145"/>
        <v>5.4961832061068701E-2</v>
      </c>
      <c r="BC66" s="33">
        <f t="shared" si="145"/>
        <v>4.9609621972916143E-2</v>
      </c>
      <c r="BD66" s="33">
        <f t="shared" si="145"/>
        <v>5.2479012700007176E-2</v>
      </c>
      <c r="BE66" s="33">
        <f t="shared" si="145"/>
        <v>5.2061020089156487E-2</v>
      </c>
      <c r="BF66" s="33">
        <f t="shared" si="145"/>
        <v>6.7010309278350513E-2</v>
      </c>
      <c r="BG66" s="33">
        <f t="shared" si="145"/>
        <v>5.3863900153323686E-2</v>
      </c>
      <c r="BH66" s="33">
        <f t="shared" si="145"/>
        <v>4.6659696531017106E-2</v>
      </c>
      <c r="BI66" s="33">
        <f t="shared" si="145"/>
        <v>5.188217959918115E-2</v>
      </c>
      <c r="BJ66" s="33">
        <f t="shared" si="145"/>
        <v>6.0317460317460318E-2</v>
      </c>
      <c r="BK66" s="33">
        <f t="shared" si="145"/>
        <v>3.7571859595972139E-2</v>
      </c>
      <c r="BL66" s="33">
        <f t="shared" si="145"/>
        <v>3.7266054612824812E-2</v>
      </c>
      <c r="BM66" s="33">
        <f t="shared" si="145"/>
        <v>4.0773553269588071E-2</v>
      </c>
      <c r="BN66" s="33">
        <f t="shared" si="145"/>
        <v>4.5662337123842892E-2</v>
      </c>
      <c r="BO66" s="33">
        <f t="shared" si="145"/>
        <v>3.9220249573331561E-2</v>
      </c>
      <c r="BP66" s="33">
        <f t="shared" ref="BP66:BQ66" si="146">BP53/BP48</f>
        <v>5.401957937528519E-2</v>
      </c>
      <c r="BQ66" s="33">
        <f t="shared" si="146"/>
        <v>7.2235358489828622E-2</v>
      </c>
      <c r="CB66" s="33">
        <f t="shared" ref="CB66:CQ66" si="147">CB53/CB48</f>
        <v>7.0525559172973665E-2</v>
      </c>
      <c r="CC66" s="33">
        <f t="shared" si="147"/>
        <v>6.6914498141263934E-2</v>
      </c>
      <c r="CD66" s="33">
        <f t="shared" si="147"/>
        <v>7.1863870201820335E-2</v>
      </c>
      <c r="CE66" s="33">
        <f t="shared" si="147"/>
        <v>7.5609809074914741E-2</v>
      </c>
      <c r="CF66" s="33">
        <f t="shared" si="147"/>
        <v>7.9828527170878433E-2</v>
      </c>
      <c r="CG66" s="33">
        <f t="shared" si="147"/>
        <v>8.8650171967091407E-2</v>
      </c>
      <c r="CH66" s="33">
        <f t="shared" si="147"/>
        <v>8.1825334382376089E-2</v>
      </c>
      <c r="CI66" s="33">
        <f t="shared" si="147"/>
        <v>7.7377259836937259E-2</v>
      </c>
      <c r="CJ66" s="33">
        <f t="shared" si="147"/>
        <v>6.170222362545668E-2</v>
      </c>
      <c r="CK66" s="33">
        <f t="shared" si="147"/>
        <v>5.0599697410447377E-2</v>
      </c>
      <c r="CL66" s="33">
        <f t="shared" si="147"/>
        <v>5.9008878207306451E-2</v>
      </c>
      <c r="CM66" s="33">
        <f t="shared" si="147"/>
        <v>6.0549946035381066E-2</v>
      </c>
      <c r="CN66" s="33">
        <f t="shared" si="147"/>
        <v>5.2438120301043716E-2</v>
      </c>
      <c r="CO66" s="33">
        <f t="shared" si="147"/>
        <v>5.5594054505084221E-2</v>
      </c>
      <c r="CP66" s="33">
        <f t="shared" si="147"/>
        <v>5.3433053345218189E-2</v>
      </c>
      <c r="CQ66" s="33">
        <f t="shared" si="147"/>
        <v>4.0535058197007014E-2</v>
      </c>
      <c r="CR66" s="38">
        <v>4.4999999999999998E-2</v>
      </c>
      <c r="CS66" s="38">
        <v>4.2999999999999997E-2</v>
      </c>
      <c r="CT66" s="38">
        <v>4.1000000000000002E-2</v>
      </c>
      <c r="CU66" s="38">
        <v>3.7999999999999999E-2</v>
      </c>
      <c r="CV66" s="38">
        <v>3.5000000000000003E-2</v>
      </c>
      <c r="CW66" s="38">
        <v>3.5000000000000003E-2</v>
      </c>
      <c r="CX66" s="38">
        <v>3.5000000000000003E-2</v>
      </c>
      <c r="CY66" s="38">
        <v>3.5000000000000003E-2</v>
      </c>
      <c r="CZ66" s="38">
        <v>3.5000000000000003E-2</v>
      </c>
      <c r="DA66" s="38">
        <v>3.5000000000000003E-2</v>
      </c>
    </row>
    <row r="67" spans="2:105">
      <c r="B67" s="29" t="s">
        <v>59</v>
      </c>
      <c r="C67" s="33">
        <f t="shared" ref="C67:AH67" si="148">C54/C48</f>
        <v>0.15992013069522598</v>
      </c>
      <c r="D67" s="33">
        <f t="shared" si="148"/>
        <v>0.15082382762991128</v>
      </c>
      <c r="E67" s="33">
        <f t="shared" si="148"/>
        <v>0.14920100925147184</v>
      </c>
      <c r="F67" s="33">
        <f t="shared" si="148"/>
        <v>0.1574767755468984</v>
      </c>
      <c r="G67" s="33">
        <f t="shared" si="148"/>
        <v>0.15011070110701108</v>
      </c>
      <c r="H67" s="33">
        <f t="shared" si="148"/>
        <v>0.15982404692082111</v>
      </c>
      <c r="I67" s="33">
        <f t="shared" si="148"/>
        <v>0.16373867691463079</v>
      </c>
      <c r="J67" s="33">
        <f t="shared" si="148"/>
        <v>0.1731042654028436</v>
      </c>
      <c r="K67" s="33">
        <f t="shared" si="148"/>
        <v>0.24688046647230322</v>
      </c>
      <c r="L67" s="33">
        <f t="shared" si="148"/>
        <v>0.19266563261688455</v>
      </c>
      <c r="M67" s="33">
        <f t="shared" si="148"/>
        <v>0.19341563786008231</v>
      </c>
      <c r="N67" s="33">
        <f t="shared" si="148"/>
        <v>0.19623960695389267</v>
      </c>
      <c r="O67" s="33">
        <f t="shared" si="148"/>
        <v>0.19032409581963364</v>
      </c>
      <c r="P67" s="33">
        <f t="shared" si="148"/>
        <v>0.19945794867451511</v>
      </c>
      <c r="Q67" s="33">
        <f t="shared" si="148"/>
        <v>0.20520144317498495</v>
      </c>
      <c r="R67" s="33">
        <f t="shared" si="148"/>
        <v>0.17844986871535545</v>
      </c>
      <c r="S67" s="33">
        <f t="shared" si="148"/>
        <v>0.18917458111342753</v>
      </c>
      <c r="T67" s="33">
        <f t="shared" si="148"/>
        <v>0.20454718852521553</v>
      </c>
      <c r="U67" s="33">
        <f t="shared" si="148"/>
        <v>0.20088701468663661</v>
      </c>
      <c r="V67" s="33">
        <f t="shared" si="148"/>
        <v>0.19685490545616605</v>
      </c>
      <c r="W67" s="33">
        <f t="shared" si="148"/>
        <v>0.20869001297016862</v>
      </c>
      <c r="X67" s="33">
        <f t="shared" si="148"/>
        <v>0.20965214666248824</v>
      </c>
      <c r="Y67" s="33">
        <f t="shared" si="148"/>
        <v>0.20873933305089876</v>
      </c>
      <c r="Z67" s="33">
        <f t="shared" si="148"/>
        <v>0.21930066839750317</v>
      </c>
      <c r="AA67" s="33">
        <f t="shared" si="148"/>
        <v>0.21450921311855373</v>
      </c>
      <c r="AB67" s="33">
        <f t="shared" si="148"/>
        <v>0.19913126868618491</v>
      </c>
      <c r="AC67" s="33">
        <f t="shared" si="148"/>
        <v>0.19812583668005354</v>
      </c>
      <c r="AD67" s="33">
        <f t="shared" si="148"/>
        <v>0.19930610905340146</v>
      </c>
      <c r="AE67" s="33">
        <f t="shared" si="148"/>
        <v>0.19252604038110283</v>
      </c>
      <c r="AF67" s="33">
        <f t="shared" si="148"/>
        <v>0.18786046511627907</v>
      </c>
      <c r="AG67" s="33">
        <f t="shared" si="148"/>
        <v>0.1954924056834885</v>
      </c>
      <c r="AH67" s="33">
        <f t="shared" si="148"/>
        <v>0.19728360957642727</v>
      </c>
      <c r="AI67" s="33">
        <f t="shared" ref="AI67:BO67" si="149">AI54/AI48</f>
        <v>0.17959595959595959</v>
      </c>
      <c r="AJ67" s="33">
        <f t="shared" si="149"/>
        <v>0.2819300269127259</v>
      </c>
      <c r="AK67" s="33">
        <f t="shared" si="149"/>
        <v>0.16696672907964857</v>
      </c>
      <c r="AL67" s="33">
        <f t="shared" si="149"/>
        <v>0.18729697119698047</v>
      </c>
      <c r="AM67" s="33">
        <f t="shared" si="149"/>
        <v>0.1607590059718744</v>
      </c>
      <c r="AN67" s="33">
        <f t="shared" si="149"/>
        <v>0.32504516642679976</v>
      </c>
      <c r="AO67" s="33">
        <f t="shared" si="149"/>
        <v>0.16603438055720213</v>
      </c>
      <c r="AP67" s="33">
        <f t="shared" si="149"/>
        <v>0.18084835522965678</v>
      </c>
      <c r="AQ67" s="33">
        <f t="shared" si="149"/>
        <v>0.2116183714466551</v>
      </c>
      <c r="AR67" s="33">
        <f t="shared" si="149"/>
        <v>0.16061524239934263</v>
      </c>
      <c r="AS67" s="33">
        <f t="shared" si="149"/>
        <v>0.17778216746092496</v>
      </c>
      <c r="AT67" s="33">
        <f t="shared" si="149"/>
        <v>0.18593597395550732</v>
      </c>
      <c r="AU67" s="33">
        <f t="shared" si="149"/>
        <v>0.17930464782915037</v>
      </c>
      <c r="AV67" s="33">
        <f t="shared" si="149"/>
        <v>0.16936052432305401</v>
      </c>
      <c r="AW67" s="33">
        <f t="shared" si="149"/>
        <v>0.15132220128646612</v>
      </c>
      <c r="AX67" s="33">
        <f t="shared" si="149"/>
        <v>0.14315090161341348</v>
      </c>
      <c r="AY67" s="33">
        <f t="shared" si="149"/>
        <v>0.13177495751527643</v>
      </c>
      <c r="AZ67" s="33">
        <f t="shared" si="149"/>
        <v>0.13925339366515838</v>
      </c>
      <c r="BA67" s="33">
        <f t="shared" si="149"/>
        <v>0.13470929696858011</v>
      </c>
      <c r="BB67" s="33">
        <f t="shared" si="149"/>
        <v>0.15591105210753403</v>
      </c>
      <c r="BC67" s="33">
        <f t="shared" si="149"/>
        <v>0.13525753186984457</v>
      </c>
      <c r="BD67" s="33">
        <f t="shared" si="149"/>
        <v>0.14762143933414651</v>
      </c>
      <c r="BE67" s="33">
        <f t="shared" si="149"/>
        <v>0.1523475945116656</v>
      </c>
      <c r="BF67" s="33">
        <f t="shared" si="149"/>
        <v>0.16146381232905532</v>
      </c>
      <c r="BG67" s="33">
        <f t="shared" si="149"/>
        <v>0.14747732385687878</v>
      </c>
      <c r="BH67" s="33">
        <f t="shared" si="149"/>
        <v>0.13755294622272266</v>
      </c>
      <c r="BI67" s="33">
        <f t="shared" si="149"/>
        <v>0.14164265317564836</v>
      </c>
      <c r="BJ67" s="33">
        <f t="shared" si="149"/>
        <v>0.1497508979260804</v>
      </c>
      <c r="BK67" s="33">
        <f t="shared" si="149"/>
        <v>0.11735929177168825</v>
      </c>
      <c r="BL67" s="33">
        <f t="shared" si="149"/>
        <v>0.11741521323546765</v>
      </c>
      <c r="BM67" s="33">
        <f t="shared" si="149"/>
        <v>0.12264920469479312</v>
      </c>
      <c r="BN67" s="33">
        <f t="shared" si="149"/>
        <v>0.12198737418237983</v>
      </c>
      <c r="BO67" s="33">
        <f t="shared" si="149"/>
        <v>0.10762018751246759</v>
      </c>
      <c r="BP67" s="33">
        <f t="shared" ref="BP67:BQ67" si="150">BP54/BP48</f>
        <v>0.12766001576305638</v>
      </c>
      <c r="BQ67" s="33">
        <f t="shared" si="150"/>
        <v>0.14263381079866336</v>
      </c>
      <c r="CB67" s="33">
        <f t="shared" ref="CB67:DA67" si="151">CB54/CB48</f>
        <v>0.15441207559934042</v>
      </c>
      <c r="CC67" s="33">
        <f t="shared" si="151"/>
        <v>0.1623750895262781</v>
      </c>
      <c r="CD67" s="33">
        <f t="shared" si="151"/>
        <v>0.20612056456931804</v>
      </c>
      <c r="CE67" s="33">
        <f t="shared" si="151"/>
        <v>0.19431351680097309</v>
      </c>
      <c r="CF67" s="33">
        <f t="shared" si="151"/>
        <v>0.19787820385813865</v>
      </c>
      <c r="CG67" s="33">
        <f t="shared" si="151"/>
        <v>0.21184527507158982</v>
      </c>
      <c r="CH67" s="33">
        <f t="shared" si="151"/>
        <v>0.20246969555534811</v>
      </c>
      <c r="CI67" s="33">
        <f t="shared" si="151"/>
        <v>0.19352623183268344</v>
      </c>
      <c r="CJ67" s="33">
        <f t="shared" si="151"/>
        <v>0.2026881962924541</v>
      </c>
      <c r="CK67" s="33">
        <f t="shared" si="151"/>
        <v>0.20703995790058399</v>
      </c>
      <c r="CL67" s="33">
        <f t="shared" si="151"/>
        <v>0.1835694471045429</v>
      </c>
      <c r="CM67" s="33">
        <f t="shared" si="151"/>
        <v>0.15886964668240863</v>
      </c>
      <c r="CN67" s="33">
        <f t="shared" si="151"/>
        <v>0.14136944615874272</v>
      </c>
      <c r="CO67" s="33">
        <f t="shared" si="151"/>
        <v>0.14952481296581766</v>
      </c>
      <c r="CP67" s="33">
        <f t="shared" si="151"/>
        <v>0.14425135168545905</v>
      </c>
      <c r="CQ67" s="33">
        <f t="shared" si="151"/>
        <v>0.11998240090509631</v>
      </c>
      <c r="CR67" s="38">
        <v>0.123</v>
      </c>
      <c r="CS67" s="38">
        <v>0.11799999999999999</v>
      </c>
      <c r="CT67" s="38">
        <v>0.115</v>
      </c>
      <c r="CU67" s="38">
        <v>0.11</v>
      </c>
      <c r="CV67" s="38">
        <v>0.105</v>
      </c>
      <c r="CW67" s="38">
        <v>0.1</v>
      </c>
      <c r="CX67" s="38">
        <f t="shared" si="151"/>
        <v>9.8000000000000004E-2</v>
      </c>
      <c r="CY67" s="38">
        <f t="shared" si="151"/>
        <v>9.6999999999999989E-2</v>
      </c>
      <c r="CZ67" s="38">
        <f t="shared" si="151"/>
        <v>9.5999999999999988E-2</v>
      </c>
      <c r="DA67" s="38">
        <f t="shared" si="151"/>
        <v>9.5000000000000001E-2</v>
      </c>
    </row>
    <row r="68" spans="2:105">
      <c r="B68" s="29" t="s">
        <v>60</v>
      </c>
      <c r="C68" s="33">
        <f t="shared" ref="C68:AH68" si="152">C55/C48</f>
        <v>0.34198584135051735</v>
      </c>
      <c r="D68" s="33">
        <f t="shared" si="152"/>
        <v>0.33930834691290968</v>
      </c>
      <c r="E68" s="33">
        <f t="shared" si="152"/>
        <v>0.34886459209419679</v>
      </c>
      <c r="F68" s="33">
        <f t="shared" si="152"/>
        <v>0.37159124962541207</v>
      </c>
      <c r="G68" s="33">
        <f t="shared" si="152"/>
        <v>0.36723247232472322</v>
      </c>
      <c r="H68" s="33">
        <f t="shared" si="152"/>
        <v>0.34677419354838712</v>
      </c>
      <c r="I68" s="33">
        <f t="shared" si="152"/>
        <v>0.34957452648915727</v>
      </c>
      <c r="J68" s="33">
        <f t="shared" si="152"/>
        <v>0.35319905213270142</v>
      </c>
      <c r="K68" s="33">
        <f t="shared" si="152"/>
        <v>0.26775510204081632</v>
      </c>
      <c r="L68" s="33">
        <f t="shared" si="152"/>
        <v>0.31918900952803014</v>
      </c>
      <c r="M68" s="33">
        <f t="shared" si="152"/>
        <v>0.31460905349794238</v>
      </c>
      <c r="N68" s="33">
        <f t="shared" si="152"/>
        <v>0.33134920634920634</v>
      </c>
      <c r="O68" s="33">
        <f t="shared" si="152"/>
        <v>0.3183654297792391</v>
      </c>
      <c r="P68" s="33">
        <f t="shared" si="152"/>
        <v>0.27415939696790037</v>
      </c>
      <c r="Q68" s="33">
        <f t="shared" si="152"/>
        <v>0.20595309681298857</v>
      </c>
      <c r="R68" s="33">
        <f t="shared" si="152"/>
        <v>0.43450354954779735</v>
      </c>
      <c r="S68" s="33">
        <f t="shared" si="152"/>
        <v>0.28939850204617407</v>
      </c>
      <c r="T68" s="33">
        <f t="shared" si="152"/>
        <v>0.26436255436026551</v>
      </c>
      <c r="U68" s="33">
        <f t="shared" si="152"/>
        <v>0.27344772429838593</v>
      </c>
      <c r="V68" s="33">
        <f t="shared" si="152"/>
        <v>0.28197618896033616</v>
      </c>
      <c r="W68" s="33">
        <f t="shared" si="152"/>
        <v>0.26686121919584954</v>
      </c>
      <c r="X68" s="33">
        <f t="shared" si="152"/>
        <v>0.26687558759009716</v>
      </c>
      <c r="Y68" s="33">
        <f t="shared" si="152"/>
        <v>0.22538279973370454</v>
      </c>
      <c r="Z68" s="33">
        <f t="shared" si="152"/>
        <v>0.24299839805557091</v>
      </c>
      <c r="AA68" s="33">
        <f t="shared" si="152"/>
        <v>0.25767759879476188</v>
      </c>
      <c r="AB68" s="33">
        <f t="shared" si="152"/>
        <v>0.2721836746206352</v>
      </c>
      <c r="AC68" s="33">
        <f t="shared" si="152"/>
        <v>0.25210174029451138</v>
      </c>
      <c r="AD68" s="33">
        <f t="shared" si="152"/>
        <v>0.25223873599324864</v>
      </c>
      <c r="AE68" s="33">
        <f t="shared" si="152"/>
        <v>0.26371130967073109</v>
      </c>
      <c r="AF68" s="33">
        <f t="shared" si="152"/>
        <v>0.27758139534883719</v>
      </c>
      <c r="AG68" s="33">
        <f t="shared" si="152"/>
        <v>0.25687051801701483</v>
      </c>
      <c r="AH68" s="33">
        <f t="shared" si="152"/>
        <v>0.25471915285451197</v>
      </c>
      <c r="AI68" s="33">
        <f t="shared" ref="AI68:BO68" si="153">AI55/AI48</f>
        <v>0.26537373737373737</v>
      </c>
      <c r="AJ68" s="33">
        <f t="shared" si="153"/>
        <v>0.15886197616301423</v>
      </c>
      <c r="AK68" s="33">
        <f t="shared" si="153"/>
        <v>0.28021028373901774</v>
      </c>
      <c r="AL68" s="33">
        <f t="shared" si="153"/>
        <v>0.23809671132011262</v>
      </c>
      <c r="AM68" s="33">
        <f t="shared" si="153"/>
        <v>0.24507159827907277</v>
      </c>
      <c r="AN68" s="33">
        <f t="shared" si="153"/>
        <v>9.3241877698502618E-2</v>
      </c>
      <c r="AO68" s="33">
        <f t="shared" si="153"/>
        <v>0.25563129816241847</v>
      </c>
      <c r="AP68" s="33">
        <f t="shared" si="153"/>
        <v>0.20931357572054179</v>
      </c>
      <c r="AQ68" s="33">
        <f t="shared" si="153"/>
        <v>0.18184319876716476</v>
      </c>
      <c r="AR68" s="33">
        <f t="shared" si="153"/>
        <v>0.23572308956450289</v>
      </c>
      <c r="AS68" s="33">
        <f t="shared" si="153"/>
        <v>0.22659818760957059</v>
      </c>
      <c r="AT68" s="33">
        <f t="shared" si="153"/>
        <v>0.20110689093868692</v>
      </c>
      <c r="AU68" s="33">
        <f t="shared" si="153"/>
        <v>0.1938093734055735</v>
      </c>
      <c r="AV68" s="33">
        <f t="shared" si="153"/>
        <v>0.1666710186176463</v>
      </c>
      <c r="AW68" s="33">
        <f t="shared" si="153"/>
        <v>0.24284755159941956</v>
      </c>
      <c r="AX68" s="33">
        <f t="shared" si="153"/>
        <v>0.27507118000632713</v>
      </c>
      <c r="AY68" s="33">
        <f t="shared" si="153"/>
        <v>0.29715804317171057</v>
      </c>
      <c r="AZ68" s="33">
        <f t="shared" si="153"/>
        <v>0.312879767291532</v>
      </c>
      <c r="BA68" s="33">
        <f t="shared" si="153"/>
        <v>0.32296753585798088</v>
      </c>
      <c r="BB68" s="33">
        <f t="shared" si="153"/>
        <v>0.29054098904746101</v>
      </c>
      <c r="BC68" s="33">
        <f t="shared" si="153"/>
        <v>0.29545220626075192</v>
      </c>
      <c r="BD68" s="33">
        <f t="shared" si="153"/>
        <v>0.279156202913109</v>
      </c>
      <c r="BE68" s="33">
        <f t="shared" si="153"/>
        <v>0.24800266311584554</v>
      </c>
      <c r="BF68" s="33">
        <f t="shared" si="153"/>
        <v>0.23879654954765411</v>
      </c>
      <c r="BG68" s="33">
        <f t="shared" si="153"/>
        <v>0.24954504420594092</v>
      </c>
      <c r="BH68" s="33">
        <f t="shared" si="153"/>
        <v>0.29271888906761029</v>
      </c>
      <c r="BI68" s="33">
        <f t="shared" si="153"/>
        <v>0.27829136948613303</v>
      </c>
      <c r="BJ68" s="33">
        <f t="shared" si="153"/>
        <v>0.27455683003128256</v>
      </c>
      <c r="BK68" s="33">
        <f t="shared" si="153"/>
        <v>0.31626913669154072</v>
      </c>
      <c r="BL68" s="33">
        <f t="shared" si="153"/>
        <v>0.32362936914398999</v>
      </c>
      <c r="BM68" s="33">
        <f t="shared" si="153"/>
        <v>0.32311823084243441</v>
      </c>
      <c r="BN68" s="33">
        <f t="shared" si="153"/>
        <v>0.32105650519856122</v>
      </c>
      <c r="BO68" s="33">
        <f t="shared" si="153"/>
        <v>0.33918478622248821</v>
      </c>
      <c r="BP68" s="33">
        <f t="shared" ref="BP68:BQ68" si="154">BP55/BP48</f>
        <v>0.32429377359273243</v>
      </c>
      <c r="BQ68" s="33">
        <f t="shared" si="154"/>
        <v>0.30512184159615424</v>
      </c>
      <c r="CB68" s="33">
        <f t="shared" ref="CB68:DA68" si="155">CB55/CB48</f>
        <v>0.35144391357659294</v>
      </c>
      <c r="CC68" s="33">
        <f t="shared" si="155"/>
        <v>0.35404658776985776</v>
      </c>
      <c r="CD68" s="33">
        <f t="shared" si="155"/>
        <v>0.30977443609022559</v>
      </c>
      <c r="CE68" s="33">
        <f t="shared" si="155"/>
        <v>0.30048437194552446</v>
      </c>
      <c r="CF68" s="33">
        <f t="shared" si="155"/>
        <v>0.27743655325203986</v>
      </c>
      <c r="CG68" s="33">
        <f t="shared" si="155"/>
        <v>0.24993560703625703</v>
      </c>
      <c r="CH68" s="33">
        <f t="shared" si="155"/>
        <v>0.25817119844243824</v>
      </c>
      <c r="CI68" s="33">
        <f t="shared" si="155"/>
        <v>0.26271712158808935</v>
      </c>
      <c r="CJ68" s="33">
        <f t="shared" si="155"/>
        <v>0.23614631726128726</v>
      </c>
      <c r="CK68" s="33">
        <f t="shared" si="155"/>
        <v>0.20117089000796673</v>
      </c>
      <c r="CL68" s="33">
        <f t="shared" si="155"/>
        <v>0.21148915400631421</v>
      </c>
      <c r="CM68" s="33">
        <f t="shared" si="155"/>
        <v>0.22585151785763202</v>
      </c>
      <c r="CN68" s="33">
        <f t="shared" si="155"/>
        <v>0.3055228868524319</v>
      </c>
      <c r="CO68" s="33">
        <f t="shared" si="155"/>
        <v>0.26461270842467011</v>
      </c>
      <c r="CP68" s="33">
        <f t="shared" si="155"/>
        <v>0.27421810445226646</v>
      </c>
      <c r="CQ68" s="33">
        <f t="shared" si="155"/>
        <v>0.32109777211457696</v>
      </c>
      <c r="CR68" s="38">
        <f t="shared" si="155"/>
        <v>0.33399999999999996</v>
      </c>
      <c r="CS68" s="38">
        <f t="shared" si="155"/>
        <v>0.33700000000000002</v>
      </c>
      <c r="CT68" s="38">
        <f t="shared" si="155"/>
        <v>0.34750000000000003</v>
      </c>
      <c r="CU68" s="38">
        <f t="shared" si="155"/>
        <v>0.35750000000000004</v>
      </c>
      <c r="CV68" s="38">
        <f t="shared" si="155"/>
        <v>0.37000000000000005</v>
      </c>
      <c r="CW68" s="38">
        <f t="shared" si="155"/>
        <v>0.37599999999999995</v>
      </c>
      <c r="CX68" s="38">
        <f t="shared" si="155"/>
        <v>0.38450000000000001</v>
      </c>
      <c r="CY68" s="38">
        <f t="shared" si="155"/>
        <v>0.39300000000000002</v>
      </c>
      <c r="CZ68" s="38">
        <f t="shared" si="155"/>
        <v>0.39899999999999997</v>
      </c>
      <c r="DA68" s="38">
        <f t="shared" si="155"/>
        <v>0.40499999999999997</v>
      </c>
    </row>
    <row r="69" spans="2:105">
      <c r="B69" s="29" t="s">
        <v>61</v>
      </c>
      <c r="C69" s="33">
        <f t="shared" ref="C69:AH69" si="156">C58/C57</f>
        <v>0.24708994708994708</v>
      </c>
      <c r="D69" s="33">
        <f t="shared" si="156"/>
        <v>0.19989224137931033</v>
      </c>
      <c r="E69" s="33">
        <f t="shared" si="156"/>
        <v>0.20706337687469764</v>
      </c>
      <c r="F69" s="33">
        <f t="shared" si="156"/>
        <v>0.23169781931464176</v>
      </c>
      <c r="G69" s="33">
        <f t="shared" si="156"/>
        <v>0.21987230646448525</v>
      </c>
      <c r="H69" s="33">
        <f t="shared" si="156"/>
        <v>0.24404272801972063</v>
      </c>
      <c r="I69" s="33">
        <f t="shared" si="156"/>
        <v>0.20154753131908623</v>
      </c>
      <c r="J69" s="33">
        <f t="shared" si="156"/>
        <v>0.19064290260980268</v>
      </c>
      <c r="K69" s="33">
        <f t="shared" si="156"/>
        <v>0.24832775919732442</v>
      </c>
      <c r="L69" s="33">
        <f t="shared" si="156"/>
        <v>0.18800648298217179</v>
      </c>
      <c r="M69" s="33">
        <f t="shared" si="156"/>
        <v>0.18779761904761905</v>
      </c>
      <c r="N69" s="33">
        <f t="shared" si="156"/>
        <v>0.22470621954714817</v>
      </c>
      <c r="O69" s="33">
        <f t="shared" si="156"/>
        <v>0.18476727785613539</v>
      </c>
      <c r="P69" s="33">
        <f t="shared" si="156"/>
        <v>0.18825214899713466</v>
      </c>
      <c r="Q69" s="33">
        <f t="shared" si="156"/>
        <v>0.23065953654188948</v>
      </c>
      <c r="R69" s="33">
        <f t="shared" si="156"/>
        <v>0.2067401166558652</v>
      </c>
      <c r="S69" s="33">
        <f t="shared" si="156"/>
        <v>9.1190108191653782E-2</v>
      </c>
      <c r="T69" s="33">
        <f t="shared" si="156"/>
        <v>0.25047284517697921</v>
      </c>
      <c r="U69" s="33">
        <f t="shared" si="156"/>
        <v>0.16211920529801324</v>
      </c>
      <c r="V69" s="33">
        <f t="shared" si="156"/>
        <v>0.18630257652499449</v>
      </c>
      <c r="W69" s="33">
        <f t="shared" si="156"/>
        <v>0.1838103756708408</v>
      </c>
      <c r="X69" s="33">
        <f t="shared" si="156"/>
        <v>0.22348398818987053</v>
      </c>
      <c r="Y69" s="33">
        <f t="shared" si="156"/>
        <v>0.24189784806844697</v>
      </c>
      <c r="Z69" s="33">
        <f t="shared" si="156"/>
        <v>0.19880715705765409</v>
      </c>
      <c r="AA69" s="33">
        <f t="shared" si="156"/>
        <v>0.23653344917463076</v>
      </c>
      <c r="AB69" s="33">
        <f t="shared" si="156"/>
        <v>0.20682001614205003</v>
      </c>
      <c r="AC69" s="33">
        <f t="shared" si="156"/>
        <v>0.18646493559599264</v>
      </c>
      <c r="AD69" s="33">
        <f t="shared" si="156"/>
        <v>5.326923076923077E-2</v>
      </c>
      <c r="AE69" s="33">
        <f t="shared" si="156"/>
        <v>0.17976213686878534</v>
      </c>
      <c r="AF69" s="33">
        <f t="shared" si="156"/>
        <v>0.20297434221277988</v>
      </c>
      <c r="AG69" s="33">
        <f t="shared" si="156"/>
        <v>0.16277915632754342</v>
      </c>
      <c r="AH69" s="33">
        <f t="shared" si="156"/>
        <v>0.22225463030479803</v>
      </c>
      <c r="AI69" s="33">
        <f t="shared" ref="AI69:BO69" si="157">AI58/AI57</f>
        <v>0.20428215280832968</v>
      </c>
      <c r="AJ69" s="33">
        <f t="shared" si="157"/>
        <v>0.19488233950194198</v>
      </c>
      <c r="AK69" s="33">
        <f t="shared" si="157"/>
        <v>0.15628524877804237</v>
      </c>
      <c r="AL69" s="33">
        <f t="shared" si="157"/>
        <v>1.3766525318034422</v>
      </c>
      <c r="AM69" s="33">
        <f t="shared" si="157"/>
        <v>0.10831831546998008</v>
      </c>
      <c r="AN69" s="33">
        <f t="shared" si="157"/>
        <v>0.24199288256227758</v>
      </c>
      <c r="AO69" s="33">
        <f t="shared" si="157"/>
        <v>8.8366557572151144E-2</v>
      </c>
      <c r="AP69" s="33">
        <f t="shared" si="157"/>
        <v>0.11159650516282764</v>
      </c>
      <c r="AQ69" s="33">
        <f t="shared" si="157"/>
        <v>0.18278909894426712</v>
      </c>
      <c r="AR69" s="33">
        <f t="shared" si="157"/>
        <v>0.18111467852144564</v>
      </c>
      <c r="AS69" s="33">
        <f t="shared" si="157"/>
        <v>0.1808066759388039</v>
      </c>
      <c r="AT69" s="33">
        <f t="shared" si="157"/>
        <v>3.0829596412556052E-3</v>
      </c>
      <c r="AU69" s="33">
        <f t="shared" si="157"/>
        <v>0.11873146835116669</v>
      </c>
      <c r="AV69" s="33">
        <f t="shared" si="157"/>
        <v>0.15923643832306392</v>
      </c>
      <c r="AW69" s="33">
        <f t="shared" si="157"/>
        <v>0.15809566584325174</v>
      </c>
      <c r="AX69" s="33">
        <f t="shared" si="157"/>
        <v>0.18524265610787094</v>
      </c>
      <c r="AY69" s="33">
        <f t="shared" si="157"/>
        <v>0.15754357938260583</v>
      </c>
      <c r="AZ69" s="33">
        <f t="shared" si="157"/>
        <v>0.15738003183989083</v>
      </c>
      <c r="BA69" s="33">
        <f t="shared" si="157"/>
        <v>0.17898022892819979</v>
      </c>
      <c r="BB69" s="33">
        <f t="shared" si="157"/>
        <v>0.15408573067781328</v>
      </c>
      <c r="BC69" s="33">
        <f t="shared" si="157"/>
        <v>0.13193197422625963</v>
      </c>
      <c r="BD69" s="33">
        <f t="shared" si="157"/>
        <v>0.15840959293152415</v>
      </c>
      <c r="BE69" s="33">
        <f t="shared" si="157"/>
        <v>0.14310355448777182</v>
      </c>
      <c r="BF69" s="33">
        <f t="shared" si="157"/>
        <v>0.20545868081880211</v>
      </c>
      <c r="BG69" s="33">
        <f t="shared" si="157"/>
        <v>0.17324910738808019</v>
      </c>
      <c r="BH69" s="33">
        <f t="shared" si="157"/>
        <v>0.16139341642697347</v>
      </c>
      <c r="BI69" s="33">
        <f t="shared" si="157"/>
        <v>7.1142142756050381E-2</v>
      </c>
      <c r="BJ69" s="33">
        <f t="shared" si="157"/>
        <v>0.15258889070948714</v>
      </c>
      <c r="BK69" s="33">
        <f t="shared" si="157"/>
        <v>0.16432986049796927</v>
      </c>
      <c r="BL69" s="33">
        <f t="shared" si="157"/>
        <v>0.14271714275343908</v>
      </c>
      <c r="BM69" s="33">
        <f t="shared" si="157"/>
        <v>0.17047246577934777</v>
      </c>
      <c r="BN69" s="33">
        <f t="shared" si="157"/>
        <v>0.17699965884067859</v>
      </c>
      <c r="BO69" s="33">
        <f t="shared" si="157"/>
        <v>0.173466701763622</v>
      </c>
      <c r="BP69" s="33">
        <f t="shared" ref="BP69:BQ69" si="158">BP58/BP57</f>
        <v>0.16906845843279403</v>
      </c>
      <c r="BQ69" s="33">
        <f t="shared" si="158"/>
        <v>0.20478777820719757</v>
      </c>
      <c r="CB69" s="33">
        <f t="shared" ref="CB69:CQ69" si="159">CB58/CB57</f>
        <v>0.22204987471662094</v>
      </c>
      <c r="CC69" s="33">
        <f t="shared" si="159"/>
        <v>0.21220822526861802</v>
      </c>
      <c r="CD69" s="33">
        <f t="shared" si="159"/>
        <v>0.2100438098328736</v>
      </c>
      <c r="CE69" s="33">
        <f t="shared" si="159"/>
        <v>0.20153431474186193</v>
      </c>
      <c r="CF69" s="33">
        <f t="shared" si="159"/>
        <v>0.17227498584816656</v>
      </c>
      <c r="CG69" s="33">
        <f t="shared" si="159"/>
        <v>0.21084651486181122</v>
      </c>
      <c r="CH69" s="33">
        <f t="shared" si="159"/>
        <v>0.16808304920869166</v>
      </c>
      <c r="CI69" s="33">
        <f t="shared" si="159"/>
        <v>0.19345755693581781</v>
      </c>
      <c r="CJ69" s="33">
        <f t="shared" si="159"/>
        <v>0.53436546169970212</v>
      </c>
      <c r="CK69" s="33">
        <f t="shared" si="159"/>
        <v>0.1196402486179933</v>
      </c>
      <c r="CL69" s="33">
        <f t="shared" si="159"/>
        <v>0.13329968454258675</v>
      </c>
      <c r="CM69" s="33">
        <f t="shared" si="159"/>
        <v>0.16249324071378063</v>
      </c>
      <c r="CN69" s="33">
        <f t="shared" si="159"/>
        <v>0.16202305640663919</v>
      </c>
      <c r="CO69" s="33">
        <f t="shared" si="159"/>
        <v>0.1592081650964558</v>
      </c>
      <c r="CP69" s="33">
        <f t="shared" si="159"/>
        <v>0.13908559562280529</v>
      </c>
      <c r="CQ69" s="33">
        <f t="shared" si="159"/>
        <v>0.16439510912657013</v>
      </c>
      <c r="CR69" s="38">
        <v>0.19</v>
      </c>
      <c r="CS69" s="38">
        <v>0.19</v>
      </c>
      <c r="CT69" s="38">
        <v>0.19</v>
      </c>
      <c r="CU69" s="38">
        <v>0.19</v>
      </c>
      <c r="CV69" s="38">
        <v>0.19</v>
      </c>
      <c r="CW69" s="38">
        <v>0.19</v>
      </c>
      <c r="CX69" s="38">
        <v>0.19</v>
      </c>
      <c r="CY69" s="38">
        <v>0.19</v>
      </c>
      <c r="CZ69" s="38">
        <v>0.19</v>
      </c>
      <c r="DA69" s="38">
        <v>0.19</v>
      </c>
    </row>
    <row r="70" spans="2:105">
      <c r="B70" s="29" t="s">
        <v>62</v>
      </c>
      <c r="C70" s="33">
        <f t="shared" ref="C70:AH70" si="160">C59/C48</f>
        <v>0.25830459248502452</v>
      </c>
      <c r="D70" s="33">
        <f t="shared" si="160"/>
        <v>0.26887561108093427</v>
      </c>
      <c r="E70" s="33">
        <f t="shared" si="160"/>
        <v>0.27569386038687971</v>
      </c>
      <c r="F70" s="33">
        <f t="shared" si="160"/>
        <v>0.29562481270602337</v>
      </c>
      <c r="G70" s="33">
        <f t="shared" si="160"/>
        <v>0.28856088560885607</v>
      </c>
      <c r="H70" s="33">
        <f t="shared" si="160"/>
        <v>0.26979472140762462</v>
      </c>
      <c r="I70" s="33">
        <f t="shared" si="160"/>
        <v>0.29741970903101839</v>
      </c>
      <c r="J70" s="33">
        <f t="shared" si="160"/>
        <v>0.30130331753554501</v>
      </c>
      <c r="K70" s="33">
        <f t="shared" si="160"/>
        <v>0.20967930029154519</v>
      </c>
      <c r="L70" s="33">
        <f t="shared" si="160"/>
        <v>0.27753157544870377</v>
      </c>
      <c r="M70" s="33">
        <f t="shared" si="160"/>
        <v>0.280761316872428</v>
      </c>
      <c r="N70" s="33">
        <f t="shared" si="160"/>
        <v>0.25557445200302342</v>
      </c>
      <c r="O70" s="33">
        <f t="shared" si="160"/>
        <v>0.27148896195396899</v>
      </c>
      <c r="P70" s="33">
        <f t="shared" si="160"/>
        <v>0.23994240704666722</v>
      </c>
      <c r="Q70" s="33">
        <f t="shared" si="160"/>
        <v>0.1622068550811786</v>
      </c>
      <c r="R70" s="33">
        <f t="shared" si="160"/>
        <v>0.35709423320042788</v>
      </c>
      <c r="S70" s="33">
        <f t="shared" si="160"/>
        <v>0.27241139680333565</v>
      </c>
      <c r="T70" s="33">
        <f t="shared" si="160"/>
        <v>0.21164263370717937</v>
      </c>
      <c r="U70" s="33">
        <f t="shared" si="160"/>
        <v>0.22996946342882071</v>
      </c>
      <c r="V70" s="33">
        <f t="shared" si="160"/>
        <v>0.23524543197300565</v>
      </c>
      <c r="W70" s="33">
        <f t="shared" si="160"/>
        <v>0.23670557717250323</v>
      </c>
      <c r="X70" s="33">
        <f t="shared" si="160"/>
        <v>0.21429019116264494</v>
      </c>
      <c r="Y70" s="33">
        <f t="shared" si="160"/>
        <v>0.1769654421109968</v>
      </c>
      <c r="Z70" s="33">
        <f t="shared" si="160"/>
        <v>0.20035353256366348</v>
      </c>
      <c r="AA70" s="33">
        <f t="shared" si="160"/>
        <v>0.20367365859311623</v>
      </c>
      <c r="AB70" s="33">
        <f t="shared" si="160"/>
        <v>0.22175212951994133</v>
      </c>
      <c r="AC70" s="33">
        <f t="shared" si="160"/>
        <v>0.21306559571619813</v>
      </c>
      <c r="AD70" s="33">
        <f t="shared" si="160"/>
        <v>0.23081250879084814</v>
      </c>
      <c r="AE70" s="33">
        <f t="shared" si="160"/>
        <v>0.20768129535469221</v>
      </c>
      <c r="AF70" s="33">
        <f t="shared" si="160"/>
        <v>0.22683720930232559</v>
      </c>
      <c r="AG70" s="33">
        <f t="shared" si="160"/>
        <v>0.22542425727139104</v>
      </c>
      <c r="AH70" s="33">
        <f t="shared" si="160"/>
        <v>0.20461172498465316</v>
      </c>
      <c r="AI70" s="33">
        <f t="shared" ref="AI70:BO70" si="161">AI59/AI48</f>
        <v>0.21923232323232322</v>
      </c>
      <c r="AJ70" s="33">
        <f t="shared" si="161"/>
        <v>0.13548635140330642</v>
      </c>
      <c r="AK70" s="33">
        <f t="shared" si="161"/>
        <v>0.24240241970329829</v>
      </c>
      <c r="AL70" s="33">
        <f t="shared" si="161"/>
        <v>-9.343192154193608E-2</v>
      </c>
      <c r="AM70" s="33">
        <f t="shared" si="161"/>
        <v>0.30183651191164196</v>
      </c>
      <c r="AN70" s="33">
        <f t="shared" si="161"/>
        <v>9.7835073644241669E-2</v>
      </c>
      <c r="AO70" s="33">
        <f t="shared" si="161"/>
        <v>0.2724362774155305</v>
      </c>
      <c r="AP70" s="33">
        <f t="shared" si="161"/>
        <v>0.22782360729198492</v>
      </c>
      <c r="AQ70" s="33">
        <f t="shared" si="161"/>
        <v>0.18319161231734502</v>
      </c>
      <c r="AR70" s="33">
        <f t="shared" si="161"/>
        <v>0.25541803615447822</v>
      </c>
      <c r="AS70" s="33">
        <f t="shared" si="161"/>
        <v>0.17452282772414135</v>
      </c>
      <c r="AT70" s="33">
        <f t="shared" si="161"/>
        <v>0.23160065111231687</v>
      </c>
      <c r="AU70" s="33">
        <f t="shared" si="161"/>
        <v>0.16608761145800433</v>
      </c>
      <c r="AV70" s="33">
        <f t="shared" si="161"/>
        <v>0.1817113612032274</v>
      </c>
      <c r="AW70" s="33">
        <f t="shared" si="161"/>
        <v>0.24358391267623936</v>
      </c>
      <c r="AX70" s="33">
        <f t="shared" si="161"/>
        <v>0.26761924847973567</v>
      </c>
      <c r="AY70" s="33">
        <f t="shared" si="161"/>
        <v>0.32414940159814876</v>
      </c>
      <c r="AZ70" s="33">
        <f t="shared" si="161"/>
        <v>0.29936974789915966</v>
      </c>
      <c r="BA70" s="33">
        <f t="shared" si="161"/>
        <v>0.29079517184188702</v>
      </c>
      <c r="BB70" s="33">
        <f t="shared" si="161"/>
        <v>0.2740391636242947</v>
      </c>
      <c r="BC70" s="33">
        <f t="shared" si="161"/>
        <v>0.24166678919586537</v>
      </c>
      <c r="BD70" s="33">
        <f t="shared" si="161"/>
        <v>0.22963335007533903</v>
      </c>
      <c r="BE70" s="33">
        <f t="shared" si="161"/>
        <v>0.20132576854049672</v>
      </c>
      <c r="BF70" s="33">
        <f t="shared" si="161"/>
        <v>0.17915001051967178</v>
      </c>
      <c r="BG70" s="33">
        <f t="shared" si="161"/>
        <v>0.21567054035851949</v>
      </c>
      <c r="BH70" s="33">
        <f t="shared" si="161"/>
        <v>0.2462066377137955</v>
      </c>
      <c r="BI70" s="33">
        <f t="shared" si="161"/>
        <v>0.25672486406842865</v>
      </c>
      <c r="BJ70" s="33">
        <f t="shared" si="161"/>
        <v>0.23968253968253969</v>
      </c>
      <c r="BK70" s="33">
        <f t="shared" si="161"/>
        <v>0.29379555246526529</v>
      </c>
      <c r="BL70" s="33">
        <f t="shared" si="161"/>
        <v>0.27871657501593072</v>
      </c>
      <c r="BM70" s="33">
        <f t="shared" si="161"/>
        <v>0.29796755336022113</v>
      </c>
      <c r="BN70" s="33">
        <f t="shared" si="161"/>
        <v>0.27507282132083882</v>
      </c>
      <c r="BO70" s="33">
        <f t="shared" si="161"/>
        <v>0.38278254316554733</v>
      </c>
      <c r="BP70" s="33">
        <f t="shared" ref="BP70:BQ70" si="162">BP59/BP48</f>
        <v>0.29240469573153027</v>
      </c>
      <c r="BQ70" s="33">
        <f t="shared" si="162"/>
        <v>0.34177202821800556</v>
      </c>
      <c r="CB70" s="33">
        <f t="shared" ref="CB70:DA70" si="163">CB59/CB48</f>
        <v>0.2756754471269714</v>
      </c>
      <c r="CC70" s="33">
        <f t="shared" si="163"/>
        <v>0.29006514102520375</v>
      </c>
      <c r="CD70" s="33">
        <f t="shared" si="163"/>
        <v>0.25687903970452447</v>
      </c>
      <c r="CE70" s="33">
        <f t="shared" si="163"/>
        <v>0.2509394209257369</v>
      </c>
      <c r="CF70" s="33">
        <f t="shared" si="163"/>
        <v>0.23703596966804158</v>
      </c>
      <c r="CG70" s="33">
        <f t="shared" si="163"/>
        <v>0.20636050968924713</v>
      </c>
      <c r="CH70" s="33">
        <f t="shared" si="163"/>
        <v>0.21800530744509194</v>
      </c>
      <c r="CI70" s="33">
        <f t="shared" si="163"/>
        <v>0.2157701169797944</v>
      </c>
      <c r="CJ70" s="33">
        <f t="shared" si="163"/>
        <v>0.11422128005051645</v>
      </c>
      <c r="CK70" s="33">
        <f t="shared" si="163"/>
        <v>0.22464716157843576</v>
      </c>
      <c r="CL70" s="33">
        <f t="shared" si="163"/>
        <v>0.21218112284300339</v>
      </c>
      <c r="CM70" s="33">
        <f t="shared" si="163"/>
        <v>0.22061941520980458</v>
      </c>
      <c r="CN70" s="33">
        <f t="shared" si="163"/>
        <v>0.29511677282377918</v>
      </c>
      <c r="CO70" s="33">
        <f t="shared" si="163"/>
        <v>0.21203807153261961</v>
      </c>
      <c r="CP70" s="33">
        <f t="shared" si="163"/>
        <v>0.24006649446638517</v>
      </c>
      <c r="CQ70" s="33">
        <f t="shared" si="163"/>
        <v>0.28603671811164</v>
      </c>
      <c r="CR70" s="38">
        <f t="shared" si="163"/>
        <v>0.29110523833258845</v>
      </c>
      <c r="CS70" s="38">
        <f t="shared" si="163"/>
        <v>0.29770430159001926</v>
      </c>
      <c r="CT70" s="38">
        <f t="shared" si="163"/>
        <v>0.31141477952019098</v>
      </c>
      <c r="CU70" s="38">
        <f t="shared" si="163"/>
        <v>0.32623065117491551</v>
      </c>
      <c r="CV70" s="38">
        <f t="shared" si="163"/>
        <v>0.34492384736450576</v>
      </c>
      <c r="CW70" s="38">
        <f t="shared" si="163"/>
        <v>0.36085582036198177</v>
      </c>
      <c r="CX70" s="38">
        <f t="shared" si="163"/>
        <v>0.38204764884472375</v>
      </c>
      <c r="CY70" s="38">
        <f t="shared" si="163"/>
        <v>0.40739382228893989</v>
      </c>
      <c r="CZ70" s="38">
        <f t="shared" si="163"/>
        <v>0.43626491309764776</v>
      </c>
      <c r="DA70" s="38">
        <f t="shared" si="163"/>
        <v>0.47254098423723551</v>
      </c>
    </row>
    <row r="71" spans="2:105">
      <c r="B71" s="29"/>
    </row>
    <row r="72" spans="2:105">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CM72" s="1">
        <f t="shared" ref="CM72:CM85" si="164">AX72</f>
        <v>26465</v>
      </c>
      <c r="CN72" s="1">
        <f t="shared" ref="CN72:CN85" si="165">BB72</f>
        <v>20945</v>
      </c>
      <c r="CO72" s="1">
        <f t="shared" ref="CO72:CO85" si="166">BF72</f>
        <v>21879</v>
      </c>
      <c r="CP72" s="1">
        <f t="shared" ref="CP72:CP85" si="167">BJ72</f>
        <v>24048</v>
      </c>
      <c r="CQ72" s="1">
        <f t="shared" ref="CQ72:CQ85" si="168">BN72</f>
        <v>23466</v>
      </c>
      <c r="CR72" s="43">
        <f t="shared" ref="CR72:DA72" si="169">CQ72+CR59</f>
        <v>138182.66800860001</v>
      </c>
      <c r="CS72" s="43">
        <f t="shared" si="169"/>
        <v>269621.73951870447</v>
      </c>
      <c r="CT72" s="43">
        <f t="shared" si="169"/>
        <v>422680.58059684129</v>
      </c>
      <c r="CU72" s="43">
        <f t="shared" si="169"/>
        <v>599154.44515048759</v>
      </c>
      <c r="CV72" s="43">
        <f t="shared" si="169"/>
        <v>802943.59669878823</v>
      </c>
      <c r="CW72" s="43">
        <f t="shared" si="169"/>
        <v>1033730.77768839</v>
      </c>
      <c r="CX72" s="43">
        <f t="shared" si="169"/>
        <v>1296261.0748581612</v>
      </c>
      <c r="CY72" s="43">
        <f t="shared" si="169"/>
        <v>1595297.9717055724</v>
      </c>
      <c r="CZ72" s="43">
        <f t="shared" si="169"/>
        <v>1935177.0758863883</v>
      </c>
      <c r="DA72" s="43">
        <f t="shared" si="169"/>
        <v>2323388.1747462763</v>
      </c>
    </row>
    <row r="73" spans="2:105">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CM73" s="1">
        <f t="shared" si="164"/>
        <v>110229</v>
      </c>
      <c r="CN73" s="1">
        <f t="shared" si="165"/>
        <v>118704</v>
      </c>
      <c r="CO73" s="1">
        <f t="shared" si="166"/>
        <v>91883</v>
      </c>
      <c r="CP73" s="1">
        <f t="shared" si="167"/>
        <v>86868</v>
      </c>
      <c r="CQ73" s="1">
        <f t="shared" si="168"/>
        <v>72191</v>
      </c>
    </row>
    <row r="74" spans="2:105" ht="14.25" customHeight="1">
      <c r="B74" s="29" t="s">
        <v>270</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CM74" s="1">
        <f t="shared" si="164"/>
        <v>30930</v>
      </c>
      <c r="CN74" s="1">
        <f t="shared" si="165"/>
        <v>39304</v>
      </c>
      <c r="CO74" s="1">
        <f t="shared" si="166"/>
        <v>40258</v>
      </c>
      <c r="CP74" s="1">
        <f t="shared" si="167"/>
        <v>47964</v>
      </c>
      <c r="CQ74" s="1">
        <f t="shared" si="168"/>
        <v>52340</v>
      </c>
      <c r="CS74" s="45" t="s">
        <v>2834</v>
      </c>
      <c r="CV74" s="45" t="s">
        <v>2831</v>
      </c>
      <c r="CX74" s="49" t="s">
        <v>2835</v>
      </c>
      <c r="CZ74" s="50" t="s">
        <v>2617</v>
      </c>
      <c r="DA74" s="51">
        <v>0.34749999999999998</v>
      </c>
    </row>
    <row r="75" spans="2:105" ht="14.25" customHeight="1">
      <c r="B75" s="29" t="s">
        <v>296</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CM75" s="1">
        <f t="shared" si="164"/>
        <v>454</v>
      </c>
      <c r="CN75" s="1">
        <f t="shared" si="165"/>
        <v>966</v>
      </c>
      <c r="CO75" s="1">
        <f t="shared" si="166"/>
        <v>0</v>
      </c>
      <c r="CP75" s="1">
        <f t="shared" si="167"/>
        <v>0</v>
      </c>
      <c r="CQ75" s="1">
        <f t="shared" si="168"/>
        <v>0</v>
      </c>
      <c r="CS75" s="27">
        <v>2024</v>
      </c>
      <c r="CU75" s="27">
        <v>2023</v>
      </c>
      <c r="CV75" s="27">
        <v>2024</v>
      </c>
      <c r="CX75" s="49" t="s">
        <v>2836</v>
      </c>
      <c r="CZ75" s="50" t="s">
        <v>2618</v>
      </c>
      <c r="DA75" s="42">
        <v>2.75E-2</v>
      </c>
    </row>
    <row r="76" spans="2:105" ht="14.25" customHeight="1">
      <c r="B76" s="29" t="s">
        <v>294</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CM76" s="1">
        <f t="shared" si="164"/>
        <v>728</v>
      </c>
      <c r="CN76" s="1">
        <f t="shared" si="165"/>
        <v>1170</v>
      </c>
      <c r="CO76" s="1">
        <f t="shared" si="166"/>
        <v>2670</v>
      </c>
      <c r="CP76" s="1">
        <f t="shared" si="167"/>
        <v>0</v>
      </c>
      <c r="CQ76" s="1">
        <f t="shared" si="168"/>
        <v>0</v>
      </c>
      <c r="CS76" s="43">
        <f>CQ55*(1-CQ69)</f>
        <v>93913.633685264795</v>
      </c>
      <c r="CU76" s="27">
        <f>SUM(CP72:CP77)-SUM(CP87:CP91)+CP80+CP83+CP81</f>
        <v>267350</v>
      </c>
      <c r="CV76" s="27">
        <f>SUM(CQ72:CQ77)-SUM(CQ87:CQ91)+CQ80+CQ83+CQ81</f>
        <v>291098</v>
      </c>
      <c r="CX76" s="27">
        <f>AVERAGE(CU76:CV76)</f>
        <v>279224</v>
      </c>
      <c r="CZ76" s="50" t="s">
        <v>2619</v>
      </c>
      <c r="DA76" s="42">
        <v>3.9899999999999998E-2</v>
      </c>
    </row>
    <row r="77" spans="2:105" ht="14.25" customHeight="1">
      <c r="B77" s="29" t="s">
        <v>271</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CM77" s="1">
        <f t="shared" si="164"/>
        <v>5490</v>
      </c>
      <c r="CN77" s="1">
        <f t="shared" si="165"/>
        <v>4054</v>
      </c>
      <c r="CO77" s="1">
        <f t="shared" si="166"/>
        <v>8105</v>
      </c>
      <c r="CP77" s="1">
        <f t="shared" si="167"/>
        <v>12650</v>
      </c>
      <c r="CQ77" s="1">
        <f t="shared" si="168"/>
        <v>15714</v>
      </c>
      <c r="CS77" s="38">
        <f>CS76/CX76</f>
        <v>0.33633797125341947</v>
      </c>
      <c r="CZ77" s="50" t="s">
        <v>2620</v>
      </c>
      <c r="DA77" s="42">
        <f>10.2%-DA76</f>
        <v>6.2099999999999995E-2</v>
      </c>
    </row>
    <row r="78" spans="2:105" ht="14.25" customHeight="1">
      <c r="B78" s="1" t="s">
        <v>272</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CM78" s="1">
        <f t="shared" si="164"/>
        <v>20703</v>
      </c>
      <c r="CN78" s="1">
        <f t="shared" si="165"/>
        <v>29549</v>
      </c>
      <c r="CO78" s="1">
        <f t="shared" si="166"/>
        <v>30492</v>
      </c>
      <c r="CP78" s="1">
        <f t="shared" si="167"/>
        <v>31008</v>
      </c>
      <c r="CQ78" s="1">
        <f t="shared" si="168"/>
        <v>37982</v>
      </c>
      <c r="CZ78" s="50" t="s">
        <v>2621</v>
      </c>
      <c r="DA78" s="37">
        <f>'Notes | Quant Analysis'!T221</f>
        <v>1.0183618501231253</v>
      </c>
    </row>
    <row r="79" spans="2:105" ht="14.25" customHeight="1">
      <c r="B79" s="1" t="s">
        <v>2832</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CM79" s="1">
        <f t="shared" si="164"/>
        <v>1084</v>
      </c>
      <c r="CN79" s="1">
        <f t="shared" si="165"/>
        <v>1284</v>
      </c>
      <c r="CO79" s="1">
        <f t="shared" si="166"/>
        <v>5261</v>
      </c>
      <c r="CP79" s="1">
        <f t="shared" si="167"/>
        <v>12169</v>
      </c>
      <c r="CQ79" s="1">
        <f t="shared" si="168"/>
        <v>17180</v>
      </c>
      <c r="CZ79" s="50" t="s">
        <v>2622</v>
      </c>
      <c r="DA79" s="42">
        <f>+DA76+(DA77*DA78)</f>
        <v>0.10314027089264607</v>
      </c>
    </row>
    <row r="80" spans="2:105" ht="14.25" customHeight="1">
      <c r="B80" s="1" t="s">
        <v>2833</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CM80" s="1">
        <f t="shared" si="164"/>
        <v>84749</v>
      </c>
      <c r="CN80" s="1">
        <f t="shared" si="165"/>
        <v>97599</v>
      </c>
      <c r="CO80" s="1">
        <f t="shared" si="166"/>
        <v>112668</v>
      </c>
      <c r="CP80" s="1">
        <f t="shared" si="167"/>
        <v>134345</v>
      </c>
      <c r="CQ80" s="1">
        <f t="shared" si="168"/>
        <v>171036</v>
      </c>
      <c r="CZ80" s="50"/>
    </row>
    <row r="81" spans="2:155" ht="14.25" customHeight="1">
      <c r="B81" s="1" t="s">
        <v>273</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CM81" s="1">
        <f t="shared" si="164"/>
        <v>12211</v>
      </c>
      <c r="CN81" s="1">
        <f t="shared" si="165"/>
        <v>12959</v>
      </c>
      <c r="CO81" s="1">
        <f t="shared" si="166"/>
        <v>14381</v>
      </c>
      <c r="CP81" s="1">
        <f t="shared" si="167"/>
        <v>14091</v>
      </c>
      <c r="CQ81" s="1">
        <f t="shared" si="168"/>
        <v>13588</v>
      </c>
      <c r="CZ81" s="50" t="s">
        <v>2623</v>
      </c>
      <c r="DA81" s="43">
        <f>NPV(DA79,CR59:EZ59)</f>
        <v>3171708.3105092808</v>
      </c>
    </row>
    <row r="82" spans="2:155" ht="14.25" customHeight="1">
      <c r="B82" s="1" t="s">
        <v>295</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CM82" s="1">
        <f t="shared" si="164"/>
        <v>1445</v>
      </c>
      <c r="CN82" s="1">
        <f t="shared" si="165"/>
        <v>1417</v>
      </c>
      <c r="CO82" s="1">
        <f t="shared" si="166"/>
        <v>2084</v>
      </c>
      <c r="CP82" s="1">
        <f t="shared" si="167"/>
        <v>0</v>
      </c>
      <c r="CQ82" s="1">
        <f t="shared" si="168"/>
        <v>0</v>
      </c>
      <c r="CZ82" s="50" t="s">
        <v>75</v>
      </c>
      <c r="DA82" s="43">
        <f>Main!C4</f>
        <v>12086</v>
      </c>
    </row>
    <row r="83" spans="2:155" ht="14.25" customHeight="1">
      <c r="B83" s="1" t="s">
        <v>274</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CM83" s="1">
        <f t="shared" si="164"/>
        <v>21175</v>
      </c>
      <c r="CN83" s="1">
        <f t="shared" si="165"/>
        <v>22956</v>
      </c>
      <c r="CO83" s="1">
        <f t="shared" si="166"/>
        <v>28960</v>
      </c>
      <c r="CP83" s="1">
        <f t="shared" si="167"/>
        <v>29198</v>
      </c>
      <c r="CQ83" s="1">
        <f t="shared" si="168"/>
        <v>31885</v>
      </c>
      <c r="CZ83" s="50" t="s">
        <v>2624</v>
      </c>
      <c r="DA83" s="37">
        <f>DA81/DA82</f>
        <v>262.42828979888139</v>
      </c>
    </row>
    <row r="84" spans="2:155" ht="14.25" customHeight="1">
      <c r="B84" s="1" t="s">
        <v>275</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CM84" s="1">
        <f t="shared" si="164"/>
        <v>3953</v>
      </c>
      <c r="CN84" s="1">
        <f t="shared" si="165"/>
        <v>5361</v>
      </c>
      <c r="CO84" s="1">
        <f t="shared" si="166"/>
        <v>6623</v>
      </c>
      <c r="CP84" s="1">
        <f t="shared" si="167"/>
        <v>10051</v>
      </c>
      <c r="CQ84" s="1">
        <f t="shared" si="168"/>
        <v>14874</v>
      </c>
      <c r="CZ84" s="50" t="s">
        <v>2625</v>
      </c>
      <c r="DA84" s="37">
        <f>Main!C3</f>
        <v>289.42</v>
      </c>
    </row>
    <row r="85" spans="2:155" s="2" customFormat="1" ht="14.25" customHeight="1">
      <c r="B85" s="2" t="s">
        <v>276</v>
      </c>
      <c r="AX85" s="2">
        <f t="shared" ref="AX85:BO85" si="170">SUM(AX72:AX84)</f>
        <v>319616</v>
      </c>
      <c r="AY85" s="2">
        <f t="shared" si="170"/>
        <v>327095</v>
      </c>
      <c r="AZ85" s="2">
        <f t="shared" si="170"/>
        <v>335387</v>
      </c>
      <c r="BA85" s="2">
        <f t="shared" si="170"/>
        <v>347403</v>
      </c>
      <c r="BB85" s="2">
        <f t="shared" si="170"/>
        <v>356268</v>
      </c>
      <c r="BC85" s="2">
        <f t="shared" si="170"/>
        <v>357096</v>
      </c>
      <c r="BD85" s="2">
        <f t="shared" si="170"/>
        <v>355185</v>
      </c>
      <c r="BE85" s="2">
        <f t="shared" si="170"/>
        <v>358255</v>
      </c>
      <c r="BF85" s="2">
        <f t="shared" si="170"/>
        <v>365264</v>
      </c>
      <c r="BG85" s="2">
        <f t="shared" si="170"/>
        <v>369491</v>
      </c>
      <c r="BH85" s="2">
        <f t="shared" si="170"/>
        <v>383044</v>
      </c>
      <c r="BI85" s="2">
        <f t="shared" si="170"/>
        <v>396711</v>
      </c>
      <c r="BJ85" s="2">
        <f t="shared" si="170"/>
        <v>402392</v>
      </c>
      <c r="BK85" s="2">
        <f t="shared" si="170"/>
        <v>407350</v>
      </c>
      <c r="BL85" s="2">
        <f t="shared" si="170"/>
        <v>414770</v>
      </c>
      <c r="BM85" s="2">
        <f t="shared" si="170"/>
        <v>430266</v>
      </c>
      <c r="BN85" s="2">
        <f t="shared" si="170"/>
        <v>450256</v>
      </c>
      <c r="BO85" s="2">
        <f t="shared" si="170"/>
        <v>475374</v>
      </c>
      <c r="BP85" s="2">
        <f t="shared" ref="BP85:BQ85" si="171">SUM(BP72:BP84)</f>
        <v>502053</v>
      </c>
      <c r="BQ85" s="2">
        <f t="shared" si="171"/>
        <v>536469</v>
      </c>
      <c r="BR85" s="26"/>
      <c r="BS85" s="26"/>
      <c r="BT85" s="26"/>
      <c r="BU85" s="26"/>
      <c r="BV85" s="26"/>
      <c r="BW85" s="26"/>
      <c r="BX85" s="26"/>
      <c r="BY85" s="26"/>
      <c r="BZ85" s="26"/>
      <c r="CA85" s="26"/>
      <c r="CM85" s="2">
        <f t="shared" si="164"/>
        <v>319616</v>
      </c>
      <c r="CN85" s="2">
        <f t="shared" si="165"/>
        <v>356268</v>
      </c>
      <c r="CO85" s="2">
        <f t="shared" si="166"/>
        <v>365264</v>
      </c>
      <c r="CP85" s="2">
        <f t="shared" si="167"/>
        <v>402392</v>
      </c>
      <c r="CQ85" s="2">
        <f t="shared" si="168"/>
        <v>450256</v>
      </c>
      <c r="CR85" s="26"/>
      <c r="CS85" s="26"/>
      <c r="CT85" s="26"/>
      <c r="CU85" s="26"/>
      <c r="CV85" s="26"/>
      <c r="CW85" s="26"/>
      <c r="CX85" s="26"/>
      <c r="CY85" s="26"/>
      <c r="CZ85" s="50" t="s">
        <v>2626</v>
      </c>
      <c r="DA85" s="42">
        <f>DA83/DA84-1</f>
        <v>-9.3261385533545127E-2</v>
      </c>
      <c r="DB85" s="45" t="str">
        <f>IF(DA85&gt;0,"Upside","Downside")</f>
        <v>Downside</v>
      </c>
      <c r="DC85" s="27"/>
      <c r="DD85" s="26"/>
      <c r="DE85" s="26"/>
      <c r="DF85" s="26"/>
      <c r="DG85" s="26"/>
      <c r="DH85" s="26"/>
      <c r="DI85" s="26"/>
      <c r="DJ85" s="26"/>
      <c r="DK85" s="26"/>
      <c r="DL85" s="26"/>
      <c r="DM85" s="26"/>
      <c r="DN85" s="26"/>
      <c r="DO85" s="26"/>
      <c r="DP85" s="26"/>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c r="EY85" s="26"/>
    </row>
    <row r="86" spans="2:155">
      <c r="CZ86" s="128" t="str" cm="1">
        <f t="array" ref="CZ86">_xlfn.IFS(DA85&gt;=25%,"Strong Buy",DA85&gt;=10.00001%,"Buy",AND(DA85&lt;=10%,DA85&gt;=-4.9999%),"Hold",AND(DA85&lt;=-5%,DA85&gt;=-14.999999%),"Sell",DA85&lt;=-15%,"Strong Sell")</f>
        <v>Sell</v>
      </c>
      <c r="DA86" s="128"/>
    </row>
    <row r="87" spans="2:155" ht="15" customHeight="1">
      <c r="B87" s="1" t="s">
        <v>277</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CM87" s="1">
        <f t="shared" ref="CM87:CM101" si="172">AX87</f>
        <v>5589</v>
      </c>
      <c r="CN87" s="1">
        <f t="shared" ref="CN87:CN101" si="173">BB87</f>
        <v>6037</v>
      </c>
      <c r="CO87" s="1">
        <f t="shared" ref="CO87:CO101" si="174">BF87</f>
        <v>5128</v>
      </c>
      <c r="CP87" s="1">
        <f t="shared" ref="CP87:CP101" si="175">BJ87</f>
        <v>7493</v>
      </c>
      <c r="CQ87" s="1">
        <f t="shared" ref="CQ87:CQ101" si="176">BN87</f>
        <v>7987</v>
      </c>
      <c r="DC87" s="26"/>
    </row>
    <row r="88" spans="2:155">
      <c r="B88" s="1" t="s">
        <v>278</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CM88" s="1">
        <f t="shared" si="172"/>
        <v>11086</v>
      </c>
      <c r="CN88" s="1">
        <f t="shared" si="173"/>
        <v>13889</v>
      </c>
      <c r="CO88" s="1">
        <f t="shared" si="174"/>
        <v>14028</v>
      </c>
      <c r="CP88" s="1">
        <f t="shared" si="175"/>
        <v>15140</v>
      </c>
      <c r="CQ88" s="1">
        <f t="shared" si="176"/>
        <v>15069</v>
      </c>
    </row>
    <row r="89" spans="2:155">
      <c r="B89" s="1" t="s">
        <v>279</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CM89" s="1">
        <f t="shared" si="172"/>
        <v>28631</v>
      </c>
      <c r="CN89" s="1">
        <f t="shared" si="173"/>
        <v>31236</v>
      </c>
      <c r="CO89" s="1">
        <f t="shared" si="174"/>
        <v>37866</v>
      </c>
      <c r="CP89" s="1">
        <f t="shared" si="175"/>
        <v>46168</v>
      </c>
      <c r="CQ89" s="1">
        <f t="shared" si="176"/>
        <v>51228</v>
      </c>
    </row>
    <row r="90" spans="2:155">
      <c r="B90" s="1" t="s">
        <v>282</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CM90" s="1">
        <f t="shared" si="172"/>
        <v>7500</v>
      </c>
      <c r="CN90" s="1">
        <f t="shared" si="173"/>
        <v>8996</v>
      </c>
      <c r="CO90" s="1">
        <f t="shared" si="174"/>
        <v>8370</v>
      </c>
      <c r="CP90" s="1">
        <f t="shared" si="175"/>
        <v>8876</v>
      </c>
      <c r="CQ90" s="1">
        <f t="shared" si="176"/>
        <v>9802</v>
      </c>
    </row>
    <row r="91" spans="2:155">
      <c r="B91" s="1" t="s">
        <v>280</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CM91" s="1">
        <f t="shared" si="172"/>
        <v>2543</v>
      </c>
      <c r="CN91" s="1">
        <f t="shared" si="173"/>
        <v>3288</v>
      </c>
      <c r="CO91" s="1">
        <f t="shared" si="174"/>
        <v>3908</v>
      </c>
      <c r="CP91" s="1">
        <f t="shared" si="175"/>
        <v>4137</v>
      </c>
      <c r="CQ91" s="1">
        <f t="shared" si="176"/>
        <v>5036</v>
      </c>
    </row>
    <row r="92" spans="2:155">
      <c r="B92" s="1" t="s">
        <v>297</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CM92" s="1">
        <f t="shared" si="172"/>
        <v>1485</v>
      </c>
      <c r="CN92" s="1">
        <f t="shared" si="173"/>
        <v>808</v>
      </c>
      <c r="CO92" s="1">
        <f t="shared" si="174"/>
        <v>0</v>
      </c>
      <c r="CP92" s="1">
        <f t="shared" si="175"/>
        <v>0</v>
      </c>
      <c r="CQ92" s="1">
        <f t="shared" si="176"/>
        <v>0</v>
      </c>
    </row>
    <row r="93" spans="2:155">
      <c r="B93" s="1" t="s">
        <v>281</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CM93" s="1">
        <f t="shared" si="172"/>
        <v>13932</v>
      </c>
      <c r="CN93" s="1">
        <f t="shared" si="173"/>
        <v>14817</v>
      </c>
      <c r="CO93" s="1">
        <f t="shared" si="174"/>
        <v>14701</v>
      </c>
      <c r="CP93" s="1">
        <f t="shared" si="175"/>
        <v>13253</v>
      </c>
      <c r="CQ93" s="1">
        <f t="shared" si="176"/>
        <v>10883</v>
      </c>
    </row>
    <row r="94" spans="2:155">
      <c r="B94" s="1" t="s">
        <v>291</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CM94" s="1">
        <f t="shared" si="172"/>
        <v>481</v>
      </c>
      <c r="CN94" s="1">
        <f t="shared" si="173"/>
        <v>535</v>
      </c>
      <c r="CO94" s="1">
        <f t="shared" si="174"/>
        <v>599</v>
      </c>
      <c r="CP94" s="1">
        <f t="shared" si="175"/>
        <v>911</v>
      </c>
      <c r="CQ94" s="1">
        <f t="shared" si="176"/>
        <v>0</v>
      </c>
    </row>
    <row r="95" spans="2:155">
      <c r="B95" s="1" t="s">
        <v>292</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CM95" s="1">
        <f t="shared" si="172"/>
        <v>8849</v>
      </c>
      <c r="CN95" s="1">
        <f t="shared" si="173"/>
        <v>9176</v>
      </c>
      <c r="CO95" s="1">
        <f t="shared" si="174"/>
        <v>9258</v>
      </c>
      <c r="CP95" s="1">
        <f t="shared" si="175"/>
        <v>8474</v>
      </c>
      <c r="CQ95" s="1">
        <f t="shared" si="176"/>
        <v>0</v>
      </c>
    </row>
    <row r="96" spans="2:155">
      <c r="B96" s="1" t="s">
        <v>293</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CM96" s="1">
        <f t="shared" si="172"/>
        <v>3561</v>
      </c>
      <c r="CN96" s="1">
        <f t="shared" si="173"/>
        <v>5257</v>
      </c>
      <c r="CO96" s="1">
        <f t="shared" si="174"/>
        <v>514</v>
      </c>
      <c r="CP96" s="1">
        <f t="shared" si="175"/>
        <v>485</v>
      </c>
      <c r="CQ96" s="1">
        <f t="shared" si="176"/>
        <v>8782</v>
      </c>
    </row>
    <row r="97" spans="2:155">
      <c r="B97" s="1" t="s">
        <v>283</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CM97" s="1">
        <f t="shared" si="172"/>
        <v>11146</v>
      </c>
      <c r="CN97" s="1">
        <f t="shared" si="173"/>
        <v>11389</v>
      </c>
      <c r="CO97" s="1">
        <f t="shared" si="174"/>
        <v>12501</v>
      </c>
      <c r="CP97" s="1">
        <f t="shared" si="175"/>
        <v>12460</v>
      </c>
      <c r="CQ97" s="1">
        <f t="shared" si="176"/>
        <v>11691</v>
      </c>
    </row>
    <row r="98" spans="2:155">
      <c r="B98" s="1" t="s">
        <v>284</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CM98" s="1">
        <f t="shared" si="172"/>
        <v>2269</v>
      </c>
      <c r="CN98" s="1">
        <f t="shared" si="173"/>
        <v>2205</v>
      </c>
      <c r="CO98" s="1">
        <f t="shared" si="174"/>
        <v>2247</v>
      </c>
      <c r="CP98" s="1">
        <f t="shared" si="175"/>
        <v>1616</v>
      </c>
      <c r="CQ98" s="1">
        <f t="shared" si="176"/>
        <v>4694</v>
      </c>
    </row>
    <row r="99" spans="2:155" s="2" customFormat="1" ht="15">
      <c r="B99" s="2" t="s">
        <v>285</v>
      </c>
      <c r="AX99" s="2">
        <f t="shared" ref="AX99:BO99" si="177">SUM(AX87:AX98)</f>
        <v>97072</v>
      </c>
      <c r="AY99" s="2">
        <f t="shared" si="177"/>
        <v>97082</v>
      </c>
      <c r="AZ99" s="2">
        <f t="shared" si="177"/>
        <v>97822</v>
      </c>
      <c r="BA99" s="2">
        <f t="shared" si="177"/>
        <v>102836</v>
      </c>
      <c r="BB99" s="2">
        <f t="shared" si="177"/>
        <v>107633</v>
      </c>
      <c r="BC99" s="2">
        <f t="shared" si="177"/>
        <v>103092</v>
      </c>
      <c r="BD99" s="2">
        <f t="shared" si="177"/>
        <v>99766</v>
      </c>
      <c r="BE99" s="2">
        <f t="shared" si="177"/>
        <v>104629</v>
      </c>
      <c r="BF99" s="2">
        <f t="shared" si="177"/>
        <v>109120</v>
      </c>
      <c r="BG99" s="2">
        <f t="shared" si="177"/>
        <v>108597</v>
      </c>
      <c r="BH99" s="2">
        <f t="shared" si="177"/>
        <v>95903</v>
      </c>
      <c r="BI99" s="2">
        <f t="shared" si="177"/>
        <v>123509</v>
      </c>
      <c r="BJ99" s="2">
        <f t="shared" si="177"/>
        <v>119013</v>
      </c>
      <c r="BK99" s="2">
        <f t="shared" si="177"/>
        <v>114506</v>
      </c>
      <c r="BL99" s="2">
        <f t="shared" si="177"/>
        <v>114017</v>
      </c>
      <c r="BM99" s="2">
        <f t="shared" si="177"/>
        <v>116147</v>
      </c>
      <c r="BN99" s="2">
        <f t="shared" si="177"/>
        <v>125172</v>
      </c>
      <c r="BO99" s="2">
        <f t="shared" si="177"/>
        <v>130107</v>
      </c>
      <c r="BP99" s="2">
        <f>SUM(BP87:BP98)</f>
        <v>139137</v>
      </c>
      <c r="BQ99" s="2">
        <f>SUM(BQ87:BQ98)</f>
        <v>149602</v>
      </c>
      <c r="BR99" s="26"/>
      <c r="BS99" s="26"/>
      <c r="BT99" s="26"/>
      <c r="BU99" s="26"/>
      <c r="BV99" s="26"/>
      <c r="BW99" s="26"/>
      <c r="BX99" s="26"/>
      <c r="BY99" s="26"/>
      <c r="BZ99" s="26"/>
      <c r="CA99" s="26"/>
      <c r="CM99" s="2">
        <f t="shared" si="172"/>
        <v>97072</v>
      </c>
      <c r="CN99" s="2">
        <f t="shared" si="173"/>
        <v>107633</v>
      </c>
      <c r="CO99" s="2">
        <f t="shared" si="174"/>
        <v>109120</v>
      </c>
      <c r="CP99" s="2">
        <f t="shared" si="175"/>
        <v>119013</v>
      </c>
      <c r="CQ99" s="2">
        <f t="shared" si="176"/>
        <v>125172</v>
      </c>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c r="EY99" s="26"/>
    </row>
    <row r="100" spans="2:155">
      <c r="B100" s="1" t="s">
        <v>286</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CM100" s="1">
        <f t="shared" si="172"/>
        <v>222544</v>
      </c>
      <c r="CN100" s="1">
        <f t="shared" si="173"/>
        <v>251635</v>
      </c>
      <c r="CO100" s="1">
        <f t="shared" si="174"/>
        <v>256144</v>
      </c>
      <c r="CP100" s="1">
        <f t="shared" si="175"/>
        <v>283379</v>
      </c>
      <c r="CQ100" s="1">
        <f t="shared" si="176"/>
        <v>325084</v>
      </c>
    </row>
    <row r="101" spans="2:155" s="2" customFormat="1" ht="15">
      <c r="B101" s="2" t="s">
        <v>287</v>
      </c>
      <c r="AX101" s="2">
        <f t="shared" ref="AX101:BO101" si="178">AX99+AX100</f>
        <v>319616</v>
      </c>
      <c r="AY101" s="2">
        <f t="shared" si="178"/>
        <v>327095</v>
      </c>
      <c r="AZ101" s="2">
        <f t="shared" si="178"/>
        <v>335387</v>
      </c>
      <c r="BA101" s="2">
        <f t="shared" si="178"/>
        <v>347403</v>
      </c>
      <c r="BB101" s="2">
        <f t="shared" si="178"/>
        <v>359268</v>
      </c>
      <c r="BC101" s="2">
        <f t="shared" si="178"/>
        <v>357096</v>
      </c>
      <c r="BD101" s="2">
        <f t="shared" si="178"/>
        <v>355185</v>
      </c>
      <c r="BE101" s="2">
        <f t="shared" si="178"/>
        <v>358255</v>
      </c>
      <c r="BF101" s="2">
        <f t="shared" si="178"/>
        <v>365264</v>
      </c>
      <c r="BG101" s="2">
        <f t="shared" si="178"/>
        <v>369491</v>
      </c>
      <c r="BH101" s="2">
        <f t="shared" si="178"/>
        <v>363044</v>
      </c>
      <c r="BI101" s="2">
        <f t="shared" si="178"/>
        <v>396711</v>
      </c>
      <c r="BJ101" s="2">
        <f t="shared" si="178"/>
        <v>402392</v>
      </c>
      <c r="BK101" s="2">
        <f t="shared" si="178"/>
        <v>407350</v>
      </c>
      <c r="BL101" s="2">
        <f t="shared" si="178"/>
        <v>414770</v>
      </c>
      <c r="BM101" s="2">
        <f t="shared" si="178"/>
        <v>430266</v>
      </c>
      <c r="BN101" s="2">
        <f t="shared" si="178"/>
        <v>450256</v>
      </c>
      <c r="BO101" s="2">
        <f t="shared" si="178"/>
        <v>475374</v>
      </c>
      <c r="BP101" s="2">
        <f t="shared" ref="BP101:BQ101" si="179">BP99+BP100</f>
        <v>502053</v>
      </c>
      <c r="BQ101" s="2">
        <f t="shared" si="179"/>
        <v>536469</v>
      </c>
      <c r="BR101" s="26"/>
      <c r="BS101" s="26"/>
      <c r="BT101" s="26"/>
      <c r="BU101" s="26"/>
      <c r="BV101" s="26"/>
      <c r="BW101" s="26"/>
      <c r="BX101" s="26"/>
      <c r="BY101" s="26"/>
      <c r="BZ101" s="26"/>
      <c r="CA101" s="26"/>
      <c r="CM101" s="2">
        <f t="shared" si="172"/>
        <v>319616</v>
      </c>
      <c r="CN101" s="2">
        <f t="shared" si="173"/>
        <v>359268</v>
      </c>
      <c r="CO101" s="2">
        <f t="shared" si="174"/>
        <v>365264</v>
      </c>
      <c r="CP101" s="2">
        <f t="shared" si="175"/>
        <v>402392</v>
      </c>
      <c r="CQ101" s="2">
        <f t="shared" si="176"/>
        <v>450256</v>
      </c>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c r="EY101" s="26"/>
    </row>
    <row r="103" spans="2:155">
      <c r="B103" s="1" t="s">
        <v>65</v>
      </c>
      <c r="AX103" s="30">
        <f t="shared" ref="AX103:BN103" si="180">SUM(AX72:AX77)/SUM(AX87:AX92)</f>
        <v>3.0667558151810534</v>
      </c>
      <c r="AY103" s="30">
        <f t="shared" si="180"/>
        <v>3.1041963464555571</v>
      </c>
      <c r="AZ103" s="30">
        <f t="shared" si="180"/>
        <v>3.152024542078542</v>
      </c>
      <c r="BA103" s="30">
        <f t="shared" si="180"/>
        <v>2.9799941730601147</v>
      </c>
      <c r="BB103" s="30">
        <f t="shared" si="180"/>
        <v>2.8814237245930214</v>
      </c>
      <c r="BC103" s="30">
        <f t="shared" si="180"/>
        <v>2.871004713630787</v>
      </c>
      <c r="BD103" s="30">
        <f t="shared" si="180"/>
        <v>2.8094500766046222</v>
      </c>
      <c r="BE103" s="30">
        <f t="shared" si="180"/>
        <v>2.5176040861486229</v>
      </c>
      <c r="BF103" s="30">
        <f t="shared" si="180"/>
        <v>2.3779942279942281</v>
      </c>
      <c r="BG103" s="30">
        <f t="shared" si="180"/>
        <v>2.3525866325848899</v>
      </c>
      <c r="BH103" s="30">
        <f t="shared" si="180"/>
        <v>2.9248124209395416</v>
      </c>
      <c r="BI103" s="30">
        <f t="shared" si="180"/>
        <v>2.0431079436815573</v>
      </c>
      <c r="BJ103" s="30">
        <f t="shared" si="180"/>
        <v>2.0965849365634242</v>
      </c>
      <c r="BK103" s="30">
        <f t="shared" si="180"/>
        <v>2.1490577554969672</v>
      </c>
      <c r="BL103" s="30">
        <f t="shared" si="180"/>
        <v>2.0791780575770411</v>
      </c>
      <c r="BM103" s="30">
        <f t="shared" si="180"/>
        <v>1.9496924619135427</v>
      </c>
      <c r="BN103" s="30">
        <f t="shared" si="180"/>
        <v>1.8369313974102914</v>
      </c>
      <c r="BO103" s="30">
        <f>SUM(BO72:BO77)/SUM(BO87:BO92)</f>
        <v>1.7680843171056364</v>
      </c>
      <c r="BP103" s="30">
        <f>SUM(BP72:BP77)/SUM(BP87:BP92)</f>
        <v>1.9037452754552744</v>
      </c>
      <c r="BQ103" s="30">
        <f>SUM(BQ72:BQ77)/SUM(BQ87:BQ92)</f>
        <v>1.7473329984932195</v>
      </c>
      <c r="CM103" s="30">
        <f t="shared" ref="CM103:CP103" si="181">SUM(CM72:CM77)/SUM(CM87:CM92)</f>
        <v>3.0667558151810534</v>
      </c>
      <c r="CN103" s="30">
        <f t="shared" si="181"/>
        <v>2.8814237245930214</v>
      </c>
      <c r="CO103" s="30">
        <f t="shared" si="181"/>
        <v>2.3779942279942281</v>
      </c>
      <c r="CP103" s="30">
        <f t="shared" si="181"/>
        <v>2.0965849365634242</v>
      </c>
      <c r="CQ103" s="30">
        <f>SUM(CQ72:CQ77)/SUM(CQ87:CQ92)</f>
        <v>1.8369313974102914</v>
      </c>
    </row>
    <row r="104" spans="2:155">
      <c r="B104" s="1" t="s">
        <v>66</v>
      </c>
      <c r="AX104" s="30">
        <f t="shared" ref="AX104:BN104" si="182">(SUM(AX72:AX77)-AX76)/SUM(AX87:AX92)</f>
        <v>3.0539465812717741</v>
      </c>
      <c r="AY104" s="30">
        <f t="shared" si="182"/>
        <v>3.0881827854218886</v>
      </c>
      <c r="AZ104" s="30">
        <f t="shared" si="182"/>
        <v>3.1357528569634558</v>
      </c>
      <c r="BA104" s="30">
        <f t="shared" si="182"/>
        <v>2.9593085364669323</v>
      </c>
      <c r="BB104" s="30">
        <f t="shared" si="182"/>
        <v>2.8632147414946929</v>
      </c>
      <c r="BC104" s="30">
        <f t="shared" si="182"/>
        <v>2.8489055336734035</v>
      </c>
      <c r="BD104" s="30">
        <f t="shared" si="182"/>
        <v>2.7771783420803859</v>
      </c>
      <c r="BE104" s="30">
        <f t="shared" si="182"/>
        <v>2.4697706846117704</v>
      </c>
      <c r="BF104" s="30">
        <f t="shared" si="182"/>
        <v>2.3394660894660895</v>
      </c>
      <c r="BG104" s="30">
        <f t="shared" si="182"/>
        <v>2.318964766026665</v>
      </c>
      <c r="BH104" s="30">
        <f t="shared" si="182"/>
        <v>2.8861529397494325</v>
      </c>
      <c r="BI104" s="30">
        <f t="shared" si="182"/>
        <v>2.0088417637174807</v>
      </c>
      <c r="BJ104" s="30">
        <f t="shared" si="182"/>
        <v>2.0965849365634242</v>
      </c>
      <c r="BK104" s="30">
        <f t="shared" si="182"/>
        <v>2.1490577554969672</v>
      </c>
      <c r="BL104" s="30">
        <f t="shared" si="182"/>
        <v>2.0791780575770411</v>
      </c>
      <c r="BM104" s="30">
        <f t="shared" si="182"/>
        <v>1.9496924619135427</v>
      </c>
      <c r="BN104" s="30">
        <f t="shared" si="182"/>
        <v>1.8369313974102914</v>
      </c>
      <c r="BO104" s="30">
        <f>(SUM(BO72:BO77)-BO76)/SUM(BO87:BO92)</f>
        <v>1.7680843171056364</v>
      </c>
      <c r="BP104" s="30">
        <f>(SUM(BP72:BP77)-BP76)/SUM(BP87:BP92)</f>
        <v>1.9037452754552744</v>
      </c>
      <c r="BQ104" s="30">
        <f>(SUM(BQ72:BQ77)-BQ76)/SUM(BQ87:BQ92)</f>
        <v>1.7473329984932195</v>
      </c>
      <c r="CM104" s="30">
        <f t="shared" ref="CM104:CP104" si="183">(SUM(CM72:CM77)-CM76)/SUM(CM87:CM92)</f>
        <v>3.0539465812717741</v>
      </c>
      <c r="CN104" s="30">
        <f t="shared" si="183"/>
        <v>2.8632147414946929</v>
      </c>
      <c r="CO104" s="30">
        <f t="shared" si="183"/>
        <v>2.3394660894660895</v>
      </c>
      <c r="CP104" s="30">
        <f t="shared" si="183"/>
        <v>2.0965849365634242</v>
      </c>
      <c r="CQ104" s="30">
        <f>(SUM(CQ72:CQ77)-CQ76)/SUM(CQ87:CQ92)</f>
        <v>1.8369313974102914</v>
      </c>
    </row>
    <row r="105" spans="2:155">
      <c r="B105" s="1" t="s">
        <v>67</v>
      </c>
      <c r="AX105" s="30">
        <f t="shared" ref="AX105:BN105" si="184">SUM(AX72:AX73)/SUM(AX87:AX92)</f>
        <v>2.4051448076855402</v>
      </c>
      <c r="AY105" s="30">
        <f t="shared" si="184"/>
        <v>2.4363695381674573</v>
      </c>
      <c r="AZ105" s="30">
        <f t="shared" si="184"/>
        <v>2.4373979655908578</v>
      </c>
      <c r="BA105" s="30">
        <f t="shared" si="184"/>
        <v>2.298452623741543</v>
      </c>
      <c r="BB105" s="30">
        <f t="shared" si="184"/>
        <v>2.1733899835029726</v>
      </c>
      <c r="BC105" s="30">
        <f t="shared" si="184"/>
        <v>2.1626202621553561</v>
      </c>
      <c r="BD105" s="30">
        <f t="shared" si="184"/>
        <v>2.0373080809727155</v>
      </c>
      <c r="BE105" s="30">
        <f t="shared" si="184"/>
        <v>1.7620606556631655</v>
      </c>
      <c r="BF105" s="30">
        <f t="shared" si="184"/>
        <v>1.6415873015873015</v>
      </c>
      <c r="BG105" s="30">
        <f t="shared" si="184"/>
        <v>1.6716821099718244</v>
      </c>
      <c r="BH105" s="30">
        <f t="shared" si="184"/>
        <v>2.0504947235266595</v>
      </c>
      <c r="BI105" s="30">
        <f t="shared" si="184"/>
        <v>1.3898255982386001</v>
      </c>
      <c r="BJ105" s="30">
        <f t="shared" si="184"/>
        <v>1.3557092918082481</v>
      </c>
      <c r="BK105" s="30">
        <f t="shared" si="184"/>
        <v>1.4038209280881073</v>
      </c>
      <c r="BL105" s="30">
        <f t="shared" si="184"/>
        <v>1.2927881098147935</v>
      </c>
      <c r="BM105" s="30">
        <f t="shared" si="184"/>
        <v>1.1537937947848471</v>
      </c>
      <c r="BN105" s="30">
        <f t="shared" si="184"/>
        <v>1.0733264513812526</v>
      </c>
      <c r="BO105" s="30">
        <f>SUM(BO72:BO73)/SUM(BO87:BO92)</f>
        <v>1.0400855390926746</v>
      </c>
      <c r="BP105" s="30">
        <f>SUM(BP72:BP73)/SUM(BP87:BP92)</f>
        <v>1.0897720765089909</v>
      </c>
      <c r="BQ105" s="30">
        <f>SUM(BQ72:BQ73)/SUM(BQ87:BQ92)</f>
        <v>0.98941235560020091</v>
      </c>
      <c r="CM105" s="30">
        <f t="shared" ref="CM105:CP105" si="185">SUM(CM72:CM73)/SUM(CM87:CM92)</f>
        <v>2.4051448076855402</v>
      </c>
      <c r="CN105" s="30">
        <f t="shared" si="185"/>
        <v>2.1733899835029726</v>
      </c>
      <c r="CO105" s="30">
        <f t="shared" si="185"/>
        <v>1.6415873015873015</v>
      </c>
      <c r="CP105" s="30">
        <f t="shared" si="185"/>
        <v>1.3557092918082481</v>
      </c>
      <c r="CQ105" s="30">
        <f>SUM(CQ72:CQ73)/SUM(CQ87:CQ92)</f>
        <v>1.0733264513812526</v>
      </c>
    </row>
    <row r="106" spans="2:155">
      <c r="B106" s="1" t="s">
        <v>68</v>
      </c>
      <c r="AX106" s="30">
        <f t="shared" ref="AX106:BP106" si="186">AX48/AX85</f>
        <v>0.17801987384861834</v>
      </c>
      <c r="AY106" s="30">
        <f t="shared" si="186"/>
        <v>0.16910683440590654</v>
      </c>
      <c r="AZ106" s="30">
        <f t="shared" si="186"/>
        <v>0.18450327532074887</v>
      </c>
      <c r="BA106" s="30">
        <f t="shared" si="186"/>
        <v>0.18744225006692516</v>
      </c>
      <c r="BB106" s="30">
        <f t="shared" si="186"/>
        <v>0.2114279138176878</v>
      </c>
      <c r="BC106" s="30">
        <f t="shared" si="186"/>
        <v>0.19045578779935929</v>
      </c>
      <c r="BD106" s="30">
        <f t="shared" si="186"/>
        <v>0.19619353294761885</v>
      </c>
      <c r="BE106" s="30">
        <f t="shared" si="186"/>
        <v>0.19285704316757618</v>
      </c>
      <c r="BF106" s="30">
        <f t="shared" si="186"/>
        <v>0.20820009636865391</v>
      </c>
      <c r="BG106" s="30">
        <f t="shared" si="186"/>
        <v>0.18887334197585326</v>
      </c>
      <c r="BH106" s="30">
        <f t="shared" si="186"/>
        <v>0.19476613652739633</v>
      </c>
      <c r="BI106" s="30">
        <f t="shared" si="186"/>
        <v>0.19332209089236246</v>
      </c>
      <c r="BJ106" s="30">
        <f t="shared" si="186"/>
        <v>0.21449233583172628</v>
      </c>
      <c r="BK106" s="30">
        <f t="shared" si="186"/>
        <v>0.19771449613354608</v>
      </c>
      <c r="BL106" s="30">
        <f t="shared" si="186"/>
        <v>0.20431082286568458</v>
      </c>
      <c r="BM106" s="30">
        <f t="shared" si="186"/>
        <v>0.20514751339868825</v>
      </c>
      <c r="BN106" s="30">
        <f t="shared" si="186"/>
        <v>0.21425366902384421</v>
      </c>
      <c r="BO106" s="30">
        <f t="shared" si="186"/>
        <v>0.18981685998813566</v>
      </c>
      <c r="BP106" s="30">
        <f t="shared" si="186"/>
        <v>0.19206737137314189</v>
      </c>
      <c r="BQ106" s="30">
        <f t="shared" ref="BQ106" si="187">BQ48/BQ85</f>
        <v>0.19077709988834396</v>
      </c>
      <c r="CM106" s="30">
        <f>CM48/CM85</f>
        <v>0.57108217360833002</v>
      </c>
      <c r="CN106" s="30">
        <f>CN48/CN85</f>
        <v>0.72315504058742297</v>
      </c>
      <c r="CO106" s="30">
        <f>CO48/CO85</f>
        <v>0.77433308511104293</v>
      </c>
      <c r="CP106" s="30">
        <f>CP48/CP85</f>
        <v>0.76391677766953614</v>
      </c>
      <c r="CQ106" s="30">
        <f>CQ48/CQ85</f>
        <v>0.77737553747201593</v>
      </c>
    </row>
    <row r="107" spans="2:155">
      <c r="B107" s="1" t="s">
        <v>69</v>
      </c>
      <c r="AX107" s="30">
        <f t="shared" ref="AX107:BQ107" si="188">AX49/AVERAGE(AU76:AX76)</f>
        <v>35.824175824175825</v>
      </c>
      <c r="AY107" s="30">
        <f t="shared" si="188"/>
        <v>29.830445544554454</v>
      </c>
      <c r="AZ107" s="30">
        <f t="shared" si="188"/>
        <v>31.18549346016647</v>
      </c>
      <c r="BA107" s="30">
        <f t="shared" si="188"/>
        <v>29.067087608524073</v>
      </c>
      <c r="BB107" s="30">
        <f t="shared" si="188"/>
        <v>31.098750883808627</v>
      </c>
      <c r="BC107" s="30">
        <f t="shared" si="188"/>
        <v>25.062658763759526</v>
      </c>
      <c r="BD107" s="30">
        <f t="shared" si="188"/>
        <v>20.772123512161464</v>
      </c>
      <c r="BE107" s="30">
        <f t="shared" si="188"/>
        <v>16.238697068403908</v>
      </c>
      <c r="BF107" s="30">
        <f t="shared" si="188"/>
        <v>15.407956403269754</v>
      </c>
      <c r="BG107" s="30">
        <f t="shared" si="188"/>
        <v>12.098409248098013</v>
      </c>
      <c r="BH107" s="30">
        <f t="shared" si="188"/>
        <v>12.308522946394138</v>
      </c>
      <c r="BI107" s="30">
        <f t="shared" si="188"/>
        <v>13.065565713162293</v>
      </c>
      <c r="BJ107" s="30">
        <f t="shared" si="188"/>
        <v>20.031987205117954</v>
      </c>
      <c r="BK107" s="30">
        <f t="shared" si="188"/>
        <v>25.992289899768696</v>
      </c>
      <c r="BL107" s="30">
        <f t="shared" si="188"/>
        <v>48.031112614135949</v>
      </c>
      <c r="BM107" s="30" t="e">
        <f t="shared" si="188"/>
        <v>#DIV/0!</v>
      </c>
      <c r="BN107" s="30" t="e">
        <f t="shared" si="188"/>
        <v>#DIV/0!</v>
      </c>
      <c r="BO107" s="30" t="e">
        <f t="shared" si="188"/>
        <v>#DIV/0!</v>
      </c>
      <c r="BP107" s="30" t="e">
        <f t="shared" si="188"/>
        <v>#DIV/0!</v>
      </c>
      <c r="BQ107" s="30" t="e">
        <f t="shared" si="188"/>
        <v>#DIV/0!</v>
      </c>
      <c r="CM107" s="30">
        <f>CM49/AVERAGE(CJ76:CM76)</f>
        <v>116.39010989010988</v>
      </c>
      <c r="CN107" s="30">
        <f>CN49/AVERAGE(CK76:CN76)</f>
        <v>116.9009483667018</v>
      </c>
      <c r="CO107" s="30">
        <f>CO49/AVERAGE(CL76:CO76)</f>
        <v>82.882880910683014</v>
      </c>
      <c r="CP107" s="30">
        <f>CP49/AVERAGE(CM76:CP76)</f>
        <v>116.75306479859896</v>
      </c>
      <c r="CQ107" s="30">
        <f>CQ49/AVERAGE(CN76:CQ76)</f>
        <v>152.40208333333334</v>
      </c>
    </row>
    <row r="108" spans="2:155">
      <c r="B108" s="1" t="s">
        <v>70</v>
      </c>
      <c r="AX108" s="33">
        <f t="shared" ref="AX108:BP108" si="189">AX59/AX85</f>
        <v>4.7641544853824588E-2</v>
      </c>
      <c r="AY108" s="33">
        <f t="shared" si="189"/>
        <v>5.4815879178831836E-2</v>
      </c>
      <c r="AZ108" s="33">
        <f t="shared" si="189"/>
        <v>5.5234699019341832E-2</v>
      </c>
      <c r="BA108" s="33">
        <f t="shared" si="189"/>
        <v>5.4507301318641461E-2</v>
      </c>
      <c r="BB108" s="33">
        <f t="shared" si="189"/>
        <v>5.7939528669428635E-2</v>
      </c>
      <c r="BC108" s="33">
        <f t="shared" si="189"/>
        <v>4.6026838721240228E-2</v>
      </c>
      <c r="BD108" s="33">
        <f t="shared" si="189"/>
        <v>4.5052578233878121E-2</v>
      </c>
      <c r="BE108" s="33">
        <f t="shared" si="189"/>
        <v>3.8827092434160028E-2</v>
      </c>
      <c r="BF108" s="33">
        <f t="shared" si="189"/>
        <v>3.7299049454641027E-2</v>
      </c>
      <c r="BG108" s="33">
        <f t="shared" si="189"/>
        <v>4.0734415723251718E-2</v>
      </c>
      <c r="BH108" s="33">
        <f t="shared" si="189"/>
        <v>4.7952715614916305E-2</v>
      </c>
      <c r="BI108" s="33">
        <f t="shared" si="189"/>
        <v>4.9630587505766162E-2</v>
      </c>
      <c r="BJ108" s="33">
        <f t="shared" si="189"/>
        <v>5.1410067794588364E-2</v>
      </c>
      <c r="BK108" s="33">
        <f t="shared" si="189"/>
        <v>5.8087639621946727E-2</v>
      </c>
      <c r="BL108" s="33">
        <f t="shared" si="189"/>
        <v>5.6944812787810113E-2</v>
      </c>
      <c r="BM108" s="33">
        <f t="shared" si="189"/>
        <v>6.1127302645340324E-2</v>
      </c>
      <c r="BN108" s="33">
        <f t="shared" si="189"/>
        <v>5.8935361216730035E-2</v>
      </c>
      <c r="BO108" s="33">
        <f t="shared" si="189"/>
        <v>7.265858040195719E-2</v>
      </c>
      <c r="BP108" s="33">
        <f t="shared" si="189"/>
        <v>5.6161401286318378E-2</v>
      </c>
      <c r="BQ108" s="33">
        <f t="shared" ref="BQ108" si="190">BQ59/BQ85</f>
        <v>6.5202276366388368E-2</v>
      </c>
      <c r="CM108" s="33">
        <f>CM59/CM85</f>
        <v>0.12599181517821387</v>
      </c>
      <c r="CN108" s="33">
        <f>CN59/CN85</f>
        <v>0.21341518182940933</v>
      </c>
      <c r="CO108" s="33">
        <f>CO59/CO85</f>
        <v>0.16418809409084936</v>
      </c>
      <c r="CP108" s="33">
        <f>CP59/CP85</f>
        <v>0.18339082287918249</v>
      </c>
      <c r="CQ108" s="33">
        <f>CQ59/CQ85</f>
        <v>0.22235794747876764</v>
      </c>
    </row>
    <row r="109" spans="2:155">
      <c r="B109" s="1" t="s">
        <v>71</v>
      </c>
      <c r="AX109" s="33">
        <f t="shared" ref="AX109:BP109" si="191">AX59/AX100</f>
        <v>6.8422424329570783E-2</v>
      </c>
      <c r="AY109" s="33">
        <f t="shared" si="191"/>
        <v>7.7952115749979345E-2</v>
      </c>
      <c r="AZ109" s="33">
        <f t="shared" si="191"/>
        <v>7.7978658472418069E-2</v>
      </c>
      <c r="BA109" s="33">
        <f t="shared" si="191"/>
        <v>7.7426635645855738E-2</v>
      </c>
      <c r="BB109" s="33">
        <f t="shared" si="191"/>
        <v>8.2031513899099892E-2</v>
      </c>
      <c r="BC109" s="33">
        <f t="shared" si="191"/>
        <v>6.4707642399332299E-2</v>
      </c>
      <c r="BD109" s="33">
        <f t="shared" si="191"/>
        <v>6.2649998629702566E-2</v>
      </c>
      <c r="BE109" s="33">
        <f t="shared" si="191"/>
        <v>5.4844534866299199E-2</v>
      </c>
      <c r="BF109" s="33">
        <f t="shared" si="191"/>
        <v>5.3188831282403648E-2</v>
      </c>
      <c r="BG109" s="33">
        <f t="shared" si="191"/>
        <v>5.7690096360974191E-2</v>
      </c>
      <c r="BH109" s="33">
        <f t="shared" si="191"/>
        <v>6.8757697246023639E-2</v>
      </c>
      <c r="BI109" s="33">
        <f t="shared" si="191"/>
        <v>7.2067554410289822E-2</v>
      </c>
      <c r="BJ109" s="33">
        <f t="shared" si="191"/>
        <v>7.3001175104718416E-2</v>
      </c>
      <c r="BK109" s="33">
        <f t="shared" si="191"/>
        <v>8.0800699348458571E-2</v>
      </c>
      <c r="BL109" s="33">
        <f t="shared" si="191"/>
        <v>7.8532882465012818E-2</v>
      </c>
      <c r="BM109" s="33">
        <f t="shared" si="191"/>
        <v>8.3729414648588588E-2</v>
      </c>
      <c r="BN109" s="33">
        <f t="shared" si="191"/>
        <v>8.1628133036384443E-2</v>
      </c>
      <c r="BO109" s="33">
        <f t="shared" si="191"/>
        <v>0.10003852091280081</v>
      </c>
      <c r="BP109" s="33">
        <f t="shared" si="191"/>
        <v>7.7692909654024617E-2</v>
      </c>
      <c r="BQ109" s="33">
        <f t="shared" ref="BQ109" si="192">BQ59/BQ100</f>
        <v>9.0416086148469632E-2</v>
      </c>
      <c r="CM109" s="33">
        <f>CM59/CM100</f>
        <v>0.18094848659141563</v>
      </c>
      <c r="CN109" s="33">
        <f>CN59/CN100</f>
        <v>0.30215590041131002</v>
      </c>
      <c r="CO109" s="33">
        <f>CO59/CO100</f>
        <v>0.23413392466737459</v>
      </c>
      <c r="CP109" s="33">
        <f>CP59/CP100</f>
        <v>0.26041096905557576</v>
      </c>
      <c r="CQ109" s="33">
        <f>CQ59/CQ100</f>
        <v>0.30797578472025694</v>
      </c>
    </row>
    <row r="111" spans="2:155">
      <c r="B111" s="1" t="s">
        <v>72</v>
      </c>
      <c r="C111" s="35">
        <f t="shared" ref="C111:AH111" si="193">C59</f>
        <v>1423</v>
      </c>
      <c r="D111" s="35">
        <f t="shared" si="193"/>
        <v>1485</v>
      </c>
      <c r="E111" s="35">
        <f t="shared" si="193"/>
        <v>1639</v>
      </c>
      <c r="F111" s="35">
        <f t="shared" si="193"/>
        <v>1973</v>
      </c>
      <c r="G111" s="35">
        <f t="shared" si="193"/>
        <v>1955</v>
      </c>
      <c r="H111" s="35">
        <f t="shared" si="193"/>
        <v>1840</v>
      </c>
      <c r="I111" s="35">
        <f t="shared" si="193"/>
        <v>2167</v>
      </c>
      <c r="J111" s="35">
        <f t="shared" si="193"/>
        <v>2543</v>
      </c>
      <c r="K111" s="35">
        <f t="shared" si="193"/>
        <v>1798</v>
      </c>
      <c r="L111" s="35">
        <f t="shared" si="193"/>
        <v>2505</v>
      </c>
      <c r="M111" s="35">
        <f t="shared" si="193"/>
        <v>2729</v>
      </c>
      <c r="N111" s="35">
        <f t="shared" si="193"/>
        <v>2705</v>
      </c>
      <c r="O111" s="35">
        <f t="shared" si="193"/>
        <v>2890</v>
      </c>
      <c r="P111" s="35">
        <f t="shared" si="193"/>
        <v>2833</v>
      </c>
      <c r="Q111" s="35">
        <f t="shared" si="193"/>
        <v>2158</v>
      </c>
      <c r="R111" s="35">
        <f t="shared" si="193"/>
        <v>3672</v>
      </c>
      <c r="S111" s="35">
        <f t="shared" si="193"/>
        <v>3528</v>
      </c>
      <c r="T111" s="35">
        <f t="shared" si="193"/>
        <v>2774</v>
      </c>
      <c r="U111" s="35">
        <f t="shared" si="193"/>
        <v>3163</v>
      </c>
      <c r="V111" s="35">
        <f t="shared" si="193"/>
        <v>3695</v>
      </c>
      <c r="W111" s="35">
        <f t="shared" si="193"/>
        <v>3650</v>
      </c>
      <c r="X111" s="35">
        <f t="shared" si="193"/>
        <v>3419</v>
      </c>
      <c r="Y111" s="35">
        <f t="shared" si="193"/>
        <v>2924</v>
      </c>
      <c r="Z111" s="35">
        <f t="shared" si="193"/>
        <v>3627</v>
      </c>
      <c r="AA111" s="35">
        <f t="shared" si="193"/>
        <v>3515</v>
      </c>
      <c r="AB111" s="35">
        <f t="shared" si="193"/>
        <v>3931</v>
      </c>
      <c r="AC111" s="35">
        <f t="shared" si="193"/>
        <v>3979</v>
      </c>
      <c r="AD111" s="35">
        <f t="shared" si="193"/>
        <v>4923</v>
      </c>
      <c r="AE111" s="35">
        <f t="shared" si="193"/>
        <v>4207</v>
      </c>
      <c r="AF111" s="35">
        <f t="shared" si="193"/>
        <v>4877</v>
      </c>
      <c r="AG111" s="35">
        <f t="shared" si="193"/>
        <v>5061</v>
      </c>
      <c r="AH111" s="35">
        <f t="shared" si="193"/>
        <v>5333</v>
      </c>
      <c r="AI111" s="35">
        <f t="shared" ref="AI111:BP111" si="194">AI59</f>
        <v>5426</v>
      </c>
      <c r="AJ111" s="35">
        <f t="shared" si="194"/>
        <v>3524</v>
      </c>
      <c r="AK111" s="35">
        <f t="shared" si="194"/>
        <v>6732</v>
      </c>
      <c r="AL111" s="35">
        <f t="shared" si="194"/>
        <v>-3020</v>
      </c>
      <c r="AM111" s="35">
        <f t="shared" si="194"/>
        <v>9401</v>
      </c>
      <c r="AN111" s="35">
        <f t="shared" si="194"/>
        <v>3195</v>
      </c>
      <c r="AO111" s="35">
        <f t="shared" si="194"/>
        <v>9192</v>
      </c>
      <c r="AP111" s="35">
        <f t="shared" si="194"/>
        <v>8948</v>
      </c>
      <c r="AQ111" s="35">
        <f t="shared" si="194"/>
        <v>6657</v>
      </c>
      <c r="AR111" s="35">
        <f t="shared" si="194"/>
        <v>9947</v>
      </c>
      <c r="AS111" s="35">
        <f t="shared" si="194"/>
        <v>7068</v>
      </c>
      <c r="AT111" s="35">
        <f t="shared" si="194"/>
        <v>10671</v>
      </c>
      <c r="AU111" s="35">
        <f t="shared" si="194"/>
        <v>6836</v>
      </c>
      <c r="AV111" s="1">
        <f t="shared" si="194"/>
        <v>6959</v>
      </c>
      <c r="AW111" s="1">
        <f t="shared" si="194"/>
        <v>11247</v>
      </c>
      <c r="AX111" s="1">
        <f t="shared" si="194"/>
        <v>15227</v>
      </c>
      <c r="AY111" s="1">
        <f t="shared" si="194"/>
        <v>17930</v>
      </c>
      <c r="AZ111" s="1">
        <f t="shared" si="194"/>
        <v>18525</v>
      </c>
      <c r="BA111" s="1">
        <f t="shared" si="194"/>
        <v>18936</v>
      </c>
      <c r="BB111" s="1">
        <f t="shared" si="194"/>
        <v>20642</v>
      </c>
      <c r="BC111" s="1">
        <f t="shared" si="194"/>
        <v>16436</v>
      </c>
      <c r="BD111" s="1">
        <f t="shared" si="194"/>
        <v>16002</v>
      </c>
      <c r="BE111" s="1">
        <f t="shared" si="194"/>
        <v>13910</v>
      </c>
      <c r="BF111" s="1">
        <f t="shared" si="194"/>
        <v>13624</v>
      </c>
      <c r="BG111" s="1">
        <f t="shared" si="194"/>
        <v>15051</v>
      </c>
      <c r="BH111" s="1">
        <f t="shared" si="194"/>
        <v>18368</v>
      </c>
      <c r="BI111" s="1">
        <f t="shared" si="194"/>
        <v>19689</v>
      </c>
      <c r="BJ111" s="1">
        <f t="shared" si="194"/>
        <v>20687</v>
      </c>
      <c r="BK111" s="1">
        <f t="shared" si="194"/>
        <v>23662</v>
      </c>
      <c r="BL111" s="1">
        <f t="shared" si="194"/>
        <v>23619</v>
      </c>
      <c r="BM111" s="1">
        <f t="shared" si="194"/>
        <v>26301</v>
      </c>
      <c r="BN111" s="1">
        <f t="shared" si="194"/>
        <v>26536</v>
      </c>
      <c r="BO111" s="1">
        <f t="shared" si="194"/>
        <v>34540</v>
      </c>
      <c r="BP111" s="1">
        <f t="shared" si="194"/>
        <v>28196</v>
      </c>
      <c r="BQ111" s="1">
        <f t="shared" ref="BQ111" si="195">BQ59</f>
        <v>34979</v>
      </c>
      <c r="CB111" s="35">
        <f>SUM(C111:F111)</f>
        <v>6520</v>
      </c>
      <c r="CC111" s="35">
        <f>SUM(G111:J111)</f>
        <v>8505</v>
      </c>
      <c r="CD111" s="35">
        <f>SUM(K111:N111)</f>
        <v>9737</v>
      </c>
      <c r="CE111" s="35">
        <f>SUM(O111:R111)</f>
        <v>11553</v>
      </c>
      <c r="CF111" s="35">
        <f>SUM(S111:V111)</f>
        <v>13160</v>
      </c>
      <c r="CG111" s="35">
        <f>SUM(W111:Z111)</f>
        <v>13620</v>
      </c>
      <c r="CH111" s="35">
        <f>SUM(AA111:AD111)</f>
        <v>16348</v>
      </c>
      <c r="CI111" s="35">
        <f>SUM(AE111:AH111)</f>
        <v>19478</v>
      </c>
      <c r="CJ111" s="35">
        <f>SUM(AI111:AL111)</f>
        <v>12662</v>
      </c>
      <c r="CK111" s="35">
        <f>SUM(AM111:AP111)</f>
        <v>30736</v>
      </c>
      <c r="CL111" s="35">
        <f>SUM(AQ111:AT111)</f>
        <v>34343</v>
      </c>
      <c r="CM111" s="1">
        <f>SUM(AU111:AX111)</f>
        <v>40269</v>
      </c>
      <c r="CN111" s="1">
        <f>SUM(AY111:BB111)</f>
        <v>76033</v>
      </c>
      <c r="CO111" s="1">
        <f>SUM(BC111:BF111)</f>
        <v>59972</v>
      </c>
      <c r="CP111" s="1">
        <f>SUM(BG111:BJ111)</f>
        <v>73795</v>
      </c>
      <c r="CQ111" s="1">
        <f>SUM(BK111:BN111)</f>
        <v>100118</v>
      </c>
    </row>
    <row r="112" spans="2:155"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26"/>
      <c r="BS112" s="26"/>
      <c r="BT112" s="26"/>
      <c r="BU112" s="26"/>
      <c r="BV112" s="26"/>
      <c r="BW112" s="26"/>
      <c r="BX112" s="26"/>
      <c r="BY112" s="26"/>
      <c r="BZ112" s="26"/>
      <c r="CA112" s="26"/>
      <c r="CB112" s="36">
        <f>SUM(C112:F112)</f>
        <v>9316</v>
      </c>
      <c r="CC112" s="36">
        <f>SUM(G112:J112)</f>
        <v>11081</v>
      </c>
      <c r="CD112" s="36">
        <f>SUM(K112:N112)</f>
        <v>14565</v>
      </c>
      <c r="CE112" s="36">
        <f>SUM(O112:R112)</f>
        <v>16619</v>
      </c>
      <c r="CF112" s="36">
        <f>SUM(S112:V112)</f>
        <v>18659</v>
      </c>
      <c r="CG112" s="36">
        <f>SUM(W112:Z112)</f>
        <v>23024</v>
      </c>
      <c r="CH112" s="36">
        <f>SUM(AA112:AD112)</f>
        <v>26572</v>
      </c>
      <c r="CI112" s="36">
        <f>SUM(AE112:AH112)</f>
        <v>36036</v>
      </c>
      <c r="CJ112" s="36">
        <f>SUM(AI112:AL112)</f>
        <v>37091</v>
      </c>
      <c r="CK112" s="36">
        <f>SUM(AM112:AP112)</f>
        <v>47971</v>
      </c>
      <c r="CL112" s="36">
        <f>SUM(AQ112:AT112)</f>
        <v>54520</v>
      </c>
      <c r="CM112" s="2">
        <f>SUM(AU112:AX112)</f>
        <v>65124</v>
      </c>
      <c r="CN112" s="2">
        <f>SUM(AY112:BB112)</f>
        <v>91652</v>
      </c>
      <c r="CO112" s="2">
        <f>SUM(BC112:BF112)</f>
        <v>91495</v>
      </c>
      <c r="CP112" s="2">
        <f>SUM(BG112:BJ112)</f>
        <v>101746</v>
      </c>
      <c r="CQ112" s="2">
        <f>SUM(BK112:BN112)</f>
        <v>125299</v>
      </c>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c r="EY112" s="26"/>
    </row>
    <row r="113" spans="2:155">
      <c r="B113" s="1" t="s">
        <v>288</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CB113" s="35">
        <f>SUM(C113:F113)</f>
        <v>-810</v>
      </c>
      <c r="CC113" s="35">
        <f>SUM(G113:J113)</f>
        <v>-4018</v>
      </c>
      <c r="CD113" s="35">
        <f>SUM(K113:N113)</f>
        <v>-3438</v>
      </c>
      <c r="CE113" s="35">
        <f>SUM(O113:R113)</f>
        <v>-3273</v>
      </c>
      <c r="CF113" s="35">
        <f>SUM(S113:V113)</f>
        <v>-7358</v>
      </c>
      <c r="CG113" s="35">
        <f>SUM(W113:Z113)</f>
        <v>-10959</v>
      </c>
      <c r="CH113" s="35">
        <f>SUM(AA113:AD113)</f>
        <v>-9915</v>
      </c>
      <c r="CI113" s="35">
        <f>SUM(AE113:AH113)</f>
        <v>-9972</v>
      </c>
      <c r="CJ113" s="35">
        <f>SUM(AI113:AL113)</f>
        <v>-13184</v>
      </c>
      <c r="CK113" s="35">
        <f>SUM(AM113:AP113)</f>
        <v>-25139</v>
      </c>
      <c r="CL113" s="35">
        <f>SUM(AQ113:AT113)</f>
        <v>-23548</v>
      </c>
      <c r="CM113" s="1">
        <f>SUM(AU113:AX113)</f>
        <v>-22281</v>
      </c>
      <c r="CN113" s="1">
        <f>SUM(AY113:BB113)</f>
        <v>-24640</v>
      </c>
      <c r="CO113" s="1">
        <f>SUM(BC113:BF113)</f>
        <v>-31485</v>
      </c>
      <c r="CP113" s="1">
        <f>SUM(BG113:BJ113)</f>
        <v>-32251</v>
      </c>
      <c r="CQ113" s="1">
        <f>SUM(BK113:BN113)</f>
        <v>-52535</v>
      </c>
    </row>
    <row r="114" spans="2:155" s="2" customFormat="1" ht="15">
      <c r="B114" s="2" t="s">
        <v>74</v>
      </c>
      <c r="C114" s="36">
        <f t="shared" ref="C114:V114" si="196">C112+C113</f>
        <v>1987</v>
      </c>
      <c r="D114" s="36">
        <f t="shared" si="196"/>
        <v>1470</v>
      </c>
      <c r="E114" s="36">
        <f t="shared" si="196"/>
        <v>2539</v>
      </c>
      <c r="F114" s="36">
        <f t="shared" si="196"/>
        <v>2510</v>
      </c>
      <c r="G114" s="36">
        <f t="shared" si="196"/>
        <v>2345</v>
      </c>
      <c r="H114" s="36">
        <f t="shared" si="196"/>
        <v>1609</v>
      </c>
      <c r="I114" s="36">
        <f t="shared" si="196"/>
        <v>2128</v>
      </c>
      <c r="J114" s="36">
        <f t="shared" si="196"/>
        <v>981</v>
      </c>
      <c r="K114" s="36">
        <f t="shared" si="196"/>
        <v>2282</v>
      </c>
      <c r="L114" s="36">
        <f t="shared" si="196"/>
        <v>2602</v>
      </c>
      <c r="M114" s="36">
        <f t="shared" si="196"/>
        <v>3270</v>
      </c>
      <c r="N114" s="36">
        <f t="shared" si="196"/>
        <v>2973</v>
      </c>
      <c r="O114" s="36">
        <f t="shared" si="196"/>
        <v>3087</v>
      </c>
      <c r="P114" s="36">
        <f t="shared" si="196"/>
        <v>3478</v>
      </c>
      <c r="Q114" s="36">
        <f t="shared" si="196"/>
        <v>3132</v>
      </c>
      <c r="R114" s="36">
        <f t="shared" si="196"/>
        <v>3649</v>
      </c>
      <c r="S114" s="36">
        <f t="shared" si="196"/>
        <v>2430</v>
      </c>
      <c r="T114" s="36">
        <f t="shared" si="196"/>
        <v>3094</v>
      </c>
      <c r="U114" s="36">
        <f t="shared" si="196"/>
        <v>2794</v>
      </c>
      <c r="V114" s="36">
        <f t="shared" si="196"/>
        <v>2983</v>
      </c>
      <c r="W114" s="36">
        <f>W112+W113</f>
        <v>2046</v>
      </c>
      <c r="X114" s="36">
        <f t="shared" ref="X114:BO114" si="197">X112+X113</f>
        <v>2981</v>
      </c>
      <c r="Y114" s="36">
        <f t="shared" si="197"/>
        <v>3577</v>
      </c>
      <c r="Z114" s="36">
        <f t="shared" si="197"/>
        <v>3461</v>
      </c>
      <c r="AA114" s="36">
        <f t="shared" si="197"/>
        <v>3795</v>
      </c>
      <c r="AB114" s="36">
        <f t="shared" si="197"/>
        <v>4581</v>
      </c>
      <c r="AC114" s="36">
        <f t="shared" si="197"/>
        <v>3772</v>
      </c>
      <c r="AD114" s="36">
        <f t="shared" si="197"/>
        <v>4509</v>
      </c>
      <c r="AE114" s="36">
        <f t="shared" si="197"/>
        <v>5230</v>
      </c>
      <c r="AF114" s="36">
        <f t="shared" si="197"/>
        <v>6997</v>
      </c>
      <c r="AG114" s="36">
        <f t="shared" si="197"/>
        <v>7488</v>
      </c>
      <c r="AH114" s="36">
        <f t="shared" si="197"/>
        <v>6349</v>
      </c>
      <c r="AI114" s="36">
        <f t="shared" si="197"/>
        <v>7081</v>
      </c>
      <c r="AJ114" s="36">
        <f t="shared" si="197"/>
        <v>4585</v>
      </c>
      <c r="AK114" s="36">
        <f t="shared" si="197"/>
        <v>6361</v>
      </c>
      <c r="AL114" s="36">
        <f t="shared" si="197"/>
        <v>5880</v>
      </c>
      <c r="AM114" s="36">
        <f t="shared" si="197"/>
        <v>4373</v>
      </c>
      <c r="AN114" s="36">
        <f t="shared" si="197"/>
        <v>4625</v>
      </c>
      <c r="AO114" s="36">
        <f t="shared" si="197"/>
        <v>7928</v>
      </c>
      <c r="AP114" s="36">
        <f t="shared" si="197"/>
        <v>5906</v>
      </c>
      <c r="AQ114" s="36">
        <f t="shared" si="197"/>
        <v>7362</v>
      </c>
      <c r="AR114" s="36">
        <f t="shared" si="197"/>
        <v>6501</v>
      </c>
      <c r="AS114" s="36">
        <f t="shared" si="197"/>
        <v>8734</v>
      </c>
      <c r="AT114" s="36">
        <f t="shared" si="197"/>
        <v>8375</v>
      </c>
      <c r="AU114" s="36">
        <f t="shared" si="197"/>
        <v>5446</v>
      </c>
      <c r="AV114" s="36">
        <f t="shared" si="197"/>
        <v>8602</v>
      </c>
      <c r="AW114" s="36">
        <f t="shared" si="197"/>
        <v>11597</v>
      </c>
      <c r="AX114" s="36">
        <f t="shared" si="197"/>
        <v>17198</v>
      </c>
      <c r="AY114" s="36">
        <f t="shared" si="197"/>
        <v>13347</v>
      </c>
      <c r="AZ114" s="36">
        <f t="shared" si="197"/>
        <v>16394</v>
      </c>
      <c r="BA114" s="36">
        <f t="shared" si="197"/>
        <v>18720</v>
      </c>
      <c r="BB114" s="36">
        <f t="shared" si="197"/>
        <v>18551</v>
      </c>
      <c r="BC114" s="36">
        <f t="shared" si="197"/>
        <v>15320</v>
      </c>
      <c r="BD114" s="36">
        <f t="shared" si="197"/>
        <v>12594</v>
      </c>
      <c r="BE114" s="36">
        <f t="shared" si="197"/>
        <v>16077</v>
      </c>
      <c r="BF114" s="36">
        <f t="shared" si="197"/>
        <v>16019</v>
      </c>
      <c r="BG114" s="36">
        <f t="shared" si="197"/>
        <v>17220</v>
      </c>
      <c r="BH114" s="36">
        <f t="shared" si="197"/>
        <v>21778</v>
      </c>
      <c r="BI114" s="36">
        <f t="shared" si="197"/>
        <v>22601</v>
      </c>
      <c r="BJ114" s="36">
        <f t="shared" si="197"/>
        <v>7896</v>
      </c>
      <c r="BK114" s="36">
        <f t="shared" si="197"/>
        <v>16836</v>
      </c>
      <c r="BL114" s="36">
        <f t="shared" si="197"/>
        <v>13454</v>
      </c>
      <c r="BM114" s="36">
        <f t="shared" si="197"/>
        <v>17637</v>
      </c>
      <c r="BN114" s="36">
        <f t="shared" si="197"/>
        <v>24837</v>
      </c>
      <c r="BO114" s="36">
        <f t="shared" si="197"/>
        <v>18953</v>
      </c>
      <c r="BP114" s="36">
        <f t="shared" ref="BP114:BQ114" si="198">BP112+BP113</f>
        <v>5301</v>
      </c>
      <c r="BQ114" s="36">
        <f t="shared" si="198"/>
        <v>17637</v>
      </c>
      <c r="BR114" s="26"/>
      <c r="BS114" s="26"/>
      <c r="BT114" s="26"/>
      <c r="BU114" s="26"/>
      <c r="BV114" s="26"/>
      <c r="BW114" s="26"/>
      <c r="BX114" s="26"/>
      <c r="BY114" s="26"/>
      <c r="BZ114" s="26"/>
      <c r="CA114" s="26"/>
      <c r="CB114" s="36">
        <f>SUM(C114:F114)</f>
        <v>8506</v>
      </c>
      <c r="CC114" s="36">
        <f>SUM(G114:J114)</f>
        <v>7063</v>
      </c>
      <c r="CD114" s="36">
        <f>SUM(K114:N114)</f>
        <v>11127</v>
      </c>
      <c r="CE114" s="36">
        <f>SUM(O114:R114)</f>
        <v>13346</v>
      </c>
      <c r="CF114" s="36">
        <f>SUM(S114:V114)</f>
        <v>11301</v>
      </c>
      <c r="CG114" s="36">
        <f>SUM(W114:Z114)</f>
        <v>12065</v>
      </c>
      <c r="CH114" s="36">
        <f>SUM(AA114:AD114)</f>
        <v>16657</v>
      </c>
      <c r="CI114" s="36">
        <f>SUM(AE114:AH114)</f>
        <v>26064</v>
      </c>
      <c r="CJ114" s="36">
        <f>SUM(AI114:AL114)</f>
        <v>23907</v>
      </c>
      <c r="CK114" s="36">
        <f>SUM(AM114:AP114)</f>
        <v>22832</v>
      </c>
      <c r="CL114" s="36">
        <f>SUM(AQ114:AT114)</f>
        <v>30972</v>
      </c>
      <c r="CM114" s="2">
        <f>SUM(AU114:AX114)</f>
        <v>42843</v>
      </c>
      <c r="CN114" s="2">
        <f>SUM(AY114:BB114)</f>
        <v>67012</v>
      </c>
      <c r="CO114" s="2">
        <f>SUM(BC114:BF114)</f>
        <v>60010</v>
      </c>
      <c r="CP114" s="2">
        <f>SUM(BG114:BJ114)</f>
        <v>69495</v>
      </c>
      <c r="CQ114" s="2">
        <f>SUM(BK114:BN114)</f>
        <v>72764</v>
      </c>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c r="EY114" s="26"/>
    </row>
    <row r="115" spans="2:155">
      <c r="B115" s="1" t="s">
        <v>289</v>
      </c>
      <c r="C115" s="1">
        <f t="shared" ref="C115:AH115" si="199">C60</f>
        <v>12610</v>
      </c>
      <c r="D115" s="1">
        <f t="shared" si="199"/>
        <v>12636</v>
      </c>
      <c r="E115" s="1">
        <f t="shared" si="199"/>
        <v>12660</v>
      </c>
      <c r="F115" s="1">
        <f t="shared" si="199"/>
        <v>12649</v>
      </c>
      <c r="G115" s="1">
        <f t="shared" si="199"/>
        <v>12716</v>
      </c>
      <c r="H115" s="1">
        <f t="shared" si="199"/>
        <v>12734</v>
      </c>
      <c r="I115" s="1">
        <f t="shared" si="199"/>
        <v>12745</v>
      </c>
      <c r="J115" s="1">
        <f t="shared" si="199"/>
        <v>12748</v>
      </c>
      <c r="K115" s="1">
        <f t="shared" si="199"/>
        <v>12861</v>
      </c>
      <c r="L115" s="1">
        <f t="shared" si="199"/>
        <v>12889</v>
      </c>
      <c r="M115" s="1">
        <f t="shared" si="199"/>
        <v>12926</v>
      </c>
      <c r="N115" s="1">
        <f t="shared" si="199"/>
        <v>12911</v>
      </c>
      <c r="O115" s="1">
        <f t="shared" si="199"/>
        <v>13012</v>
      </c>
      <c r="P115" s="1">
        <f t="shared" si="199"/>
        <v>13051</v>
      </c>
      <c r="Q115" s="1">
        <f t="shared" si="199"/>
        <v>13111</v>
      </c>
      <c r="R115" s="1">
        <f t="shared" si="199"/>
        <v>13089</v>
      </c>
      <c r="S115" s="1">
        <f t="shared" si="199"/>
        <v>13218</v>
      </c>
      <c r="T115" s="1">
        <f t="shared" si="199"/>
        <v>13299</v>
      </c>
      <c r="U115" s="1">
        <f t="shared" si="199"/>
        <v>13345</v>
      </c>
      <c r="V115" s="1">
        <f t="shared" si="199"/>
        <v>13314</v>
      </c>
      <c r="W115" s="1">
        <f t="shared" si="199"/>
        <v>13452</v>
      </c>
      <c r="X115" s="1">
        <f t="shared" si="199"/>
        <v>13502</v>
      </c>
      <c r="Y115" s="1">
        <f t="shared" si="199"/>
        <v>13542</v>
      </c>
      <c r="Z115" s="1">
        <f t="shared" si="199"/>
        <v>13519</v>
      </c>
      <c r="AA115" s="1">
        <f t="shared" si="199"/>
        <v>13618</v>
      </c>
      <c r="AB115" s="1">
        <f t="shared" si="199"/>
        <v>13672</v>
      </c>
      <c r="AC115" s="1">
        <f t="shared" si="199"/>
        <v>13729</v>
      </c>
      <c r="AD115" s="1">
        <f t="shared" si="199"/>
        <v>13693</v>
      </c>
      <c r="AE115" s="1">
        <f t="shared" si="199"/>
        <v>13750</v>
      </c>
      <c r="AF115" s="1">
        <f t="shared" si="199"/>
        <v>13724</v>
      </c>
      <c r="AG115" s="1">
        <f t="shared" si="199"/>
        <v>13751</v>
      </c>
      <c r="AH115" s="1">
        <f t="shared" si="199"/>
        <v>13756</v>
      </c>
      <c r="AI115" s="1">
        <f t="shared" ref="AI115:BP115" si="200">AI60</f>
        <v>13831</v>
      </c>
      <c r="AJ115" s="1">
        <f t="shared" si="200"/>
        <v>13839</v>
      </c>
      <c r="AK115" s="1">
        <f t="shared" si="200"/>
        <v>13870</v>
      </c>
      <c r="AL115" s="1">
        <f t="shared" si="200"/>
        <v>13858</v>
      </c>
      <c r="AM115" s="1">
        <f t="shared" si="200"/>
        <v>13895</v>
      </c>
      <c r="AN115" s="1">
        <f t="shared" si="200"/>
        <v>13899</v>
      </c>
      <c r="AO115" s="1">
        <f t="shared" si="200"/>
        <v>13913</v>
      </c>
      <c r="AP115" s="1">
        <f t="shared" si="200"/>
        <v>13903</v>
      </c>
      <c r="AQ115" s="1">
        <f t="shared" si="200"/>
        <v>13897</v>
      </c>
      <c r="AR115" s="1">
        <f t="shared" si="200"/>
        <v>13879</v>
      </c>
      <c r="AS115" s="1">
        <f t="shared" si="200"/>
        <v>13855</v>
      </c>
      <c r="AT115" s="1">
        <f t="shared" si="200"/>
        <v>13852</v>
      </c>
      <c r="AU115" s="1">
        <f t="shared" si="200"/>
        <v>13729</v>
      </c>
      <c r="AV115" s="1">
        <f t="shared" si="200"/>
        <v>13635</v>
      </c>
      <c r="AW115" s="1">
        <f t="shared" si="200"/>
        <v>13589</v>
      </c>
      <c r="AX115" s="1">
        <f t="shared" si="200"/>
        <v>13616</v>
      </c>
      <c r="AY115" s="1">
        <f t="shared" si="200"/>
        <v>13464</v>
      </c>
      <c r="AZ115" s="1">
        <f t="shared" si="200"/>
        <v>13379</v>
      </c>
      <c r="BA115" s="1">
        <f t="shared" si="200"/>
        <v>13315</v>
      </c>
      <c r="BB115" s="1">
        <f t="shared" si="200"/>
        <v>13353</v>
      </c>
      <c r="BC115" s="1">
        <f t="shared" si="200"/>
        <v>13203</v>
      </c>
      <c r="BD115" s="1">
        <f t="shared" si="200"/>
        <v>13133</v>
      </c>
      <c r="BE115" s="1">
        <f t="shared" si="200"/>
        <v>13018</v>
      </c>
      <c r="BF115" s="1">
        <f t="shared" si="200"/>
        <v>13063</v>
      </c>
      <c r="BG115" s="1">
        <f t="shared" si="200"/>
        <v>12781</v>
      </c>
      <c r="BH115" s="1">
        <f t="shared" si="200"/>
        <v>12668</v>
      </c>
      <c r="BI115" s="1">
        <f t="shared" si="200"/>
        <v>12581</v>
      </c>
      <c r="BJ115" s="1">
        <f t="shared" si="200"/>
        <v>12488</v>
      </c>
      <c r="BK115" s="1">
        <f t="shared" si="200"/>
        <v>12415</v>
      </c>
      <c r="BL115" s="1">
        <f t="shared" si="200"/>
        <v>12343</v>
      </c>
      <c r="BM115" s="1">
        <f t="shared" si="200"/>
        <v>12290</v>
      </c>
      <c r="BN115" s="1">
        <f t="shared" si="200"/>
        <v>12228</v>
      </c>
      <c r="BO115" s="1">
        <f t="shared" si="200"/>
        <v>12183</v>
      </c>
      <c r="BP115" s="1">
        <f t="shared" si="200"/>
        <v>12122</v>
      </c>
      <c r="BQ115" s="1">
        <f t="shared" ref="BQ115" si="201">BQ60</f>
        <v>12122</v>
      </c>
      <c r="CB115" s="1">
        <f t="shared" ref="CB115:CL115" si="202">CB60</f>
        <v>12638.75</v>
      </c>
      <c r="CC115" s="1">
        <f t="shared" si="202"/>
        <v>12735.75</v>
      </c>
      <c r="CD115" s="1">
        <f t="shared" si="202"/>
        <v>12896.75</v>
      </c>
      <c r="CE115" s="1">
        <f t="shared" si="202"/>
        <v>13065.75</v>
      </c>
      <c r="CF115" s="1">
        <f t="shared" si="202"/>
        <v>13294</v>
      </c>
      <c r="CG115" s="1">
        <f t="shared" si="202"/>
        <v>13503.75</v>
      </c>
      <c r="CH115" s="1">
        <f t="shared" si="202"/>
        <v>13678</v>
      </c>
      <c r="CI115" s="1">
        <f t="shared" si="202"/>
        <v>13745.25</v>
      </c>
      <c r="CJ115" s="1">
        <f t="shared" si="202"/>
        <v>13849.5</v>
      </c>
      <c r="CK115" s="1">
        <f t="shared" si="202"/>
        <v>13902.5</v>
      </c>
      <c r="CL115" s="1">
        <f t="shared" si="202"/>
        <v>13870.75</v>
      </c>
      <c r="CM115" s="1">
        <f>AVERAGE(AU115:AX115)</f>
        <v>13642.25</v>
      </c>
      <c r="CN115" s="1">
        <f>AVERAGE(AY115:BB115)</f>
        <v>13377.75</v>
      </c>
      <c r="CO115" s="1">
        <f>AVERAGE(BC115:BF115)</f>
        <v>13104.25</v>
      </c>
      <c r="CP115" s="1">
        <f>AVERAGE(BG115:BJ115)</f>
        <v>12629.5</v>
      </c>
      <c r="CQ115" s="1">
        <f>AVERAGE(BK115:BN115)</f>
        <v>12319</v>
      </c>
    </row>
    <row r="116" spans="2:155">
      <c r="B116" s="1" t="s">
        <v>76</v>
      </c>
      <c r="C116" s="30">
        <f t="shared" ref="C116:BN116" si="203">C114/C115</f>
        <v>0.15757335448057097</v>
      </c>
      <c r="D116" s="30">
        <f t="shared" si="203"/>
        <v>0.11633428300094967</v>
      </c>
      <c r="E116" s="30">
        <f t="shared" si="203"/>
        <v>0.20055292259083729</v>
      </c>
      <c r="F116" s="30">
        <f t="shared" si="203"/>
        <v>0.19843465886631353</v>
      </c>
      <c r="G116" s="30">
        <f t="shared" si="203"/>
        <v>0.18441333752752437</v>
      </c>
      <c r="H116" s="30">
        <f t="shared" si="203"/>
        <v>0.12635464111826605</v>
      </c>
      <c r="I116" s="30">
        <f t="shared" si="203"/>
        <v>0.16696743821106316</v>
      </c>
      <c r="J116" s="30">
        <f t="shared" si="203"/>
        <v>7.6953247568245994E-2</v>
      </c>
      <c r="K116" s="30">
        <f t="shared" si="203"/>
        <v>0.17743565819143145</v>
      </c>
      <c r="L116" s="30">
        <f t="shared" si="203"/>
        <v>0.20187757002094808</v>
      </c>
      <c r="M116" s="30">
        <f t="shared" si="203"/>
        <v>0.25297849295992575</v>
      </c>
      <c r="N116" s="30">
        <f t="shared" si="203"/>
        <v>0.23026876307025018</v>
      </c>
      <c r="O116" s="30">
        <f t="shared" si="203"/>
        <v>0.23724254534276054</v>
      </c>
      <c r="P116" s="30">
        <f t="shared" si="203"/>
        <v>0.26649298904298518</v>
      </c>
      <c r="Q116" s="30">
        <f t="shared" si="203"/>
        <v>0.23888338036763024</v>
      </c>
      <c r="R116" s="30">
        <f t="shared" si="203"/>
        <v>0.27878371151348458</v>
      </c>
      <c r="S116" s="30">
        <f t="shared" si="203"/>
        <v>0.18384021788470267</v>
      </c>
      <c r="T116" s="30">
        <f t="shared" si="203"/>
        <v>0.23264907135874877</v>
      </c>
      <c r="U116" s="30">
        <f t="shared" si="203"/>
        <v>0.20936680404645935</v>
      </c>
      <c r="V116" s="30">
        <f t="shared" si="203"/>
        <v>0.22404987231485654</v>
      </c>
      <c r="W116" s="30">
        <f t="shared" si="203"/>
        <v>0.15209634255129348</v>
      </c>
      <c r="X116" s="30">
        <f t="shared" si="203"/>
        <v>0.22078210635461412</v>
      </c>
      <c r="Y116" s="30">
        <f t="shared" si="203"/>
        <v>0.26414119037069855</v>
      </c>
      <c r="Z116" s="30">
        <f t="shared" si="203"/>
        <v>0.25601005991567422</v>
      </c>
      <c r="AA116" s="30">
        <f t="shared" si="203"/>
        <v>0.27867528271405495</v>
      </c>
      <c r="AB116" s="30">
        <f t="shared" si="203"/>
        <v>0.33506436512580456</v>
      </c>
      <c r="AC116" s="30">
        <f t="shared" si="203"/>
        <v>0.27474688615339793</v>
      </c>
      <c r="AD116" s="30">
        <f t="shared" si="203"/>
        <v>0.32929233915139122</v>
      </c>
      <c r="AE116" s="30">
        <f t="shared" si="203"/>
        <v>0.38036363636363635</v>
      </c>
      <c r="AF116" s="30">
        <f t="shared" si="203"/>
        <v>0.50983678227921891</v>
      </c>
      <c r="AG116" s="30">
        <f t="shared" si="203"/>
        <v>0.54454221511162826</v>
      </c>
      <c r="AH116" s="30">
        <f t="shared" si="203"/>
        <v>0.46154405350392558</v>
      </c>
      <c r="AI116" s="30">
        <f t="shared" si="203"/>
        <v>0.51196587376183933</v>
      </c>
      <c r="AJ116" s="30">
        <f t="shared" si="203"/>
        <v>0.33131006575619626</v>
      </c>
      <c r="AK116" s="30">
        <f t="shared" si="203"/>
        <v>0.45861571737563084</v>
      </c>
      <c r="AL116" s="30">
        <f t="shared" si="203"/>
        <v>0.42430365132053688</v>
      </c>
      <c r="AM116" s="30">
        <f t="shared" si="203"/>
        <v>0.31471752428931271</v>
      </c>
      <c r="AN116" s="30">
        <f t="shared" si="203"/>
        <v>0.33275775235628463</v>
      </c>
      <c r="AO116" s="30">
        <f t="shared" si="203"/>
        <v>0.56982678070868975</v>
      </c>
      <c r="AP116" s="30">
        <f t="shared" si="203"/>
        <v>0.42480040279076459</v>
      </c>
      <c r="AQ116" s="30">
        <f t="shared" si="203"/>
        <v>0.52975462329999279</v>
      </c>
      <c r="AR116" s="30">
        <f t="shared" si="203"/>
        <v>0.46840550471936021</v>
      </c>
      <c r="AS116" s="30">
        <f t="shared" si="203"/>
        <v>0.63038614218693612</v>
      </c>
      <c r="AT116" s="30">
        <f t="shared" si="203"/>
        <v>0.60460583309269422</v>
      </c>
      <c r="AU116" s="30">
        <f t="shared" si="203"/>
        <v>0.39667856362444459</v>
      </c>
      <c r="AV116" s="30">
        <f t="shared" si="203"/>
        <v>0.63087642097543084</v>
      </c>
      <c r="AW116" s="30">
        <f t="shared" si="203"/>
        <v>0.85341084700860992</v>
      </c>
      <c r="AX116" s="30">
        <f t="shared" si="203"/>
        <v>1.2630728554641597</v>
      </c>
      <c r="AY116" s="30">
        <f t="shared" si="203"/>
        <v>0.99131016042780751</v>
      </c>
      <c r="AZ116" s="30">
        <f t="shared" si="203"/>
        <v>1.2253531654084759</v>
      </c>
      <c r="BA116" s="30">
        <f t="shared" si="203"/>
        <v>1.4059331580923771</v>
      </c>
      <c r="BB116" s="30">
        <f t="shared" si="203"/>
        <v>1.3892758181682019</v>
      </c>
      <c r="BC116" s="30">
        <f t="shared" si="203"/>
        <v>1.160342346436416</v>
      </c>
      <c r="BD116" s="30">
        <f t="shared" si="203"/>
        <v>0.9589583491966801</v>
      </c>
      <c r="BE116" s="30">
        <f t="shared" si="203"/>
        <v>1.2349823321554769</v>
      </c>
      <c r="BF116" s="30">
        <f t="shared" si="203"/>
        <v>1.2262879889764986</v>
      </c>
      <c r="BG116" s="30">
        <f t="shared" si="203"/>
        <v>1.3473124168687896</v>
      </c>
      <c r="BH116" s="30">
        <f t="shared" si="203"/>
        <v>1.7191348279128513</v>
      </c>
      <c r="BI116" s="30">
        <f t="shared" si="203"/>
        <v>1.7964390747953263</v>
      </c>
      <c r="BJ116" s="30">
        <f t="shared" si="203"/>
        <v>0.63228699551569512</v>
      </c>
      <c r="BK116" s="30">
        <f t="shared" si="203"/>
        <v>1.3561014901329038</v>
      </c>
      <c r="BL116" s="30">
        <f t="shared" si="203"/>
        <v>1.090010532285506</v>
      </c>
      <c r="BM116" s="30">
        <f t="shared" si="203"/>
        <v>1.4350691619202605</v>
      </c>
      <c r="BN116" s="30">
        <f t="shared" si="203"/>
        <v>2.0311579980372914</v>
      </c>
      <c r="BO116" s="30">
        <f>BO114/BO115</f>
        <v>1.5556923582040549</v>
      </c>
      <c r="BP116" s="30">
        <f>BP114/BP115</f>
        <v>0.43730407523510972</v>
      </c>
      <c r="BQ116" s="30">
        <f>BQ114/BQ115</f>
        <v>1.4549579277346973</v>
      </c>
      <c r="CB116" s="30">
        <f t="shared" ref="CB116:CP116" si="204">CB114/CB115</f>
        <v>0.67300959351201661</v>
      </c>
      <c r="CC116" s="30">
        <f t="shared" si="204"/>
        <v>0.5545806097010384</v>
      </c>
      <c r="CD116" s="30">
        <f t="shared" si="204"/>
        <v>0.86277550545680115</v>
      </c>
      <c r="CE116" s="30">
        <f t="shared" si="204"/>
        <v>1.0214492088092915</v>
      </c>
      <c r="CF116" s="30">
        <f t="shared" si="204"/>
        <v>0.85008274409508044</v>
      </c>
      <c r="CG116" s="30">
        <f t="shared" si="204"/>
        <v>0.89345552161436637</v>
      </c>
      <c r="CH116" s="30">
        <f t="shared" si="204"/>
        <v>1.217794999268899</v>
      </c>
      <c r="CI116" s="30">
        <f t="shared" si="204"/>
        <v>1.8962186937305614</v>
      </c>
      <c r="CJ116" s="30">
        <f t="shared" si="204"/>
        <v>1.7261995017870682</v>
      </c>
      <c r="CK116" s="30">
        <f t="shared" si="204"/>
        <v>1.6422945513396872</v>
      </c>
      <c r="CL116" s="30">
        <f t="shared" si="204"/>
        <v>2.2329001676189102</v>
      </c>
      <c r="CM116" s="30">
        <f t="shared" si="204"/>
        <v>3.1404643662152503</v>
      </c>
      <c r="CN116" s="30">
        <f t="shared" si="204"/>
        <v>5.0092130589972159</v>
      </c>
      <c r="CO116" s="30">
        <f t="shared" si="204"/>
        <v>4.5794303374859302</v>
      </c>
      <c r="CP116" s="30">
        <f t="shared" si="204"/>
        <v>5.5025931351201551</v>
      </c>
      <c r="CQ116" s="30">
        <f>CQ114/CQ115</f>
        <v>5.9066482669047815</v>
      </c>
    </row>
  </sheetData>
  <mergeCells count="1">
    <mergeCell ref="CZ86:DA86"/>
  </mergeCells>
  <conditionalFormatting sqref="CZ86:DA8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Sell",CZ86)))</formula>
    </cfRule>
    <cfRule type="containsText" dxfId="3" priority="3" operator="containsText" text="Sell">
      <formula>NOT(ISERROR(SEARCH("Sell",CZ86)))</formula>
    </cfRule>
    <cfRule type="containsText" dxfId="2" priority="4" operator="containsText" text="Hold">
      <formula>NOT(ISERROR(SEARCH("Hold",CZ86)))</formula>
    </cfRule>
    <cfRule type="beginsWith" dxfId="1" priority="5" operator="beginsWith" text="Buy">
      <formula>LEFT(CZ86,LEN("Buy"))="Buy"</formula>
    </cfRule>
    <cfRule type="beginsWith" dxfId="0" priority="6" operator="beginsWith" text="Strong">
      <formula>LEFT(CZ86,LEN("Strong"))="Strong"</formula>
    </cfRule>
  </conditionalFormatting>
  <pageMargins left="0.7" right="0.7" top="0.75" bottom="0.75" header="0.3" footer="0.3"/>
  <ignoredErrors>
    <ignoredError sqref="AU54 AX49:AX61 CB48:CL59 AX103:BO106 AX108:BO109 AX107:BL107 CM112:CQ114 CB112:CL114 BP103:BP106 BP108 BQ103:BQ106" formulaRange="1"/>
    <ignoredError sqref="CR7:DA7" formula="1"/>
    <ignoredError sqref="CN60:CQ60 CM115:CQ115 CB60:CM60" formula="1" formulaRange="1"/>
    <ignoredError sqref="BM107:BN107 BO107:BQ107"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124" zoomScale="70" zoomScaleNormal="70" workbookViewId="0">
      <selection activeCell="Z236" sqref="Z236"/>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3003</v>
      </c>
    </row>
    <row r="3" spans="17:90" ht="15" customHeight="1">
      <c r="AO3" s="80"/>
    </row>
    <row r="4" spans="17:90" ht="15" customHeight="1">
      <c r="AO4" s="81" t="s">
        <v>2843</v>
      </c>
    </row>
    <row r="5" spans="17:90" ht="15" customHeight="1">
      <c r="AP5" s="81" t="s">
        <v>2844</v>
      </c>
    </row>
    <row r="6" spans="17:90" ht="15" customHeight="1">
      <c r="AO6" s="80"/>
    </row>
    <row r="7" spans="17:90" ht="15" customHeight="1">
      <c r="AO7" s="81" t="s">
        <v>2996</v>
      </c>
    </row>
    <row r="8" spans="17:90" ht="15" customHeight="1">
      <c r="AO8" s="80" t="s">
        <v>2995</v>
      </c>
    </row>
    <row r="9" spans="17:90" ht="15" customHeight="1">
      <c r="AO9" s="80"/>
      <c r="AP9" s="81" t="s">
        <v>2859</v>
      </c>
    </row>
    <row r="10" spans="17:90" ht="15" customHeight="1">
      <c r="AO10" s="80"/>
      <c r="AP10" s="81" t="s">
        <v>2866</v>
      </c>
    </row>
    <row r="11" spans="17:90" ht="15" customHeight="1">
      <c r="AO11" s="80"/>
      <c r="AQ11" s="81" t="s">
        <v>2952</v>
      </c>
    </row>
    <row r="12" spans="17:90" ht="15" customHeight="1">
      <c r="AO12" s="80"/>
      <c r="AQ12" s="81" t="s">
        <v>2858</v>
      </c>
    </row>
    <row r="13" spans="17:90" ht="15" customHeight="1">
      <c r="AO13" s="80"/>
      <c r="AP13" s="81" t="s">
        <v>2860</v>
      </c>
    </row>
    <row r="14" spans="17:90" ht="15" customHeight="1">
      <c r="AO14" s="80"/>
      <c r="AQ14" s="81" t="s">
        <v>2862</v>
      </c>
    </row>
    <row r="15" spans="17:90" ht="15" customHeight="1">
      <c r="AO15" s="80"/>
      <c r="AQ15" s="81" t="s">
        <v>2865</v>
      </c>
    </row>
    <row r="16" spans="17:90" ht="15" customHeight="1">
      <c r="AR16" s="81" t="s">
        <v>2861</v>
      </c>
    </row>
    <row r="17" spans="18:59" ht="15" customHeight="1">
      <c r="AQ17" s="81" t="s">
        <v>2863</v>
      </c>
    </row>
    <row r="18" spans="18:59" ht="15" customHeight="1">
      <c r="AR18" s="81" t="s">
        <v>2864</v>
      </c>
    </row>
    <row r="19" spans="18:59" ht="15" customHeight="1">
      <c r="AQ19" s="81" t="s">
        <v>2867</v>
      </c>
    </row>
    <row r="20" spans="18:59" ht="15" customHeight="1">
      <c r="AR20" s="81" t="s">
        <v>2937</v>
      </c>
    </row>
    <row r="21" spans="18:59" ht="15" customHeight="1">
      <c r="AR21" s="81" t="s">
        <v>2953</v>
      </c>
    </row>
    <row r="22" spans="18:59" ht="15" customHeight="1">
      <c r="AO22" s="80" t="s">
        <v>2994</v>
      </c>
    </row>
    <row r="23" spans="18:59" ht="15" customHeight="1">
      <c r="AP23" s="81" t="s">
        <v>2954</v>
      </c>
    </row>
    <row r="24" spans="18:59" ht="15" customHeight="1">
      <c r="AQ24" s="81" t="s">
        <v>2955</v>
      </c>
    </row>
    <row r="25" spans="18:59" ht="15" customHeight="1">
      <c r="AP25" s="81" t="s">
        <v>2848</v>
      </c>
    </row>
    <row r="26" spans="18:59" ht="15" customHeight="1">
      <c r="AQ26" s="81" t="s">
        <v>2849</v>
      </c>
    </row>
    <row r="27" spans="18:59" ht="15" customHeight="1">
      <c r="AQ27" s="81" t="s">
        <v>2956</v>
      </c>
    </row>
    <row r="28" spans="18:59" ht="15" customHeight="1">
      <c r="AR28" s="129" t="s">
        <v>2850</v>
      </c>
      <c r="AS28" s="129"/>
      <c r="AT28" s="129"/>
      <c r="AU28" s="129"/>
      <c r="AV28" s="129"/>
      <c r="AW28" s="129"/>
      <c r="AX28" s="129"/>
      <c r="AY28" s="129"/>
      <c r="AZ28" s="129"/>
      <c r="BA28" s="129"/>
      <c r="BB28" s="129"/>
      <c r="BC28" s="129"/>
      <c r="BD28" s="129"/>
      <c r="BE28" s="129"/>
      <c r="BF28" s="129"/>
      <c r="BG28" s="129"/>
    </row>
    <row r="29" spans="18:59" ht="15" customHeight="1">
      <c r="AR29" s="129"/>
      <c r="AS29" s="129"/>
      <c r="AT29" s="129"/>
      <c r="AU29" s="129"/>
      <c r="AV29" s="129"/>
      <c r="AW29" s="129"/>
      <c r="AX29" s="129"/>
      <c r="AY29" s="129"/>
      <c r="AZ29" s="129"/>
      <c r="BA29" s="129"/>
      <c r="BB29" s="129"/>
      <c r="BC29" s="129"/>
      <c r="BD29" s="129"/>
      <c r="BE29" s="129"/>
      <c r="BF29" s="129"/>
      <c r="BG29" s="129"/>
    </row>
    <row r="30" spans="18:59" ht="15" customHeight="1">
      <c r="AR30" s="129"/>
      <c r="AS30" s="129"/>
      <c r="AT30" s="129"/>
      <c r="AU30" s="129"/>
      <c r="AV30" s="129"/>
      <c r="AW30" s="129"/>
      <c r="AX30" s="129"/>
      <c r="AY30" s="129"/>
      <c r="AZ30" s="129"/>
      <c r="BA30" s="129"/>
      <c r="BB30" s="129"/>
      <c r="BC30" s="129"/>
      <c r="BD30" s="129"/>
      <c r="BE30" s="129"/>
      <c r="BF30" s="129"/>
      <c r="BG30" s="129"/>
    </row>
    <row r="31" spans="18:59" ht="15" customHeight="1">
      <c r="R31" s="81" t="s">
        <v>13</v>
      </c>
      <c r="S31" s="81" t="s">
        <v>14</v>
      </c>
      <c r="AR31" s="129"/>
      <c r="AS31" s="129"/>
      <c r="AT31" s="129"/>
      <c r="AU31" s="129"/>
      <c r="AV31" s="129"/>
      <c r="AW31" s="129"/>
      <c r="AX31" s="129"/>
      <c r="AY31" s="129"/>
      <c r="AZ31" s="129"/>
      <c r="BA31" s="129"/>
      <c r="BB31" s="129"/>
      <c r="BC31" s="129"/>
      <c r="BD31" s="129"/>
      <c r="BE31" s="129"/>
      <c r="BF31" s="129"/>
      <c r="BG31" s="129"/>
    </row>
    <row r="32" spans="18:59" ht="15" customHeight="1">
      <c r="S32" s="81" t="s">
        <v>15</v>
      </c>
      <c r="AP32" s="81" t="s">
        <v>2957</v>
      </c>
    </row>
    <row r="33" spans="17:62" ht="15" customHeight="1">
      <c r="S33" s="81" t="s">
        <v>16</v>
      </c>
      <c r="AQ33" s="81" t="s">
        <v>2958</v>
      </c>
    </row>
    <row r="34" spans="17:62" ht="15" customHeight="1">
      <c r="AP34" s="81" t="s">
        <v>2959</v>
      </c>
    </row>
    <row r="35" spans="17:62" ht="15" customHeight="1">
      <c r="Q35" s="80" t="s">
        <v>3004</v>
      </c>
      <c r="AQ35" s="61" t="s">
        <v>2852</v>
      </c>
      <c r="AR35" s="59"/>
      <c r="AS35" s="59"/>
      <c r="AT35" s="59"/>
      <c r="AU35" s="59"/>
      <c r="AV35" s="59"/>
      <c r="AW35" s="59"/>
      <c r="AX35" s="59"/>
      <c r="AY35" s="59"/>
      <c r="AZ35" s="59"/>
      <c r="BA35" s="59"/>
      <c r="BB35" s="59"/>
      <c r="BC35" s="59"/>
      <c r="BD35" s="59"/>
      <c r="BE35" s="59"/>
      <c r="BF35" s="59"/>
      <c r="BG35" s="59"/>
    </row>
    <row r="36" spans="17:62" ht="15" customHeight="1">
      <c r="AQ36" s="61" t="s">
        <v>2853</v>
      </c>
      <c r="AR36" s="59"/>
      <c r="AS36" s="59"/>
      <c r="AT36" s="59"/>
      <c r="AU36" s="59"/>
      <c r="AV36" s="59"/>
      <c r="AW36" s="59"/>
      <c r="AX36" s="59"/>
      <c r="AY36" s="59"/>
      <c r="AZ36" s="59"/>
      <c r="BA36" s="59"/>
      <c r="BB36" s="59"/>
      <c r="BC36" s="59"/>
      <c r="BD36" s="59"/>
      <c r="BE36" s="59"/>
      <c r="BF36" s="59"/>
      <c r="BG36" s="59"/>
    </row>
    <row r="37" spans="17:62" ht="15" customHeight="1">
      <c r="AQ37" s="59"/>
      <c r="AR37" s="81" t="s">
        <v>2851</v>
      </c>
      <c r="AS37" s="59"/>
      <c r="AT37" s="59"/>
      <c r="AU37" s="59"/>
      <c r="AV37" s="59"/>
      <c r="AW37" s="59"/>
      <c r="AX37" s="59"/>
      <c r="AY37" s="59"/>
      <c r="AZ37" s="59"/>
      <c r="BA37" s="59"/>
      <c r="BB37" s="59"/>
      <c r="BC37" s="59"/>
      <c r="BD37" s="59"/>
      <c r="BE37" s="59"/>
      <c r="BF37" s="59"/>
      <c r="BG37" s="59"/>
    </row>
    <row r="38" spans="17:62" ht="15" customHeight="1">
      <c r="AQ38" s="129" t="s">
        <v>2960</v>
      </c>
      <c r="AR38" s="129"/>
      <c r="AS38" s="129"/>
      <c r="AT38" s="129"/>
      <c r="AU38" s="129"/>
      <c r="AV38" s="129"/>
      <c r="AW38" s="129"/>
      <c r="AX38" s="129"/>
      <c r="AY38" s="129"/>
      <c r="AZ38" s="129"/>
      <c r="BA38" s="129"/>
      <c r="BB38" s="129"/>
      <c r="BC38" s="129"/>
      <c r="BD38" s="129"/>
      <c r="BE38" s="129"/>
      <c r="BF38" s="129"/>
      <c r="BG38" s="129"/>
      <c r="BH38" s="129"/>
      <c r="BI38" s="129"/>
      <c r="BJ38" s="129"/>
    </row>
    <row r="39" spans="17:62" ht="15" customHeight="1">
      <c r="AQ39" s="129"/>
      <c r="AR39" s="129"/>
      <c r="AS39" s="129"/>
      <c r="AT39" s="129"/>
      <c r="AU39" s="129"/>
      <c r="AV39" s="129"/>
      <c r="AW39" s="129"/>
      <c r="AX39" s="129"/>
      <c r="AY39" s="129"/>
      <c r="AZ39" s="129"/>
      <c r="BA39" s="129"/>
      <c r="BB39" s="129"/>
      <c r="BC39" s="129"/>
      <c r="BD39" s="129"/>
      <c r="BE39" s="129"/>
      <c r="BF39" s="129"/>
      <c r="BG39" s="129"/>
      <c r="BH39" s="129"/>
      <c r="BI39" s="129"/>
      <c r="BJ39" s="129"/>
    </row>
    <row r="40" spans="17:62" ht="15" customHeight="1">
      <c r="AR40" s="81" t="s">
        <v>2961</v>
      </c>
      <c r="AS40" s="59"/>
      <c r="AT40" s="59"/>
      <c r="AU40" s="59"/>
      <c r="AV40" s="59"/>
      <c r="AW40" s="59"/>
      <c r="AX40" s="59"/>
      <c r="AY40" s="59"/>
      <c r="AZ40" s="59"/>
      <c r="BA40" s="59"/>
      <c r="BB40" s="59"/>
      <c r="BC40" s="59"/>
      <c r="BD40" s="59"/>
      <c r="BE40" s="59"/>
      <c r="BF40" s="59"/>
      <c r="BG40" s="59"/>
      <c r="BH40" s="59"/>
      <c r="BI40" s="59"/>
    </row>
    <row r="41" spans="17:62" ht="15" customHeight="1">
      <c r="AQ41" s="59"/>
      <c r="AR41" s="81" t="s">
        <v>2962</v>
      </c>
      <c r="AS41" s="59"/>
      <c r="AT41" s="59"/>
      <c r="AU41" s="59"/>
      <c r="AV41" s="59"/>
      <c r="AW41" s="59"/>
      <c r="AX41" s="59"/>
      <c r="AY41" s="59"/>
      <c r="AZ41" s="59"/>
      <c r="BA41" s="59"/>
      <c r="BB41" s="59"/>
      <c r="BC41" s="59"/>
      <c r="BD41" s="59"/>
      <c r="BE41" s="59"/>
      <c r="BF41" s="59"/>
      <c r="BG41" s="59"/>
      <c r="BH41" s="59"/>
      <c r="BI41" s="59"/>
    </row>
    <row r="42" spans="17:62" ht="15" customHeight="1">
      <c r="AQ42" s="129" t="s">
        <v>2854</v>
      </c>
      <c r="AR42" s="129"/>
      <c r="AS42" s="129"/>
      <c r="AT42" s="129"/>
      <c r="AU42" s="129"/>
      <c r="AV42" s="129"/>
      <c r="AW42" s="129"/>
      <c r="AX42" s="129"/>
      <c r="AY42" s="129"/>
      <c r="AZ42" s="129"/>
      <c r="BA42" s="129"/>
      <c r="BB42" s="129"/>
      <c r="BC42" s="129"/>
      <c r="BD42" s="129"/>
      <c r="BE42" s="129"/>
      <c r="BF42" s="129"/>
      <c r="BG42" s="129"/>
      <c r="BH42" s="129"/>
      <c r="BI42" s="58"/>
      <c r="BJ42" s="58"/>
    </row>
    <row r="43" spans="17:62" ht="15" customHeight="1">
      <c r="AQ43" s="129"/>
      <c r="AR43" s="129"/>
      <c r="AS43" s="129"/>
      <c r="AT43" s="129"/>
      <c r="AU43" s="129"/>
      <c r="AV43" s="129"/>
      <c r="AW43" s="129"/>
      <c r="AX43" s="129"/>
      <c r="AY43" s="129"/>
      <c r="AZ43" s="129"/>
      <c r="BA43" s="129"/>
      <c r="BB43" s="129"/>
      <c r="BC43" s="129"/>
      <c r="BD43" s="129"/>
      <c r="BE43" s="129"/>
      <c r="BF43" s="129"/>
      <c r="BG43" s="129"/>
      <c r="BH43" s="129"/>
      <c r="BI43" s="58"/>
      <c r="BJ43" s="58"/>
    </row>
    <row r="44" spans="17:62" ht="15" customHeight="1">
      <c r="AQ44" s="129" t="s">
        <v>2855</v>
      </c>
      <c r="AR44" s="129"/>
      <c r="AS44" s="129"/>
      <c r="AT44" s="129"/>
      <c r="AU44" s="129"/>
      <c r="AV44" s="129"/>
      <c r="AW44" s="129"/>
      <c r="AX44" s="129"/>
      <c r="AY44" s="129"/>
      <c r="AZ44" s="129"/>
      <c r="BA44" s="129"/>
      <c r="BB44" s="129"/>
      <c r="BC44" s="129"/>
      <c r="BD44" s="129"/>
      <c r="BE44" s="129"/>
      <c r="BF44" s="129"/>
      <c r="BG44" s="129"/>
      <c r="BH44" s="129"/>
    </row>
    <row r="45" spans="17:62" ht="15" customHeight="1">
      <c r="AQ45" s="129"/>
      <c r="AR45" s="129"/>
      <c r="AS45" s="129"/>
      <c r="AT45" s="129"/>
      <c r="AU45" s="129"/>
      <c r="AV45" s="129"/>
      <c r="AW45" s="129"/>
      <c r="AX45" s="129"/>
      <c r="AY45" s="129"/>
      <c r="AZ45" s="129"/>
      <c r="BA45" s="129"/>
      <c r="BB45" s="129"/>
      <c r="BC45" s="129"/>
      <c r="BD45" s="129"/>
      <c r="BE45" s="129"/>
      <c r="BF45" s="129"/>
      <c r="BG45" s="129"/>
      <c r="BH45" s="129"/>
    </row>
    <row r="46" spans="17:62" ht="15" customHeight="1">
      <c r="AP46" s="81" t="s">
        <v>2963</v>
      </c>
      <c r="AQ46" s="59"/>
      <c r="AR46" s="59"/>
      <c r="AS46" s="59"/>
      <c r="AT46" s="59"/>
      <c r="AU46" s="59"/>
      <c r="AV46" s="59"/>
      <c r="AW46" s="59"/>
      <c r="AX46" s="59"/>
      <c r="AY46" s="59"/>
      <c r="AZ46" s="59"/>
      <c r="BA46" s="59"/>
      <c r="BB46" s="59"/>
      <c r="BC46" s="59"/>
      <c r="BD46" s="59"/>
      <c r="BE46" s="59"/>
      <c r="BF46" s="59"/>
      <c r="BG46" s="59"/>
    </row>
    <row r="47" spans="17:62" ht="15" customHeight="1">
      <c r="AO47" s="80" t="s">
        <v>2997</v>
      </c>
      <c r="AQ47" s="58"/>
      <c r="AR47" s="58"/>
      <c r="AS47" s="58"/>
      <c r="AT47" s="58"/>
      <c r="AU47" s="58"/>
      <c r="AV47" s="58"/>
      <c r="AW47" s="58"/>
      <c r="AX47" s="58"/>
      <c r="AY47" s="58"/>
      <c r="AZ47" s="58"/>
      <c r="BA47" s="58"/>
      <c r="BB47" s="58"/>
      <c r="BC47" s="58"/>
      <c r="BD47" s="58"/>
      <c r="BE47" s="58"/>
      <c r="BF47" s="58"/>
      <c r="BG47" s="58"/>
    </row>
    <row r="48" spans="17:62" ht="15" customHeight="1">
      <c r="AP48" s="81" t="s">
        <v>2981</v>
      </c>
    </row>
    <row r="49" spans="18:44" ht="15" customHeight="1">
      <c r="AQ49" s="81" t="s">
        <v>2965</v>
      </c>
    </row>
    <row r="50" spans="18:44" ht="15" customHeight="1">
      <c r="AR50" s="81" t="s">
        <v>2983</v>
      </c>
    </row>
    <row r="51" spans="18:44" ht="15" customHeight="1">
      <c r="AQ51" s="81" t="s">
        <v>2966</v>
      </c>
    </row>
    <row r="52" spans="18:44" ht="15" customHeight="1">
      <c r="AP52" s="81" t="s">
        <v>2967</v>
      </c>
    </row>
    <row r="53" spans="18:44" ht="15" customHeight="1">
      <c r="AQ53" s="81" t="s">
        <v>2968</v>
      </c>
    </row>
    <row r="54" spans="18:44" ht="15" customHeight="1">
      <c r="AP54" s="81" t="s">
        <v>2970</v>
      </c>
    </row>
    <row r="55" spans="18:44" ht="15" customHeight="1">
      <c r="AQ55" s="81" t="s">
        <v>2984</v>
      </c>
    </row>
    <row r="57" spans="18:44" ht="15" customHeight="1">
      <c r="AQ57" s="81" t="s">
        <v>2971</v>
      </c>
    </row>
    <row r="58" spans="18:44" ht="15" customHeight="1">
      <c r="AQ58" s="81" t="s">
        <v>2972</v>
      </c>
    </row>
    <row r="59" spans="18:44" ht="15" customHeight="1">
      <c r="AR59" s="81" t="s">
        <v>2973</v>
      </c>
    </row>
    <row r="60" spans="18:44" ht="15" customHeight="1">
      <c r="AR60" s="81" t="s">
        <v>2974</v>
      </c>
    </row>
    <row r="61" spans="18:44" ht="15" customHeight="1">
      <c r="AP61" s="81" t="s">
        <v>2978</v>
      </c>
    </row>
    <row r="62" spans="18:44" ht="15" customHeight="1">
      <c r="AQ62" s="81" t="s">
        <v>2975</v>
      </c>
    </row>
    <row r="63" spans="18:44" ht="15" customHeight="1">
      <c r="AQ63" s="81" t="s">
        <v>2976</v>
      </c>
    </row>
    <row r="64" spans="18:44" ht="15" customHeight="1">
      <c r="R64" s="81" t="s">
        <v>13</v>
      </c>
      <c r="S64" s="81" t="s">
        <v>14</v>
      </c>
      <c r="AR64" s="81" t="s">
        <v>2982</v>
      </c>
    </row>
    <row r="65" spans="17:44" ht="15" customHeight="1">
      <c r="S65" s="81" t="s">
        <v>15</v>
      </c>
      <c r="AQ65" s="81" t="s">
        <v>2977</v>
      </c>
    </row>
    <row r="66" spans="17:44" ht="15" customHeight="1">
      <c r="S66" s="81" t="s">
        <v>16</v>
      </c>
      <c r="AP66" s="81" t="s">
        <v>3001</v>
      </c>
    </row>
    <row r="67" spans="17:44" ht="15" customHeight="1">
      <c r="AP67" s="81" t="s">
        <v>3002</v>
      </c>
    </row>
    <row r="68" spans="17:44" ht="15" customHeight="1">
      <c r="Q68" s="80" t="s">
        <v>1965</v>
      </c>
      <c r="AQ68" s="81" t="s">
        <v>3009</v>
      </c>
    </row>
    <row r="69" spans="17:44" ht="15" customHeight="1">
      <c r="AQ69" s="81" t="s">
        <v>3010</v>
      </c>
    </row>
    <row r="70" spans="17:44" ht="15" customHeight="1">
      <c r="AO70" s="80" t="s">
        <v>3108</v>
      </c>
    </row>
    <row r="71" spans="17:44" ht="15" customHeight="1">
      <c r="AP71" s="81" t="s">
        <v>3110</v>
      </c>
    </row>
    <row r="72" spans="17:44" ht="15" customHeight="1">
      <c r="AQ72" s="81" t="s">
        <v>3111</v>
      </c>
    </row>
    <row r="73" spans="17:44" ht="15" customHeight="1">
      <c r="AQ73" s="81" t="s">
        <v>3112</v>
      </c>
    </row>
    <row r="74" spans="17:44" ht="15" customHeight="1">
      <c r="AP74" s="81" t="s">
        <v>3113</v>
      </c>
    </row>
    <row r="75" spans="17:44" ht="15" customHeight="1">
      <c r="AQ75" s="81" t="s">
        <v>3114</v>
      </c>
    </row>
    <row r="76" spans="17:44" ht="15" customHeight="1">
      <c r="AQ76" s="81" t="s">
        <v>3115</v>
      </c>
    </row>
    <row r="77" spans="17:44" ht="15" customHeight="1">
      <c r="AQ77" s="81" t="s">
        <v>3116</v>
      </c>
    </row>
    <row r="78" spans="17:44" ht="15" customHeight="1">
      <c r="AR78" s="81" t="s">
        <v>3117</v>
      </c>
    </row>
    <row r="79" spans="17:44" ht="15" customHeight="1">
      <c r="AR79" s="81" t="s">
        <v>3118</v>
      </c>
    </row>
    <row r="80" spans="17:44" ht="15" customHeight="1">
      <c r="AQ80" s="81" t="s">
        <v>3119</v>
      </c>
    </row>
    <row r="81" spans="41:44" ht="15" customHeight="1">
      <c r="AR81" s="81" t="s">
        <v>3120</v>
      </c>
    </row>
    <row r="82" spans="41:44" ht="15" customHeight="1">
      <c r="AO82" s="80" t="s">
        <v>3125</v>
      </c>
    </row>
    <row r="83" spans="41:44" ht="15" customHeight="1">
      <c r="AP83" s="81" t="s">
        <v>3124</v>
      </c>
    </row>
    <row r="84" spans="41:44" ht="15" customHeight="1">
      <c r="AQ84" s="81" t="s">
        <v>3126</v>
      </c>
    </row>
    <row r="85" spans="41:44" ht="15" customHeight="1">
      <c r="AQ85" s="81" t="s">
        <v>3127</v>
      </c>
    </row>
    <row r="86" spans="41:44" ht="15" customHeight="1">
      <c r="AQ86" s="81" t="s">
        <v>3128</v>
      </c>
    </row>
    <row r="87" spans="41:44" ht="15" customHeight="1">
      <c r="AP87" s="81" t="s">
        <v>3129</v>
      </c>
    </row>
    <row r="88" spans="41:44" ht="15" customHeight="1">
      <c r="AQ88" s="81" t="s">
        <v>3131</v>
      </c>
    </row>
    <row r="89" spans="41:44" ht="15" customHeight="1">
      <c r="AQ89" s="81" t="s">
        <v>3130</v>
      </c>
    </row>
    <row r="90" spans="41:44" ht="15" customHeight="1">
      <c r="AR90" s="81" t="s">
        <v>3132</v>
      </c>
    </row>
    <row r="91" spans="41:44" ht="15" customHeight="1">
      <c r="AR91" s="81" t="s">
        <v>3133</v>
      </c>
    </row>
    <row r="92" spans="41:44" ht="15" customHeight="1">
      <c r="AR92" s="81" t="s">
        <v>3135</v>
      </c>
    </row>
    <row r="93" spans="41:44" ht="15" customHeight="1">
      <c r="AP93" s="80" t="s">
        <v>3134</v>
      </c>
    </row>
    <row r="94" spans="41:44" ht="15" customHeight="1">
      <c r="AP94" s="81" t="s">
        <v>2987</v>
      </c>
    </row>
    <row r="95" spans="41:44" ht="15" customHeight="1">
      <c r="AQ95" s="81" t="s">
        <v>3121</v>
      </c>
    </row>
    <row r="96" spans="41:44" ht="15" customHeight="1">
      <c r="AQ96" s="81" t="s">
        <v>3122</v>
      </c>
    </row>
    <row r="97" spans="17:73" ht="15" customHeight="1">
      <c r="AR97" s="81" t="s">
        <v>3123</v>
      </c>
    </row>
    <row r="98" spans="17:73" ht="15" customHeight="1">
      <c r="AQ98" s="81" t="s">
        <v>2991</v>
      </c>
    </row>
    <row r="99" spans="17:73" ht="15" customHeight="1">
      <c r="AR99" s="81" t="s">
        <v>2992</v>
      </c>
      <c r="BS99" s="58"/>
      <c r="BT99" s="58"/>
    </row>
    <row r="100" spans="17:73" ht="15" customHeight="1">
      <c r="AQ100" s="81" t="s">
        <v>2993</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2938</v>
      </c>
      <c r="AO101" s="80" t="s">
        <v>3109</v>
      </c>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spans="17:73" ht="15" customHeight="1">
      <c r="S102" s="81" t="s">
        <v>2939</v>
      </c>
      <c r="AP102" s="129" t="s">
        <v>3007</v>
      </c>
      <c r="AQ102" s="129"/>
      <c r="AR102" s="129"/>
      <c r="AS102" s="129"/>
      <c r="AT102" s="129"/>
      <c r="AU102" s="129"/>
      <c r="AV102" s="129"/>
      <c r="AW102" s="129"/>
      <c r="AX102" s="129"/>
      <c r="AY102" s="129"/>
      <c r="AZ102" s="129"/>
      <c r="BA102" s="129"/>
      <c r="BB102" s="129"/>
      <c r="BC102" s="129"/>
      <c r="BD102" s="129"/>
      <c r="BE102" s="129"/>
      <c r="BF102" s="129"/>
      <c r="BG102" s="129"/>
      <c r="BH102" s="129"/>
      <c r="BI102" s="129"/>
      <c r="BJ102" s="129"/>
      <c r="BK102" s="129"/>
      <c r="BL102" s="129"/>
      <c r="BM102" s="129"/>
      <c r="BN102" s="129"/>
      <c r="BO102" s="129"/>
      <c r="BP102" s="129"/>
      <c r="BQ102" s="129"/>
      <c r="BR102" s="129"/>
      <c r="BS102" s="129"/>
      <c r="BT102" s="129"/>
      <c r="BU102" s="59"/>
    </row>
    <row r="103" spans="17:73" ht="15" customHeight="1">
      <c r="S103" s="81" t="s">
        <v>2940</v>
      </c>
      <c r="AO103" s="59"/>
      <c r="AP103" s="129"/>
      <c r="AQ103" s="129"/>
      <c r="AR103" s="129"/>
      <c r="AS103" s="129"/>
      <c r="AT103" s="129"/>
      <c r="AU103" s="129"/>
      <c r="AV103" s="129"/>
      <c r="AW103" s="129"/>
      <c r="AX103" s="129"/>
      <c r="AY103" s="129"/>
      <c r="AZ103" s="129"/>
      <c r="BA103" s="129"/>
      <c r="BB103" s="129"/>
      <c r="BC103" s="129"/>
      <c r="BD103" s="129"/>
      <c r="BE103" s="129"/>
      <c r="BF103" s="129"/>
      <c r="BG103" s="129"/>
      <c r="BH103" s="129"/>
      <c r="BI103" s="129"/>
      <c r="BJ103" s="129"/>
      <c r="BK103" s="129"/>
      <c r="BL103" s="129"/>
      <c r="BM103" s="129"/>
      <c r="BN103" s="129"/>
      <c r="BO103" s="129"/>
      <c r="BP103" s="129"/>
      <c r="BQ103" s="129"/>
      <c r="BR103" s="129"/>
      <c r="BS103" s="129"/>
      <c r="BT103" s="129"/>
      <c r="BU103" s="59"/>
    </row>
    <row r="104" spans="17:73" ht="15" customHeight="1">
      <c r="T104" s="81" t="s">
        <v>2941</v>
      </c>
      <c r="AP104" s="129"/>
      <c r="AQ104" s="129"/>
      <c r="AR104" s="129"/>
      <c r="AS104" s="129"/>
      <c r="AT104" s="129"/>
      <c r="AU104" s="129"/>
      <c r="AV104" s="129"/>
      <c r="AW104" s="129"/>
      <c r="AX104" s="129"/>
      <c r="AY104" s="129"/>
      <c r="AZ104" s="129"/>
      <c r="BA104" s="129"/>
      <c r="BB104" s="129"/>
      <c r="BC104" s="129"/>
      <c r="BD104" s="129"/>
      <c r="BE104" s="129"/>
      <c r="BF104" s="129"/>
      <c r="BG104" s="129"/>
      <c r="BH104" s="129"/>
      <c r="BI104" s="129"/>
      <c r="BJ104" s="129"/>
      <c r="BK104" s="129"/>
      <c r="BL104" s="129"/>
      <c r="BM104" s="129"/>
      <c r="BN104" s="129"/>
      <c r="BO104" s="129"/>
      <c r="BP104" s="129"/>
      <c r="BQ104" s="129"/>
      <c r="BR104" s="129"/>
      <c r="BS104" s="129"/>
      <c r="BT104" s="129"/>
      <c r="BU104" s="59"/>
    </row>
    <row r="105" spans="17:73" ht="15" customHeight="1">
      <c r="AP105" s="129"/>
      <c r="AQ105" s="129"/>
      <c r="AR105" s="129"/>
      <c r="AS105" s="129"/>
      <c r="AT105" s="129"/>
      <c r="AU105" s="129"/>
      <c r="AV105" s="129"/>
      <c r="AW105" s="129"/>
      <c r="AX105" s="129"/>
      <c r="AY105" s="129"/>
      <c r="AZ105" s="129"/>
      <c r="BA105" s="129"/>
      <c r="BB105" s="129"/>
      <c r="BC105" s="129"/>
      <c r="BD105" s="129"/>
      <c r="BE105" s="129"/>
      <c r="BF105" s="129"/>
      <c r="BG105" s="129"/>
      <c r="BH105" s="129"/>
      <c r="BI105" s="129"/>
      <c r="BJ105" s="129"/>
      <c r="BK105" s="129"/>
      <c r="BL105" s="129"/>
      <c r="BM105" s="129"/>
      <c r="BN105" s="129"/>
      <c r="BO105" s="129"/>
      <c r="BP105" s="129"/>
      <c r="BQ105" s="129"/>
      <c r="BR105" s="129"/>
      <c r="BS105" s="129"/>
      <c r="BT105" s="129"/>
      <c r="BU105" s="59"/>
    </row>
    <row r="106" spans="17:73" ht="15" customHeight="1">
      <c r="Q106" s="80" t="s">
        <v>2935</v>
      </c>
      <c r="AP106" s="129"/>
      <c r="AQ106" s="129"/>
      <c r="AR106" s="129"/>
      <c r="AS106" s="129"/>
      <c r="AT106" s="129"/>
      <c r="AU106" s="129"/>
      <c r="AV106" s="129"/>
      <c r="AW106" s="129"/>
      <c r="AX106" s="129"/>
      <c r="AY106" s="129"/>
      <c r="AZ106" s="129"/>
      <c r="BA106" s="129"/>
      <c r="BB106" s="129"/>
      <c r="BC106" s="129"/>
      <c r="BD106" s="129"/>
      <c r="BE106" s="129"/>
      <c r="BF106" s="129"/>
      <c r="BG106" s="129"/>
      <c r="BH106" s="129"/>
      <c r="BI106" s="129"/>
      <c r="BJ106" s="129"/>
      <c r="BK106" s="129"/>
      <c r="BL106" s="129"/>
      <c r="BM106" s="129"/>
      <c r="BN106" s="129"/>
      <c r="BO106" s="129"/>
      <c r="BP106" s="129"/>
      <c r="BQ106" s="129"/>
      <c r="BR106" s="129"/>
      <c r="BS106" s="129"/>
      <c r="BT106" s="129"/>
      <c r="BU106" s="59"/>
    </row>
    <row r="107" spans="17:73" ht="15" customHeight="1">
      <c r="AP107" s="58"/>
      <c r="AQ107" s="58"/>
      <c r="AR107" s="58"/>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9"/>
    </row>
    <row r="109" spans="17:73" ht="15" customHeight="1">
      <c r="AO109" s="80" t="s">
        <v>2964</v>
      </c>
    </row>
    <row r="110" spans="17:73" ht="15" customHeight="1">
      <c r="AN110" s="80" t="s">
        <v>77</v>
      </c>
    </row>
    <row r="135" spans="17:41" ht="15" customHeight="1">
      <c r="R135" s="81" t="s">
        <v>13</v>
      </c>
      <c r="S135" s="81" t="s">
        <v>2942</v>
      </c>
    </row>
    <row r="136" spans="17:41" ht="15" customHeight="1">
      <c r="T136" s="81" t="s">
        <v>298</v>
      </c>
    </row>
    <row r="137" spans="17:41" ht="15" customHeight="1">
      <c r="T137" s="80" t="s">
        <v>299</v>
      </c>
    </row>
    <row r="138" spans="17:41" ht="15" customHeight="1">
      <c r="S138" s="81" t="s">
        <v>2951</v>
      </c>
    </row>
    <row r="139" spans="17:41" ht="15" customHeight="1">
      <c r="S139" s="81" t="s">
        <v>16</v>
      </c>
    </row>
    <row r="141" spans="17:41" ht="15" customHeight="1">
      <c r="Q141" s="80" t="s">
        <v>2936</v>
      </c>
      <c r="AO141" s="81" t="s">
        <v>2985</v>
      </c>
    </row>
    <row r="163" spans="2:40" ht="15" customHeight="1">
      <c r="AN163" s="80" t="s">
        <v>2969</v>
      </c>
    </row>
    <row r="170" spans="2:40" ht="15" customHeight="1">
      <c r="R170" s="81" t="s">
        <v>13</v>
      </c>
      <c r="S170" s="81" t="s">
        <v>14</v>
      </c>
    </row>
    <row r="171" spans="2:40" ht="15" customHeight="1">
      <c r="S171" s="81" t="s">
        <v>15</v>
      </c>
    </row>
    <row r="172" spans="2:40" ht="15" customHeight="1">
      <c r="B172" s="81" t="s">
        <v>3107</v>
      </c>
      <c r="J172" s="81" t="s">
        <v>3011</v>
      </c>
      <c r="S172" s="81" t="s">
        <v>16</v>
      </c>
    </row>
    <row r="173" spans="2:40" ht="15" customHeight="1">
      <c r="B173" s="81" t="s">
        <v>3106</v>
      </c>
      <c r="J173" s="81" t="s">
        <v>3106</v>
      </c>
    </row>
    <row r="174" spans="2:40"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1963</v>
      </c>
    </row>
    <row r="175" spans="2:40" ht="15" customHeight="1">
      <c r="B175" s="83">
        <v>615.29999999999995</v>
      </c>
      <c r="C175" s="83">
        <v>618.41999999999996</v>
      </c>
      <c r="D175" s="83">
        <v>614.28800000000001</v>
      </c>
      <c r="E175" s="83">
        <v>615.95000000000005</v>
      </c>
      <c r="F175" s="83">
        <v>7187163</v>
      </c>
      <c r="G175" s="83" t="s">
        <v>3012</v>
      </c>
      <c r="H175" s="84">
        <f>B175/E175-1</f>
        <v>-1.0552804610765021E-3</v>
      </c>
      <c r="J175" s="83">
        <v>246.45</v>
      </c>
      <c r="K175" s="83">
        <v>247.11770000000001</v>
      </c>
      <c r="L175" s="83">
        <v>242.47</v>
      </c>
      <c r="M175" s="83">
        <v>245.23</v>
      </c>
      <c r="N175" s="83">
        <v>19922250</v>
      </c>
      <c r="O175" s="83" t="s">
        <v>3012</v>
      </c>
      <c r="P175" s="84">
        <f>J175/M175-1</f>
        <v>4.9749215022631965E-3</v>
      </c>
    </row>
    <row r="176" spans="2:40" ht="15" customHeight="1">
      <c r="B176" s="83">
        <v>615.25</v>
      </c>
      <c r="C176" s="83">
        <v>616.48</v>
      </c>
      <c r="D176" s="83">
        <v>613.02</v>
      </c>
      <c r="E176" s="83">
        <v>616.41</v>
      </c>
      <c r="F176" s="83">
        <v>7036646</v>
      </c>
      <c r="G176" s="83" t="s">
        <v>3013</v>
      </c>
      <c r="H176" s="84">
        <f t="shared" ref="H176:H239" si="0">B176/E176-1</f>
        <v>-1.8818643435375426E-3</v>
      </c>
      <c r="J176" s="83">
        <v>246.43</v>
      </c>
      <c r="K176" s="83">
        <v>247.63499999999999</v>
      </c>
      <c r="L176" s="83">
        <v>243.10499999999999</v>
      </c>
      <c r="M176" s="83">
        <v>245.64</v>
      </c>
      <c r="N176" s="83">
        <v>20585518</v>
      </c>
      <c r="O176" s="83" t="s">
        <v>3013</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3014</v>
      </c>
      <c r="H177" s="84">
        <f t="shared" si="0"/>
        <v>7.9875348532065793E-3</v>
      </c>
      <c r="J177" s="83">
        <v>245.54</v>
      </c>
      <c r="K177" s="83">
        <v>247.15</v>
      </c>
      <c r="L177" s="83">
        <v>239.2</v>
      </c>
      <c r="M177" s="83">
        <v>241.18</v>
      </c>
      <c r="N177" s="83">
        <v>23943537</v>
      </c>
      <c r="O177" s="83" t="s">
        <v>3014</v>
      </c>
      <c r="P177" s="84">
        <f t="shared" si="1"/>
        <v>1.8077784227547911E-2</v>
      </c>
    </row>
    <row r="178" spans="2:16" ht="15" customHeight="1">
      <c r="B178" s="83">
        <v>612.38</v>
      </c>
      <c r="C178" s="83">
        <v>612.86</v>
      </c>
      <c r="D178" s="83">
        <v>608.27</v>
      </c>
      <c r="E178" s="83">
        <v>609.42999999999995</v>
      </c>
      <c r="F178" s="83">
        <v>6481423</v>
      </c>
      <c r="G178" s="83" t="s">
        <v>3015</v>
      </c>
      <c r="H178" s="84">
        <f t="shared" si="0"/>
        <v>4.8405887468618847E-3</v>
      </c>
      <c r="J178" s="83">
        <v>243.55</v>
      </c>
      <c r="K178" s="83">
        <v>243.67500000000001</v>
      </c>
      <c r="L178" s="83">
        <v>239.57069999999999</v>
      </c>
      <c r="M178" s="83">
        <v>243.06</v>
      </c>
      <c r="N178" s="83">
        <v>22401250</v>
      </c>
      <c r="O178" s="83" t="s">
        <v>3015</v>
      </c>
      <c r="P178" s="84">
        <f t="shared" si="1"/>
        <v>2.0159631366740705E-3</v>
      </c>
    </row>
    <row r="179" spans="2:16" ht="15" customHeight="1">
      <c r="B179" s="83">
        <v>610.13</v>
      </c>
      <c r="C179" s="83">
        <v>611.67999999999995</v>
      </c>
      <c r="D179" s="83">
        <v>608.48</v>
      </c>
      <c r="E179" s="83">
        <v>610.79</v>
      </c>
      <c r="F179" s="83">
        <v>5658835</v>
      </c>
      <c r="G179" s="83" t="s">
        <v>3016</v>
      </c>
      <c r="H179" s="84">
        <f t="shared" si="0"/>
        <v>-1.0805677892564702E-3</v>
      </c>
      <c r="J179" s="83">
        <v>244.36</v>
      </c>
      <c r="K179" s="83">
        <v>251.64830000000001</v>
      </c>
      <c r="L179" s="83">
        <v>243.2</v>
      </c>
      <c r="M179" s="83">
        <v>248.27500000000001</v>
      </c>
      <c r="N179" s="83">
        <v>23157245</v>
      </c>
      <c r="O179" s="83" t="s">
        <v>3016</v>
      </c>
      <c r="P179" s="84">
        <f t="shared" si="1"/>
        <v>-1.5768804752794296E-2</v>
      </c>
    </row>
    <row r="180" spans="2:16" ht="15" customHeight="1">
      <c r="B180" s="83">
        <v>610.16</v>
      </c>
      <c r="C180" s="83">
        <v>610.70000000000005</v>
      </c>
      <c r="D180" s="83">
        <v>606.56500000000005</v>
      </c>
      <c r="E180" s="83">
        <v>608.03</v>
      </c>
      <c r="F180" s="83">
        <v>6438634</v>
      </c>
      <c r="G180" s="83" t="s">
        <v>3017</v>
      </c>
      <c r="H180" s="84">
        <f t="shared" si="0"/>
        <v>3.5031166225349963E-3</v>
      </c>
      <c r="J180" s="83">
        <v>247.18</v>
      </c>
      <c r="K180" s="83">
        <v>250.12</v>
      </c>
      <c r="L180" s="83">
        <v>246.64</v>
      </c>
      <c r="M180" s="83">
        <v>247.785</v>
      </c>
      <c r="N180" s="83">
        <v>16594608</v>
      </c>
      <c r="O180" s="83" t="s">
        <v>3017</v>
      </c>
      <c r="P180" s="84">
        <f t="shared" si="1"/>
        <v>-2.4416328672033361E-3</v>
      </c>
    </row>
    <row r="181" spans="2:16" ht="15" customHeight="1">
      <c r="B181" s="83">
        <v>606.59</v>
      </c>
      <c r="C181" s="83">
        <v>607.92999999999995</v>
      </c>
      <c r="D181" s="83">
        <v>603.35</v>
      </c>
      <c r="E181" s="83">
        <v>606.62</v>
      </c>
      <c r="F181" s="83">
        <v>6927746</v>
      </c>
      <c r="G181" s="83" t="s">
        <v>3018</v>
      </c>
      <c r="H181" s="84">
        <f t="shared" si="0"/>
        <v>-4.9454353631572801E-5</v>
      </c>
      <c r="J181" s="83">
        <v>246.57</v>
      </c>
      <c r="K181" s="83">
        <v>247.315</v>
      </c>
      <c r="L181" s="83">
        <v>241.65</v>
      </c>
      <c r="M181" s="83">
        <v>244.84</v>
      </c>
      <c r="N181" s="83">
        <v>16938127</v>
      </c>
      <c r="O181" s="83" t="s">
        <v>3018</v>
      </c>
      <c r="P181" s="84">
        <f t="shared" si="1"/>
        <v>7.0658389152098433E-3</v>
      </c>
    </row>
    <row r="182" spans="2:16" ht="15" customHeight="1">
      <c r="B182" s="83">
        <v>609.5</v>
      </c>
      <c r="C182" s="83">
        <v>612.74</v>
      </c>
      <c r="D182" s="83">
        <v>608.19000000000005</v>
      </c>
      <c r="E182" s="83">
        <v>612.63</v>
      </c>
      <c r="F182" s="83">
        <v>23764079</v>
      </c>
      <c r="G182" s="83" t="s">
        <v>3019</v>
      </c>
      <c r="H182" s="84">
        <f t="shared" si="0"/>
        <v>-5.1091196970438624E-3</v>
      </c>
      <c r="J182" s="83">
        <v>247.83</v>
      </c>
      <c r="K182" s="83">
        <v>252.96</v>
      </c>
      <c r="L182" s="83">
        <v>247.22</v>
      </c>
      <c r="M182" s="83">
        <v>252.15</v>
      </c>
      <c r="N182" s="83">
        <v>16880734</v>
      </c>
      <c r="O182" s="83" t="s">
        <v>3019</v>
      </c>
      <c r="P182" s="84">
        <f t="shared" si="1"/>
        <v>-1.713265913146933E-2</v>
      </c>
    </row>
    <row r="183" spans="2:16" ht="15" customHeight="1">
      <c r="B183" s="83">
        <v>611.54</v>
      </c>
      <c r="C183" s="83">
        <v>615.26</v>
      </c>
      <c r="D183" s="83">
        <v>610.34100000000001</v>
      </c>
      <c r="E183" s="83">
        <v>614.70500000000004</v>
      </c>
      <c r="F183" s="83">
        <v>10728553</v>
      </c>
      <c r="G183" s="83" t="s">
        <v>3020</v>
      </c>
      <c r="H183" s="84">
        <f t="shared" si="0"/>
        <v>-5.148811218389393E-3</v>
      </c>
      <c r="J183" s="83">
        <v>252.34</v>
      </c>
      <c r="K183" s="83">
        <v>254.77</v>
      </c>
      <c r="L183" s="83">
        <v>251.09</v>
      </c>
      <c r="M183" s="83">
        <v>253.655</v>
      </c>
      <c r="N183" s="83">
        <v>17293845</v>
      </c>
      <c r="O183" s="83" t="s">
        <v>3020</v>
      </c>
      <c r="P183" s="84">
        <f t="shared" si="1"/>
        <v>-5.1842068951922782E-3</v>
      </c>
    </row>
    <row r="184" spans="2:16" ht="15" customHeight="1">
      <c r="B184" s="83">
        <v>614.76</v>
      </c>
      <c r="C184" s="83">
        <v>615.22</v>
      </c>
      <c r="D184" s="83">
        <v>610.51</v>
      </c>
      <c r="E184" s="83">
        <v>610.52</v>
      </c>
      <c r="F184" s="83">
        <v>11551587</v>
      </c>
      <c r="G184" s="83" t="s">
        <v>3021</v>
      </c>
      <c r="H184" s="84">
        <f t="shared" si="0"/>
        <v>6.9448994299941003E-3</v>
      </c>
      <c r="J184" s="83">
        <v>252.88</v>
      </c>
      <c r="K184" s="83">
        <v>256.31</v>
      </c>
      <c r="L184" s="83">
        <v>250.81</v>
      </c>
      <c r="M184" s="83">
        <v>254.78</v>
      </c>
      <c r="N184" s="83">
        <v>19800536</v>
      </c>
      <c r="O184" s="83" t="s">
        <v>3021</v>
      </c>
      <c r="P184" s="84">
        <f t="shared" si="1"/>
        <v>-7.4574142397362264E-3</v>
      </c>
    </row>
    <row r="185" spans="2:16" ht="15" customHeight="1">
      <c r="B185" s="83">
        <v>611.78</v>
      </c>
      <c r="C185" s="83">
        <v>612.66999999999996</v>
      </c>
      <c r="D185" s="83">
        <v>608.85</v>
      </c>
      <c r="E185" s="83">
        <v>610.62</v>
      </c>
      <c r="F185" s="83">
        <v>6065655</v>
      </c>
      <c r="G185" s="83" t="s">
        <v>3022</v>
      </c>
      <c r="H185" s="84">
        <f t="shared" si="0"/>
        <v>1.899708493007024E-3</v>
      </c>
      <c r="J185" s="83">
        <v>255.24</v>
      </c>
      <c r="K185" s="83">
        <v>256.7</v>
      </c>
      <c r="L185" s="83">
        <v>252.0675</v>
      </c>
      <c r="M185" s="83">
        <v>253.4</v>
      </c>
      <c r="N185" s="83">
        <v>41616844</v>
      </c>
      <c r="O185" s="83" t="s">
        <v>3022</v>
      </c>
      <c r="P185" s="84">
        <f t="shared" si="1"/>
        <v>7.2612470402526608E-3</v>
      </c>
    </row>
    <row r="186" spans="2:16" ht="15" customHeight="1">
      <c r="B186" s="83">
        <v>608.94000000000005</v>
      </c>
      <c r="C186" s="83">
        <v>611.30999999999995</v>
      </c>
      <c r="D186" s="83">
        <v>607.07000000000005</v>
      </c>
      <c r="E186" s="83">
        <v>608.54999999999995</v>
      </c>
      <c r="F186" s="83">
        <v>11029230</v>
      </c>
      <c r="G186" s="83" t="s">
        <v>3023</v>
      </c>
      <c r="H186" s="84">
        <f t="shared" si="0"/>
        <v>6.4086763618442788E-4</v>
      </c>
      <c r="J186" s="83">
        <v>252.33</v>
      </c>
      <c r="K186" s="83">
        <v>254.14</v>
      </c>
      <c r="L186" s="83">
        <v>250.11</v>
      </c>
      <c r="M186" s="83">
        <v>251.86</v>
      </c>
      <c r="N186" s="83">
        <v>20952403</v>
      </c>
      <c r="O186" s="83" t="s">
        <v>3023</v>
      </c>
      <c r="P186" s="84">
        <f t="shared" si="1"/>
        <v>1.866116096243875E-3</v>
      </c>
    </row>
    <row r="187" spans="2:16" ht="15" customHeight="1">
      <c r="B187" s="83">
        <v>606.09</v>
      </c>
      <c r="C187" s="83">
        <v>608.33000000000004</v>
      </c>
      <c r="D187" s="83">
        <v>601.54999999999995</v>
      </c>
      <c r="E187" s="83">
        <v>606.84</v>
      </c>
      <c r="F187" s="83">
        <v>11613628</v>
      </c>
      <c r="G187" s="83" t="s">
        <v>3024</v>
      </c>
      <c r="H187" s="84">
        <f t="shared" si="0"/>
        <v>-1.2359106189440139E-3</v>
      </c>
      <c r="J187" s="83">
        <v>249.85</v>
      </c>
      <c r="K187" s="83">
        <v>251.95</v>
      </c>
      <c r="L187" s="83">
        <v>246.58</v>
      </c>
      <c r="M187" s="83">
        <v>251.46</v>
      </c>
      <c r="N187" s="83">
        <v>20491324</v>
      </c>
      <c r="O187" s="83" t="s">
        <v>3024</v>
      </c>
      <c r="P187" s="84">
        <f t="shared" si="1"/>
        <v>-6.4026087648135777E-3</v>
      </c>
    </row>
    <row r="188" spans="2:16" ht="15" customHeight="1">
      <c r="B188" s="83">
        <v>606.79</v>
      </c>
      <c r="C188" s="83">
        <v>608.41999999999996</v>
      </c>
      <c r="D188" s="83">
        <v>606.06089999999995</v>
      </c>
      <c r="E188" s="83">
        <v>608.16</v>
      </c>
      <c r="F188" s="83">
        <v>6367152</v>
      </c>
      <c r="G188" s="83" t="s">
        <v>3025</v>
      </c>
      <c r="H188" s="84">
        <f t="shared" si="0"/>
        <v>-2.2526966587740338E-3</v>
      </c>
      <c r="J188" s="83">
        <v>251.42</v>
      </c>
      <c r="K188" s="83">
        <v>253.23</v>
      </c>
      <c r="L188" s="83">
        <v>249.715</v>
      </c>
      <c r="M188" s="83">
        <v>252.33</v>
      </c>
      <c r="N188" s="83">
        <v>24461860</v>
      </c>
      <c r="O188" s="83" t="s">
        <v>3025</v>
      </c>
      <c r="P188" s="84">
        <f t="shared" si="1"/>
        <v>-3.606388459557075E-3</v>
      </c>
    </row>
    <row r="189" spans="2:16" ht="15" customHeight="1">
      <c r="B189" s="83">
        <v>607.59</v>
      </c>
      <c r="C189" s="83">
        <v>607.77</v>
      </c>
      <c r="D189" s="83">
        <v>606.20000000000005</v>
      </c>
      <c r="E189" s="83">
        <v>606.47</v>
      </c>
      <c r="F189" s="83">
        <v>7447134</v>
      </c>
      <c r="G189" s="83" t="s">
        <v>3026</v>
      </c>
      <c r="H189" s="84">
        <f t="shared" si="0"/>
        <v>1.8467525186736111E-3</v>
      </c>
      <c r="J189" s="83">
        <v>251.76</v>
      </c>
      <c r="K189" s="83">
        <v>252.7499</v>
      </c>
      <c r="L189" s="83">
        <v>244.98</v>
      </c>
      <c r="M189" s="83">
        <v>245.14</v>
      </c>
      <c r="N189" s="83">
        <v>29838578</v>
      </c>
      <c r="O189" s="83" t="s">
        <v>3026</v>
      </c>
      <c r="P189" s="84">
        <f t="shared" si="1"/>
        <v>2.7004976747980747E-2</v>
      </c>
    </row>
    <row r="190" spans="2:16" ht="15" customHeight="1">
      <c r="B190" s="83">
        <v>604.44000000000005</v>
      </c>
      <c r="C190" s="83">
        <v>605.98</v>
      </c>
      <c r="D190" s="83">
        <v>603.95000000000005</v>
      </c>
      <c r="E190" s="83">
        <v>604.59</v>
      </c>
      <c r="F190" s="83">
        <v>8108692</v>
      </c>
      <c r="G190" s="83" t="s">
        <v>3027</v>
      </c>
      <c r="H190" s="84">
        <f t="shared" si="0"/>
        <v>-2.4810201955038913E-4</v>
      </c>
      <c r="J190" s="83">
        <v>241.38</v>
      </c>
      <c r="K190" s="83">
        <v>242.42269999999999</v>
      </c>
      <c r="L190" s="83">
        <v>238.5</v>
      </c>
      <c r="M190" s="83">
        <v>240.8</v>
      </c>
      <c r="N190" s="83">
        <v>14089213</v>
      </c>
      <c r="O190" s="83" t="s">
        <v>3027</v>
      </c>
      <c r="P190" s="84">
        <f t="shared" si="1"/>
        <v>2.4086378737540048E-3</v>
      </c>
    </row>
    <row r="191" spans="2:16" ht="15" customHeight="1">
      <c r="B191" s="83">
        <v>604.57000000000005</v>
      </c>
      <c r="C191" s="83">
        <v>605.23</v>
      </c>
      <c r="D191" s="83">
        <v>600.89</v>
      </c>
      <c r="E191" s="83">
        <v>601.42999999999995</v>
      </c>
      <c r="F191" s="83">
        <v>9086806</v>
      </c>
      <c r="G191" s="83" t="s">
        <v>3028</v>
      </c>
      <c r="H191" s="84">
        <f t="shared" si="0"/>
        <v>5.2208902116623879E-3</v>
      </c>
      <c r="J191" s="83">
        <v>240.78</v>
      </c>
      <c r="K191" s="83">
        <v>242.57</v>
      </c>
      <c r="L191" s="83">
        <v>236.58</v>
      </c>
      <c r="M191" s="83">
        <v>240.14</v>
      </c>
      <c r="N191" s="83">
        <v>21241542</v>
      </c>
      <c r="O191" s="83" t="s">
        <v>3028</v>
      </c>
      <c r="P191" s="84">
        <f t="shared" si="1"/>
        <v>2.6651120179894683E-3</v>
      </c>
    </row>
    <row r="192" spans="2:16" ht="15" customHeight="1">
      <c r="B192" s="83">
        <v>599.67999999999995</v>
      </c>
      <c r="C192" s="83">
        <v>601.75</v>
      </c>
      <c r="D192" s="83">
        <v>598.16</v>
      </c>
      <c r="E192" s="83">
        <v>600.91999999999996</v>
      </c>
      <c r="F192" s="83">
        <v>21542357</v>
      </c>
      <c r="G192" s="83" t="s">
        <v>3029</v>
      </c>
      <c r="H192" s="84">
        <f t="shared" si="0"/>
        <v>-2.0635026293017722E-3</v>
      </c>
      <c r="J192" s="83">
        <v>239.56</v>
      </c>
      <c r="K192" s="83">
        <v>242.08</v>
      </c>
      <c r="L192" s="83">
        <v>238.11</v>
      </c>
      <c r="M192" s="83">
        <v>239.25</v>
      </c>
      <c r="N192" s="83">
        <v>19709450</v>
      </c>
      <c r="O192" s="83" t="s">
        <v>3029</v>
      </c>
      <c r="P192" s="84">
        <f t="shared" si="1"/>
        <v>1.2957157784743156E-3</v>
      </c>
    </row>
    <row r="193" spans="2:16" ht="15" customHeight="1">
      <c r="B193" s="83">
        <v>597.95000000000005</v>
      </c>
      <c r="C193" s="83">
        <v>598.37</v>
      </c>
      <c r="D193" s="83">
        <v>595.01</v>
      </c>
      <c r="E193" s="83">
        <v>596.61</v>
      </c>
      <c r="F193" s="83">
        <v>7780114</v>
      </c>
      <c r="G193" s="83" t="s">
        <v>3030</v>
      </c>
      <c r="H193" s="84">
        <f t="shared" si="0"/>
        <v>2.2460233653476269E-3</v>
      </c>
      <c r="J193" s="83">
        <v>239.94</v>
      </c>
      <c r="K193" s="83">
        <v>240.59</v>
      </c>
      <c r="L193" s="83">
        <v>233.38</v>
      </c>
      <c r="M193" s="83">
        <v>234.19</v>
      </c>
      <c r="N193" s="83">
        <v>22372359</v>
      </c>
      <c r="O193" s="83" t="s">
        <v>3030</v>
      </c>
      <c r="P193" s="84">
        <f t="shared" si="1"/>
        <v>2.4552713608608334E-2</v>
      </c>
    </row>
    <row r="194" spans="2:16" ht="15" customHeight="1">
      <c r="B194" s="83">
        <v>596.5</v>
      </c>
      <c r="C194" s="83">
        <v>597.41</v>
      </c>
      <c r="D194" s="83">
        <v>595.03</v>
      </c>
      <c r="E194" s="83">
        <v>596.30999999999995</v>
      </c>
      <c r="F194" s="83">
        <v>9448293</v>
      </c>
      <c r="G194" s="83" t="s">
        <v>3031</v>
      </c>
      <c r="H194" s="84">
        <f t="shared" si="0"/>
        <v>3.1862621790690326E-4</v>
      </c>
      <c r="J194" s="83">
        <v>234.16</v>
      </c>
      <c r="K194" s="83">
        <v>238.4</v>
      </c>
      <c r="L194" s="83">
        <v>233.73</v>
      </c>
      <c r="M194" s="83">
        <v>235.79</v>
      </c>
      <c r="N194" s="83">
        <v>22691897</v>
      </c>
      <c r="O194" s="83" t="s">
        <v>3031</v>
      </c>
      <c r="P194" s="84">
        <f t="shared" si="1"/>
        <v>-6.9129309979218956E-3</v>
      </c>
    </row>
    <row r="195" spans="2:16" ht="15" customHeight="1">
      <c r="B195" s="83">
        <v>594.96</v>
      </c>
      <c r="C195" s="83">
        <v>599.6</v>
      </c>
      <c r="D195" s="83">
        <v>591.45000000000005</v>
      </c>
      <c r="E195" s="83">
        <v>598.91</v>
      </c>
      <c r="F195" s="83">
        <v>6622130</v>
      </c>
      <c r="G195" s="83" t="s">
        <v>3032</v>
      </c>
      <c r="H195" s="84">
        <f t="shared" si="0"/>
        <v>-6.5953148219264346E-3</v>
      </c>
      <c r="J195" s="83">
        <v>235.17</v>
      </c>
      <c r="K195" s="83">
        <v>236.12989999999999</v>
      </c>
      <c r="L195" s="83">
        <v>232.38</v>
      </c>
      <c r="M195" s="83">
        <v>232.66</v>
      </c>
      <c r="N195" s="83">
        <v>25350253</v>
      </c>
      <c r="O195" s="83" t="s">
        <v>3032</v>
      </c>
      <c r="P195" s="84">
        <f t="shared" si="1"/>
        <v>1.0788274735665793E-2</v>
      </c>
    </row>
    <row r="196" spans="2:16" ht="15" customHeight="1">
      <c r="B196" s="83">
        <v>596.59</v>
      </c>
      <c r="C196" s="83">
        <v>596.77</v>
      </c>
      <c r="D196" s="83">
        <v>591.6</v>
      </c>
      <c r="E196" s="83">
        <v>592.47</v>
      </c>
      <c r="F196" s="83">
        <v>8012477</v>
      </c>
      <c r="G196" s="83" t="s">
        <v>3033</v>
      </c>
      <c r="H196" s="84">
        <f t="shared" si="0"/>
        <v>6.9539385960470934E-3</v>
      </c>
      <c r="J196" s="83">
        <v>232.66</v>
      </c>
      <c r="K196" s="83">
        <v>232.77</v>
      </c>
      <c r="L196" s="83">
        <v>226.76</v>
      </c>
      <c r="M196" s="83">
        <v>230.155</v>
      </c>
      <c r="N196" s="83">
        <v>30231012</v>
      </c>
      <c r="O196" s="83" t="s">
        <v>3033</v>
      </c>
      <c r="P196" s="84">
        <f t="shared" si="1"/>
        <v>1.0883969498816093E-2</v>
      </c>
    </row>
    <row r="197" spans="2:16" ht="15" customHeight="1">
      <c r="B197" s="83">
        <v>591.72</v>
      </c>
      <c r="C197" s="83">
        <v>592.23</v>
      </c>
      <c r="D197" s="83">
        <v>588.78</v>
      </c>
      <c r="E197" s="83">
        <v>590.80999999999995</v>
      </c>
      <c r="F197" s="83">
        <v>6669875</v>
      </c>
      <c r="G197" s="83" t="s">
        <v>3034</v>
      </c>
      <c r="H197" s="84">
        <f t="shared" si="0"/>
        <v>1.5402582894672445E-3</v>
      </c>
      <c r="J197" s="83">
        <v>231.1</v>
      </c>
      <c r="K197" s="83">
        <v>231.8</v>
      </c>
      <c r="L197" s="83">
        <v>225.12</v>
      </c>
      <c r="M197" s="83">
        <v>226.48</v>
      </c>
      <c r="N197" s="83">
        <v>70537434</v>
      </c>
      <c r="O197" s="83" t="s">
        <v>3034</v>
      </c>
      <c r="P197" s="84">
        <f t="shared" si="1"/>
        <v>2.0399152243023577E-2</v>
      </c>
    </row>
    <row r="198" spans="2:16" ht="15" customHeight="1">
      <c r="B198" s="83">
        <v>588.71</v>
      </c>
      <c r="C198" s="83">
        <v>588.79999999999995</v>
      </c>
      <c r="D198" s="83">
        <v>583.66999999999996</v>
      </c>
      <c r="E198" s="83">
        <v>586.05999999999995</v>
      </c>
      <c r="F198" s="83">
        <v>11063662</v>
      </c>
      <c r="G198" s="83" t="s">
        <v>3035</v>
      </c>
      <c r="H198" s="84">
        <f t="shared" si="0"/>
        <v>4.5217213254618027E-3</v>
      </c>
      <c r="J198" s="83">
        <v>211.99</v>
      </c>
      <c r="K198" s="83">
        <v>212.369</v>
      </c>
      <c r="L198" s="83">
        <v>206.96</v>
      </c>
      <c r="M198" s="83">
        <v>208.99</v>
      </c>
      <c r="N198" s="83">
        <v>25551611</v>
      </c>
      <c r="O198" s="83" t="s">
        <v>3035</v>
      </c>
      <c r="P198" s="84">
        <f t="shared" si="1"/>
        <v>1.4354753815972066E-2</v>
      </c>
    </row>
    <row r="199" spans="2:16" ht="15" customHeight="1">
      <c r="B199" s="83">
        <v>593.08000000000004</v>
      </c>
      <c r="C199" s="83">
        <v>595.54999999999995</v>
      </c>
      <c r="D199" s="83">
        <v>591.245</v>
      </c>
      <c r="E199" s="83">
        <v>595.24</v>
      </c>
      <c r="F199" s="83">
        <v>7480746</v>
      </c>
      <c r="G199" s="83" t="s">
        <v>3036</v>
      </c>
      <c r="H199" s="84">
        <f t="shared" si="0"/>
        <v>-3.6287883878770577E-3</v>
      </c>
      <c r="J199" s="83">
        <v>213.53</v>
      </c>
      <c r="K199" s="83">
        <v>215.34</v>
      </c>
      <c r="L199" s="83">
        <v>210.97</v>
      </c>
      <c r="M199" s="83">
        <v>211.27</v>
      </c>
      <c r="N199" s="83">
        <v>24634874</v>
      </c>
      <c r="O199" s="83" t="s">
        <v>3036</v>
      </c>
      <c r="P199" s="84">
        <f t="shared" si="1"/>
        <v>1.0697212098262909E-2</v>
      </c>
    </row>
    <row r="200" spans="2:16" ht="15" customHeight="1">
      <c r="B200" s="83">
        <v>596.52</v>
      </c>
      <c r="C200" s="83">
        <v>597.07000000000005</v>
      </c>
      <c r="D200" s="83">
        <v>593.27</v>
      </c>
      <c r="E200" s="83">
        <v>595.07000000000005</v>
      </c>
      <c r="F200" s="83">
        <v>5037983</v>
      </c>
      <c r="G200" s="83" t="s">
        <v>3037</v>
      </c>
      <c r="H200" s="84">
        <f t="shared" si="0"/>
        <v>2.4366881207251723E-3</v>
      </c>
      <c r="J200" s="83">
        <v>212.37</v>
      </c>
      <c r="K200" s="83">
        <v>212.9</v>
      </c>
      <c r="L200" s="83">
        <v>207.6</v>
      </c>
      <c r="M200" s="83">
        <v>207.84</v>
      </c>
      <c r="N200" s="83">
        <v>20852947</v>
      </c>
      <c r="O200" s="83" t="s">
        <v>3037</v>
      </c>
      <c r="P200" s="84">
        <f t="shared" si="1"/>
        <v>2.1795612009237963E-2</v>
      </c>
    </row>
    <row r="201" spans="2:16" ht="15" customHeight="1">
      <c r="B201" s="83">
        <v>594.41999999999996</v>
      </c>
      <c r="C201" s="83">
        <v>595.14</v>
      </c>
      <c r="D201" s="83">
        <v>592.44000000000005</v>
      </c>
      <c r="E201" s="83">
        <v>592.52</v>
      </c>
      <c r="F201" s="83">
        <v>6089564</v>
      </c>
      <c r="G201" s="83" t="s">
        <v>3038</v>
      </c>
      <c r="H201" s="84">
        <f t="shared" si="0"/>
        <v>3.20664281374472E-3</v>
      </c>
      <c r="J201" s="83">
        <v>208.21</v>
      </c>
      <c r="K201" s="83">
        <v>209.57</v>
      </c>
      <c r="L201" s="83">
        <v>206.39</v>
      </c>
      <c r="M201" s="83">
        <v>206.46</v>
      </c>
      <c r="N201" s="83">
        <v>15167154</v>
      </c>
      <c r="O201" s="83" t="s">
        <v>3038</v>
      </c>
      <c r="P201" s="84">
        <f t="shared" si="1"/>
        <v>8.476218153637527E-3</v>
      </c>
    </row>
    <row r="202" spans="2:16" ht="15" customHeight="1">
      <c r="B202" s="83">
        <v>593.05999999999995</v>
      </c>
      <c r="C202" s="83">
        <v>593.42999999999995</v>
      </c>
      <c r="D202" s="83">
        <v>589.79499999999996</v>
      </c>
      <c r="E202" s="83">
        <v>590.38</v>
      </c>
      <c r="F202" s="83">
        <v>4746851</v>
      </c>
      <c r="G202" s="83" t="s">
        <v>3039</v>
      </c>
      <c r="H202" s="84">
        <f t="shared" si="0"/>
        <v>4.5394491683321547E-3</v>
      </c>
      <c r="J202" s="83">
        <v>207.95</v>
      </c>
      <c r="K202" s="83">
        <v>208.46</v>
      </c>
      <c r="L202" s="83">
        <v>206.45009999999999</v>
      </c>
      <c r="M202" s="83">
        <v>208.37</v>
      </c>
      <c r="N202" s="83">
        <v>22772920</v>
      </c>
      <c r="O202" s="83" t="s">
        <v>3039</v>
      </c>
      <c r="P202" s="84">
        <f t="shared" si="1"/>
        <v>-2.0156452464367147E-3</v>
      </c>
    </row>
    <row r="203" spans="2:16" ht="15" customHeight="1">
      <c r="B203" s="83">
        <v>590.70000000000005</v>
      </c>
      <c r="C203" s="83">
        <v>593.22990000000004</v>
      </c>
      <c r="D203" s="83">
        <v>590.54999999999995</v>
      </c>
      <c r="E203" s="83">
        <v>592.04999999999995</v>
      </c>
      <c r="F203" s="83">
        <v>6483035</v>
      </c>
      <c r="G203" s="83" t="s">
        <v>3040</v>
      </c>
      <c r="H203" s="84">
        <f t="shared" si="0"/>
        <v>-2.2802128198630145E-3</v>
      </c>
      <c r="J203" s="83">
        <v>209.16</v>
      </c>
      <c r="K203" s="83">
        <v>211.09</v>
      </c>
      <c r="L203" s="83">
        <v>205.95</v>
      </c>
      <c r="M203" s="83">
        <v>207</v>
      </c>
      <c r="N203" s="83">
        <v>22788806</v>
      </c>
      <c r="O203" s="83" t="s">
        <v>3040</v>
      </c>
      <c r="P203" s="84">
        <f t="shared" si="1"/>
        <v>1.0434782608695681E-2</v>
      </c>
    </row>
    <row r="204" spans="2:16" ht="15" customHeight="1">
      <c r="B204" s="83">
        <v>593.21</v>
      </c>
      <c r="C204" s="83">
        <v>594.32000000000005</v>
      </c>
      <c r="D204" s="83">
        <v>585.84</v>
      </c>
      <c r="E204" s="83">
        <v>586.27</v>
      </c>
      <c r="F204" s="83">
        <v>6368542</v>
      </c>
      <c r="G204" s="83" t="s">
        <v>3041</v>
      </c>
      <c r="H204" s="84">
        <f t="shared" si="0"/>
        <v>1.1837549252051272E-2</v>
      </c>
      <c r="J204" s="83">
        <v>206.72</v>
      </c>
      <c r="K204" s="83">
        <v>209.23</v>
      </c>
      <c r="L204" s="83">
        <v>202.13</v>
      </c>
      <c r="M204" s="83">
        <v>203.96</v>
      </c>
      <c r="N204" s="83">
        <v>25622184</v>
      </c>
      <c r="O204" s="83" t="s">
        <v>3041</v>
      </c>
      <c r="P204" s="84">
        <f t="shared" si="1"/>
        <v>1.3532065110805958E-2</v>
      </c>
    </row>
    <row r="205" spans="2:16" ht="15" customHeight="1">
      <c r="B205" s="83">
        <v>584.27</v>
      </c>
      <c r="C205" s="83">
        <v>586.46</v>
      </c>
      <c r="D205" s="83">
        <v>582.65</v>
      </c>
      <c r="E205" s="83">
        <v>584.92999999999995</v>
      </c>
      <c r="F205" s="83">
        <v>4807277</v>
      </c>
      <c r="G205" s="83" t="s">
        <v>3042</v>
      </c>
      <c r="H205" s="84">
        <f t="shared" si="0"/>
        <v>-1.1283401432649054E-3</v>
      </c>
      <c r="J205" s="83">
        <v>200.62</v>
      </c>
      <c r="K205" s="83">
        <v>203.36</v>
      </c>
      <c r="L205" s="83">
        <v>200.4</v>
      </c>
      <c r="M205" s="83">
        <v>200.72</v>
      </c>
      <c r="N205" s="83">
        <v>11768910</v>
      </c>
      <c r="O205" s="83" t="s">
        <v>3042</v>
      </c>
      <c r="P205" s="84">
        <f t="shared" si="1"/>
        <v>-4.9820645675568986E-4</v>
      </c>
    </row>
    <row r="206" spans="2:16" ht="15" customHeight="1">
      <c r="B206" s="83">
        <v>586.58000000000004</v>
      </c>
      <c r="C206" s="83">
        <v>588</v>
      </c>
      <c r="D206" s="83">
        <v>581.85</v>
      </c>
      <c r="E206" s="83">
        <v>587.80999999999995</v>
      </c>
      <c r="F206" s="83">
        <v>7054266</v>
      </c>
      <c r="G206" s="83" t="s">
        <v>3043</v>
      </c>
      <c r="H206" s="84">
        <f t="shared" si="0"/>
        <v>-2.0925128868169995E-3</v>
      </c>
      <c r="J206" s="83">
        <v>200.19</v>
      </c>
      <c r="K206" s="83">
        <v>202.17</v>
      </c>
      <c r="L206" s="83">
        <v>197.46</v>
      </c>
      <c r="M206" s="83">
        <v>201.68</v>
      </c>
      <c r="N206" s="83">
        <v>13818477</v>
      </c>
      <c r="O206" s="83" t="s">
        <v>3043</v>
      </c>
      <c r="P206" s="84">
        <f t="shared" si="1"/>
        <v>-7.3879412931376898E-3</v>
      </c>
    </row>
    <row r="207" spans="2:16" ht="15" customHeight="1">
      <c r="B207" s="83">
        <v>588.13</v>
      </c>
      <c r="C207" s="83">
        <v>592.12</v>
      </c>
      <c r="D207" s="83">
        <v>586.94000000000005</v>
      </c>
      <c r="E207" s="83">
        <v>591.25</v>
      </c>
      <c r="F207" s="83">
        <v>6689596</v>
      </c>
      <c r="G207" s="83" t="s">
        <v>3044</v>
      </c>
      <c r="H207" s="84">
        <f t="shared" si="0"/>
        <v>-5.2769556025370479E-3</v>
      </c>
      <c r="J207" s="83">
        <v>202.49</v>
      </c>
      <c r="K207" s="83">
        <v>204.29</v>
      </c>
      <c r="L207" s="83">
        <v>200.93</v>
      </c>
      <c r="M207" s="83">
        <v>203.905</v>
      </c>
      <c r="N207" s="83">
        <v>13336493</v>
      </c>
      <c r="O207" s="83" t="s">
        <v>3044</v>
      </c>
      <c r="P207" s="84">
        <f t="shared" si="1"/>
        <v>-6.9395061425663318E-3</v>
      </c>
    </row>
    <row r="208" spans="2:16" ht="15" customHeight="1">
      <c r="B208" s="83">
        <v>591.36</v>
      </c>
      <c r="C208" s="83">
        <v>592.02</v>
      </c>
      <c r="D208" s="83">
        <v>590.35</v>
      </c>
      <c r="E208" s="83">
        <v>590.98</v>
      </c>
      <c r="F208" s="83">
        <v>5311743</v>
      </c>
      <c r="G208" s="83" t="s">
        <v>3045</v>
      </c>
      <c r="H208" s="84">
        <f t="shared" si="0"/>
        <v>6.4299976310544515E-4</v>
      </c>
      <c r="J208" s="83">
        <v>204.29</v>
      </c>
      <c r="K208" s="83">
        <v>206.14</v>
      </c>
      <c r="L208" s="83">
        <v>203.41</v>
      </c>
      <c r="M208" s="83">
        <v>205.07</v>
      </c>
      <c r="N208" s="83">
        <v>13000162</v>
      </c>
      <c r="O208" s="83" t="s">
        <v>3045</v>
      </c>
      <c r="P208" s="84">
        <f t="shared" si="1"/>
        <v>-3.8035792656165857E-3</v>
      </c>
    </row>
    <row r="209" spans="2:40" ht="15" customHeight="1">
      <c r="B209" s="83">
        <v>591.57000000000005</v>
      </c>
      <c r="C209" s="83">
        <v>593.95000000000005</v>
      </c>
      <c r="D209" s="83">
        <v>590.66</v>
      </c>
      <c r="E209" s="83">
        <v>593.86</v>
      </c>
      <c r="F209" s="83">
        <v>7196315</v>
      </c>
      <c r="G209" s="83" t="s">
        <v>3046</v>
      </c>
      <c r="H209" s="84">
        <f t="shared" si="0"/>
        <v>-3.8561277068668298E-3</v>
      </c>
      <c r="J209" s="83">
        <v>204.91</v>
      </c>
      <c r="K209" s="83">
        <v>207.33</v>
      </c>
      <c r="L209" s="83">
        <v>202.08500000000001</v>
      </c>
      <c r="M209" s="83">
        <v>204.72</v>
      </c>
      <c r="N209" s="83">
        <v>21111380</v>
      </c>
      <c r="O209" s="83" t="s">
        <v>3046</v>
      </c>
      <c r="P209" s="84">
        <f t="shared" si="1"/>
        <v>9.2809691285666851E-4</v>
      </c>
    </row>
    <row r="210" spans="2:40" ht="15" customHeight="1">
      <c r="B210" s="83">
        <v>592.85</v>
      </c>
      <c r="C210" s="83">
        <v>593.51</v>
      </c>
      <c r="D210" s="83">
        <v>590.5</v>
      </c>
      <c r="E210" s="83">
        <v>590.91999999999996</v>
      </c>
      <c r="F210" s="83">
        <v>6236666</v>
      </c>
      <c r="G210" s="83" t="s">
        <v>3047</v>
      </c>
      <c r="H210" s="84">
        <f t="shared" si="0"/>
        <v>3.2660935490422816E-3</v>
      </c>
      <c r="J210" s="83">
        <v>203.82</v>
      </c>
      <c r="K210" s="83">
        <v>205.42</v>
      </c>
      <c r="L210" s="83">
        <v>202.3245</v>
      </c>
      <c r="M210" s="83">
        <v>202.56</v>
      </c>
      <c r="N210" s="83">
        <v>17777145</v>
      </c>
      <c r="O210" s="83" t="s">
        <v>3047</v>
      </c>
      <c r="P210" s="84">
        <f t="shared" si="1"/>
        <v>6.2203791469193082E-3</v>
      </c>
    </row>
    <row r="211" spans="2:40" ht="15" customHeight="1">
      <c r="B211" s="83">
        <v>592.84</v>
      </c>
      <c r="C211" s="83">
        <v>594.03</v>
      </c>
      <c r="D211" s="83">
        <v>590.80999999999995</v>
      </c>
      <c r="E211" s="83">
        <v>592.86</v>
      </c>
      <c r="F211" s="83">
        <v>5392973</v>
      </c>
      <c r="G211" s="83" t="s">
        <v>3048</v>
      </c>
      <c r="H211" s="84">
        <f t="shared" si="0"/>
        <v>-3.3734777181715359E-5</v>
      </c>
      <c r="J211" s="83">
        <v>203.03</v>
      </c>
      <c r="K211" s="83">
        <v>205.43</v>
      </c>
      <c r="L211" s="83">
        <v>198.64</v>
      </c>
      <c r="M211" s="83">
        <v>204.98</v>
      </c>
      <c r="N211" s="83">
        <v>19573041</v>
      </c>
      <c r="O211" s="83" t="s">
        <v>3048</v>
      </c>
      <c r="P211" s="84">
        <f t="shared" si="1"/>
        <v>-9.513123231534748E-3</v>
      </c>
      <c r="R211" s="81" t="s">
        <v>13</v>
      </c>
      <c r="S211" s="81" t="s">
        <v>14</v>
      </c>
    </row>
    <row r="212" spans="2:40" ht="15" customHeight="1">
      <c r="B212" s="83">
        <v>590.78</v>
      </c>
      <c r="C212" s="83">
        <v>590.96</v>
      </c>
      <c r="D212" s="83">
        <v>585.43499999999995</v>
      </c>
      <c r="E212" s="83">
        <v>586.75</v>
      </c>
      <c r="F212" s="83">
        <v>5874245</v>
      </c>
      <c r="G212" s="83" t="s">
        <v>3049</v>
      </c>
      <c r="H212" s="84">
        <f t="shared" si="0"/>
        <v>6.8683425649764818E-3</v>
      </c>
      <c r="J212" s="83">
        <v>204.16</v>
      </c>
      <c r="K212" s="83">
        <v>205.13</v>
      </c>
      <c r="L212" s="83">
        <v>201.4</v>
      </c>
      <c r="M212" s="83">
        <v>202.095</v>
      </c>
      <c r="N212" s="83">
        <v>19871996</v>
      </c>
      <c r="O212" s="83" t="s">
        <v>3049</v>
      </c>
      <c r="P212" s="84">
        <f t="shared" si="1"/>
        <v>1.0217966797793077E-2</v>
      </c>
      <c r="S212" s="81" t="s">
        <v>15</v>
      </c>
    </row>
    <row r="213" spans="2:40" ht="15" customHeight="1">
      <c r="B213" s="83">
        <v>584.54</v>
      </c>
      <c r="C213" s="83">
        <v>587.36</v>
      </c>
      <c r="D213" s="83">
        <v>583.44000000000005</v>
      </c>
      <c r="E213" s="83">
        <v>586.03</v>
      </c>
      <c r="F213" s="83">
        <v>5373949</v>
      </c>
      <c r="G213" s="83" t="s">
        <v>3050</v>
      </c>
      <c r="H213" s="84">
        <f t="shared" si="0"/>
        <v>-2.542531952289151E-3</v>
      </c>
      <c r="J213" s="83">
        <v>201.63</v>
      </c>
      <c r="K213" s="83">
        <v>202.16</v>
      </c>
      <c r="L213" s="83">
        <v>199.8</v>
      </c>
      <c r="M213" s="83">
        <v>201.55500000000001</v>
      </c>
      <c r="N213" s="83">
        <v>16690235</v>
      </c>
      <c r="O213" s="83" t="s">
        <v>3050</v>
      </c>
      <c r="P213" s="84">
        <f t="shared" si="1"/>
        <v>3.7210686909272539E-4</v>
      </c>
      <c r="S213" s="81" t="s">
        <v>16</v>
      </c>
    </row>
    <row r="214" spans="2:40" ht="15" customHeight="1">
      <c r="B214" s="83">
        <v>585.74</v>
      </c>
      <c r="C214" s="83">
        <v>586.16999999999996</v>
      </c>
      <c r="D214" s="83">
        <v>582.6</v>
      </c>
      <c r="E214" s="83">
        <v>582.92999999999995</v>
      </c>
      <c r="F214" s="83">
        <v>4342341</v>
      </c>
      <c r="G214" s="83" t="s">
        <v>3051</v>
      </c>
      <c r="H214" s="84">
        <f t="shared" si="0"/>
        <v>4.8204758718886076E-3</v>
      </c>
      <c r="J214" s="83">
        <v>202.09</v>
      </c>
      <c r="K214" s="83">
        <v>203.43</v>
      </c>
      <c r="L214" s="83">
        <v>197.9</v>
      </c>
      <c r="M214" s="83">
        <v>197.98</v>
      </c>
      <c r="N214" s="83">
        <v>24379909</v>
      </c>
      <c r="O214" s="83" t="s">
        <v>3051</v>
      </c>
      <c r="P214" s="84">
        <f t="shared" si="1"/>
        <v>2.0759672694211639E-2</v>
      </c>
    </row>
    <row r="215" spans="2:40" ht="15" customHeight="1">
      <c r="B215" s="83">
        <v>581.29</v>
      </c>
      <c r="C215" s="83">
        <v>585.52</v>
      </c>
      <c r="D215" s="83">
        <v>578.31269999999995</v>
      </c>
      <c r="E215" s="83">
        <v>584.87</v>
      </c>
      <c r="F215" s="83">
        <v>4594260</v>
      </c>
      <c r="G215" s="83" t="s">
        <v>3052</v>
      </c>
      <c r="H215" s="84">
        <f t="shared" si="0"/>
        <v>-6.1210183459572409E-3</v>
      </c>
      <c r="J215" s="83">
        <v>197.28</v>
      </c>
      <c r="K215" s="83">
        <v>198.37</v>
      </c>
      <c r="L215" s="83">
        <v>195.22</v>
      </c>
      <c r="M215" s="83">
        <v>197.71</v>
      </c>
      <c r="N215" s="83">
        <v>14660550</v>
      </c>
      <c r="O215" s="83" t="s">
        <v>3052</v>
      </c>
      <c r="P215" s="84">
        <f t="shared" si="1"/>
        <v>-2.1749026351727263E-3</v>
      </c>
      <c r="R215" s="85"/>
      <c r="S215" s="85" t="s">
        <v>24</v>
      </c>
      <c r="T215" s="86">
        <f>MIN(P175:P1931)</f>
        <v>-7.9906063708074848E-2</v>
      </c>
    </row>
    <row r="216" spans="2:40" ht="15" customHeight="1">
      <c r="B216" s="83">
        <v>581.64</v>
      </c>
      <c r="C216" s="83">
        <v>582.27</v>
      </c>
      <c r="D216" s="83">
        <v>577.41</v>
      </c>
      <c r="E216" s="83">
        <v>578.25</v>
      </c>
      <c r="F216" s="83">
        <v>4545015</v>
      </c>
      <c r="G216" s="83" t="s">
        <v>3053</v>
      </c>
      <c r="H216" s="84">
        <f t="shared" si="0"/>
        <v>5.8625162127108332E-3</v>
      </c>
      <c r="J216" s="83">
        <v>196.92</v>
      </c>
      <c r="K216" s="83">
        <v>197.38</v>
      </c>
      <c r="L216" s="83">
        <v>194.46729999999999</v>
      </c>
      <c r="M216" s="83">
        <v>195.25</v>
      </c>
      <c r="N216" s="83">
        <v>15383679</v>
      </c>
      <c r="O216" s="83" t="s">
        <v>3053</v>
      </c>
      <c r="P216" s="84">
        <f t="shared" si="1"/>
        <v>8.5531370038411936E-3</v>
      </c>
      <c r="R216" s="85"/>
      <c r="S216" s="85" t="s">
        <v>25</v>
      </c>
      <c r="T216" s="86">
        <f>MAX(P175:P1931)</f>
        <v>0.10066288525934519</v>
      </c>
      <c r="AN216" s="80" t="s">
        <v>78</v>
      </c>
    </row>
    <row r="217" spans="2:40" ht="15" customHeight="1">
      <c r="B217" s="83">
        <v>577.35</v>
      </c>
      <c r="C217" s="83">
        <v>581.5</v>
      </c>
      <c r="D217" s="83">
        <v>576.4</v>
      </c>
      <c r="E217" s="83">
        <v>580.79</v>
      </c>
      <c r="F217" s="83">
        <v>4647381</v>
      </c>
      <c r="G217" s="83" t="s">
        <v>3054</v>
      </c>
      <c r="H217" s="84">
        <f t="shared" si="0"/>
        <v>-5.9229669932332474E-3</v>
      </c>
      <c r="J217" s="83">
        <v>195.32</v>
      </c>
      <c r="K217" s="83">
        <v>198.7</v>
      </c>
      <c r="L217" s="83">
        <v>194.67500000000001</v>
      </c>
      <c r="M217" s="83">
        <v>195.54499999999999</v>
      </c>
      <c r="N217" s="83">
        <v>19010151</v>
      </c>
      <c r="O217" s="83" t="s">
        <v>3054</v>
      </c>
      <c r="P217" s="84">
        <f t="shared" si="1"/>
        <v>-1.1506302897030807E-3</v>
      </c>
      <c r="R217" s="85"/>
      <c r="S217" s="85" t="s">
        <v>26</v>
      </c>
      <c r="T217" s="86">
        <f>AVERAGE(P175:P1931)</f>
        <v>9.4080282808320706E-4</v>
      </c>
    </row>
    <row r="218" spans="2:40" ht="15" customHeight="1">
      <c r="B218" s="83">
        <v>580.14</v>
      </c>
      <c r="C218" s="83">
        <v>580.21</v>
      </c>
      <c r="D218" s="83">
        <v>575.08000000000004</v>
      </c>
      <c r="E218" s="83">
        <v>575.16999999999996</v>
      </c>
      <c r="F218" s="83">
        <v>6640089</v>
      </c>
      <c r="G218" s="83" t="s">
        <v>3055</v>
      </c>
      <c r="H218" s="84">
        <f t="shared" si="0"/>
        <v>8.6409235530364725E-3</v>
      </c>
      <c r="J218" s="83">
        <v>195.75</v>
      </c>
      <c r="K218" s="83">
        <v>196.08</v>
      </c>
      <c r="L218" s="83">
        <v>190.92</v>
      </c>
      <c r="M218" s="83">
        <v>191.17500000000001</v>
      </c>
      <c r="N218" s="83">
        <v>23385950</v>
      </c>
      <c r="O218" s="83" t="s">
        <v>3055</v>
      </c>
      <c r="P218" s="84">
        <f t="shared" si="1"/>
        <v>2.3930953315025372E-2</v>
      </c>
      <c r="R218" s="85"/>
      <c r="S218" s="85" t="s">
        <v>27</v>
      </c>
      <c r="T218" s="86">
        <f>MEDIAN(P175:P1931)</f>
        <v>1.2645697315791793E-3</v>
      </c>
    </row>
    <row r="219" spans="2:40" ht="15" customHeight="1">
      <c r="B219" s="83">
        <v>571.45000000000005</v>
      </c>
      <c r="C219" s="83">
        <v>575.74</v>
      </c>
      <c r="D219" s="83">
        <v>569.29</v>
      </c>
      <c r="E219" s="83">
        <v>575.73</v>
      </c>
      <c r="F219" s="83">
        <v>8781254</v>
      </c>
      <c r="G219" s="83" t="s">
        <v>3056</v>
      </c>
      <c r="H219" s="84">
        <f t="shared" si="0"/>
        <v>-7.4340402619282875E-3</v>
      </c>
      <c r="J219" s="83">
        <v>189.95</v>
      </c>
      <c r="K219" s="83">
        <v>191.61750000000001</v>
      </c>
      <c r="L219" s="83">
        <v>188.7</v>
      </c>
      <c r="M219" s="83">
        <v>189.78</v>
      </c>
      <c r="N219" s="83">
        <v>21089695</v>
      </c>
      <c r="O219" s="83" t="s">
        <v>3056</v>
      </c>
      <c r="P219" s="84">
        <f t="shared" si="1"/>
        <v>8.9577405416796374E-4</v>
      </c>
      <c r="R219" s="85"/>
      <c r="S219" s="85" t="s">
        <v>28</v>
      </c>
      <c r="T219" s="86">
        <f>_xlfn.STDEV.P(P175:P1931)</f>
        <v>1.5025466186463799E-2</v>
      </c>
      <c r="V219" s="80"/>
    </row>
    <row r="220" spans="2:40" ht="15" customHeight="1">
      <c r="B220" s="83">
        <v>581.02</v>
      </c>
      <c r="C220" s="83">
        <v>588.16139999999996</v>
      </c>
      <c r="D220" s="83">
        <v>579.84</v>
      </c>
      <c r="E220" s="83">
        <v>587.83000000000004</v>
      </c>
      <c r="F220" s="83">
        <v>7046843</v>
      </c>
      <c r="G220" s="83" t="s">
        <v>3057</v>
      </c>
      <c r="H220" s="84">
        <f t="shared" si="0"/>
        <v>-1.1584982052634363E-2</v>
      </c>
      <c r="J220" s="83">
        <v>192.86</v>
      </c>
      <c r="K220" s="83">
        <v>196.83</v>
      </c>
      <c r="L220" s="83">
        <v>192.08</v>
      </c>
      <c r="M220" s="83">
        <v>196.6</v>
      </c>
      <c r="N220" s="83">
        <v>27484077</v>
      </c>
      <c r="O220" s="83" t="s">
        <v>3057</v>
      </c>
      <c r="P220" s="84">
        <f t="shared" si="1"/>
        <v>-1.9023397761953054E-2</v>
      </c>
      <c r="R220" s="85"/>
      <c r="S220" s="87" t="s">
        <v>29</v>
      </c>
      <c r="T220" s="86">
        <f>3*T219</f>
        <v>4.5076398559391398E-2</v>
      </c>
      <c r="U220" s="85"/>
      <c r="V220" s="80" t="s">
        <v>87</v>
      </c>
    </row>
    <row r="221" spans="2:40" ht="15" customHeight="1">
      <c r="B221" s="83">
        <v>583.21</v>
      </c>
      <c r="C221" s="83">
        <v>586.15</v>
      </c>
      <c r="D221" s="83">
        <v>580.54999999999995</v>
      </c>
      <c r="E221" s="83">
        <v>584.66</v>
      </c>
      <c r="F221" s="83">
        <v>6974729</v>
      </c>
      <c r="G221" s="83" t="s">
        <v>3058</v>
      </c>
      <c r="H221" s="84">
        <f t="shared" si="0"/>
        <v>-2.4800738890977669E-3</v>
      </c>
      <c r="J221" s="83">
        <v>197.44</v>
      </c>
      <c r="K221" s="83">
        <v>198.47989999999999</v>
      </c>
      <c r="L221" s="83">
        <v>195.56</v>
      </c>
      <c r="M221" s="83">
        <v>196.3</v>
      </c>
      <c r="N221" s="83">
        <v>20859869</v>
      </c>
      <c r="O221" s="83" t="s">
        <v>3058</v>
      </c>
      <c r="P221" s="84">
        <f t="shared" si="1"/>
        <v>5.807437595517051E-3</v>
      </c>
      <c r="R221" s="85"/>
      <c r="S221" s="87" t="s">
        <v>30</v>
      </c>
      <c r="T221" s="88">
        <f>_xlfn.COVARIANCE.P(P175:P423,H175:H423)/_xlfn.VAR.P(H175:H423)</f>
        <v>1.0183618501231253</v>
      </c>
      <c r="U221" s="85"/>
      <c r="V221" s="80" t="s">
        <v>31</v>
      </c>
    </row>
    <row r="222" spans="2:40" ht="15" customHeight="1">
      <c r="B222" s="83">
        <v>583.91999999999996</v>
      </c>
      <c r="C222" s="83">
        <v>587.08000000000004</v>
      </c>
      <c r="D222" s="83">
        <v>583.12</v>
      </c>
      <c r="E222" s="83">
        <v>586.82000000000005</v>
      </c>
      <c r="F222" s="83">
        <v>5033308</v>
      </c>
      <c r="G222" s="83" t="s">
        <v>3059</v>
      </c>
      <c r="H222" s="84">
        <f t="shared" si="0"/>
        <v>-4.9418901877920085E-3</v>
      </c>
      <c r="J222" s="83">
        <v>196.43</v>
      </c>
      <c r="K222" s="83">
        <v>196.66</v>
      </c>
      <c r="L222" s="83">
        <v>192.99</v>
      </c>
      <c r="M222" s="83">
        <v>193.3</v>
      </c>
      <c r="N222" s="83">
        <v>31157591</v>
      </c>
      <c r="O222" s="83" t="s">
        <v>3059</v>
      </c>
      <c r="P222" s="84">
        <f t="shared" si="1"/>
        <v>1.6192446973616104E-2</v>
      </c>
    </row>
    <row r="223" spans="2:40" ht="15" customHeight="1">
      <c r="B223" s="83">
        <v>585.44000000000005</v>
      </c>
      <c r="C223" s="83">
        <v>586.5</v>
      </c>
      <c r="D223" s="83">
        <v>584.24</v>
      </c>
      <c r="E223" s="83">
        <v>586.04</v>
      </c>
      <c r="F223" s="83">
        <v>4169858</v>
      </c>
      <c r="G223" s="83" t="s">
        <v>3060</v>
      </c>
      <c r="H223" s="84">
        <f t="shared" si="0"/>
        <v>-1.0238208995971831E-3</v>
      </c>
      <c r="J223" s="83">
        <v>193.42</v>
      </c>
      <c r="K223" s="83">
        <v>194.82</v>
      </c>
      <c r="L223" s="83">
        <v>191.85499999999999</v>
      </c>
      <c r="M223" s="83">
        <v>194.41</v>
      </c>
      <c r="N223" s="83">
        <v>25486448</v>
      </c>
      <c r="O223" s="83" t="s">
        <v>3060</v>
      </c>
      <c r="P223" s="84">
        <f t="shared" si="1"/>
        <v>-5.0923306414280001E-3</v>
      </c>
      <c r="R223" s="89" t="s">
        <v>32</v>
      </c>
      <c r="S223" s="90">
        <v>1760</v>
      </c>
    </row>
    <row r="224" spans="2:40" ht="15" customHeight="1" thickBot="1">
      <c r="B224" s="83">
        <v>585.58000000000004</v>
      </c>
      <c r="C224" s="83">
        <v>586.04</v>
      </c>
      <c r="D224" s="83">
        <v>583.59</v>
      </c>
      <c r="E224" s="83">
        <v>583.80999999999995</v>
      </c>
      <c r="F224" s="83">
        <v>3189061</v>
      </c>
      <c r="G224" s="83" t="s">
        <v>3061</v>
      </c>
      <c r="H224" s="84">
        <f t="shared" si="0"/>
        <v>3.0318082937943469E-3</v>
      </c>
      <c r="J224" s="83">
        <v>194.08</v>
      </c>
      <c r="K224" s="83">
        <v>195.27500000000001</v>
      </c>
      <c r="L224" s="83">
        <v>192.13</v>
      </c>
      <c r="M224" s="83">
        <v>192.93</v>
      </c>
      <c r="N224" s="83">
        <v>30980374</v>
      </c>
      <c r="O224" s="83" t="s">
        <v>3061</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3062</v>
      </c>
      <c r="H225" s="84">
        <f t="shared" si="0"/>
        <v>-1.3714128981390239E-4</v>
      </c>
      <c r="J225" s="83">
        <v>193.2</v>
      </c>
      <c r="K225" s="83">
        <v>198.97</v>
      </c>
      <c r="L225" s="83">
        <v>191.95</v>
      </c>
      <c r="M225" s="83">
        <v>198.11</v>
      </c>
      <c r="N225" s="83">
        <v>45252060</v>
      </c>
      <c r="O225" s="83" t="s">
        <v>3062</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3063</v>
      </c>
      <c r="H226" s="84">
        <f t="shared" si="0"/>
        <v>3.9443994694867701E-3</v>
      </c>
      <c r="J226" s="83">
        <v>191.51</v>
      </c>
      <c r="K226" s="83">
        <v>193.36</v>
      </c>
      <c r="L226" s="83">
        <v>190.18</v>
      </c>
      <c r="M226" s="83">
        <v>192.36</v>
      </c>
      <c r="N226" s="83">
        <v>34068129</v>
      </c>
      <c r="O226" s="83" t="s">
        <v>3063</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3064</v>
      </c>
      <c r="H227" s="84">
        <f t="shared" si="0"/>
        <v>-5.7065781282406025E-4</v>
      </c>
      <c r="J227" s="83">
        <v>192.11</v>
      </c>
      <c r="K227" s="83">
        <v>193.36</v>
      </c>
      <c r="L227" s="83">
        <v>188.495</v>
      </c>
      <c r="M227" s="83">
        <v>192.42</v>
      </c>
      <c r="N227" s="83">
        <v>24797123</v>
      </c>
      <c r="O227" s="83" t="s">
        <v>3064</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3065</v>
      </c>
      <c r="H228" s="84">
        <f t="shared" si="0"/>
        <v>-5.1904910204458865E-5</v>
      </c>
      <c r="J228" s="83">
        <v>191.15</v>
      </c>
      <c r="K228" s="83">
        <v>191.26</v>
      </c>
      <c r="L228" s="83">
        <v>187.05</v>
      </c>
      <c r="M228" s="83">
        <v>187.1</v>
      </c>
      <c r="N228" s="83">
        <v>24244023</v>
      </c>
      <c r="O228" s="83" t="s">
        <v>3065</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3066</v>
      </c>
      <c r="H229" s="84">
        <f t="shared" si="0"/>
        <v>-2.6794820820441601E-3</v>
      </c>
      <c r="J229" s="83">
        <v>185.94</v>
      </c>
      <c r="K229" s="83">
        <v>187.36</v>
      </c>
      <c r="L229" s="83">
        <v>184.73</v>
      </c>
      <c r="M229" s="83">
        <v>186.62</v>
      </c>
      <c r="N229" s="83">
        <v>20752339</v>
      </c>
      <c r="O229" s="83" t="s">
        <v>3066</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3067</v>
      </c>
      <c r="H230" s="84">
        <f t="shared" si="0"/>
        <v>5.5050346677816275E-3</v>
      </c>
      <c r="J230" s="83">
        <v>184.7</v>
      </c>
      <c r="K230" s="83">
        <v>185.18729999999999</v>
      </c>
      <c r="L230" s="83">
        <v>181.5</v>
      </c>
      <c r="M230" s="83">
        <v>183.11500000000001</v>
      </c>
      <c r="N230" s="83">
        <v>21581962</v>
      </c>
      <c r="O230" s="83" t="s">
        <v>3067</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3068</v>
      </c>
      <c r="H231" s="84">
        <f t="shared" si="0"/>
        <v>5.9295430763861567E-4</v>
      </c>
      <c r="J231" s="83">
        <v>183.77</v>
      </c>
      <c r="K231" s="83">
        <v>185.33519999999999</v>
      </c>
      <c r="L231" s="83">
        <v>183.08</v>
      </c>
      <c r="M231" s="83">
        <v>184.32</v>
      </c>
      <c r="N231" s="83">
        <v>21026092</v>
      </c>
      <c r="O231" s="83" t="s">
        <v>3068</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3069</v>
      </c>
      <c r="H232" s="84">
        <f t="shared" si="0"/>
        <v>-8.6504290543468754E-3</v>
      </c>
      <c r="J232" s="83">
        <v>183.1</v>
      </c>
      <c r="K232" s="83">
        <v>185.41</v>
      </c>
      <c r="L232" s="83">
        <v>182.39</v>
      </c>
      <c r="M232" s="83">
        <v>183.94</v>
      </c>
      <c r="N232" s="83">
        <v>23722396</v>
      </c>
      <c r="O232" s="83" t="s">
        <v>3069</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3070</v>
      </c>
      <c r="H233" s="84">
        <f t="shared" si="0"/>
        <v>2.6184865147944603E-3</v>
      </c>
      <c r="J233" s="83">
        <v>182.81</v>
      </c>
      <c r="K233" s="83">
        <v>184.73</v>
      </c>
      <c r="L233" s="83">
        <v>180.71090000000001</v>
      </c>
      <c r="M233" s="83">
        <v>182.07</v>
      </c>
      <c r="N233" s="83">
        <v>20907271</v>
      </c>
      <c r="O233" s="83" t="s">
        <v>3070</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3071</v>
      </c>
      <c r="H234" s="84">
        <f t="shared" si="0"/>
        <v>1.3450956415406168E-3</v>
      </c>
      <c r="J234" s="83">
        <v>181.31</v>
      </c>
      <c r="K234" s="83">
        <v>182.61</v>
      </c>
      <c r="L234" s="83">
        <v>177.54050000000001</v>
      </c>
      <c r="M234" s="83">
        <v>177.91</v>
      </c>
      <c r="N234" s="83">
        <v>23872169</v>
      </c>
      <c r="O234" s="83" t="s">
        <v>3071</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3072</v>
      </c>
      <c r="H235" s="84">
        <f t="shared" si="0"/>
        <v>2.6316706751716712E-3</v>
      </c>
      <c r="J235" s="83">
        <v>178.7</v>
      </c>
      <c r="K235" s="83">
        <v>179.59</v>
      </c>
      <c r="L235" s="83">
        <v>175.74</v>
      </c>
      <c r="M235" s="83">
        <v>176.67</v>
      </c>
      <c r="N235" s="83">
        <v>24636469</v>
      </c>
      <c r="O235" s="83" t="s">
        <v>3072</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3073</v>
      </c>
      <c r="H236" s="84">
        <f t="shared" si="0"/>
        <v>2.0088739824615232E-3</v>
      </c>
      <c r="J236" s="83">
        <v>177.66</v>
      </c>
      <c r="K236" s="83">
        <v>180.28</v>
      </c>
      <c r="L236" s="83">
        <v>173.88</v>
      </c>
      <c r="M236" s="83">
        <v>176.11</v>
      </c>
      <c r="N236" s="83">
        <v>31185686</v>
      </c>
      <c r="O236" s="83" t="s">
        <v>3073</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3074</v>
      </c>
      <c r="H237" s="84">
        <f t="shared" si="0"/>
        <v>-1.6107852578131077E-3</v>
      </c>
      <c r="J237" s="83">
        <v>175.16</v>
      </c>
      <c r="K237" s="83">
        <v>178.79</v>
      </c>
      <c r="L237" s="83">
        <v>173.92</v>
      </c>
      <c r="M237" s="83">
        <v>178.78</v>
      </c>
      <c r="N237" s="83">
        <v>23074929</v>
      </c>
      <c r="O237" s="83" t="s">
        <v>3074</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3075</v>
      </c>
      <c r="H238" s="84">
        <f t="shared" si="0"/>
        <v>-4.1710296684118742E-3</v>
      </c>
      <c r="J238" s="83">
        <v>177.56</v>
      </c>
      <c r="K238" s="83">
        <v>180.34</v>
      </c>
      <c r="L238" s="83">
        <v>176.64</v>
      </c>
      <c r="M238" s="83">
        <v>180.13499999999999</v>
      </c>
      <c r="N238" s="83">
        <v>20865344</v>
      </c>
      <c r="O238" s="83" t="s">
        <v>3075</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3076</v>
      </c>
      <c r="H239" s="84">
        <f t="shared" si="0"/>
        <v>5.3130133873957597E-3</v>
      </c>
      <c r="J239" s="83">
        <v>180.55</v>
      </c>
      <c r="K239" s="83">
        <v>180.77</v>
      </c>
      <c r="L239" s="83">
        <v>178.19</v>
      </c>
      <c r="M239" s="83">
        <v>179.82</v>
      </c>
      <c r="N239" s="83">
        <v>13273030</v>
      </c>
      <c r="O239" s="83" t="s">
        <v>3076</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3077</v>
      </c>
      <c r="H240" s="84">
        <f t="shared" ref="H240:H303" si="3">B240/E240-1</f>
        <v>5.1465533954913045E-3</v>
      </c>
      <c r="J240" s="83">
        <v>179.76</v>
      </c>
      <c r="K240" s="83">
        <v>179.935</v>
      </c>
      <c r="L240" s="83">
        <v>176.09</v>
      </c>
      <c r="M240" s="83">
        <v>176.54499999999999</v>
      </c>
      <c r="N240" s="83">
        <v>19221111</v>
      </c>
      <c r="O240" s="83" t="s">
        <v>3077</v>
      </c>
      <c r="P240" s="84">
        <f t="shared" ref="P240:P303" si="4">J240/M240-1</f>
        <v>1.8210654507349489E-2</v>
      </c>
      <c r="R240" s="94">
        <v>-1.4999999999999999E-2</v>
      </c>
      <c r="S240" s="95">
        <v>46</v>
      </c>
      <c r="U240" s="94">
        <v>-1.7500000000000002E-2</v>
      </c>
      <c r="V240" s="81">
        <f t="shared" si="2"/>
        <v>12.50256293698485</v>
      </c>
    </row>
    <row r="241" spans="2:41" ht="15" customHeight="1">
      <c r="B241" s="83">
        <v>567.77</v>
      </c>
      <c r="C241" s="83">
        <v>568.79999999999995</v>
      </c>
      <c r="D241" s="83">
        <v>565.79999999999995</v>
      </c>
      <c r="E241" s="83">
        <v>566.55999999999995</v>
      </c>
      <c r="F241" s="83">
        <v>7369350</v>
      </c>
      <c r="G241" s="83" t="s">
        <v>3078</v>
      </c>
      <c r="H241" s="84">
        <f t="shared" si="3"/>
        <v>2.1356961310365907E-3</v>
      </c>
      <c r="J241" s="83">
        <v>176.91</v>
      </c>
      <c r="K241" s="83">
        <v>177.22</v>
      </c>
      <c r="L241" s="83">
        <v>174.66</v>
      </c>
      <c r="M241" s="83">
        <v>176.80500000000001</v>
      </c>
      <c r="N241" s="83">
        <v>24356400</v>
      </c>
      <c r="O241" s="83" t="s">
        <v>3078</v>
      </c>
      <c r="P241" s="84">
        <f t="shared" si="4"/>
        <v>5.9387460761839428E-4</v>
      </c>
      <c r="R241" s="94">
        <v>-1.2500000000000001E-2</v>
      </c>
      <c r="S241" s="95">
        <v>62</v>
      </c>
      <c r="U241" s="94">
        <v>-1.4999999999999999E-2</v>
      </c>
      <c r="V241" s="81">
        <f t="shared" si="2"/>
        <v>15.124193154227564</v>
      </c>
    </row>
    <row r="242" spans="2:41" ht="15" customHeight="1">
      <c r="B242" s="83">
        <v>568.03</v>
      </c>
      <c r="C242" s="83">
        <v>569.15</v>
      </c>
      <c r="D242" s="83">
        <v>565.375</v>
      </c>
      <c r="E242" s="83">
        <v>567.5</v>
      </c>
      <c r="F242" s="83">
        <v>5719188</v>
      </c>
      <c r="G242" s="83" t="s">
        <v>3079</v>
      </c>
      <c r="H242" s="84">
        <f t="shared" si="3"/>
        <v>9.3392070484576983E-4</v>
      </c>
      <c r="J242" s="83">
        <v>177.39</v>
      </c>
      <c r="K242" s="83">
        <v>181.58</v>
      </c>
      <c r="L242" s="83">
        <v>175.5</v>
      </c>
      <c r="M242" s="83">
        <v>180.785</v>
      </c>
      <c r="N242" s="83">
        <v>43750538</v>
      </c>
      <c r="O242" s="83" t="s">
        <v>3079</v>
      </c>
      <c r="P242" s="84">
        <f t="shared" si="4"/>
        <v>-1.8779212877174656E-2</v>
      </c>
      <c r="R242" s="94">
        <v>-0.01</v>
      </c>
      <c r="S242" s="95">
        <v>79</v>
      </c>
      <c r="U242" s="94">
        <v>-1.2500000000000001E-2</v>
      </c>
      <c r="V242" s="81">
        <f t="shared" si="2"/>
        <v>17.796004363984451</v>
      </c>
    </row>
    <row r="243" spans="2:41" ht="15" customHeight="1">
      <c r="B243" s="83">
        <v>566.95000000000005</v>
      </c>
      <c r="C243" s="83">
        <v>568.33000000000004</v>
      </c>
      <c r="D243" s="83">
        <v>563.21</v>
      </c>
      <c r="E243" s="83">
        <v>565.11</v>
      </c>
      <c r="F243" s="83">
        <v>6056524</v>
      </c>
      <c r="G243" s="83" t="s">
        <v>3080</v>
      </c>
      <c r="H243" s="84">
        <f t="shared" si="3"/>
        <v>3.2560032560033925E-3</v>
      </c>
      <c r="J243" s="83">
        <v>178.27</v>
      </c>
      <c r="K243" s="83">
        <v>178.84</v>
      </c>
      <c r="L243" s="83">
        <v>172.71</v>
      </c>
      <c r="M243" s="83">
        <v>174.63</v>
      </c>
      <c r="N243" s="83">
        <v>74053110</v>
      </c>
      <c r="O243" s="83" t="s">
        <v>3080</v>
      </c>
      <c r="P243" s="84">
        <f t="shared" si="4"/>
        <v>2.0844070320105379E-2</v>
      </c>
      <c r="R243" s="94">
        <v>-7.4999999999999997E-3</v>
      </c>
      <c r="S243" s="95">
        <v>90</v>
      </c>
      <c r="U243" s="94">
        <v>-0.01</v>
      </c>
      <c r="V243" s="81">
        <f t="shared" si="2"/>
        <v>20.368071674668386</v>
      </c>
    </row>
    <row r="244" spans="2:41" ht="15" customHeight="1">
      <c r="B244" s="83">
        <v>564.15</v>
      </c>
      <c r="C244" s="83">
        <v>564.54999999999995</v>
      </c>
      <c r="D244" s="83">
        <v>560.96</v>
      </c>
      <c r="E244" s="83">
        <v>561.52</v>
      </c>
      <c r="F244" s="83">
        <v>6081444</v>
      </c>
      <c r="G244" s="83" t="s">
        <v>3081</v>
      </c>
      <c r="H244" s="84">
        <f t="shared" si="3"/>
        <v>4.6837156290069348E-3</v>
      </c>
      <c r="J244" s="83">
        <v>174.43</v>
      </c>
      <c r="K244" s="83">
        <v>174.65</v>
      </c>
      <c r="L244" s="83">
        <v>170.86</v>
      </c>
      <c r="M244" s="83">
        <v>173.38499999999999</v>
      </c>
      <c r="N244" s="83">
        <v>25909119</v>
      </c>
      <c r="O244" s="83" t="s">
        <v>3081</v>
      </c>
      <c r="P244" s="84">
        <f t="shared" si="4"/>
        <v>6.0270496294374531E-3</v>
      </c>
      <c r="R244" s="94">
        <v>-5.0000000000000001E-3</v>
      </c>
      <c r="S244" s="95">
        <v>104</v>
      </c>
      <c r="U244" s="94">
        <v>-7.4999999999999997E-3</v>
      </c>
      <c r="V244" s="81">
        <f t="shared" si="2"/>
        <v>22.675373442118538</v>
      </c>
    </row>
    <row r="245" spans="2:41" ht="15" customHeight="1">
      <c r="B245" s="83">
        <v>559.72</v>
      </c>
      <c r="C245" s="83">
        <v>561.02</v>
      </c>
      <c r="D245" s="83">
        <v>558.34</v>
      </c>
      <c r="E245" s="83">
        <v>560.52</v>
      </c>
      <c r="F245" s="83">
        <v>16472305</v>
      </c>
      <c r="G245" s="83" t="s">
        <v>3082</v>
      </c>
      <c r="H245" s="84">
        <f t="shared" si="3"/>
        <v>-1.4272461285947946E-3</v>
      </c>
      <c r="J245" s="83">
        <v>171.49</v>
      </c>
      <c r="K245" s="83">
        <v>173.36</v>
      </c>
      <c r="L245" s="83">
        <v>168.56049999999999</v>
      </c>
      <c r="M245" s="83">
        <v>168.65</v>
      </c>
      <c r="N245" s="83">
        <v>23627355</v>
      </c>
      <c r="O245" s="83" t="s">
        <v>3082</v>
      </c>
      <c r="P245" s="84">
        <f t="shared" si="4"/>
        <v>1.6839608656981975E-2</v>
      </c>
      <c r="R245" s="94">
        <v>-2.5000000000000001E-3</v>
      </c>
      <c r="S245" s="95">
        <v>116</v>
      </c>
      <c r="U245" s="94">
        <v>-5.0000000000000001E-3</v>
      </c>
      <c r="V245" s="81">
        <f t="shared" si="2"/>
        <v>24.554783226745446</v>
      </c>
    </row>
    <row r="246" spans="2:41" ht="15" customHeight="1">
      <c r="B246" s="83">
        <v>559.44000000000005</v>
      </c>
      <c r="C246" s="83">
        <v>560.42999999999995</v>
      </c>
      <c r="D246" s="83">
        <v>556.37</v>
      </c>
      <c r="E246" s="83">
        <v>557.17999999999995</v>
      </c>
      <c r="F246" s="83">
        <v>6770036</v>
      </c>
      <c r="G246" s="83" t="s">
        <v>3083</v>
      </c>
      <c r="H246" s="84">
        <f t="shared" si="3"/>
        <v>4.0561398470873034E-3</v>
      </c>
      <c r="J246" s="83">
        <v>167.74</v>
      </c>
      <c r="K246" s="83">
        <v>169.25</v>
      </c>
      <c r="L246" s="83">
        <v>166.91</v>
      </c>
      <c r="M246" s="83">
        <v>167.685</v>
      </c>
      <c r="N246" s="83">
        <v>27310266</v>
      </c>
      <c r="O246" s="83" t="s">
        <v>3083</v>
      </c>
      <c r="P246" s="84">
        <f t="shared" si="4"/>
        <v>3.2799594477750382E-4</v>
      </c>
      <c r="R246" s="94">
        <v>0</v>
      </c>
      <c r="S246" s="95">
        <v>136</v>
      </c>
      <c r="U246" s="94">
        <v>-2.5000000000000001E-3</v>
      </c>
      <c r="V246" s="81">
        <f t="shared" si="2"/>
        <v>25.863951865131018</v>
      </c>
    </row>
    <row r="247" spans="2:41" ht="15" customHeight="1">
      <c r="B247" s="83">
        <v>553.36</v>
      </c>
      <c r="C247" s="83">
        <v>553.70000000000005</v>
      </c>
      <c r="D247" s="83">
        <v>545.75</v>
      </c>
      <c r="E247" s="83">
        <v>548.66</v>
      </c>
      <c r="F247" s="83">
        <v>9691151</v>
      </c>
      <c r="G247" s="83" t="s">
        <v>3084</v>
      </c>
      <c r="H247" s="84">
        <f t="shared" si="3"/>
        <v>8.5663252287391245E-3</v>
      </c>
      <c r="J247" s="83">
        <v>166.01</v>
      </c>
      <c r="K247" s="83">
        <v>168.48</v>
      </c>
      <c r="L247" s="83">
        <v>163.33000000000001</v>
      </c>
      <c r="M247" s="83">
        <v>167.32</v>
      </c>
      <c r="N247" s="83">
        <v>35792219</v>
      </c>
      <c r="O247" s="83" t="s">
        <v>3084</v>
      </c>
      <c r="P247" s="84">
        <f t="shared" si="4"/>
        <v>-7.8293091082954902E-3</v>
      </c>
      <c r="R247" s="94">
        <v>2.5000000000000001E-3</v>
      </c>
      <c r="S247" s="95">
        <v>151</v>
      </c>
      <c r="U247" s="94">
        <v>0</v>
      </c>
      <c r="V247" s="81">
        <f t="shared" si="2"/>
        <v>26.499079302515103</v>
      </c>
      <c r="AO247" s="81" t="s">
        <v>3202</v>
      </c>
    </row>
    <row r="248" spans="2:41" ht="15" customHeight="1">
      <c r="B248" s="83">
        <v>547.72</v>
      </c>
      <c r="C248" s="83">
        <v>552.72</v>
      </c>
      <c r="D248" s="83">
        <v>546.62</v>
      </c>
      <c r="E248" s="83">
        <v>551.72</v>
      </c>
      <c r="F248" s="83">
        <v>9942858</v>
      </c>
      <c r="G248" s="83" t="s">
        <v>3085</v>
      </c>
      <c r="H248" s="84">
        <f t="shared" si="3"/>
        <v>-7.2500543754078217E-3</v>
      </c>
      <c r="J248" s="83">
        <v>167.73</v>
      </c>
      <c r="K248" s="83">
        <v>175.36500000000001</v>
      </c>
      <c r="L248" s="83">
        <v>166.27</v>
      </c>
      <c r="M248" s="83">
        <v>174.86500000000001</v>
      </c>
      <c r="N248" s="83">
        <v>54835985</v>
      </c>
      <c r="O248" s="83" t="s">
        <v>3085</v>
      </c>
      <c r="P248" s="84">
        <f t="shared" si="4"/>
        <v>-4.0802905098218711E-2</v>
      </c>
      <c r="R248" s="94">
        <v>5.0000000000000001E-3</v>
      </c>
      <c r="S248" s="95">
        <v>142</v>
      </c>
      <c r="U248" s="94">
        <v>2.5000000000000001E-3</v>
      </c>
      <c r="V248" s="81">
        <f t="shared" si="2"/>
        <v>26.408504557576869</v>
      </c>
      <c r="X248" s="99"/>
    </row>
    <row r="249" spans="2:41" ht="15" customHeight="1">
      <c r="B249" s="83">
        <v>549.24</v>
      </c>
      <c r="C249" s="83">
        <v>552.71</v>
      </c>
      <c r="D249" s="83">
        <v>548.39</v>
      </c>
      <c r="E249" s="83">
        <v>550.16</v>
      </c>
      <c r="F249" s="83">
        <v>4602329</v>
      </c>
      <c r="G249" s="83" t="s">
        <v>3086</v>
      </c>
      <c r="H249" s="84">
        <f t="shared" si="3"/>
        <v>-1.6722408026754731E-3</v>
      </c>
      <c r="J249" s="83">
        <v>173.98</v>
      </c>
      <c r="K249" s="83">
        <v>177.8235</v>
      </c>
      <c r="L249" s="83">
        <v>172.84</v>
      </c>
      <c r="M249" s="83">
        <v>177.28</v>
      </c>
      <c r="N249" s="83">
        <v>32531762</v>
      </c>
      <c r="O249" s="83" t="s">
        <v>3086</v>
      </c>
      <c r="P249" s="84">
        <f t="shared" si="4"/>
        <v>-1.8614620938628201E-2</v>
      </c>
      <c r="R249" s="94">
        <v>7.4999999999999997E-3</v>
      </c>
      <c r="S249" s="95">
        <v>121</v>
      </c>
      <c r="U249" s="94">
        <v>5.0000000000000001E-3</v>
      </c>
      <c r="V249" s="81">
        <f t="shared" si="2"/>
        <v>25.599645760456678</v>
      </c>
    </row>
    <row r="250" spans="2:41" ht="15" customHeight="1">
      <c r="B250" s="83">
        <v>549.35</v>
      </c>
      <c r="C250" s="83">
        <v>553.16</v>
      </c>
      <c r="D250" s="83">
        <v>548.63499999999999</v>
      </c>
      <c r="E250" s="83">
        <v>551.79</v>
      </c>
      <c r="F250" s="83">
        <v>4753344</v>
      </c>
      <c r="G250" s="83" t="s">
        <v>3087</v>
      </c>
      <c r="H250" s="84">
        <f t="shared" si="3"/>
        <v>-4.4219721270771783E-3</v>
      </c>
      <c r="J250" s="83">
        <v>177.23</v>
      </c>
      <c r="K250" s="83">
        <v>178.715</v>
      </c>
      <c r="L250" s="83">
        <v>175.94</v>
      </c>
      <c r="M250" s="83">
        <v>177</v>
      </c>
      <c r="N250" s="83">
        <v>17656119</v>
      </c>
      <c r="O250" s="83" t="s">
        <v>3087</v>
      </c>
      <c r="P250" s="84">
        <f t="shared" si="4"/>
        <v>1.2994350282484746E-3</v>
      </c>
      <c r="R250" s="94">
        <v>0.01</v>
      </c>
      <c r="S250" s="95">
        <v>107</v>
      </c>
      <c r="U250" s="94">
        <v>7.4999999999999997E-3</v>
      </c>
      <c r="V250" s="81">
        <f t="shared" si="2"/>
        <v>24.137996784585916</v>
      </c>
    </row>
    <row r="251" spans="2:41" ht="15" customHeight="1">
      <c r="B251" s="83">
        <v>554.07000000000005</v>
      </c>
      <c r="C251" s="83">
        <v>555.69000000000005</v>
      </c>
      <c r="D251" s="83">
        <v>551.87</v>
      </c>
      <c r="E251" s="83">
        <v>551.94000000000005</v>
      </c>
      <c r="F251" s="83">
        <v>7421327</v>
      </c>
      <c r="G251" s="83" t="s">
        <v>3088</v>
      </c>
      <c r="H251" s="84">
        <f t="shared" si="3"/>
        <v>3.8591151212088448E-3</v>
      </c>
      <c r="J251" s="83">
        <v>177.94</v>
      </c>
      <c r="K251" s="83">
        <v>178.245</v>
      </c>
      <c r="L251" s="83">
        <v>175.82</v>
      </c>
      <c r="M251" s="83">
        <v>175.905</v>
      </c>
      <c r="N251" s="83">
        <v>18132529</v>
      </c>
      <c r="O251" s="83" t="s">
        <v>3088</v>
      </c>
      <c r="P251" s="84">
        <f t="shared" si="4"/>
        <v>1.1568744492765903E-2</v>
      </c>
      <c r="R251" s="94">
        <v>1.2500000000000001E-2</v>
      </c>
      <c r="S251" s="95">
        <v>105</v>
      </c>
      <c r="U251" s="94">
        <v>0.01</v>
      </c>
      <c r="V251" s="81">
        <f t="shared" si="2"/>
        <v>22.138368753079288</v>
      </c>
    </row>
    <row r="252" spans="2:41" ht="15" customHeight="1">
      <c r="B252" s="83">
        <v>548.77</v>
      </c>
      <c r="C252" s="83">
        <v>553.245</v>
      </c>
      <c r="D252" s="83">
        <v>547.41</v>
      </c>
      <c r="E252" s="83">
        <v>550.24</v>
      </c>
      <c r="F252" s="83">
        <v>7062316</v>
      </c>
      <c r="G252" s="83" t="s">
        <v>3089</v>
      </c>
      <c r="H252" s="84">
        <f t="shared" si="3"/>
        <v>-2.671561500436237E-3</v>
      </c>
      <c r="J252" s="83">
        <v>175.88</v>
      </c>
      <c r="K252" s="83">
        <v>178.3432</v>
      </c>
      <c r="L252" s="83">
        <v>173.57</v>
      </c>
      <c r="M252" s="83">
        <v>173.58</v>
      </c>
      <c r="N252" s="83">
        <v>20254703</v>
      </c>
      <c r="O252" s="83" t="s">
        <v>3089</v>
      </c>
      <c r="P252" s="84">
        <f t="shared" si="4"/>
        <v>1.325037446710442E-2</v>
      </c>
      <c r="R252" s="94">
        <v>1.4999999999999999E-2</v>
      </c>
      <c r="S252" s="95">
        <v>84</v>
      </c>
      <c r="U252" s="94">
        <v>1.2500000000000001E-2</v>
      </c>
      <c r="V252" s="81">
        <f t="shared" si="2"/>
        <v>19.750001444365168</v>
      </c>
    </row>
    <row r="253" spans="2:41" ht="15" customHeight="1">
      <c r="B253" s="83">
        <v>554.95000000000005</v>
      </c>
      <c r="C253" s="83">
        <v>555</v>
      </c>
      <c r="D253" s="83">
        <v>551.13220000000001</v>
      </c>
      <c r="E253" s="83">
        <v>551.6</v>
      </c>
      <c r="F253" s="83">
        <v>8422943</v>
      </c>
      <c r="G253" s="83" t="s">
        <v>3090</v>
      </c>
      <c r="H253" s="84">
        <f t="shared" si="3"/>
        <v>6.0732414793329692E-3</v>
      </c>
      <c r="J253" s="83">
        <v>176.97</v>
      </c>
      <c r="K253" s="83">
        <v>178.13</v>
      </c>
      <c r="L253" s="83">
        <v>176.11</v>
      </c>
      <c r="M253" s="83">
        <v>177.48</v>
      </c>
      <c r="N253" s="83">
        <v>17345924</v>
      </c>
      <c r="O253" s="83" t="s">
        <v>3090</v>
      </c>
      <c r="P253" s="84">
        <f t="shared" si="4"/>
        <v>-2.8735632183907178E-3</v>
      </c>
      <c r="R253" s="94">
        <v>1.7500000000000002E-2</v>
      </c>
      <c r="S253" s="95">
        <v>58</v>
      </c>
      <c r="U253" s="94">
        <v>1.4999999999999999E-2</v>
      </c>
      <c r="V253" s="81">
        <f t="shared" si="2"/>
        <v>17.138222189571593</v>
      </c>
    </row>
    <row r="254" spans="2:41" ht="15" customHeight="1">
      <c r="B254" s="83">
        <v>552.86</v>
      </c>
      <c r="C254" s="83">
        <v>556.22500000000002</v>
      </c>
      <c r="D254" s="83">
        <v>550.91</v>
      </c>
      <c r="E254" s="83">
        <v>555.41</v>
      </c>
      <c r="F254" s="83">
        <v>20800557</v>
      </c>
      <c r="G254" s="83" t="s">
        <v>3091</v>
      </c>
      <c r="H254" s="84">
        <f t="shared" si="3"/>
        <v>-4.5912028951584638E-3</v>
      </c>
      <c r="J254" s="83">
        <v>178.79</v>
      </c>
      <c r="K254" s="83">
        <v>181.75</v>
      </c>
      <c r="L254" s="83">
        <v>178</v>
      </c>
      <c r="M254" s="83">
        <v>181.23</v>
      </c>
      <c r="N254" s="83">
        <v>18994398</v>
      </c>
      <c r="O254" s="83" t="s">
        <v>3091</v>
      </c>
      <c r="P254" s="84">
        <f t="shared" si="4"/>
        <v>-1.346355459912818E-2</v>
      </c>
      <c r="R254" s="94">
        <v>0.02</v>
      </c>
      <c r="S254" s="95">
        <v>50</v>
      </c>
      <c r="U254" s="94">
        <v>1.7500000000000002E-2</v>
      </c>
      <c r="V254" s="81">
        <f t="shared" si="2"/>
        <v>14.465769105118028</v>
      </c>
    </row>
    <row r="255" spans="2:41" ht="15" customHeight="1">
      <c r="B255" s="83">
        <v>554.39</v>
      </c>
      <c r="C255" s="83">
        <v>554.74</v>
      </c>
      <c r="D255" s="83">
        <v>550.74</v>
      </c>
      <c r="E255" s="83">
        <v>551.78</v>
      </c>
      <c r="F255" s="83">
        <v>5951290</v>
      </c>
      <c r="G255" s="83" t="s">
        <v>3092</v>
      </c>
      <c r="H255" s="84">
        <f t="shared" si="3"/>
        <v>4.7301460727102729E-3</v>
      </c>
      <c r="J255" s="83">
        <v>180.01</v>
      </c>
      <c r="K255" s="83">
        <v>182.44499999999999</v>
      </c>
      <c r="L255" s="83">
        <v>176.47499999999999</v>
      </c>
      <c r="M255" s="83">
        <v>177.76</v>
      </c>
      <c r="N255" s="83">
        <v>32829781</v>
      </c>
      <c r="O255" s="83" t="s">
        <v>3092</v>
      </c>
      <c r="P255" s="84">
        <f t="shared" si="4"/>
        <v>1.2657515751575144E-2</v>
      </c>
      <c r="R255" s="94">
        <v>2.2499999999999999E-2</v>
      </c>
      <c r="S255" s="95">
        <v>37</v>
      </c>
      <c r="U255" s="94">
        <v>0.02</v>
      </c>
      <c r="V255" s="81">
        <f t="shared" si="2"/>
        <v>11.876662392392474</v>
      </c>
    </row>
    <row r="256" spans="2:41" ht="15" customHeight="1">
      <c r="B256" s="83">
        <v>551.25</v>
      </c>
      <c r="C256" s="83">
        <v>552.70000000000005</v>
      </c>
      <c r="D256" s="83">
        <v>550.20000000000005</v>
      </c>
      <c r="E256" s="83">
        <v>551.29999999999995</v>
      </c>
      <c r="F256" s="83">
        <v>4482378</v>
      </c>
      <c r="G256" s="83" t="s">
        <v>3093</v>
      </c>
      <c r="H256" s="84">
        <f t="shared" si="3"/>
        <v>-9.0694721567086134E-5</v>
      </c>
      <c r="J256" s="83">
        <v>177.63</v>
      </c>
      <c r="K256" s="83">
        <v>177.91499999999999</v>
      </c>
      <c r="L256" s="83">
        <v>175.66</v>
      </c>
      <c r="M256" s="83">
        <v>175.87</v>
      </c>
      <c r="N256" s="83">
        <v>18704150</v>
      </c>
      <c r="O256" s="83" t="s">
        <v>3093</v>
      </c>
      <c r="P256" s="84">
        <f t="shared" si="4"/>
        <v>1.0007391823505962E-2</v>
      </c>
      <c r="R256" s="94">
        <v>2.5000000000000001E-2</v>
      </c>
      <c r="S256" s="95">
        <v>23</v>
      </c>
      <c r="U256" s="94">
        <v>2.2499999999999999E-2</v>
      </c>
      <c r="V256" s="81">
        <f t="shared" si="2"/>
        <v>9.4847178579403923</v>
      </c>
    </row>
    <row r="257" spans="2:40" ht="15" customHeight="1">
      <c r="B257" s="83">
        <v>550.66</v>
      </c>
      <c r="C257" s="83">
        <v>552.32000000000005</v>
      </c>
      <c r="D257" s="83">
        <v>548.69989999999996</v>
      </c>
      <c r="E257" s="83">
        <v>550.29999999999995</v>
      </c>
      <c r="F257" s="83">
        <v>4712599</v>
      </c>
      <c r="G257" s="83" t="s">
        <v>3094</v>
      </c>
      <c r="H257" s="84">
        <f t="shared" si="3"/>
        <v>6.5418862438670899E-4</v>
      </c>
      <c r="J257" s="83">
        <v>174.70999999999995</v>
      </c>
      <c r="K257" s="83">
        <v>175.61890750057165</v>
      </c>
      <c r="L257" s="83">
        <v>172.09314543791444</v>
      </c>
      <c r="M257" s="83">
        <v>172.09314543791444</v>
      </c>
      <c r="N257" s="83">
        <v>22187927.69045848</v>
      </c>
      <c r="O257" s="83" t="s">
        <v>3094</v>
      </c>
      <c r="P257" s="84">
        <f t="shared" si="4"/>
        <v>1.5206035983749144E-2</v>
      </c>
      <c r="R257" s="94">
        <v>2.75E-2</v>
      </c>
      <c r="S257" s="95">
        <v>19</v>
      </c>
      <c r="U257" s="94">
        <v>2.5000000000000001E-2</v>
      </c>
      <c r="V257" s="81">
        <f t="shared" si="2"/>
        <v>7.3676933899352504</v>
      </c>
    </row>
    <row r="258" spans="2:40" ht="15" customHeight="1">
      <c r="B258" s="83">
        <v>545.09</v>
      </c>
      <c r="C258" s="83">
        <v>550.63</v>
      </c>
      <c r="D258" s="83">
        <v>543.33749999999998</v>
      </c>
      <c r="E258" s="83">
        <v>549.48</v>
      </c>
      <c r="F258" s="83">
        <v>6334538</v>
      </c>
      <c r="G258" s="83" t="s">
        <v>3095</v>
      </c>
      <c r="H258" s="84">
        <f t="shared" si="3"/>
        <v>-7.9893717696730704E-3</v>
      </c>
      <c r="J258" s="83">
        <v>169.606134804482</v>
      </c>
      <c r="K258" s="83">
        <v>172.15307340498512</v>
      </c>
      <c r="L258" s="83">
        <v>169.14668705694027</v>
      </c>
      <c r="M258" s="83">
        <v>171.41396181111361</v>
      </c>
      <c r="N258" s="83">
        <v>24793027.239654291</v>
      </c>
      <c r="O258" s="83" t="s">
        <v>3095</v>
      </c>
      <c r="P258" s="84">
        <f t="shared" si="4"/>
        <v>-1.0546556345414348E-2</v>
      </c>
      <c r="R258" s="94">
        <v>0.03</v>
      </c>
      <c r="S258" s="95">
        <v>19</v>
      </c>
      <c r="U258" s="94">
        <v>2.75E-2</v>
      </c>
      <c r="V258" s="81">
        <f t="shared" si="2"/>
        <v>5.5669304377145785</v>
      </c>
    </row>
    <row r="259" spans="2:40" ht="15" customHeight="1">
      <c r="B259" s="83">
        <v>547.65</v>
      </c>
      <c r="C259" s="83">
        <v>549.65</v>
      </c>
      <c r="D259" s="83">
        <v>547.44259999999997</v>
      </c>
      <c r="E259" s="83">
        <v>548.75</v>
      </c>
      <c r="F259" s="83">
        <v>4510272</v>
      </c>
      <c r="G259" s="83" t="s">
        <v>3096</v>
      </c>
      <c r="H259" s="84">
        <f t="shared" si="3"/>
        <v>-2.0045558086561055E-3</v>
      </c>
      <c r="J259" s="83">
        <v>169.18663903498737</v>
      </c>
      <c r="K259" s="83">
        <v>169.37641093071116</v>
      </c>
      <c r="L259" s="83">
        <v>167.59355391035896</v>
      </c>
      <c r="M259" s="83">
        <v>168.07797164418017</v>
      </c>
      <c r="N259" s="83">
        <v>18449560.59824853</v>
      </c>
      <c r="O259" s="83" t="s">
        <v>3096</v>
      </c>
      <c r="P259" s="84">
        <f t="shared" si="4"/>
        <v>6.5961492750177264E-3</v>
      </c>
      <c r="R259" s="94">
        <v>3.2500000000000001E-2</v>
      </c>
      <c r="S259" s="95">
        <v>9</v>
      </c>
      <c r="U259" s="94">
        <v>0.03</v>
      </c>
      <c r="V259" s="81">
        <f t="shared" si="2"/>
        <v>4.0914492401654154</v>
      </c>
    </row>
    <row r="260" spans="2:40" ht="15" customHeight="1">
      <c r="B260" s="83">
        <v>548</v>
      </c>
      <c r="C260" s="83">
        <v>548.87</v>
      </c>
      <c r="D260" s="83">
        <v>544.09</v>
      </c>
      <c r="E260" s="83">
        <v>544.53</v>
      </c>
      <c r="F260" s="83">
        <v>4968649</v>
      </c>
      <c r="G260" s="83" t="s">
        <v>3097</v>
      </c>
      <c r="H260" s="84">
        <f t="shared" si="3"/>
        <v>6.3724679999266343E-3</v>
      </c>
      <c r="J260" s="83">
        <v>167.5086559570089</v>
      </c>
      <c r="K260" s="83">
        <v>169.59614680997024</v>
      </c>
      <c r="L260" s="83">
        <v>166.47989252229587</v>
      </c>
      <c r="M260" s="83">
        <v>168.66226932311912</v>
      </c>
      <c r="N260" s="83">
        <v>25312243.584225293</v>
      </c>
      <c r="O260" s="83" t="s">
        <v>3097</v>
      </c>
      <c r="P260" s="84">
        <f t="shared" si="4"/>
        <v>-6.8397832588161789E-3</v>
      </c>
      <c r="R260" s="94">
        <v>3.5000000000000003E-2</v>
      </c>
      <c r="S260" s="95">
        <v>11</v>
      </c>
      <c r="U260" s="94">
        <v>3.2500000000000001E-2</v>
      </c>
      <c r="V260" s="81">
        <f t="shared" si="2"/>
        <v>2.9249312543105761</v>
      </c>
    </row>
    <row r="261" spans="2:40" ht="15" customHeight="1">
      <c r="B261" s="83">
        <v>544.91</v>
      </c>
      <c r="C261" s="83">
        <v>544.91</v>
      </c>
      <c r="D261" s="83">
        <v>537.79999999999995</v>
      </c>
      <c r="E261" s="83">
        <v>540.25</v>
      </c>
      <c r="F261" s="83">
        <v>5900870</v>
      </c>
      <c r="G261" s="83" t="s">
        <v>3098</v>
      </c>
      <c r="H261" s="84">
        <f t="shared" si="3"/>
        <v>8.6256362795000818E-3</v>
      </c>
      <c r="J261" s="83">
        <v>170.1654624971415</v>
      </c>
      <c r="K261" s="83">
        <v>170.85703123713694</v>
      </c>
      <c r="L261" s="83">
        <v>168.44752744111591</v>
      </c>
      <c r="M261" s="83">
        <v>168.80709524353986</v>
      </c>
      <c r="N261" s="83">
        <v>24669674.14824567</v>
      </c>
      <c r="O261" s="83" t="s">
        <v>3098</v>
      </c>
      <c r="P261" s="84">
        <f t="shared" si="4"/>
        <v>8.0468611324773232E-3</v>
      </c>
      <c r="R261" s="94">
        <v>3.7499999999999999E-2</v>
      </c>
      <c r="S261" s="95">
        <v>3</v>
      </c>
      <c r="U261" s="94">
        <v>3.5000000000000003E-2</v>
      </c>
      <c r="V261" s="81">
        <f t="shared" si="2"/>
        <v>2.0339078916376363</v>
      </c>
    </row>
    <row r="262" spans="2:40" ht="15" customHeight="1">
      <c r="B262" s="83">
        <v>541.76</v>
      </c>
      <c r="C262" s="83">
        <v>543.39</v>
      </c>
      <c r="D262" s="83">
        <v>536.16</v>
      </c>
      <c r="E262" s="83">
        <v>541.35</v>
      </c>
      <c r="F262" s="83">
        <v>6160101</v>
      </c>
      <c r="G262" s="83" t="s">
        <v>3099</v>
      </c>
      <c r="H262" s="84">
        <f t="shared" si="3"/>
        <v>7.5736584464758394E-4</v>
      </c>
      <c r="J262" s="83">
        <v>172.64248513606216</v>
      </c>
      <c r="K262" s="83">
        <v>173.23177681225698</v>
      </c>
      <c r="L262" s="83">
        <v>168.32267750971869</v>
      </c>
      <c r="M262" s="83">
        <v>172.20301337754398</v>
      </c>
      <c r="N262" s="83">
        <v>35421148.818499237</v>
      </c>
      <c r="O262" s="83" t="s">
        <v>3099</v>
      </c>
      <c r="P262" s="84">
        <f t="shared" si="4"/>
        <v>2.5520561452352375E-3</v>
      </c>
      <c r="R262" s="94">
        <v>0.04</v>
      </c>
      <c r="S262" s="95">
        <v>4</v>
      </c>
      <c r="U262" s="94">
        <v>3.7499999999999999E-2</v>
      </c>
      <c r="V262" s="81">
        <f t="shared" si="2"/>
        <v>1.3757009027259319</v>
      </c>
    </row>
    <row r="263" spans="2:40" ht="15" customHeight="1">
      <c r="B263" s="83">
        <v>542.32000000000005</v>
      </c>
      <c r="C263" s="83">
        <v>545.28</v>
      </c>
      <c r="D263" s="83">
        <v>538.74</v>
      </c>
      <c r="E263" s="83">
        <v>545.15</v>
      </c>
      <c r="F263" s="83">
        <v>4668939</v>
      </c>
      <c r="G263" s="83" t="s">
        <v>3100</v>
      </c>
      <c r="H263" s="84">
        <f t="shared" si="3"/>
        <v>-5.1912317710720579E-3</v>
      </c>
      <c r="J263" s="83">
        <v>172.7523530756917</v>
      </c>
      <c r="K263" s="83">
        <v>175.18942373656526</v>
      </c>
      <c r="L263" s="83">
        <v>171.57376972330204</v>
      </c>
      <c r="M263" s="83">
        <v>174.78990395609418</v>
      </c>
      <c r="N263" s="83">
        <v>21259112.602598596</v>
      </c>
      <c r="O263" s="83" t="s">
        <v>3100</v>
      </c>
      <c r="P263" s="84">
        <f t="shared" si="4"/>
        <v>-1.1657142857142921E-2</v>
      </c>
      <c r="R263" s="94">
        <v>4.2500000000000003E-2</v>
      </c>
      <c r="S263" s="95">
        <v>2</v>
      </c>
      <c r="U263" s="94">
        <v>0.04</v>
      </c>
      <c r="V263" s="81">
        <f t="shared" si="2"/>
        <v>0.90509441648348676</v>
      </c>
    </row>
    <row r="264" spans="2:40" ht="15" customHeight="1">
      <c r="B264" s="83">
        <v>540.24</v>
      </c>
      <c r="C264" s="83">
        <v>544.9</v>
      </c>
      <c r="D264" s="83">
        <v>539.61</v>
      </c>
      <c r="E264" s="83">
        <v>543.79</v>
      </c>
      <c r="F264" s="83">
        <v>4806244</v>
      </c>
      <c r="G264" s="83" t="s">
        <v>3101</v>
      </c>
      <c r="H264" s="84">
        <f t="shared" si="3"/>
        <v>-6.5282553927066278E-3</v>
      </c>
      <c r="J264" s="83">
        <v>173.17184884518633</v>
      </c>
      <c r="K264" s="83">
        <v>176.26812714383712</v>
      </c>
      <c r="L264" s="83">
        <v>172.80688752572601</v>
      </c>
      <c r="M264" s="83">
        <v>173.77112851589294</v>
      </c>
      <c r="N264" s="83">
        <v>24046460.950374912</v>
      </c>
      <c r="O264" s="83" t="s">
        <v>3101</v>
      </c>
      <c r="P264" s="84">
        <f t="shared" si="4"/>
        <v>-3.4486722611793974E-3</v>
      </c>
      <c r="R264" s="94">
        <v>4.4999999999999998E-2</v>
      </c>
      <c r="S264" s="95">
        <v>5</v>
      </c>
      <c r="U264" s="94">
        <v>4.2500000000000003E-2</v>
      </c>
      <c r="V264" s="81">
        <f t="shared" si="2"/>
        <v>0.57921642911080828</v>
      </c>
    </row>
    <row r="265" spans="2:40" ht="15" customHeight="1">
      <c r="B265" s="83">
        <v>543.34</v>
      </c>
      <c r="C265" s="83">
        <v>543.52</v>
      </c>
      <c r="D265" s="83">
        <v>537.17999999999995</v>
      </c>
      <c r="E265" s="83">
        <v>538.72</v>
      </c>
      <c r="F265" s="83">
        <v>6086299</v>
      </c>
      <c r="G265" s="83" t="s">
        <v>3102</v>
      </c>
      <c r="H265" s="84">
        <f t="shared" si="3"/>
        <v>8.5758835758835694E-3</v>
      </c>
      <c r="J265" s="83">
        <v>173.77112851589294</v>
      </c>
      <c r="K265" s="83">
        <v>174.080756345758</v>
      </c>
      <c r="L265" s="83">
        <v>171.00445403613077</v>
      </c>
      <c r="M265" s="83">
        <v>171.09434598673676</v>
      </c>
      <c r="N265" s="83">
        <v>24260639.081678215</v>
      </c>
      <c r="O265" s="83" t="s">
        <v>3102</v>
      </c>
      <c r="P265" s="84">
        <f t="shared" si="4"/>
        <v>1.5645067133683632E-2</v>
      </c>
      <c r="R265" s="94">
        <v>4.7500000000000001E-2</v>
      </c>
      <c r="S265" s="95">
        <v>2</v>
      </c>
      <c r="U265" s="94">
        <v>4.4999999999999998E-2</v>
      </c>
      <c r="V265" s="81">
        <f t="shared" si="2"/>
        <v>0.36054956887089862</v>
      </c>
      <c r="AN265" s="80" t="s">
        <v>2821</v>
      </c>
    </row>
    <row r="266" spans="2:40" ht="15" customHeight="1">
      <c r="B266" s="83">
        <v>532.4</v>
      </c>
      <c r="C266" s="83">
        <v>534.80989999999997</v>
      </c>
      <c r="D266" s="83">
        <v>529.11</v>
      </c>
      <c r="E266" s="83">
        <v>529.42999999999995</v>
      </c>
      <c r="F266" s="83">
        <v>6455875</v>
      </c>
      <c r="G266" s="83" t="s">
        <v>3103</v>
      </c>
      <c r="H266" s="84">
        <f t="shared" si="3"/>
        <v>5.6098067733223456E-3</v>
      </c>
      <c r="J266" s="83">
        <v>169.38639892522292</v>
      </c>
      <c r="K266" s="83">
        <v>170.99946003887487</v>
      </c>
      <c r="L266" s="83">
        <v>169.05679510633428</v>
      </c>
      <c r="M266" s="83">
        <v>170.07557054653552</v>
      </c>
      <c r="N266" s="83">
        <v>24993654.101997603</v>
      </c>
      <c r="O266" s="83" t="s">
        <v>3103</v>
      </c>
      <c r="P266" s="84">
        <f t="shared" si="4"/>
        <v>-4.0521494009866377E-3</v>
      </c>
      <c r="R266" s="94">
        <v>0.05</v>
      </c>
      <c r="S266" s="95">
        <v>1</v>
      </c>
      <c r="U266" s="94">
        <v>4.7500000000000001E-2</v>
      </c>
      <c r="V266" s="81">
        <f t="shared" si="2"/>
        <v>0.21830627132349276</v>
      </c>
    </row>
    <row r="267" spans="2:40" ht="15" customHeight="1" thickBot="1">
      <c r="B267" s="83">
        <v>536.02</v>
      </c>
      <c r="C267" s="83">
        <v>539.22500000000002</v>
      </c>
      <c r="D267" s="83">
        <v>534.44000000000005</v>
      </c>
      <c r="E267" s="83">
        <v>535.6</v>
      </c>
      <c r="F267" s="83">
        <v>5816572</v>
      </c>
      <c r="G267" s="83" t="s">
        <v>3104</v>
      </c>
      <c r="H267" s="84">
        <f t="shared" si="3"/>
        <v>7.8416728902164223E-4</v>
      </c>
      <c r="J267" s="83">
        <v>171.77352961353756</v>
      </c>
      <c r="K267" s="83">
        <v>177.91614623828031</v>
      </c>
      <c r="L267" s="83">
        <v>171.67364966841981</v>
      </c>
      <c r="M267" s="83">
        <v>173.14188486165099</v>
      </c>
      <c r="N267" s="83">
        <v>45078199.579417333</v>
      </c>
      <c r="O267" s="83" t="s">
        <v>3104</v>
      </c>
      <c r="P267" s="84">
        <f t="shared" si="4"/>
        <v>-7.9030862417075465E-3</v>
      </c>
      <c r="R267" s="100" t="s">
        <v>1964</v>
      </c>
      <c r="S267" s="100">
        <v>6</v>
      </c>
      <c r="U267" s="94">
        <v>0.05</v>
      </c>
      <c r="V267" s="81">
        <f t="shared" si="2"/>
        <v>0.1285714571397876</v>
      </c>
    </row>
    <row r="268" spans="2:40" ht="15" customHeight="1">
      <c r="B268" s="83">
        <v>535.77</v>
      </c>
      <c r="C268" s="83">
        <v>544.69050000000004</v>
      </c>
      <c r="D268" s="83">
        <v>534.82000000000005</v>
      </c>
      <c r="E268" s="83">
        <v>540.91</v>
      </c>
      <c r="F268" s="83">
        <v>6339491</v>
      </c>
      <c r="G268" s="83" t="s">
        <v>3105</v>
      </c>
      <c r="H268" s="84">
        <f t="shared" si="3"/>
        <v>-9.5025050378065856E-3</v>
      </c>
      <c r="J268" s="83">
        <v>169.85583466727644</v>
      </c>
      <c r="K268" s="83">
        <v>174.32046821404066</v>
      </c>
      <c r="L268" s="83">
        <v>164.69204150468781</v>
      </c>
      <c r="M268" s="83">
        <v>164.75196947175846</v>
      </c>
      <c r="N268" s="83">
        <v>45622351.860797904</v>
      </c>
      <c r="O268" s="83" t="s">
        <v>3105</v>
      </c>
      <c r="P268" s="84">
        <f t="shared" si="4"/>
        <v>3.0979084571082449E-2</v>
      </c>
      <c r="R268" s="101"/>
      <c r="U268" s="94">
        <v>5.0999999999999997E-2</v>
      </c>
      <c r="V268" s="81">
        <f t="shared" si="2"/>
        <v>0.10323084964993744</v>
      </c>
    </row>
    <row r="269" spans="2:40" ht="15" customHeight="1">
      <c r="B269" s="83">
        <v>544.88</v>
      </c>
      <c r="C269" s="83">
        <v>546.05999999999995</v>
      </c>
      <c r="D269" s="83">
        <v>541.99</v>
      </c>
      <c r="E269" s="83">
        <v>545.22</v>
      </c>
      <c r="F269" s="83">
        <v>7158205</v>
      </c>
      <c r="G269" s="83" t="s">
        <v>1962</v>
      </c>
      <c r="H269" s="84">
        <f t="shared" si="3"/>
        <v>-6.2360148197060372E-4</v>
      </c>
      <c r="J269" s="83">
        <v>165.12152526869423</v>
      </c>
      <c r="K269" s="83">
        <v>169.47629087582891</v>
      </c>
      <c r="L269" s="83">
        <v>164.06279785044586</v>
      </c>
      <c r="M269" s="83">
        <v>167.55859592956776</v>
      </c>
      <c r="N269" s="83">
        <v>33603616.782553956</v>
      </c>
      <c r="O269" s="83" t="s">
        <v>1962</v>
      </c>
      <c r="P269" s="84">
        <f t="shared" si="4"/>
        <v>-1.4544587505960882E-2</v>
      </c>
      <c r="R269" s="101"/>
    </row>
    <row r="270" spans="2:40" ht="15" customHeight="1">
      <c r="B270" s="83">
        <v>546.82000000000005</v>
      </c>
      <c r="C270" s="83">
        <v>547.45000000000005</v>
      </c>
      <c r="D270" s="83">
        <v>540.58000000000004</v>
      </c>
      <c r="E270" s="83">
        <v>540.63</v>
      </c>
      <c r="F270" s="83">
        <v>7766058</v>
      </c>
      <c r="G270" s="83" t="s">
        <v>1961</v>
      </c>
      <c r="H270" s="84">
        <f t="shared" si="3"/>
        <v>1.144960509035764E-2</v>
      </c>
      <c r="J270" s="83">
        <v>167.66846386919732</v>
      </c>
      <c r="K270" s="83">
        <v>167.74836782529152</v>
      </c>
      <c r="L270" s="83">
        <v>165.21641121655608</v>
      </c>
      <c r="M270" s="83">
        <v>165.51605105190941</v>
      </c>
      <c r="N270" s="83">
        <v>21400380.201247789</v>
      </c>
      <c r="O270" s="83" t="s">
        <v>1961</v>
      </c>
      <c r="P270" s="84">
        <f t="shared" si="4"/>
        <v>1.3004254292007467E-2</v>
      </c>
      <c r="R270" s="101"/>
    </row>
    <row r="271" spans="2:40" ht="15" customHeight="1">
      <c r="B271" s="83">
        <v>546.26</v>
      </c>
      <c r="C271" s="83">
        <v>546.47</v>
      </c>
      <c r="D271" s="83">
        <v>541.70000000000005</v>
      </c>
      <c r="E271" s="83">
        <v>543.47</v>
      </c>
      <c r="F271" s="83">
        <v>7255342</v>
      </c>
      <c r="G271" s="83" t="s">
        <v>1960</v>
      </c>
      <c r="H271" s="84">
        <f t="shared" si="3"/>
        <v>5.1336780319060082E-3</v>
      </c>
      <c r="J271" s="83">
        <v>167.22899211067914</v>
      </c>
      <c r="K271" s="83">
        <v>170.44512634347126</v>
      </c>
      <c r="L271" s="83">
        <v>166.74956837411384</v>
      </c>
      <c r="M271" s="83">
        <v>168.72719128744566</v>
      </c>
      <c r="N271" s="83">
        <v>36314975.90155115</v>
      </c>
      <c r="O271" s="83" t="s">
        <v>1960</v>
      </c>
      <c r="P271" s="84">
        <f t="shared" si="4"/>
        <v>-8.8794175102112627E-3</v>
      </c>
      <c r="R271" s="101"/>
    </row>
    <row r="272" spans="2:40" ht="15" customHeight="1">
      <c r="B272" s="83">
        <v>542.76</v>
      </c>
      <c r="C272" s="83">
        <v>543.24890000000005</v>
      </c>
      <c r="D272" s="83">
        <v>537.84</v>
      </c>
      <c r="E272" s="83">
        <v>538.26</v>
      </c>
      <c r="F272" s="83">
        <v>7362193</v>
      </c>
      <c r="G272" s="83" t="s">
        <v>1959</v>
      </c>
      <c r="H272" s="84">
        <f t="shared" si="3"/>
        <v>8.360271987515322E-3</v>
      </c>
      <c r="J272" s="83">
        <v>165.20142922478843</v>
      </c>
      <c r="K272" s="83">
        <v>167.30889606677334</v>
      </c>
      <c r="L272" s="83">
        <v>163.64330208095126</v>
      </c>
      <c r="M272" s="83">
        <v>166.93934026983757</v>
      </c>
      <c r="N272" s="83">
        <v>22744860.315265302</v>
      </c>
      <c r="O272" s="83" t="s">
        <v>1959</v>
      </c>
      <c r="P272" s="84">
        <f t="shared" si="4"/>
        <v>-1.0410434366399324E-2</v>
      </c>
    </row>
    <row r="273" spans="2:18" ht="15" customHeight="1">
      <c r="B273" s="83">
        <v>540.11</v>
      </c>
      <c r="C273" s="83">
        <v>541.41999999999996</v>
      </c>
      <c r="D273" s="83">
        <v>538.24</v>
      </c>
      <c r="E273" s="83">
        <v>540.37</v>
      </c>
      <c r="F273" s="83">
        <v>5031301</v>
      </c>
      <c r="G273" s="83" t="s">
        <v>1958</v>
      </c>
      <c r="H273" s="84">
        <f t="shared" si="3"/>
        <v>-4.8115180339391994E-4</v>
      </c>
      <c r="J273" s="83">
        <v>166.60973645094896</v>
      </c>
      <c r="K273" s="83">
        <v>168.13789961125082</v>
      </c>
      <c r="L273" s="83">
        <v>160.73679567802421</v>
      </c>
      <c r="M273" s="83">
        <v>161.11633946947171</v>
      </c>
      <c r="N273" s="83">
        <v>31807395.331005674</v>
      </c>
      <c r="O273" s="83" t="s">
        <v>1958</v>
      </c>
      <c r="P273" s="84">
        <f t="shared" si="4"/>
        <v>3.4095840307482472E-2</v>
      </c>
    </row>
    <row r="274" spans="2:18" ht="15" customHeight="1">
      <c r="B274" s="83">
        <v>539.44000000000005</v>
      </c>
      <c r="C274" s="83">
        <v>541.48</v>
      </c>
      <c r="D274" s="83">
        <v>535.78</v>
      </c>
      <c r="E274" s="83">
        <v>536.33000000000004</v>
      </c>
      <c r="F274" s="83">
        <v>7356804</v>
      </c>
      <c r="G274" s="83" t="s">
        <v>1957</v>
      </c>
      <c r="H274" s="84">
        <f t="shared" si="3"/>
        <v>5.7986687300728423E-3</v>
      </c>
      <c r="J274" s="83">
        <v>160.69684369997708</v>
      </c>
      <c r="K274" s="83">
        <v>161.86543905785499</v>
      </c>
      <c r="L274" s="83">
        <v>157.39081751657898</v>
      </c>
      <c r="M274" s="83">
        <v>159.72800823233473</v>
      </c>
      <c r="N274" s="83">
        <v>24974252.809799101</v>
      </c>
      <c r="O274" s="83" t="s">
        <v>1957</v>
      </c>
      <c r="P274" s="84">
        <f t="shared" si="4"/>
        <v>6.0655327663832193E-3</v>
      </c>
      <c r="R274" s="101"/>
    </row>
    <row r="275" spans="2:18" ht="15" customHeight="1">
      <c r="B275" s="83">
        <v>535.91999999999996</v>
      </c>
      <c r="C275" s="83">
        <v>535.91999999999996</v>
      </c>
      <c r="D275" s="83">
        <v>530.39</v>
      </c>
      <c r="E275" s="83">
        <v>534.5</v>
      </c>
      <c r="F275" s="83">
        <v>7793576</v>
      </c>
      <c r="G275" s="83" t="s">
        <v>1956</v>
      </c>
      <c r="H275" s="84">
        <f t="shared" si="3"/>
        <v>2.6566884939194235E-3</v>
      </c>
      <c r="J275" s="83">
        <v>159.38841641893436</v>
      </c>
      <c r="K275" s="83">
        <v>160.24738394694714</v>
      </c>
      <c r="L275" s="83">
        <v>157.70024558655382</v>
      </c>
      <c r="M275" s="83">
        <v>158.90899268236905</v>
      </c>
      <c r="N275" s="83">
        <v>31923226.391849358</v>
      </c>
      <c r="O275" s="83" t="s">
        <v>1956</v>
      </c>
      <c r="P275" s="84">
        <f t="shared" si="4"/>
        <v>3.0169704588309809E-3</v>
      </c>
      <c r="R275" s="101"/>
    </row>
    <row r="276" spans="2:18" ht="15" customHeight="1">
      <c r="B276" s="83">
        <v>518.65</v>
      </c>
      <c r="C276" s="83">
        <v>521.63059999999996</v>
      </c>
      <c r="D276" s="83">
        <v>517.36</v>
      </c>
      <c r="E276" s="83">
        <v>520.69000000000005</v>
      </c>
      <c r="F276" s="83">
        <v>4739506</v>
      </c>
      <c r="G276" s="83" t="s">
        <v>1955</v>
      </c>
      <c r="H276" s="84">
        <f t="shared" si="3"/>
        <v>-3.9178782000808265E-3</v>
      </c>
      <c r="J276" s="83">
        <v>154.19465927281038</v>
      </c>
      <c r="K276" s="83">
        <v>156.24219814772465</v>
      </c>
      <c r="L276" s="83">
        <v>153.64531957466266</v>
      </c>
      <c r="M276" s="83">
        <v>155.36325463068829</v>
      </c>
      <c r="N276" s="83">
        <v>22898525.798179846</v>
      </c>
      <c r="O276" s="83" t="s">
        <v>1955</v>
      </c>
      <c r="P276" s="84">
        <f t="shared" si="4"/>
        <v>-7.5216972034716223E-3</v>
      </c>
      <c r="R276" s="101"/>
    </row>
    <row r="277" spans="2:18" ht="15" customHeight="1">
      <c r="B277" s="83">
        <v>519.34</v>
      </c>
      <c r="C277" s="83">
        <v>524.23</v>
      </c>
      <c r="D277" s="83">
        <v>516.34500000000003</v>
      </c>
      <c r="E277" s="83">
        <v>519.54</v>
      </c>
      <c r="F277" s="83">
        <v>5088200</v>
      </c>
      <c r="G277" s="83" t="s">
        <v>1954</v>
      </c>
      <c r="H277" s="84">
        <f t="shared" si="3"/>
        <v>-3.8495592254672584E-4</v>
      </c>
      <c r="J277" s="83">
        <v>155.56301452092382</v>
      </c>
      <c r="K277" s="83">
        <v>157.22102160987876</v>
      </c>
      <c r="L277" s="83">
        <v>153.91499542648063</v>
      </c>
      <c r="M277" s="83">
        <v>155.732810427624</v>
      </c>
      <c r="N277" s="83">
        <v>38433648.471409775</v>
      </c>
      <c r="O277" s="83" t="s">
        <v>1954</v>
      </c>
      <c r="P277" s="84">
        <f t="shared" si="4"/>
        <v>-1.0903027193431836E-3</v>
      </c>
      <c r="R277" s="101"/>
    </row>
    <row r="278" spans="2:18" ht="15" customHeight="1">
      <c r="B278" s="83">
        <v>515.9</v>
      </c>
      <c r="C278" s="83">
        <v>518.17999999999995</v>
      </c>
      <c r="D278" s="83">
        <v>511.1</v>
      </c>
      <c r="E278" s="83">
        <v>514.91999999999996</v>
      </c>
      <c r="F278" s="83">
        <v>5467344</v>
      </c>
      <c r="G278" s="83" t="s">
        <v>1953</v>
      </c>
      <c r="H278" s="84">
        <f t="shared" si="3"/>
        <v>1.9032082653616111E-3</v>
      </c>
      <c r="J278" s="83">
        <v>152.61655613994967</v>
      </c>
      <c r="K278" s="83">
        <v>166.78952035216096</v>
      </c>
      <c r="L278" s="83">
        <v>149.31062983649667</v>
      </c>
      <c r="M278" s="83">
        <v>165.87062485707747</v>
      </c>
      <c r="N278" s="83">
        <v>78995266.6743747</v>
      </c>
      <c r="O278" s="83" t="s">
        <v>1953</v>
      </c>
      <c r="P278" s="84">
        <f t="shared" si="4"/>
        <v>-7.9906063708074848E-2</v>
      </c>
      <c r="R278" s="101"/>
    </row>
    <row r="279" spans="2:18" ht="15" customHeight="1">
      <c r="B279" s="83">
        <v>513.58000000000004</v>
      </c>
      <c r="C279" s="83">
        <v>517.82500000000005</v>
      </c>
      <c r="D279" s="83">
        <v>511.94</v>
      </c>
      <c r="E279" s="83">
        <v>512.89</v>
      </c>
      <c r="F279" s="83">
        <v>4694270</v>
      </c>
      <c r="G279" s="83" t="s">
        <v>1952</v>
      </c>
      <c r="H279" s="84">
        <f t="shared" si="3"/>
        <v>1.3453177094504554E-3</v>
      </c>
      <c r="J279" s="83">
        <v>165.0016693345529</v>
      </c>
      <c r="K279" s="83">
        <v>166.53982048936655</v>
      </c>
      <c r="L279" s="83">
        <v>162.93415447061508</v>
      </c>
      <c r="M279" s="83">
        <v>163.76315801509259</v>
      </c>
      <c r="N279" s="83">
        <v>10704800.635796465</v>
      </c>
      <c r="O279" s="83" t="s">
        <v>1952</v>
      </c>
      <c r="P279" s="84">
        <f t="shared" si="4"/>
        <v>7.5628202000488365E-3</v>
      </c>
      <c r="R279" s="101"/>
    </row>
    <row r="280" spans="2:18" ht="15" customHeight="1">
      <c r="B280" s="83">
        <v>517.99</v>
      </c>
      <c r="C280" s="83">
        <v>520.85</v>
      </c>
      <c r="D280" s="83">
        <v>516.27</v>
      </c>
      <c r="E280" s="83">
        <v>517.08000000000004</v>
      </c>
      <c r="F280" s="83">
        <v>4793497</v>
      </c>
      <c r="G280" s="83" t="s">
        <v>1951</v>
      </c>
      <c r="H280" s="84">
        <f t="shared" si="3"/>
        <v>1.7598824166473737E-3</v>
      </c>
      <c r="J280" s="83">
        <v>165.85064886805395</v>
      </c>
      <c r="K280" s="83">
        <v>166.8993882917905</v>
      </c>
      <c r="L280" s="83">
        <v>164.27254573519318</v>
      </c>
      <c r="M280" s="83">
        <v>164.31749171049617</v>
      </c>
      <c r="N280" s="83">
        <v>15327744.705855422</v>
      </c>
      <c r="O280" s="83" t="s">
        <v>1951</v>
      </c>
      <c r="P280" s="84">
        <f t="shared" si="4"/>
        <v>9.3304561894054228E-3</v>
      </c>
      <c r="R280" s="101"/>
    </row>
    <row r="281" spans="2:18" ht="15" customHeight="1">
      <c r="B281" s="83">
        <v>520.71</v>
      </c>
      <c r="C281" s="83">
        <v>522.41</v>
      </c>
      <c r="D281" s="83">
        <v>516.89</v>
      </c>
      <c r="E281" s="83">
        <v>519.12</v>
      </c>
      <c r="F281" s="83">
        <v>6285390</v>
      </c>
      <c r="G281" s="83" t="s">
        <v>1950</v>
      </c>
      <c r="H281" s="84">
        <f t="shared" si="3"/>
        <v>3.0628756356911868E-3</v>
      </c>
      <c r="J281" s="83">
        <v>165.6109369997713</v>
      </c>
      <c r="K281" s="83">
        <v>166.49986851131942</v>
      </c>
      <c r="L281" s="83">
        <v>163.46351817973925</v>
      </c>
      <c r="M281" s="83">
        <v>164.75696346901438</v>
      </c>
      <c r="N281" s="83">
        <v>16865184.477362491</v>
      </c>
      <c r="O281" s="83" t="s">
        <v>1950</v>
      </c>
      <c r="P281" s="84">
        <f t="shared" si="4"/>
        <v>5.1832317904882963E-3</v>
      </c>
      <c r="R281" s="101"/>
    </row>
    <row r="282" spans="2:18" ht="15" customHeight="1">
      <c r="B282" s="83">
        <v>513.35</v>
      </c>
      <c r="C282" s="83">
        <v>518.44000000000005</v>
      </c>
      <c r="D282" s="83">
        <v>512.77</v>
      </c>
      <c r="E282" s="83">
        <v>515.13</v>
      </c>
      <c r="F282" s="83">
        <v>5784483</v>
      </c>
      <c r="G282" s="83" t="s">
        <v>1949</v>
      </c>
      <c r="H282" s="84">
        <f t="shared" si="3"/>
        <v>-3.4554384330168775E-3</v>
      </c>
      <c r="J282" s="83">
        <v>162.59456265721468</v>
      </c>
      <c r="K282" s="83">
        <v>163.74318202606901</v>
      </c>
      <c r="L282" s="83">
        <v>160.73679567802421</v>
      </c>
      <c r="M282" s="83">
        <v>162.32488680539672</v>
      </c>
      <c r="N282" s="83">
        <v>21930619.779749304</v>
      </c>
      <c r="O282" s="83" t="s">
        <v>1949</v>
      </c>
      <c r="P282" s="84">
        <f t="shared" si="4"/>
        <v>1.6613339896627277E-3</v>
      </c>
      <c r="R282" s="101"/>
    </row>
    <row r="283" spans="2:18" ht="15" customHeight="1">
      <c r="B283" s="83">
        <v>509.74</v>
      </c>
      <c r="C283" s="83">
        <v>511.5</v>
      </c>
      <c r="D283" s="83">
        <v>497.76</v>
      </c>
      <c r="E283" s="83">
        <v>503.26</v>
      </c>
      <c r="F283" s="83">
        <v>7873686</v>
      </c>
      <c r="G283" s="83" t="s">
        <v>1948</v>
      </c>
      <c r="H283" s="84">
        <f t="shared" si="3"/>
        <v>1.2876048165957998E-2</v>
      </c>
      <c r="J283" s="83">
        <v>160.69684369997708</v>
      </c>
      <c r="K283" s="83">
        <v>161.18026263434709</v>
      </c>
      <c r="L283" s="83">
        <v>156.96632774982845</v>
      </c>
      <c r="M283" s="83">
        <v>159.66808026526411</v>
      </c>
      <c r="N283" s="83">
        <v>20664328.535287052</v>
      </c>
      <c r="O283" s="83" t="s">
        <v>1948</v>
      </c>
      <c r="P283" s="84">
        <f t="shared" si="4"/>
        <v>6.4431377455271832E-3</v>
      </c>
    </row>
    <row r="284" spans="2:18" ht="15" customHeight="1">
      <c r="B284" s="83">
        <v>509.49</v>
      </c>
      <c r="C284" s="83">
        <v>510.54969999999997</v>
      </c>
      <c r="D284" s="83">
        <v>504.26</v>
      </c>
      <c r="E284" s="83">
        <v>504.54</v>
      </c>
      <c r="F284" s="83">
        <v>6525457</v>
      </c>
      <c r="G284" s="83" t="s">
        <v>1947</v>
      </c>
      <c r="H284" s="84">
        <f t="shared" si="3"/>
        <v>9.810916874777087E-3</v>
      </c>
      <c r="J284" s="83">
        <v>161.86543905785499</v>
      </c>
      <c r="K284" s="83">
        <v>162.48469471758514</v>
      </c>
      <c r="L284" s="83">
        <v>159.19864452321056</v>
      </c>
      <c r="M284" s="83">
        <v>161.8504570660873</v>
      </c>
      <c r="N284" s="83">
        <v>15974393.038749931</v>
      </c>
      <c r="O284" s="83" t="s">
        <v>1947</v>
      </c>
      <c r="P284" s="84">
        <f t="shared" si="4"/>
        <v>9.256687957059917E-5</v>
      </c>
      <c r="R284" s="101"/>
    </row>
    <row r="285" spans="2:18" ht="15" customHeight="1">
      <c r="B285" s="83">
        <v>506.42</v>
      </c>
      <c r="C285" s="83">
        <v>508.74</v>
      </c>
      <c r="D285" s="83">
        <v>500.96</v>
      </c>
      <c r="E285" s="83">
        <v>506.81</v>
      </c>
      <c r="F285" s="83">
        <v>4210016</v>
      </c>
      <c r="G285" s="83" t="s">
        <v>1946</v>
      </c>
      <c r="H285" s="84">
        <f t="shared" si="3"/>
        <v>-7.6951914918799158E-4</v>
      </c>
      <c r="J285" s="83">
        <v>162.22500686027894</v>
      </c>
      <c r="K285" s="83">
        <v>164.75196947175846</v>
      </c>
      <c r="L285" s="83">
        <v>160.1875558598216</v>
      </c>
      <c r="M285" s="83">
        <v>164.06279785044586</v>
      </c>
      <c r="N285" s="83">
        <v>20896239.956270397</v>
      </c>
      <c r="O285" s="83" t="s">
        <v>1946</v>
      </c>
      <c r="P285" s="84">
        <f t="shared" si="4"/>
        <v>-1.1201753317910623E-2</v>
      </c>
      <c r="R285" s="101"/>
    </row>
    <row r="286" spans="2:18" ht="15" customHeight="1">
      <c r="B286" s="83">
        <v>506.11</v>
      </c>
      <c r="C286" s="83">
        <v>506.52</v>
      </c>
      <c r="D286" s="83">
        <v>499.75</v>
      </c>
      <c r="E286" s="83">
        <v>502.44</v>
      </c>
      <c r="F286" s="83">
        <v>6933423</v>
      </c>
      <c r="G286" s="83" t="s">
        <v>1945</v>
      </c>
      <c r="H286" s="84">
        <f t="shared" si="3"/>
        <v>7.3043547488258476E-3</v>
      </c>
      <c r="J286" s="83">
        <v>163.65329007546302</v>
      </c>
      <c r="K286" s="83">
        <v>168.03801966613307</v>
      </c>
      <c r="L286" s="83">
        <v>162.804310541962</v>
      </c>
      <c r="M286" s="83">
        <v>166.8993882917905</v>
      </c>
      <c r="N286" s="83">
        <v>35190300.674031258</v>
      </c>
      <c r="O286" s="83" t="s">
        <v>1945</v>
      </c>
      <c r="P286" s="84">
        <f t="shared" si="4"/>
        <v>-1.944943147815692E-2</v>
      </c>
      <c r="R286" s="101"/>
    </row>
    <row r="287" spans="2:18" ht="15" customHeight="1">
      <c r="B287" s="83">
        <v>502.41</v>
      </c>
      <c r="C287" s="83">
        <v>503</v>
      </c>
      <c r="D287" s="83">
        <v>492.22309999999999</v>
      </c>
      <c r="E287" s="83">
        <v>493.26</v>
      </c>
      <c r="F287" s="83">
        <v>6184333</v>
      </c>
      <c r="G287" s="83" t="s">
        <v>1944</v>
      </c>
      <c r="H287" s="84">
        <f t="shared" si="3"/>
        <v>1.8550054737866528E-2</v>
      </c>
      <c r="J287" s="83">
        <v>161.27614738166014</v>
      </c>
      <c r="K287" s="83">
        <v>161.51585924994279</v>
      </c>
      <c r="L287" s="83">
        <v>157.9002052366796</v>
      </c>
      <c r="M287" s="83">
        <v>158.33468299794188</v>
      </c>
      <c r="N287" s="83">
        <v>30824487.301928919</v>
      </c>
      <c r="O287" s="83" t="s">
        <v>1944</v>
      </c>
      <c r="P287" s="84">
        <f t="shared" si="4"/>
        <v>1.8577511433527816E-2</v>
      </c>
      <c r="R287" s="101"/>
    </row>
    <row r="288" spans="2:18" ht="15" customHeight="1">
      <c r="B288" s="83">
        <v>492.07</v>
      </c>
      <c r="C288" s="83">
        <v>501.18</v>
      </c>
      <c r="D288" s="83">
        <v>490.7</v>
      </c>
      <c r="E288" s="83">
        <v>496.69</v>
      </c>
      <c r="F288" s="83">
        <v>8047601</v>
      </c>
      <c r="G288" s="83" t="s">
        <v>1943</v>
      </c>
      <c r="H288" s="84">
        <f t="shared" si="3"/>
        <v>-9.3015764360063757E-3</v>
      </c>
      <c r="J288" s="83">
        <v>157.53064943974385</v>
      </c>
      <c r="K288" s="83">
        <v>159.82788817745251</v>
      </c>
      <c r="L288" s="83">
        <v>156.16229419163042</v>
      </c>
      <c r="M288" s="83">
        <v>157.72042133546759</v>
      </c>
      <c r="N288" s="83">
        <v>18598062.882490989</v>
      </c>
      <c r="O288" s="83" t="s">
        <v>1943</v>
      </c>
      <c r="P288" s="84">
        <f t="shared" si="4"/>
        <v>-1.2032170223543748E-3</v>
      </c>
      <c r="R288" s="101"/>
    </row>
    <row r="289" spans="2:42" ht="15" customHeight="1">
      <c r="B289" s="83">
        <v>484.29</v>
      </c>
      <c r="C289" s="83">
        <v>486.48</v>
      </c>
      <c r="D289" s="83">
        <v>477.19</v>
      </c>
      <c r="E289" s="83">
        <v>478.07</v>
      </c>
      <c r="F289" s="83">
        <v>6236319</v>
      </c>
      <c r="G289" s="83" t="s">
        <v>1942</v>
      </c>
      <c r="H289" s="84">
        <f t="shared" si="3"/>
        <v>1.301064697638421E-2</v>
      </c>
      <c r="J289" s="83">
        <v>153.7152355362451</v>
      </c>
      <c r="K289" s="83">
        <v>154.42438314658128</v>
      </c>
      <c r="L289" s="83">
        <v>150.68887319917673</v>
      </c>
      <c r="M289" s="83">
        <v>150.88863308941225</v>
      </c>
      <c r="N289" s="83">
        <v>15929451.08373877</v>
      </c>
      <c r="O289" s="83" t="s">
        <v>1942</v>
      </c>
      <c r="P289" s="84">
        <f t="shared" si="4"/>
        <v>1.8733037664658836E-2</v>
      </c>
      <c r="R289" s="101"/>
    </row>
    <row r="290" spans="2:42" ht="15" customHeight="1">
      <c r="B290" s="83">
        <v>472.37</v>
      </c>
      <c r="C290" s="83">
        <v>479.49</v>
      </c>
      <c r="D290" s="83">
        <v>467.33</v>
      </c>
      <c r="E290" s="83">
        <v>479.02</v>
      </c>
      <c r="F290" s="83">
        <v>7762501</v>
      </c>
      <c r="G290" s="83" t="s">
        <v>1941</v>
      </c>
      <c r="H290" s="84">
        <f t="shared" si="3"/>
        <v>-1.388251012483821E-2</v>
      </c>
      <c r="J290" s="83">
        <v>149.68008575348728</v>
      </c>
      <c r="K290" s="83">
        <v>150.87864509490049</v>
      </c>
      <c r="L290" s="83">
        <v>148.22183855476786</v>
      </c>
      <c r="M290" s="83">
        <v>150.78375914703861</v>
      </c>
      <c r="N290" s="83">
        <v>16167189.500314811</v>
      </c>
      <c r="O290" s="83" t="s">
        <v>1941</v>
      </c>
      <c r="P290" s="84">
        <f t="shared" si="4"/>
        <v>-7.3195773854867197E-3</v>
      </c>
      <c r="R290" s="101"/>
    </row>
    <row r="291" spans="2:42" ht="15" customHeight="1">
      <c r="B291" s="83">
        <v>483.9</v>
      </c>
      <c r="C291" s="83">
        <v>488.16</v>
      </c>
      <c r="D291" s="83">
        <v>481.5</v>
      </c>
      <c r="E291" s="83">
        <v>484.79</v>
      </c>
      <c r="F291" s="83">
        <v>5638939</v>
      </c>
      <c r="G291" s="83" t="s">
        <v>1940</v>
      </c>
      <c r="H291" s="84">
        <f t="shared" si="3"/>
        <v>-1.8358464489780513E-3</v>
      </c>
      <c r="J291" s="83">
        <v>153.17588383260917</v>
      </c>
      <c r="K291" s="83">
        <v>156.88142979647836</v>
      </c>
      <c r="L291" s="83">
        <v>150.71883718271206</v>
      </c>
      <c r="M291" s="83">
        <v>156.42198204893663</v>
      </c>
      <c r="N291" s="83">
        <v>19536862.957815815</v>
      </c>
      <c r="O291" s="83" t="s">
        <v>1940</v>
      </c>
      <c r="P291" s="84">
        <f t="shared" si="4"/>
        <v>-2.0752186961241259E-2</v>
      </c>
      <c r="R291" s="101"/>
    </row>
    <row r="292" spans="2:42" ht="15" customHeight="1">
      <c r="B292" s="83">
        <v>483.23</v>
      </c>
      <c r="C292" s="83">
        <v>491.76499999999999</v>
      </c>
      <c r="D292" s="83">
        <v>478.23</v>
      </c>
      <c r="E292" s="83">
        <v>488.65</v>
      </c>
      <c r="F292" s="83">
        <v>6374869</v>
      </c>
      <c r="G292" s="83" t="s">
        <v>1939</v>
      </c>
      <c r="H292" s="84">
        <f t="shared" si="3"/>
        <v>-1.1091783485111972E-2</v>
      </c>
      <c r="J292" s="83">
        <v>155.3133146581294</v>
      </c>
      <c r="K292" s="83">
        <v>157.99009718728558</v>
      </c>
      <c r="L292" s="83">
        <v>153.72522353075686</v>
      </c>
      <c r="M292" s="83">
        <v>155.28335067459406</v>
      </c>
      <c r="N292" s="83">
        <v>16941836.501860231</v>
      </c>
      <c r="O292" s="83" t="s">
        <v>1939</v>
      </c>
      <c r="P292" s="84">
        <f t="shared" si="4"/>
        <v>1.9296327265716506E-4</v>
      </c>
      <c r="R292" s="101"/>
    </row>
    <row r="293" spans="2:42" ht="15" customHeight="1">
      <c r="B293" s="83">
        <v>494.09</v>
      </c>
      <c r="C293" s="83">
        <v>499.27</v>
      </c>
      <c r="D293" s="83">
        <v>493.42</v>
      </c>
      <c r="E293" s="83">
        <v>496.03</v>
      </c>
      <c r="F293" s="83">
        <v>8200583</v>
      </c>
      <c r="G293" s="83" t="s">
        <v>1938</v>
      </c>
      <c r="H293" s="84">
        <f t="shared" si="3"/>
        <v>-3.911053766909256E-3</v>
      </c>
      <c r="J293" s="83">
        <v>158.48949691287442</v>
      </c>
      <c r="K293" s="83">
        <v>161.85545106334322</v>
      </c>
      <c r="L293" s="83">
        <v>157.45573948090552</v>
      </c>
      <c r="M293" s="83">
        <v>161.37602732677792</v>
      </c>
      <c r="N293" s="83">
        <v>15709643.193635171</v>
      </c>
      <c r="O293" s="83" t="s">
        <v>1938</v>
      </c>
      <c r="P293" s="84">
        <f t="shared" si="4"/>
        <v>-1.7886983969796377E-2</v>
      </c>
      <c r="R293" s="101"/>
    </row>
    <row r="294" spans="2:42" ht="15" customHeight="1">
      <c r="B294" s="83">
        <v>495.48</v>
      </c>
      <c r="C294" s="83">
        <v>500.26</v>
      </c>
      <c r="D294" s="83">
        <v>490.69</v>
      </c>
      <c r="E294" s="83">
        <v>500.05</v>
      </c>
      <c r="F294" s="83">
        <v>7701488</v>
      </c>
      <c r="G294" s="83" t="s">
        <v>1937</v>
      </c>
      <c r="H294" s="84">
        <f t="shared" si="3"/>
        <v>-9.1390860913908023E-3</v>
      </c>
      <c r="J294" s="83">
        <v>161.27614738166014</v>
      </c>
      <c r="K294" s="83">
        <v>163.83307397667502</v>
      </c>
      <c r="L294" s="83">
        <v>159.72800823233473</v>
      </c>
      <c r="M294" s="83">
        <v>162.1151389206494</v>
      </c>
      <c r="N294" s="83">
        <v>18277874.480682276</v>
      </c>
      <c r="O294" s="83" t="s">
        <v>1937</v>
      </c>
      <c r="P294" s="84">
        <f t="shared" si="4"/>
        <v>-5.1752818680304014E-3</v>
      </c>
      <c r="R294" s="101"/>
    </row>
    <row r="295" spans="2:42" ht="15" customHeight="1">
      <c r="B295" s="83">
        <v>490.55</v>
      </c>
      <c r="C295" s="83">
        <v>493</v>
      </c>
      <c r="D295" s="83">
        <v>478</v>
      </c>
      <c r="E295" s="83">
        <v>480.69</v>
      </c>
      <c r="F295" s="83">
        <v>11541195</v>
      </c>
      <c r="G295" s="83" t="s">
        <v>1936</v>
      </c>
      <c r="H295" s="84">
        <f t="shared" si="3"/>
        <v>2.051218040733116E-2</v>
      </c>
      <c r="J295" s="83">
        <v>159.20863251772235</v>
      </c>
      <c r="K295" s="83">
        <v>159.66808026526411</v>
      </c>
      <c r="L295" s="83">
        <v>155.39821261147949</v>
      </c>
      <c r="M295" s="83">
        <v>155.39821261147949</v>
      </c>
      <c r="N295" s="83">
        <v>22609132.367237139</v>
      </c>
      <c r="O295" s="83" t="s">
        <v>1936</v>
      </c>
      <c r="P295" s="84">
        <f t="shared" si="4"/>
        <v>2.4520358646399121E-2</v>
      </c>
      <c r="R295" s="101"/>
    </row>
    <row r="296" spans="2:42" ht="15" customHeight="1">
      <c r="B296" s="83">
        <v>482.06</v>
      </c>
      <c r="C296" s="83">
        <v>490.3</v>
      </c>
      <c r="D296" s="83">
        <v>468.33</v>
      </c>
      <c r="E296" s="83">
        <v>489.15</v>
      </c>
      <c r="F296" s="83">
        <v>16651303</v>
      </c>
      <c r="G296" s="83" t="s">
        <v>1935</v>
      </c>
      <c r="H296" s="84">
        <f t="shared" si="3"/>
        <v>-1.4494531329857896E-2</v>
      </c>
      <c r="J296" s="83">
        <v>155.18347072947631</v>
      </c>
      <c r="K296" s="83">
        <v>159.8378761719643</v>
      </c>
      <c r="L296" s="83">
        <v>152.01727646924303</v>
      </c>
      <c r="M296" s="83">
        <v>158.56940086896861</v>
      </c>
      <c r="N296" s="83">
        <v>35312934.902409717</v>
      </c>
      <c r="O296" s="83" t="s">
        <v>1935</v>
      </c>
      <c r="P296" s="84">
        <f t="shared" si="4"/>
        <v>-2.1352985638699695E-2</v>
      </c>
      <c r="R296" s="101"/>
    </row>
    <row r="297" spans="2:42" ht="15" customHeight="1">
      <c r="B297" s="83">
        <v>499.1</v>
      </c>
      <c r="C297" s="83">
        <v>502.06119999999999</v>
      </c>
      <c r="D297" s="83">
        <v>453.16</v>
      </c>
      <c r="E297" s="83">
        <v>453.49</v>
      </c>
      <c r="F297" s="83">
        <v>29286594</v>
      </c>
      <c r="G297" s="83" t="s">
        <v>1934</v>
      </c>
      <c r="H297" s="84">
        <f t="shared" si="3"/>
        <v>0.10057553639551031</v>
      </c>
      <c r="J297" s="83">
        <v>160.8666396066773</v>
      </c>
      <c r="K297" s="83">
        <v>161.67566716213122</v>
      </c>
      <c r="L297" s="83">
        <v>145.63494797621766</v>
      </c>
      <c r="M297" s="83">
        <v>146.15432369083007</v>
      </c>
      <c r="N297" s="83">
        <v>46535410.031709701</v>
      </c>
      <c r="O297" s="83" t="s">
        <v>1934</v>
      </c>
      <c r="P297" s="84">
        <f t="shared" si="4"/>
        <v>0.10066288525934519</v>
      </c>
      <c r="R297" s="101"/>
    </row>
    <row r="298" spans="2:42" ht="15" customHeight="1">
      <c r="B298" s="83">
        <v>456.74</v>
      </c>
      <c r="C298" s="83">
        <v>482.49</v>
      </c>
      <c r="D298" s="83">
        <v>449.6</v>
      </c>
      <c r="E298" s="83">
        <v>479.68</v>
      </c>
      <c r="F298" s="83">
        <v>19002684</v>
      </c>
      <c r="G298" s="83" t="s">
        <v>1933</v>
      </c>
      <c r="H298" s="84">
        <f t="shared" si="3"/>
        <v>-4.7823549032688484E-2</v>
      </c>
      <c r="J298" s="83">
        <v>146.40402355362448</v>
      </c>
      <c r="K298" s="83">
        <v>154.25458723988106</v>
      </c>
      <c r="L298" s="83">
        <v>145.03566830551105</v>
      </c>
      <c r="M298" s="83">
        <v>153.39062571461236</v>
      </c>
      <c r="N298" s="83">
        <v>35346823.587430611</v>
      </c>
      <c r="O298" s="83" t="s">
        <v>1933</v>
      </c>
      <c r="P298" s="84">
        <f t="shared" si="4"/>
        <v>-4.5547777958652058E-2</v>
      </c>
      <c r="R298" s="101"/>
    </row>
    <row r="299" spans="2:42" ht="15" customHeight="1">
      <c r="B299" s="83">
        <v>463.56</v>
      </c>
      <c r="C299" s="83">
        <v>480.76</v>
      </c>
      <c r="D299" s="83">
        <v>442.8</v>
      </c>
      <c r="E299" s="83">
        <v>449.54</v>
      </c>
      <c r="F299" s="83">
        <v>31285267</v>
      </c>
      <c r="G299" s="83" t="s">
        <v>1932</v>
      </c>
      <c r="H299" s="84">
        <f t="shared" si="3"/>
        <v>3.1187436045735595E-2</v>
      </c>
      <c r="J299" s="83">
        <v>149.06083009375712</v>
      </c>
      <c r="K299" s="83">
        <v>154.74399897095813</v>
      </c>
      <c r="L299" s="83">
        <v>142.48872970500796</v>
      </c>
      <c r="M299" s="83">
        <v>143.21785330436765</v>
      </c>
      <c r="N299" s="83">
        <v>47880506.886154212</v>
      </c>
      <c r="O299" s="83" t="s">
        <v>1932</v>
      </c>
      <c r="P299" s="84">
        <f t="shared" si="4"/>
        <v>4.0797824116047376E-2</v>
      </c>
      <c r="R299" s="101"/>
    </row>
    <row r="300" spans="2:42" ht="15" customHeight="1">
      <c r="B300" s="83">
        <v>465.52</v>
      </c>
      <c r="C300" s="83">
        <v>483.3</v>
      </c>
      <c r="D300" s="83">
        <v>464.24</v>
      </c>
      <c r="E300" s="83">
        <v>481.28</v>
      </c>
      <c r="F300" s="83">
        <v>30966508</v>
      </c>
      <c r="G300" s="83" t="s">
        <v>1931</v>
      </c>
      <c r="H300" s="84">
        <f t="shared" si="3"/>
        <v>-3.2746010638297851E-2</v>
      </c>
      <c r="J300" s="83">
        <v>147.5626309169906</v>
      </c>
      <c r="K300" s="83">
        <v>152.90620798079118</v>
      </c>
      <c r="L300" s="83">
        <v>147.36287102675504</v>
      </c>
      <c r="M300" s="83">
        <v>149.72003773153438</v>
      </c>
      <c r="N300" s="83">
        <v>39880084.989067607</v>
      </c>
      <c r="O300" s="83" t="s">
        <v>1931</v>
      </c>
      <c r="P300" s="84">
        <f t="shared" si="4"/>
        <v>-1.440960640426947E-2</v>
      </c>
      <c r="R300" s="101"/>
      <c r="AO300" s="81" t="s">
        <v>2837</v>
      </c>
    </row>
    <row r="301" spans="2:42" ht="15" customHeight="1">
      <c r="B301" s="83">
        <v>494.16</v>
      </c>
      <c r="C301" s="83">
        <v>503.66</v>
      </c>
      <c r="D301" s="83">
        <v>493.5</v>
      </c>
      <c r="E301" s="83">
        <v>501</v>
      </c>
      <c r="F301" s="83">
        <v>16226023</v>
      </c>
      <c r="G301" s="83" t="s">
        <v>1930</v>
      </c>
      <c r="H301" s="84">
        <f t="shared" si="3"/>
        <v>-1.3652694610778449E-2</v>
      </c>
      <c r="J301" s="83">
        <v>152.44676023324945</v>
      </c>
      <c r="K301" s="83">
        <v>154.50149046421217</v>
      </c>
      <c r="L301" s="83">
        <v>151.99730048021951</v>
      </c>
      <c r="M301" s="83">
        <v>152.65151412074087</v>
      </c>
      <c r="N301" s="83">
        <v>28450220.879171204</v>
      </c>
      <c r="O301" s="83" t="s">
        <v>1930</v>
      </c>
      <c r="P301" s="84">
        <f t="shared" si="4"/>
        <v>-1.3413157980828316E-3</v>
      </c>
      <c r="R301" s="101"/>
      <c r="AP301" s="81" t="s">
        <v>3008</v>
      </c>
    </row>
    <row r="302" spans="2:42" ht="15" customHeight="1">
      <c r="B302" s="83">
        <v>518.91</v>
      </c>
      <c r="C302" s="83">
        <v>521.49</v>
      </c>
      <c r="D302" s="83">
        <v>509.9298</v>
      </c>
      <c r="E302" s="83">
        <v>510.14</v>
      </c>
      <c r="F302" s="83">
        <v>6308643</v>
      </c>
      <c r="G302" s="83" t="s">
        <v>1929</v>
      </c>
      <c r="H302" s="84">
        <f t="shared" si="3"/>
        <v>1.7191359234719927E-2</v>
      </c>
      <c r="J302" s="83">
        <v>158.66928081408642</v>
      </c>
      <c r="K302" s="83">
        <v>160.08258203750282</v>
      </c>
      <c r="L302" s="83">
        <v>156.3420780928424</v>
      </c>
      <c r="M302" s="83">
        <v>156.77156185684882</v>
      </c>
      <c r="N302" s="83">
        <v>17133891.07274913</v>
      </c>
      <c r="O302" s="83" t="s">
        <v>1929</v>
      </c>
      <c r="P302" s="84">
        <f t="shared" si="4"/>
        <v>1.2104994903160193E-2</v>
      </c>
      <c r="R302" s="101"/>
    </row>
    <row r="303" spans="2:42" ht="15" customHeight="1">
      <c r="B303" s="83">
        <v>515.79999999999995</v>
      </c>
      <c r="C303" s="83">
        <v>517.35</v>
      </c>
      <c r="D303" s="83">
        <v>508.88</v>
      </c>
      <c r="E303" s="83">
        <v>512.36</v>
      </c>
      <c r="F303" s="83">
        <v>7697017</v>
      </c>
      <c r="G303" s="83" t="s">
        <v>1928</v>
      </c>
      <c r="H303" s="84">
        <f t="shared" si="3"/>
        <v>6.7140291982199507E-3</v>
      </c>
      <c r="J303" s="83">
        <v>158.68925680310994</v>
      </c>
      <c r="K303" s="83">
        <v>159.88781614452319</v>
      </c>
      <c r="L303" s="83">
        <v>155.06860879259085</v>
      </c>
      <c r="M303" s="83">
        <v>155.11355476789387</v>
      </c>
      <c r="N303" s="83">
        <v>20135549.710491676</v>
      </c>
      <c r="O303" s="83" t="s">
        <v>1928</v>
      </c>
      <c r="P303" s="84">
        <f t="shared" si="4"/>
        <v>2.3052157115260652E-2</v>
      </c>
      <c r="R303" s="101"/>
    </row>
    <row r="304" spans="2:42" ht="15" customHeight="1">
      <c r="B304" s="83">
        <v>513.91</v>
      </c>
      <c r="C304" s="83">
        <v>515.33000000000004</v>
      </c>
      <c r="D304" s="83">
        <v>502.64</v>
      </c>
      <c r="E304" s="83">
        <v>505.31</v>
      </c>
      <c r="F304" s="83">
        <v>8196668</v>
      </c>
      <c r="G304" s="83" t="s">
        <v>1927</v>
      </c>
      <c r="H304" s="84">
        <f t="shared" ref="H304:H367" si="5">B304/E304-1</f>
        <v>1.7019255506520725E-2</v>
      </c>
      <c r="J304" s="83">
        <v>156.0424382574891</v>
      </c>
      <c r="K304" s="83">
        <v>156.94135776354901</v>
      </c>
      <c r="L304" s="83">
        <v>152.02726446375482</v>
      </c>
      <c r="M304" s="83">
        <v>154.6241430368168</v>
      </c>
      <c r="N304" s="83">
        <v>33631930.774884105</v>
      </c>
      <c r="O304" s="83" t="s">
        <v>1927</v>
      </c>
      <c r="P304" s="84">
        <f t="shared" ref="P304:P367" si="6">J304/M304-1</f>
        <v>9.172534074026073E-3</v>
      </c>
      <c r="R304" s="102"/>
    </row>
    <row r="305" spans="2:18" ht="15" customHeight="1">
      <c r="B305" s="83">
        <v>510.8</v>
      </c>
      <c r="C305" s="83">
        <v>520.46</v>
      </c>
      <c r="D305" s="83">
        <v>510.16</v>
      </c>
      <c r="E305" s="83">
        <v>519.76</v>
      </c>
      <c r="F305" s="83">
        <v>5831793</v>
      </c>
      <c r="G305" s="83" t="s">
        <v>1926</v>
      </c>
      <c r="H305" s="84">
        <f t="shared" si="5"/>
        <v>-1.7238725565645652E-2</v>
      </c>
      <c r="J305" s="83">
        <v>155.87264235078891</v>
      </c>
      <c r="K305" s="83">
        <v>163.61333809741592</v>
      </c>
      <c r="L305" s="83">
        <v>155.15290746627028</v>
      </c>
      <c r="M305" s="83">
        <v>162.16507889320829</v>
      </c>
      <c r="N305" s="83">
        <v>34908371.203937963</v>
      </c>
      <c r="O305" s="83" t="s">
        <v>1926</v>
      </c>
      <c r="P305" s="84">
        <f t="shared" si="6"/>
        <v>-3.8802660753880169E-2</v>
      </c>
      <c r="R305" s="102"/>
    </row>
    <row r="306" spans="2:18" ht="15" customHeight="1">
      <c r="B306" s="83">
        <v>521.21</v>
      </c>
      <c r="C306" s="83">
        <v>524.678</v>
      </c>
      <c r="D306" s="83">
        <v>519.23</v>
      </c>
      <c r="E306" s="83">
        <v>521.29</v>
      </c>
      <c r="F306" s="83">
        <v>5534928</v>
      </c>
      <c r="G306" s="83" t="s">
        <v>1925</v>
      </c>
      <c r="H306" s="84">
        <f t="shared" si="5"/>
        <v>-1.5346544150074415E-4</v>
      </c>
      <c r="J306" s="83">
        <v>163.88301394923391</v>
      </c>
      <c r="K306" s="83">
        <v>167.2389801051909</v>
      </c>
      <c r="L306" s="83">
        <v>163.65329007546302</v>
      </c>
      <c r="M306" s="83">
        <v>166.50985650583121</v>
      </c>
      <c r="N306" s="83">
        <v>21597102.375822797</v>
      </c>
      <c r="O306" s="83" t="s">
        <v>1925</v>
      </c>
      <c r="P306" s="84">
        <f t="shared" si="6"/>
        <v>-1.577589826645065E-2</v>
      </c>
      <c r="R306" s="102"/>
    </row>
    <row r="307" spans="2:18" ht="15" customHeight="1">
      <c r="B307" s="83">
        <v>522.64789999999982</v>
      </c>
      <c r="C307" s="83">
        <v>529.57388654806823</v>
      </c>
      <c r="D307" s="83">
        <v>521.2925990351979</v>
      </c>
      <c r="E307" s="83">
        <v>528.72682344506711</v>
      </c>
      <c r="F307" s="83">
        <v>4444984.1890879134</v>
      </c>
      <c r="G307" s="83" t="s">
        <v>1924</v>
      </c>
      <c r="H307" s="84">
        <f t="shared" si="5"/>
        <v>-1.1497285886610364E-2</v>
      </c>
      <c r="J307" s="83">
        <v>166.93934026983757</v>
      </c>
      <c r="K307" s="83">
        <v>171.73317811571002</v>
      </c>
      <c r="L307" s="83">
        <v>166.66027570317857</v>
      </c>
      <c r="M307" s="83">
        <v>171.09434598673676</v>
      </c>
      <c r="N307" s="83">
        <v>22581346.008356709</v>
      </c>
      <c r="O307" s="83" t="s">
        <v>1924</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1923</v>
      </c>
      <c r="H308" s="84">
        <f t="shared" si="5"/>
        <v>1.1308166380818996E-4</v>
      </c>
      <c r="J308" s="83">
        <v>172.58255716899149</v>
      </c>
      <c r="K308" s="83">
        <v>172.70241310313281</v>
      </c>
      <c r="L308" s="83">
        <v>170.34524639835351</v>
      </c>
      <c r="M308" s="83">
        <v>170.97449005259543</v>
      </c>
      <c r="N308" s="83">
        <v>13858229.48108294</v>
      </c>
      <c r="O308" s="83" t="s">
        <v>1923</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1922</v>
      </c>
      <c r="H309" s="84">
        <f t="shared" si="5"/>
        <v>5.5272754900470566E-3</v>
      </c>
      <c r="J309" s="83">
        <v>169.72599073862332</v>
      </c>
      <c r="K309" s="83">
        <v>170.29530642579462</v>
      </c>
      <c r="L309" s="83">
        <v>167.2389801051909</v>
      </c>
      <c r="M309" s="83">
        <v>169.06178910359017</v>
      </c>
      <c r="N309" s="83">
        <v>18765376.750958737</v>
      </c>
      <c r="O309" s="83" t="s">
        <v>1922</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1921</v>
      </c>
      <c r="H310" s="84">
        <f t="shared" si="5"/>
        <v>8.666317687431091E-3</v>
      </c>
      <c r="J310" s="83">
        <v>166.05040875828945</v>
      </c>
      <c r="K310" s="83">
        <v>166.27014463754855</v>
      </c>
      <c r="L310" s="83">
        <v>162.83427452549734</v>
      </c>
      <c r="M310" s="83">
        <v>163.18385433340953</v>
      </c>
      <c r="N310" s="83">
        <v>29917981.998053923</v>
      </c>
      <c r="O310" s="83" t="s">
        <v>1921</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1920</v>
      </c>
      <c r="H311" s="84">
        <f t="shared" si="5"/>
        <v>4.1895127036835067E-3</v>
      </c>
      <c r="J311" s="83">
        <v>164.85184941687626</v>
      </c>
      <c r="K311" s="83">
        <v>166.82947233020806</v>
      </c>
      <c r="L311" s="83">
        <v>162.94414246512687</v>
      </c>
      <c r="M311" s="83">
        <v>163.62832008918357</v>
      </c>
      <c r="N311" s="83">
        <v>20005529.61501918</v>
      </c>
      <c r="O311" s="83" t="s">
        <v>1920</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1919</v>
      </c>
      <c r="H312" s="84">
        <f t="shared" si="5"/>
        <v>7.3231054604474544E-3</v>
      </c>
      <c r="J312" s="83">
        <v>166.08037274182479</v>
      </c>
      <c r="K312" s="83">
        <v>167.9315476446375</v>
      </c>
      <c r="L312" s="83">
        <v>162.85425051452088</v>
      </c>
      <c r="M312" s="83">
        <v>163.71821203978956</v>
      </c>
      <c r="N312" s="83">
        <v>24985713.569000062</v>
      </c>
      <c r="O312" s="83" t="s">
        <v>1919</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1918</v>
      </c>
      <c r="H313" s="84">
        <f t="shared" si="5"/>
        <v>-6.5662789802050092E-3</v>
      </c>
      <c r="J313" s="83">
        <v>162.47470672307335</v>
      </c>
      <c r="K313" s="83">
        <v>166.24018065401322</v>
      </c>
      <c r="L313" s="83">
        <v>158.60935284701574</v>
      </c>
      <c r="M313" s="83">
        <v>165.76075691744794</v>
      </c>
      <c r="N313" s="83">
        <v>24646373.174288828</v>
      </c>
      <c r="O313" s="83" t="s">
        <v>1918</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1917</v>
      </c>
      <c r="H314" s="84">
        <f t="shared" si="5"/>
        <v>7.6529133249587655E-3</v>
      </c>
      <c r="J314" s="83">
        <v>166.3700245826663</v>
      </c>
      <c r="K314" s="83">
        <v>168.25775554539214</v>
      </c>
      <c r="L314" s="83">
        <v>165.6109369997713</v>
      </c>
      <c r="M314" s="83">
        <v>167.12411816830547</v>
      </c>
      <c r="N314" s="83">
        <v>17860581.50008586</v>
      </c>
      <c r="O314" s="83" t="s">
        <v>1917</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1916</v>
      </c>
      <c r="H315" s="84">
        <f t="shared" si="5"/>
        <v>1.2087310280081365E-2</v>
      </c>
      <c r="J315" s="83">
        <v>167.41876400640288</v>
      </c>
      <c r="K315" s="83">
        <v>168.04800766064483</v>
      </c>
      <c r="L315" s="83">
        <v>164.31249771324028</v>
      </c>
      <c r="M315" s="83">
        <v>165.11653127143833</v>
      </c>
      <c r="N315" s="83">
        <v>18633464.383721601</v>
      </c>
      <c r="O315" s="83" t="s">
        <v>1916</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1915</v>
      </c>
      <c r="H316" s="84">
        <f t="shared" si="5"/>
        <v>-1.2580086074273189E-2</v>
      </c>
      <c r="J316" s="83">
        <v>164.53223359249938</v>
      </c>
      <c r="K316" s="83">
        <v>167.91816373199174</v>
      </c>
      <c r="L316" s="83">
        <v>163.87302595472212</v>
      </c>
      <c r="M316" s="83">
        <v>167.77833180882683</v>
      </c>
      <c r="N316" s="83">
        <v>15224442.686738027</v>
      </c>
      <c r="O316" s="83" t="s">
        <v>1915</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1914</v>
      </c>
      <c r="H317" s="84">
        <f t="shared" si="5"/>
        <v>-6.0554470003288952E-3</v>
      </c>
      <c r="J317" s="83">
        <v>168.79710724902807</v>
      </c>
      <c r="K317" s="83">
        <v>169.32647095815227</v>
      </c>
      <c r="L317" s="83">
        <v>165.28133318088263</v>
      </c>
      <c r="M317" s="83">
        <v>168.2677435399039</v>
      </c>
      <c r="N317" s="83">
        <v>19903957.672943741</v>
      </c>
      <c r="O317" s="83" t="s">
        <v>1914</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1913</v>
      </c>
      <c r="H318" s="84">
        <f t="shared" si="5"/>
        <v>-5.9300449127992483E-3</v>
      </c>
      <c r="J318" s="83">
        <v>165.78073290647148</v>
      </c>
      <c r="K318" s="83">
        <v>168.45252143837178</v>
      </c>
      <c r="L318" s="83">
        <v>163.04402241024465</v>
      </c>
      <c r="M318" s="83">
        <v>166.47989252229587</v>
      </c>
      <c r="N318" s="83">
        <v>23734393.297922276</v>
      </c>
      <c r="O318" s="83" t="s">
        <v>1913</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1912</v>
      </c>
      <c r="H319" s="84">
        <f t="shared" si="5"/>
        <v>-1.2243724851504045E-2</v>
      </c>
      <c r="J319" s="83">
        <v>167.60853590212665</v>
      </c>
      <c r="K319" s="83">
        <v>170.2453664532357</v>
      </c>
      <c r="L319" s="83">
        <v>165.36623113423275</v>
      </c>
      <c r="M319" s="83">
        <v>169.95571461239419</v>
      </c>
      <c r="N319" s="83">
        <v>29025570.614618517</v>
      </c>
      <c r="O319" s="83" t="s">
        <v>1912</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1911</v>
      </c>
      <c r="H320" s="84">
        <f t="shared" si="5"/>
        <v>8.782625261954724E-3</v>
      </c>
      <c r="J320" s="83">
        <v>175.33924365424181</v>
      </c>
      <c r="K320" s="83">
        <v>176.48655591712873</v>
      </c>
      <c r="L320" s="83">
        <v>171.84742372371636</v>
      </c>
      <c r="M320" s="83">
        <v>172.837105258311</v>
      </c>
      <c r="N320" s="83">
        <v>16433695.219605742</v>
      </c>
      <c r="O320" s="83" t="s">
        <v>1911</v>
      </c>
      <c r="P320" s="84">
        <f t="shared" si="6"/>
        <v>1.4476858960298378E-2</v>
      </c>
      <c r="R320" s="102"/>
    </row>
    <row r="321" spans="2:18" ht="15" customHeight="1">
      <c r="B321" s="83">
        <v>524.85026406780287</v>
      </c>
      <c r="C321" s="83">
        <v>531.58690709872985</v>
      </c>
      <c r="D321" s="83">
        <v>522.4087292415054</v>
      </c>
      <c r="E321" s="83">
        <v>527.36155703199472</v>
      </c>
      <c r="F321" s="83">
        <v>7253989.7892252151</v>
      </c>
      <c r="G321" s="83" t="s">
        <v>1910</v>
      </c>
      <c r="H321" s="84">
        <f t="shared" si="5"/>
        <v>-4.7619947466885915E-3</v>
      </c>
      <c r="J321" s="83">
        <v>173.80284288481062</v>
      </c>
      <c r="K321" s="83">
        <v>176.31695323478891</v>
      </c>
      <c r="L321" s="83">
        <v>172.10482073573795</v>
      </c>
      <c r="M321" s="83">
        <v>172.14672257490426</v>
      </c>
      <c r="N321" s="83">
        <v>19127107.161551092</v>
      </c>
      <c r="O321" s="83" t="s">
        <v>1910</v>
      </c>
      <c r="P321" s="84">
        <f t="shared" si="6"/>
        <v>9.6203998840915794E-3</v>
      </c>
      <c r="R321" s="102"/>
    </row>
    <row r="322" spans="2:18" ht="15" customHeight="1">
      <c r="B322" s="83">
        <v>534.54664523509871</v>
      </c>
      <c r="C322" s="83">
        <v>535.93194219919519</v>
      </c>
      <c r="D322" s="83">
        <v>525.10936572283845</v>
      </c>
      <c r="E322" s="83">
        <v>528.41789454867842</v>
      </c>
      <c r="F322" s="83">
        <v>6243316.7390512833</v>
      </c>
      <c r="G322" s="83" t="s">
        <v>1909</v>
      </c>
      <c r="H322" s="84">
        <f t="shared" si="5"/>
        <v>1.1598302687411577E-2</v>
      </c>
      <c r="J322" s="83">
        <v>174.58101989789915</v>
      </c>
      <c r="K322" s="83">
        <v>175.33924365424181</v>
      </c>
      <c r="L322" s="83">
        <v>170.53050877848963</v>
      </c>
      <c r="M322" s="83">
        <v>171.91726012232687</v>
      </c>
      <c r="N322" s="83">
        <v>18892190.122207493</v>
      </c>
      <c r="O322" s="83" t="s">
        <v>1909</v>
      </c>
      <c r="P322" s="84">
        <f t="shared" si="6"/>
        <v>1.5494428969359486E-2</v>
      </c>
      <c r="R322" s="102"/>
    </row>
    <row r="323" spans="2:18" ht="15" customHeight="1">
      <c r="B323" s="83">
        <v>528.61720351409053</v>
      </c>
      <c r="C323" s="83">
        <v>536.42004985548931</v>
      </c>
      <c r="D323" s="83">
        <v>524.34202620600217</v>
      </c>
      <c r="E323" s="83">
        <v>531.21818551271758</v>
      </c>
      <c r="F323" s="83">
        <v>10513761.865493005</v>
      </c>
      <c r="G323" s="83" t="s">
        <v>1908</v>
      </c>
      <c r="H323" s="84">
        <f t="shared" si="5"/>
        <v>-4.8962593329079374E-3</v>
      </c>
      <c r="J323" s="83">
        <v>172.20658234514184</v>
      </c>
      <c r="K323" s="83">
        <v>174.75561089442539</v>
      </c>
      <c r="L323" s="83">
        <v>167.14843176006639</v>
      </c>
      <c r="M323" s="83">
        <v>167.5474968949836</v>
      </c>
      <c r="N323" s="83">
        <v>30783353.706279222</v>
      </c>
      <c r="O323" s="83" t="s">
        <v>1908</v>
      </c>
      <c r="P323" s="84">
        <f t="shared" si="6"/>
        <v>2.7807550315589014E-2</v>
      </c>
      <c r="R323" s="102"/>
    </row>
    <row r="324" spans="2:18" ht="15" customHeight="1">
      <c r="B324" s="83">
        <v>535.06484854517009</v>
      </c>
      <c r="C324" s="83">
        <v>547.39210805590494</v>
      </c>
      <c r="D324" s="83">
        <v>531.40852557468611</v>
      </c>
      <c r="E324" s="83">
        <v>546.3058741944094</v>
      </c>
      <c r="F324" s="83">
        <v>7315273.535165838</v>
      </c>
      <c r="G324" s="83" t="s">
        <v>1907</v>
      </c>
      <c r="H324" s="84">
        <f t="shared" si="5"/>
        <v>-2.0576431959139163E-2</v>
      </c>
      <c r="J324" s="83">
        <v>168.26581413783455</v>
      </c>
      <c r="K324" s="83">
        <v>174.59099652627205</v>
      </c>
      <c r="L324" s="83">
        <v>167.2481980437957</v>
      </c>
      <c r="M324" s="83">
        <v>173.32396472290998</v>
      </c>
      <c r="N324" s="83">
        <v>24178500.088718954</v>
      </c>
      <c r="O324" s="83" t="s">
        <v>1907</v>
      </c>
      <c r="P324" s="84">
        <f t="shared" si="6"/>
        <v>-2.9183215334139145E-2</v>
      </c>
      <c r="R324" s="102"/>
    </row>
    <row r="325" spans="2:18" ht="15" customHeight="1">
      <c r="B325" s="83">
        <v>544.44233536780678</v>
      </c>
      <c r="C325" s="83">
        <v>545.00040047096036</v>
      </c>
      <c r="D325" s="83">
        <v>533.72947847690943</v>
      </c>
      <c r="E325" s="83">
        <v>536.55966578576033</v>
      </c>
      <c r="F325" s="83">
        <v>7353458.470721879</v>
      </c>
      <c r="G325" s="83" t="s">
        <v>1906</v>
      </c>
      <c r="H325" s="84">
        <f t="shared" si="5"/>
        <v>1.4691133315998917E-2</v>
      </c>
      <c r="J325" s="83">
        <v>171.81749383859756</v>
      </c>
      <c r="K325" s="83">
        <v>172.09683943303961</v>
      </c>
      <c r="L325" s="83">
        <v>167.99644517176543</v>
      </c>
      <c r="M325" s="83">
        <v>169.90198119099506</v>
      </c>
      <c r="N325" s="83">
        <v>30120207.826459598</v>
      </c>
      <c r="O325" s="83" t="s">
        <v>1906</v>
      </c>
      <c r="P325" s="84">
        <f t="shared" si="6"/>
        <v>1.1274221961244724E-2</v>
      </c>
      <c r="R325" s="102"/>
    </row>
    <row r="326" spans="2:18" ht="15" customHeight="1">
      <c r="B326" s="83">
        <v>536.11122061358333</v>
      </c>
      <c r="C326" s="83">
        <v>547.98006950387048</v>
      </c>
      <c r="D326" s="83">
        <v>535.74249902757106</v>
      </c>
      <c r="E326" s="83">
        <v>546.93369743545725</v>
      </c>
      <c r="F326" s="83">
        <v>5540494.3662071563</v>
      </c>
      <c r="G326" s="83" t="s">
        <v>1905</v>
      </c>
      <c r="H326" s="84">
        <f t="shared" si="5"/>
        <v>-1.9787548056775295E-2</v>
      </c>
      <c r="J326" s="83">
        <v>169.81219153563868</v>
      </c>
      <c r="K326" s="83">
        <v>176.1772804375679</v>
      </c>
      <c r="L326" s="83">
        <v>169.3552619561585</v>
      </c>
      <c r="M326" s="83">
        <v>175.52879959332748</v>
      </c>
      <c r="N326" s="83">
        <v>25991275.840602443</v>
      </c>
      <c r="O326" s="83" t="s">
        <v>1905</v>
      </c>
      <c r="P326" s="84">
        <f t="shared" si="6"/>
        <v>-3.2567920882118906E-2</v>
      </c>
      <c r="R326" s="102"/>
    </row>
    <row r="327" spans="2:18" ht="15" customHeight="1">
      <c r="B327" s="83">
        <v>544.86088419517193</v>
      </c>
      <c r="C327" s="83">
        <v>549.4400076755137</v>
      </c>
      <c r="D327" s="83">
        <v>542.36952212752146</v>
      </c>
      <c r="E327" s="83">
        <v>546.11653067726786</v>
      </c>
      <c r="F327" s="83">
        <v>4195298.4817886017</v>
      </c>
      <c r="G327" s="83" t="s">
        <v>1904</v>
      </c>
      <c r="H327" s="84">
        <f t="shared" si="5"/>
        <v>-2.2992281162753647E-3</v>
      </c>
      <c r="J327" s="83">
        <v>174.29169767508415</v>
      </c>
      <c r="K327" s="83">
        <v>177.66379806513447</v>
      </c>
      <c r="L327" s="83">
        <v>173.18429192568897</v>
      </c>
      <c r="M327" s="83">
        <v>176.5314507448069</v>
      </c>
      <c r="N327" s="83">
        <v>23748755.706174523</v>
      </c>
      <c r="O327" s="83" t="s">
        <v>1904</v>
      </c>
      <c r="P327" s="84">
        <f t="shared" si="6"/>
        <v>-1.2687558280821798E-2</v>
      </c>
      <c r="R327" s="102"/>
    </row>
    <row r="328" spans="2:18" ht="15" customHeight="1">
      <c r="B328" s="83">
        <v>544.52205895397151</v>
      </c>
      <c r="C328" s="83">
        <v>547.87044957289379</v>
      </c>
      <c r="D328" s="83">
        <v>540.2951144155129</v>
      </c>
      <c r="E328" s="83">
        <v>547.28248812492825</v>
      </c>
      <c r="F328" s="83">
        <v>5510533.8474334273</v>
      </c>
      <c r="G328" s="83" t="s">
        <v>1903</v>
      </c>
      <c r="H328" s="84">
        <f t="shared" si="5"/>
        <v>-5.0438836082886684E-3</v>
      </c>
      <c r="J328" s="83">
        <v>176.95545745065644</v>
      </c>
      <c r="K328" s="83">
        <v>180.33753446907963</v>
      </c>
      <c r="L328" s="83">
        <v>176.35685974828064</v>
      </c>
      <c r="M328" s="83">
        <v>179.73394845251738</v>
      </c>
      <c r="N328" s="83">
        <v>20881287.967512149</v>
      </c>
      <c r="O328" s="83" t="s">
        <v>1903</v>
      </c>
      <c r="P328" s="84">
        <f t="shared" si="6"/>
        <v>-1.5458910382725843E-2</v>
      </c>
      <c r="R328" s="102"/>
    </row>
    <row r="329" spans="2:18" ht="15" customHeight="1">
      <c r="B329" s="83">
        <v>547.24262633184594</v>
      </c>
      <c r="C329" s="83">
        <v>552.59407205315927</v>
      </c>
      <c r="D329" s="83">
        <v>546.61809168872719</v>
      </c>
      <c r="E329" s="83">
        <v>551.69718170880503</v>
      </c>
      <c r="F329" s="83">
        <v>4788801.1360994671</v>
      </c>
      <c r="G329" s="83" t="s">
        <v>1902</v>
      </c>
      <c r="H329" s="84">
        <f t="shared" si="5"/>
        <v>-8.0742761149544817E-3</v>
      </c>
      <c r="J329" s="83">
        <v>180.76652948911564</v>
      </c>
      <c r="K329" s="83">
        <v>184.65741455455827</v>
      </c>
      <c r="L329" s="83">
        <v>180.45725400955479</v>
      </c>
      <c r="M329" s="83">
        <v>183.37042949445032</v>
      </c>
      <c r="N329" s="83">
        <v>18777901.009956524</v>
      </c>
      <c r="O329" s="83" t="s">
        <v>1902</v>
      </c>
      <c r="P329" s="84">
        <f t="shared" si="6"/>
        <v>-1.4200217627856282E-2</v>
      </c>
      <c r="R329" s="102"/>
    </row>
    <row r="330" spans="2:18" ht="15" customHeight="1">
      <c r="B330" s="83">
        <v>549.8436083304731</v>
      </c>
      <c r="C330" s="83">
        <v>559.2609569461921</v>
      </c>
      <c r="D330" s="83">
        <v>549.36028408934885</v>
      </c>
      <c r="E330" s="83">
        <v>559.16130246348609</v>
      </c>
      <c r="F330" s="83">
        <v>6170012.4600902461</v>
      </c>
      <c r="G330" s="83" t="s">
        <v>1901</v>
      </c>
      <c r="H330" s="84">
        <f t="shared" si="5"/>
        <v>-1.6663696310817988E-2</v>
      </c>
      <c r="J330" s="83">
        <v>181.1556179956599</v>
      </c>
      <c r="K330" s="83">
        <v>187.03185210731556</v>
      </c>
      <c r="L330" s="83">
        <v>180.70666971887803</v>
      </c>
      <c r="M330" s="83">
        <v>186.85227279660282</v>
      </c>
      <c r="N330" s="83">
        <v>19566512.122438956</v>
      </c>
      <c r="O330" s="83" t="s">
        <v>1901</v>
      </c>
      <c r="P330" s="84">
        <f t="shared" si="6"/>
        <v>-3.0487479310160603E-2</v>
      </c>
      <c r="R330" s="102"/>
    </row>
    <row r="331" spans="2:18" ht="15" customHeight="1">
      <c r="B331" s="83">
        <v>559.3606114288981</v>
      </c>
      <c r="C331" s="83">
        <v>560.54101877655091</v>
      </c>
      <c r="D331" s="83">
        <v>556.29125336155266</v>
      </c>
      <c r="E331" s="83">
        <v>560.44684529039375</v>
      </c>
      <c r="F331" s="83">
        <v>4462199.6715570865</v>
      </c>
      <c r="G331" s="83" t="s">
        <v>1900</v>
      </c>
      <c r="H331" s="84">
        <f t="shared" si="5"/>
        <v>-1.9381567951066714E-3</v>
      </c>
      <c r="J331" s="83">
        <v>186.20379195236237</v>
      </c>
      <c r="K331" s="83">
        <v>186.68267011426303</v>
      </c>
      <c r="L331" s="83">
        <v>184.16855976428471</v>
      </c>
      <c r="M331" s="83">
        <v>186.06411915514138</v>
      </c>
      <c r="N331" s="83">
        <v>12092068.130685745</v>
      </c>
      <c r="O331" s="83" t="s">
        <v>1900</v>
      </c>
      <c r="P331" s="84">
        <f t="shared" si="6"/>
        <v>7.5067024128672166E-4</v>
      </c>
      <c r="R331" s="102"/>
    </row>
    <row r="332" spans="2:18" ht="15" customHeight="1">
      <c r="B332" s="83">
        <v>561.72242266903072</v>
      </c>
      <c r="C332" s="83">
        <v>561.97155887579584</v>
      </c>
      <c r="D332" s="83">
        <v>558.5942684568887</v>
      </c>
      <c r="E332" s="83">
        <v>559.08157887732125</v>
      </c>
      <c r="F332" s="83">
        <v>3870935.7524635624</v>
      </c>
      <c r="G332" s="83" t="s">
        <v>1899</v>
      </c>
      <c r="H332" s="84">
        <f t="shared" si="5"/>
        <v>4.7235392677620336E-3</v>
      </c>
      <c r="J332" s="83">
        <v>186.69264674263596</v>
      </c>
      <c r="K332" s="83">
        <v>186.92210919521335</v>
      </c>
      <c r="L332" s="83">
        <v>185.06645631784838</v>
      </c>
      <c r="M332" s="83">
        <v>185.74985536139408</v>
      </c>
      <c r="N332" s="83">
        <v>13151201.497692872</v>
      </c>
      <c r="O332" s="83" t="s">
        <v>1899</v>
      </c>
      <c r="P332" s="84">
        <f t="shared" si="6"/>
        <v>5.0755968525928452E-3</v>
      </c>
      <c r="R332" s="102"/>
    </row>
    <row r="333" spans="2:18" ht="15" customHeight="1">
      <c r="B333" s="83">
        <v>560.36712170422891</v>
      </c>
      <c r="C333" s="83">
        <v>560.36712170422891</v>
      </c>
      <c r="D333" s="83">
        <v>557.55686529191917</v>
      </c>
      <c r="E333" s="83">
        <v>559.85888384242821</v>
      </c>
      <c r="F333" s="83">
        <v>3858235.8721808712</v>
      </c>
      <c r="G333" s="83" t="s">
        <v>1898</v>
      </c>
      <c r="H333" s="84">
        <f t="shared" si="5"/>
        <v>9.077963688144397E-4</v>
      </c>
      <c r="J333" s="83">
        <v>185.36575516903631</v>
      </c>
      <c r="K333" s="83">
        <v>187.34112758687638</v>
      </c>
      <c r="L333" s="83">
        <v>183.15094367024588</v>
      </c>
      <c r="M333" s="83">
        <v>187.00192222219678</v>
      </c>
      <c r="N333" s="83">
        <v>19842402.924131881</v>
      </c>
      <c r="O333" s="83" t="s">
        <v>1898</v>
      </c>
      <c r="P333" s="84">
        <f t="shared" si="6"/>
        <v>-8.7494664959453239E-3</v>
      </c>
      <c r="R333" s="102"/>
    </row>
    <row r="334" spans="2:18" ht="15" customHeight="1">
      <c r="B334" s="83">
        <v>558.7527190843914</v>
      </c>
      <c r="C334" s="83">
        <v>559.91867653205179</v>
      </c>
      <c r="D334" s="83">
        <v>558.13486129161413</v>
      </c>
      <c r="E334" s="83">
        <v>558.96199349807398</v>
      </c>
      <c r="F334" s="83">
        <v>3392290.9519008892</v>
      </c>
      <c r="G334" s="83" t="s">
        <v>1897</v>
      </c>
      <c r="H334" s="84">
        <f t="shared" si="5"/>
        <v>-3.7439828846486112E-4</v>
      </c>
      <c r="J334" s="83">
        <v>186.43325440493979</v>
      </c>
      <c r="K334" s="83">
        <v>187.71026283667479</v>
      </c>
      <c r="L334" s="83">
        <v>185.67503064859713</v>
      </c>
      <c r="M334" s="83">
        <v>186.39334789144806</v>
      </c>
      <c r="N334" s="83">
        <v>12743938.658172389</v>
      </c>
      <c r="O334" s="83" t="s">
        <v>1897</v>
      </c>
      <c r="P334" s="84">
        <f t="shared" si="6"/>
        <v>2.1409837820485222E-4</v>
      </c>
      <c r="R334" s="102"/>
    </row>
    <row r="335" spans="2:18" ht="15" customHeight="1">
      <c r="B335" s="83">
        <v>558.73278818785013</v>
      </c>
      <c r="C335" s="83">
        <v>558.94206260153283</v>
      </c>
      <c r="D335" s="83">
        <v>552.7784328461654</v>
      </c>
      <c r="E335" s="83">
        <v>553.94937301796119</v>
      </c>
      <c r="F335" s="83">
        <v>3400246.4394863169</v>
      </c>
      <c r="G335" s="83" t="s">
        <v>1896</v>
      </c>
      <c r="H335" s="84">
        <f t="shared" si="5"/>
        <v>8.6351125263099959E-3</v>
      </c>
      <c r="J335" s="83">
        <v>187.44089387060569</v>
      </c>
      <c r="K335" s="83">
        <v>187.55063678270793</v>
      </c>
      <c r="L335" s="83">
        <v>184.44790535872673</v>
      </c>
      <c r="M335" s="83">
        <v>185.49545133788439</v>
      </c>
      <c r="N335" s="83">
        <v>12759154.219414692</v>
      </c>
      <c r="O335" s="83" t="s">
        <v>1896</v>
      </c>
      <c r="P335" s="84">
        <f t="shared" si="6"/>
        <v>1.0487817996019944E-2</v>
      </c>
      <c r="R335" s="102"/>
    </row>
    <row r="336" spans="2:18" ht="15" customHeight="1">
      <c r="B336" s="83">
        <v>552.89303550127727</v>
      </c>
      <c r="C336" s="83">
        <v>553.99421753517879</v>
      </c>
      <c r="D336" s="83">
        <v>548.48830736567118</v>
      </c>
      <c r="E336" s="83">
        <v>549.09619971017787</v>
      </c>
      <c r="F336" s="83">
        <v>3591893.6136163576</v>
      </c>
      <c r="G336" s="83" t="s">
        <v>1895</v>
      </c>
      <c r="H336" s="84">
        <f t="shared" si="5"/>
        <v>6.9147005444645249E-3</v>
      </c>
      <c r="J336" s="83">
        <v>184.99661991923787</v>
      </c>
      <c r="K336" s="83">
        <v>186.39334789144806</v>
      </c>
      <c r="L336" s="83">
        <v>183.20082681211051</v>
      </c>
      <c r="M336" s="83">
        <v>184.79708735177928</v>
      </c>
      <c r="N336" s="83">
        <v>17673620.125856131</v>
      </c>
      <c r="O336" s="83" t="s">
        <v>1895</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1894</v>
      </c>
      <c r="H337" s="84">
        <f t="shared" si="5"/>
        <v>4.6020573903626794E-3</v>
      </c>
      <c r="J337" s="83">
        <v>186.63278697239835</v>
      </c>
      <c r="K337" s="83">
        <v>188.35874368091524</v>
      </c>
      <c r="L337" s="83">
        <v>185.64510076347833</v>
      </c>
      <c r="M337" s="83">
        <v>186.39833620563454</v>
      </c>
      <c r="N337" s="83">
        <v>13058620.119949445</v>
      </c>
      <c r="O337" s="83" t="s">
        <v>1894</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1893</v>
      </c>
      <c r="H338" s="84">
        <f t="shared" si="5"/>
        <v>1.2782658793026869E-3</v>
      </c>
      <c r="J338" s="83">
        <v>187.76014597853944</v>
      </c>
      <c r="K338" s="83">
        <v>189.54596245729388</v>
      </c>
      <c r="L338" s="83">
        <v>187.1715249045366</v>
      </c>
      <c r="M338" s="83">
        <v>188.61813601861141</v>
      </c>
      <c r="N338" s="83">
        <v>16644921.890704161</v>
      </c>
      <c r="O338" s="83" t="s">
        <v>1893</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1892</v>
      </c>
      <c r="H339" s="84">
        <f t="shared" si="5"/>
        <v>-1.057158215373577E-2</v>
      </c>
      <c r="J339" s="83">
        <v>186.70262337100885</v>
      </c>
      <c r="K339" s="83">
        <v>192.56389254010514</v>
      </c>
      <c r="L339" s="83">
        <v>184.6673911829312</v>
      </c>
      <c r="M339" s="83">
        <v>192.2895352598496</v>
      </c>
      <c r="N339" s="83">
        <v>29634985.783596393</v>
      </c>
      <c r="O339" s="83" t="s">
        <v>1892</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1891</v>
      </c>
      <c r="H340" s="84">
        <f t="shared" si="5"/>
        <v>5.9215130363021728E-4</v>
      </c>
      <c r="J340" s="83">
        <v>192.85820307710659</v>
      </c>
      <c r="K340" s="83">
        <v>193.37698775249896</v>
      </c>
      <c r="L340" s="83">
        <v>190.04479387594037</v>
      </c>
      <c r="M340" s="83">
        <v>190.54362529458686</v>
      </c>
      <c r="N340" s="83">
        <v>20865358.738311708</v>
      </c>
      <c r="O340" s="83" t="s">
        <v>1891</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1890</v>
      </c>
      <c r="H341" s="84">
        <f t="shared" si="5"/>
        <v>5.9383712930440868E-3</v>
      </c>
      <c r="J341" s="83">
        <v>192.84822644873367</v>
      </c>
      <c r="K341" s="83">
        <v>194.09520522906615</v>
      </c>
      <c r="L341" s="83">
        <v>189.46614943031045</v>
      </c>
      <c r="M341" s="83">
        <v>192.64869388127505</v>
      </c>
      <c r="N341" s="83">
        <v>43822008.163225673</v>
      </c>
      <c r="O341" s="83" t="s">
        <v>1890</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1889</v>
      </c>
      <c r="H342" s="84">
        <f t="shared" si="5"/>
        <v>6.6399854466072661E-3</v>
      </c>
      <c r="J342" s="83">
        <v>207.22454793412555</v>
      </c>
      <c r="K342" s="83">
        <v>208.21223414304558</v>
      </c>
      <c r="L342" s="83">
        <v>203.78261114546476</v>
      </c>
      <c r="M342" s="83">
        <v>204.02205022641508</v>
      </c>
      <c r="N342" s="83">
        <v>28351698.532490719</v>
      </c>
      <c r="O342" s="83" t="s">
        <v>1889</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1888</v>
      </c>
      <c r="H343" s="84">
        <f t="shared" si="5"/>
        <v>8.6423604102827678E-3</v>
      </c>
      <c r="J343" s="83">
        <v>202.1663973490501</v>
      </c>
      <c r="K343" s="83">
        <v>204.740367469266</v>
      </c>
      <c r="L343" s="83">
        <v>201.188687768503</v>
      </c>
      <c r="M343" s="83">
        <v>201.74239064320059</v>
      </c>
      <c r="N343" s="83">
        <v>16758636.660623655</v>
      </c>
      <c r="O343" s="83" t="s">
        <v>1888</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1887</v>
      </c>
      <c r="H344" s="84">
        <f t="shared" si="5"/>
        <v>-9.4697647774875104E-3</v>
      </c>
      <c r="J344" s="83">
        <v>205.11947934743733</v>
      </c>
      <c r="K344" s="83">
        <v>206.59602034663098</v>
      </c>
      <c r="L344" s="83">
        <v>203.10420041610553</v>
      </c>
      <c r="M344" s="83">
        <v>203.23888489914009</v>
      </c>
      <c r="N344" s="83">
        <v>17127364.437432654</v>
      </c>
      <c r="O344" s="83" t="s">
        <v>1887</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1886</v>
      </c>
      <c r="H345" s="84">
        <f t="shared" si="5"/>
        <v>1.6745593028071326E-3</v>
      </c>
      <c r="J345" s="83">
        <v>202.15642072067718</v>
      </c>
      <c r="K345" s="83">
        <v>202.76339879088624</v>
      </c>
      <c r="L345" s="83">
        <v>199.00550218165475</v>
      </c>
      <c r="M345" s="83">
        <v>199.29312837764633</v>
      </c>
      <c r="N345" s="83">
        <v>14605614.697985187</v>
      </c>
      <c r="O345" s="83" t="s">
        <v>1886</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1885</v>
      </c>
      <c r="H346" s="84">
        <f t="shared" si="5"/>
        <v>-3.1702001188824713E-3</v>
      </c>
      <c r="J346" s="83">
        <v>196.71915825743045</v>
      </c>
      <c r="K346" s="83">
        <v>197.99566785774678</v>
      </c>
      <c r="L346" s="83">
        <v>194.73380921121739</v>
      </c>
      <c r="M346" s="83">
        <v>196.90871419651612</v>
      </c>
      <c r="N346" s="83">
        <v>12316603.907329308</v>
      </c>
      <c r="O346" s="83" t="s">
        <v>1885</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1884</v>
      </c>
      <c r="H347" s="84">
        <f t="shared" si="5"/>
        <v>6.4276661234836663E-3</v>
      </c>
      <c r="J347" s="83">
        <v>196.60941534532819</v>
      </c>
      <c r="K347" s="83">
        <v>196.76904139929508</v>
      </c>
      <c r="L347" s="83">
        <v>192.15983909100152</v>
      </c>
      <c r="M347" s="83">
        <v>194.1950712790792</v>
      </c>
      <c r="N347" s="83">
        <v>15976500.68158162</v>
      </c>
      <c r="O347" s="83" t="s">
        <v>1884</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1883</v>
      </c>
      <c r="H348" s="84">
        <f t="shared" si="5"/>
        <v>7.8620664436033216E-3</v>
      </c>
      <c r="J348" s="83">
        <v>193.31712798226135</v>
      </c>
      <c r="K348" s="83">
        <v>198.20567588499696</v>
      </c>
      <c r="L348" s="83">
        <v>192.24962874635784</v>
      </c>
      <c r="M348" s="83">
        <v>193.73614637392441</v>
      </c>
      <c r="N348" s="83">
        <v>25028669.071961254</v>
      </c>
      <c r="O348" s="83" t="s">
        <v>1883</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1882</v>
      </c>
      <c r="H349" s="84">
        <f t="shared" si="5"/>
        <v>-3.1207646765104569E-3</v>
      </c>
      <c r="J349" s="83">
        <v>201.42812684945332</v>
      </c>
      <c r="K349" s="83">
        <v>202.0965609504396</v>
      </c>
      <c r="L349" s="83">
        <v>199.31727181830883</v>
      </c>
      <c r="M349" s="83">
        <v>199.38291803300268</v>
      </c>
      <c r="N349" s="83">
        <v>12762203.34571898</v>
      </c>
      <c r="O349" s="83" t="s">
        <v>1882</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1881</v>
      </c>
      <c r="H350" s="84">
        <f t="shared" si="5"/>
        <v>6.5704437742353239E-3</v>
      </c>
      <c r="J350" s="83">
        <v>199.11354906693361</v>
      </c>
      <c r="K350" s="83">
        <v>201.46803336294502</v>
      </c>
      <c r="L350" s="83">
        <v>196.35999963600494</v>
      </c>
      <c r="M350" s="83">
        <v>199.51261420185077</v>
      </c>
      <c r="N350" s="83">
        <v>15206377.779054014</v>
      </c>
      <c r="O350" s="83" t="s">
        <v>1881</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1880</v>
      </c>
      <c r="H351" s="84">
        <f t="shared" si="5"/>
        <v>7.5378237226075839E-4</v>
      </c>
      <c r="J351" s="83">
        <v>199.56249734371542</v>
      </c>
      <c r="K351" s="83">
        <v>201.64761267365776</v>
      </c>
      <c r="L351" s="83">
        <v>198.73443718876226</v>
      </c>
      <c r="M351" s="83">
        <v>200.08128201910779</v>
      </c>
      <c r="N351" s="83">
        <v>15513633.886570003</v>
      </c>
      <c r="O351" s="83" t="s">
        <v>1880</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1879</v>
      </c>
      <c r="H352" s="84">
        <f t="shared" si="5"/>
        <v>3.8745654692933229E-3</v>
      </c>
      <c r="J352" s="83">
        <v>199.16343220879824</v>
      </c>
      <c r="K352" s="83">
        <v>203.3635927538017</v>
      </c>
      <c r="L352" s="83">
        <v>198.97387626971258</v>
      </c>
      <c r="M352" s="83">
        <v>200.04137550561606</v>
      </c>
      <c r="N352" s="83">
        <v>19049754.375504259</v>
      </c>
      <c r="O352" s="83" t="s">
        <v>1879</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1878</v>
      </c>
      <c r="H353" s="84">
        <f t="shared" si="5"/>
        <v>9.83749908912257E-4</v>
      </c>
      <c r="J353" s="83">
        <v>197.08829350722885</v>
      </c>
      <c r="K353" s="83">
        <v>198.345348682218</v>
      </c>
      <c r="L353" s="83">
        <v>194.85352875169255</v>
      </c>
      <c r="M353" s="83">
        <v>197.58712492587534</v>
      </c>
      <c r="N353" s="83">
        <v>22160922.68204556</v>
      </c>
      <c r="O353" s="83" t="s">
        <v>1878</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1877</v>
      </c>
      <c r="H354" s="84">
        <f t="shared" si="5"/>
        <v>-3.8619932277843549E-3</v>
      </c>
      <c r="J354" s="83">
        <v>193.95563219812885</v>
      </c>
      <c r="K354" s="83">
        <v>196.51952592368809</v>
      </c>
      <c r="L354" s="83">
        <v>193.84588928602665</v>
      </c>
      <c r="M354" s="83">
        <v>195.36732511289841</v>
      </c>
      <c r="N354" s="83">
        <v>13481088.497285848</v>
      </c>
      <c r="O354" s="83" t="s">
        <v>1877</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1876</v>
      </c>
      <c r="H355" s="84">
        <f t="shared" si="5"/>
        <v>4.0711811951956722E-3</v>
      </c>
      <c r="J355" s="83">
        <v>196.51962568997183</v>
      </c>
      <c r="K355" s="83">
        <v>197.3377092165521</v>
      </c>
      <c r="L355" s="83">
        <v>192.87815633385244</v>
      </c>
      <c r="M355" s="83">
        <v>193.89577242789127</v>
      </c>
      <c r="N355" s="83">
        <v>12925083.022024171</v>
      </c>
      <c r="O355" s="83" t="s">
        <v>1876</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1875</v>
      </c>
      <c r="H356" s="84">
        <f t="shared" si="5"/>
        <v>-3.8338420308196008E-3</v>
      </c>
      <c r="J356" s="83">
        <v>190.60348506482447</v>
      </c>
      <c r="K356" s="83">
        <v>192.81829656361487</v>
      </c>
      <c r="L356" s="83">
        <v>189.19678046424133</v>
      </c>
      <c r="M356" s="83">
        <v>192.05009617889928</v>
      </c>
      <c r="N356" s="83">
        <v>13683162.777758216</v>
      </c>
      <c r="O356" s="83" t="s">
        <v>1875</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1874</v>
      </c>
      <c r="H357" s="84">
        <f t="shared" si="5"/>
        <v>9.7846618813750563E-3</v>
      </c>
      <c r="J357" s="83">
        <v>191.84058698306774</v>
      </c>
      <c r="K357" s="83">
        <v>192.04011955052636</v>
      </c>
      <c r="L357" s="83">
        <v>188.2190708836942</v>
      </c>
      <c r="M357" s="83">
        <v>190.90278391601234</v>
      </c>
      <c r="N357" s="83">
        <v>13199910.338178355</v>
      </c>
      <c r="O357" s="83" t="s">
        <v>1874</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1873</v>
      </c>
      <c r="H358" s="84">
        <f t="shared" si="5"/>
        <v>-8.9473000315568596E-3</v>
      </c>
      <c r="J358" s="83">
        <v>192.71853027988556</v>
      </c>
      <c r="K358" s="83">
        <v>197.15812990583936</v>
      </c>
      <c r="L358" s="83">
        <v>191.15219962533558</v>
      </c>
      <c r="M358" s="83">
        <v>194.96327166379476</v>
      </c>
      <c r="N358" s="83">
        <v>20802412.622998446</v>
      </c>
      <c r="O358" s="83" t="s">
        <v>1873</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1872</v>
      </c>
      <c r="H359" s="84">
        <f t="shared" si="5"/>
        <v>1.5148156358530951E-3</v>
      </c>
      <c r="J359" s="83">
        <v>194.93334177867598</v>
      </c>
      <c r="K359" s="83">
        <v>197.17808316258518</v>
      </c>
      <c r="L359" s="83">
        <v>193.2971747255155</v>
      </c>
      <c r="M359" s="83">
        <v>193.49670729297409</v>
      </c>
      <c r="N359" s="83">
        <v>14368923.512172626</v>
      </c>
      <c r="O359" s="83" t="s">
        <v>1872</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1871</v>
      </c>
      <c r="H360" s="84">
        <f t="shared" si="5"/>
        <v>-1.439962135003281E-2</v>
      </c>
      <c r="J360" s="83">
        <v>196.25025672390274</v>
      </c>
      <c r="K360" s="83">
        <v>201.66756593040361</v>
      </c>
      <c r="L360" s="83">
        <v>195.48205633918712</v>
      </c>
      <c r="M360" s="83">
        <v>197.80661075007978</v>
      </c>
      <c r="N360" s="83">
        <v>17006506.973875962</v>
      </c>
      <c r="O360" s="83" t="s">
        <v>1871</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1870</v>
      </c>
      <c r="H361" s="84">
        <f t="shared" si="5"/>
        <v>-1.2949587801851514E-3</v>
      </c>
      <c r="J361" s="83">
        <v>197.49733527051896</v>
      </c>
      <c r="K361" s="83">
        <v>199.09359581018774</v>
      </c>
      <c r="L361" s="83">
        <v>194.60411304236931</v>
      </c>
      <c r="M361" s="83">
        <v>194.69390269772569</v>
      </c>
      <c r="N361" s="83">
        <v>19528965.369568378</v>
      </c>
      <c r="O361" s="83" t="s">
        <v>1870</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1869</v>
      </c>
      <c r="H362" s="84">
        <f t="shared" si="5"/>
        <v>7.7935541198466129E-3</v>
      </c>
      <c r="J362" s="83">
        <v>192.67862376639386</v>
      </c>
      <c r="K362" s="83">
        <v>194.04542185348524</v>
      </c>
      <c r="L362" s="83">
        <v>190.90278391601234</v>
      </c>
      <c r="M362" s="83">
        <v>192.2745703172902</v>
      </c>
      <c r="N362" s="83">
        <v>12905118.361363817</v>
      </c>
      <c r="O362" s="83" t="s">
        <v>1869</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1868</v>
      </c>
      <c r="H363" s="84">
        <f t="shared" si="5"/>
        <v>-8.4129736910075748E-3</v>
      </c>
      <c r="J363" s="83">
        <v>190.18446667316138</v>
      </c>
      <c r="K363" s="83">
        <v>192.74846016500436</v>
      </c>
      <c r="L363" s="83">
        <v>188.26895402555888</v>
      </c>
      <c r="M363" s="83">
        <v>191.0374683990469</v>
      </c>
      <c r="N363" s="83">
        <v>17586263.96028373</v>
      </c>
      <c r="O363" s="83" t="s">
        <v>1868</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1867</v>
      </c>
      <c r="H364" s="84">
        <f t="shared" si="5"/>
        <v>-6.7102958798046508E-3</v>
      </c>
      <c r="J364" s="83">
        <v>189.99491073407572</v>
      </c>
      <c r="K364" s="83">
        <v>192.79834330686901</v>
      </c>
      <c r="L364" s="83">
        <v>189.13692069400378</v>
      </c>
      <c r="M364" s="83">
        <v>191.99522472284815</v>
      </c>
      <c r="N364" s="83">
        <v>14388850.083812742</v>
      </c>
      <c r="O364" s="83" t="s">
        <v>1867</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1866</v>
      </c>
      <c r="H365" s="84">
        <f t="shared" si="5"/>
        <v>7.9547136303115273E-4</v>
      </c>
      <c r="J365" s="83">
        <v>192.23965211798495</v>
      </c>
      <c r="K365" s="83">
        <v>193.32710461063428</v>
      </c>
      <c r="L365" s="83">
        <v>189.91509770709229</v>
      </c>
      <c r="M365" s="83">
        <v>190.41891743992525</v>
      </c>
      <c r="N365" s="83">
        <v>12238136.516269205</v>
      </c>
      <c r="O365" s="83" t="s">
        <v>1866</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1865</v>
      </c>
      <c r="H366" s="84">
        <f t="shared" si="5"/>
        <v>-4.1684110890656267E-3</v>
      </c>
      <c r="J366" s="83">
        <v>193.58649694833045</v>
      </c>
      <c r="K366" s="83">
        <v>196.34004637925912</v>
      </c>
      <c r="L366" s="83">
        <v>191.52333020080857</v>
      </c>
      <c r="M366" s="83">
        <v>196.01081764295242</v>
      </c>
      <c r="N366" s="83">
        <v>14727414.36362144</v>
      </c>
      <c r="O366" s="83" t="s">
        <v>1865</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1864</v>
      </c>
      <c r="H367" s="84">
        <f t="shared" si="5"/>
        <v>2.9208998548619913E-3</v>
      </c>
      <c r="J367" s="83">
        <v>196.63934523044699</v>
      </c>
      <c r="K367" s="83">
        <v>197.69686783797755</v>
      </c>
      <c r="L367" s="83">
        <v>195.41221994057662</v>
      </c>
      <c r="M367" s="83">
        <v>196.28018660902154</v>
      </c>
      <c r="N367" s="83">
        <v>7936984.0230648955</v>
      </c>
      <c r="O367" s="83" t="s">
        <v>1864</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1863</v>
      </c>
      <c r="H368" s="84">
        <f t="shared" ref="H368:H431" si="7">B368/E368-1</f>
        <v>8.6851804546947964E-3</v>
      </c>
      <c r="J368" s="83">
        <v>197.10824676397468</v>
      </c>
      <c r="K368" s="83">
        <v>197.20801304770399</v>
      </c>
      <c r="L368" s="83">
        <v>194.74169074763202</v>
      </c>
      <c r="M368" s="83">
        <v>195.71151879176452</v>
      </c>
      <c r="N368" s="83">
        <v>6825775.9489944419</v>
      </c>
      <c r="O368" s="83" t="s">
        <v>1863</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1862</v>
      </c>
      <c r="H369" s="84">
        <f t="shared" si="7"/>
        <v>7.1414109808398685E-3</v>
      </c>
      <c r="J369" s="83">
        <v>195.53193948105178</v>
      </c>
      <c r="K369" s="83">
        <v>196.03077089969827</v>
      </c>
      <c r="L369" s="83">
        <v>191.18212951045436</v>
      </c>
      <c r="M369" s="83">
        <v>193.57652031995752</v>
      </c>
      <c r="N369" s="83">
        <v>15271634.29414748</v>
      </c>
      <c r="O369" s="83" t="s">
        <v>1862</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1861</v>
      </c>
      <c r="H370" s="84">
        <f t="shared" si="7"/>
        <v>1.5709733325879105E-2</v>
      </c>
      <c r="J370" s="83">
        <v>192.50902108405404</v>
      </c>
      <c r="K370" s="83">
        <v>193.68167398300821</v>
      </c>
      <c r="L370" s="83">
        <v>185.9344229862933</v>
      </c>
      <c r="M370" s="83">
        <v>186.57292720216077</v>
      </c>
      <c r="N370" s="83">
        <v>45425870.650818862</v>
      </c>
      <c r="O370" s="83" t="s">
        <v>1861</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1860</v>
      </c>
      <c r="H371" s="84">
        <f t="shared" si="7"/>
        <v>-8.7365962221117588E-3</v>
      </c>
      <c r="J371" s="83">
        <v>189.25664023447891</v>
      </c>
      <c r="K371" s="83">
        <v>194.14518813721452</v>
      </c>
      <c r="L371" s="83">
        <v>189.0770609237662</v>
      </c>
      <c r="M371" s="83">
        <v>192.82827319198779</v>
      </c>
      <c r="N371" s="83">
        <v>27044403.170523673</v>
      </c>
      <c r="O371" s="83" t="s">
        <v>1860</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1859</v>
      </c>
      <c r="H372" s="84">
        <f t="shared" si="7"/>
        <v>-2.9101386637853555E-2</v>
      </c>
      <c r="J372" s="83">
        <v>189.70558851126077</v>
      </c>
      <c r="K372" s="83">
        <v>198.2255293754591</v>
      </c>
      <c r="L372" s="83">
        <v>188.83762184281588</v>
      </c>
      <c r="M372" s="83">
        <v>196.3699762643779</v>
      </c>
      <c r="N372" s="83">
        <v>27703162.798960146</v>
      </c>
      <c r="O372" s="83" t="s">
        <v>1859</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1858</v>
      </c>
      <c r="H373" s="84">
        <f t="shared" si="7"/>
        <v>-3.6005544853834337E-5</v>
      </c>
      <c r="J373" s="83">
        <v>196.65929848719284</v>
      </c>
      <c r="K373" s="83">
        <v>202.40583643000042</v>
      </c>
      <c r="L373" s="83">
        <v>196.23030346715686</v>
      </c>
      <c r="M373" s="83">
        <v>198.06600308777595</v>
      </c>
      <c r="N373" s="83">
        <v>24186007.635076325</v>
      </c>
      <c r="O373" s="83" t="s">
        <v>1858</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1857</v>
      </c>
      <c r="H374" s="84">
        <f t="shared" si="7"/>
        <v>1.1846427225243872E-3</v>
      </c>
      <c r="J374" s="83">
        <v>197.69686783797755</v>
      </c>
      <c r="K374" s="83">
        <v>200.17107167446414</v>
      </c>
      <c r="L374" s="83">
        <v>193.65633334694098</v>
      </c>
      <c r="M374" s="83">
        <v>193.9107373704507</v>
      </c>
      <c r="N374" s="83">
        <v>32324186.884120207</v>
      </c>
      <c r="O374" s="83" t="s">
        <v>1857</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1856</v>
      </c>
      <c r="H375" s="84">
        <f t="shared" si="7"/>
        <v>-3.4080106186434866E-3</v>
      </c>
      <c r="J375" s="83">
        <v>190.93271380113111</v>
      </c>
      <c r="K375" s="83">
        <v>193.88579579951835</v>
      </c>
      <c r="L375" s="83">
        <v>190.81299426065596</v>
      </c>
      <c r="M375" s="83">
        <v>192.2596053747308</v>
      </c>
      <c r="N375" s="83">
        <v>18927453.538549088</v>
      </c>
      <c r="O375" s="83" t="s">
        <v>1856</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1855</v>
      </c>
      <c r="H376" s="84">
        <f t="shared" si="7"/>
        <v>-3.6222138540715765E-3</v>
      </c>
      <c r="J376" s="83">
        <v>193.17745518504034</v>
      </c>
      <c r="K376" s="83">
        <v>196.24556770856745</v>
      </c>
      <c r="L376" s="83">
        <v>192.82827319198779</v>
      </c>
      <c r="M376" s="83">
        <v>195.8412149606126</v>
      </c>
      <c r="N376" s="83">
        <v>25256786.218849789</v>
      </c>
      <c r="O376" s="83" t="s">
        <v>1855</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1854</v>
      </c>
      <c r="H377" s="84">
        <f t="shared" si="7"/>
        <v>2.8908999497234689E-3</v>
      </c>
      <c r="J377" s="83">
        <v>196.25025672390274</v>
      </c>
      <c r="K377" s="83">
        <v>196.42983603461545</v>
      </c>
      <c r="L377" s="83">
        <v>185.82468007419104</v>
      </c>
      <c r="M377" s="83">
        <v>186.26365172259995</v>
      </c>
      <c r="N377" s="83">
        <v>41762093.808215499</v>
      </c>
      <c r="O377" s="83" t="s">
        <v>1854</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1853</v>
      </c>
      <c r="H378" s="84">
        <f t="shared" si="7"/>
        <v>-4.0425455460131321E-3</v>
      </c>
      <c r="J378" s="83">
        <v>186.09404904026016</v>
      </c>
      <c r="K378" s="83">
        <v>187.59054329619963</v>
      </c>
      <c r="L378" s="83">
        <v>182.24307048830923</v>
      </c>
      <c r="M378" s="83">
        <v>184.10371167986065</v>
      </c>
      <c r="N378" s="83">
        <v>34397831.328583419</v>
      </c>
      <c r="O378" s="83" t="s">
        <v>1853</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1852</v>
      </c>
      <c r="H379" s="84">
        <f t="shared" si="7"/>
        <v>-5.0115444506094731E-3</v>
      </c>
      <c r="J379" s="83">
        <v>176.68608848458732</v>
      </c>
      <c r="K379" s="83">
        <v>177.62389155164271</v>
      </c>
      <c r="L379" s="83">
        <v>174.99006166118926</v>
      </c>
      <c r="M379" s="83">
        <v>175.30432545493656</v>
      </c>
      <c r="N379" s="83">
        <v>19934375.879894145</v>
      </c>
      <c r="O379" s="83" t="s">
        <v>1852</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1851</v>
      </c>
      <c r="H380" s="84">
        <f t="shared" si="7"/>
        <v>6.2671226744503983E-4</v>
      </c>
      <c r="J380" s="83">
        <v>175.87798158638012</v>
      </c>
      <c r="K380" s="83">
        <v>176.22567169786225</v>
      </c>
      <c r="L380" s="83">
        <v>172.94817669168944</v>
      </c>
      <c r="M380" s="83">
        <v>173.27703234313429</v>
      </c>
      <c r="N380" s="83">
        <v>13365898.231299933</v>
      </c>
      <c r="O380" s="83" t="s">
        <v>1851</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1850</v>
      </c>
      <c r="H381" s="84">
        <f t="shared" si="7"/>
        <v>-1.6468861321445871E-3</v>
      </c>
      <c r="J381" s="83">
        <v>173.70554122228972</v>
      </c>
      <c r="K381" s="83">
        <v>177.09375096444901</v>
      </c>
      <c r="L381" s="83">
        <v>173.40658153915803</v>
      </c>
      <c r="M381" s="83">
        <v>176.70510337637779</v>
      </c>
      <c r="N381" s="83">
        <v>16201703.016477337</v>
      </c>
      <c r="O381" s="83" t="s">
        <v>1850</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1849</v>
      </c>
      <c r="H382" s="84">
        <f t="shared" si="7"/>
        <v>3.2505432537757173E-3</v>
      </c>
      <c r="J382" s="83">
        <v>175.47936867553784</v>
      </c>
      <c r="K382" s="83">
        <v>175.81818964975378</v>
      </c>
      <c r="L382" s="83">
        <v>172.15095087000489</v>
      </c>
      <c r="M382" s="83">
        <v>172.18084683831805</v>
      </c>
      <c r="N382" s="83">
        <v>18303312.816897195</v>
      </c>
      <c r="O382" s="83" t="s">
        <v>1849</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1848</v>
      </c>
      <c r="H383" s="84">
        <f t="shared" si="7"/>
        <v>6.1283345349671947E-4</v>
      </c>
      <c r="J383" s="83">
        <v>172.42001458482343</v>
      </c>
      <c r="K383" s="83">
        <v>173.71550654506078</v>
      </c>
      <c r="L383" s="83">
        <v>171.9117831234995</v>
      </c>
      <c r="M383" s="83">
        <v>172.51966781253398</v>
      </c>
      <c r="N383" s="83">
        <v>15776190.456832433</v>
      </c>
      <c r="O383" s="83" t="s">
        <v>1848</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1847</v>
      </c>
      <c r="H384" s="84">
        <f t="shared" si="7"/>
        <v>1.1725232700772192E-3</v>
      </c>
      <c r="J384" s="83">
        <v>172.38015329373917</v>
      </c>
      <c r="K384" s="83">
        <v>172.9980033055447</v>
      </c>
      <c r="L384" s="83">
        <v>169.67955082278283</v>
      </c>
      <c r="M384" s="83">
        <v>169.72937743663809</v>
      </c>
      <c r="N384" s="83">
        <v>16651185.69786218</v>
      </c>
      <c r="O384" s="83" t="s">
        <v>1847</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1846</v>
      </c>
      <c r="H385" s="84">
        <f t="shared" si="7"/>
        <v>3.9180830415936896E-3</v>
      </c>
      <c r="J385" s="83">
        <v>169.89878792374608</v>
      </c>
      <c r="K385" s="83">
        <v>170.27747018904623</v>
      </c>
      <c r="L385" s="83">
        <v>168.1648217615822</v>
      </c>
      <c r="M385" s="83">
        <v>169.47027904459063</v>
      </c>
      <c r="N385" s="83">
        <v>9282902.5336417221</v>
      </c>
      <c r="O385" s="83" t="s">
        <v>1846</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1845</v>
      </c>
      <c r="H386" s="84">
        <f t="shared" si="7"/>
        <v>-2.6990797768278174E-3</v>
      </c>
      <c r="J386" s="83">
        <v>170.22764357519094</v>
      </c>
      <c r="K386" s="83">
        <v>170.54653390386474</v>
      </c>
      <c r="L386" s="83">
        <v>169.0816314565194</v>
      </c>
      <c r="M386" s="83">
        <v>170.08812905639616</v>
      </c>
      <c r="N386" s="83">
        <v>12476636.518098013</v>
      </c>
      <c r="O386" s="83" t="s">
        <v>1845</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1844</v>
      </c>
      <c r="H387" s="84">
        <f t="shared" si="7"/>
        <v>3.2879200726612101E-3</v>
      </c>
      <c r="J387" s="83">
        <v>170.02833711976982</v>
      </c>
      <c r="K387" s="83">
        <v>170.90030286223728</v>
      </c>
      <c r="L387" s="83">
        <v>168.84246371001407</v>
      </c>
      <c r="M387" s="83">
        <v>168.90225564664041</v>
      </c>
      <c r="N387" s="83">
        <v>14989457.28419796</v>
      </c>
      <c r="O387" s="83" t="s">
        <v>1844</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1843</v>
      </c>
      <c r="H388" s="84">
        <f t="shared" si="7"/>
        <v>-3.5740203193034281E-3</v>
      </c>
      <c r="J388" s="83">
        <v>168.84246371001407</v>
      </c>
      <c r="K388" s="83">
        <v>169.8688919554329</v>
      </c>
      <c r="L388" s="83">
        <v>166.81950318748954</v>
      </c>
      <c r="M388" s="83">
        <v>167.40745723098189</v>
      </c>
      <c r="N388" s="83">
        <v>21470104.372476041</v>
      </c>
      <c r="O388" s="83" t="s">
        <v>1843</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1842</v>
      </c>
      <c r="H389" s="84">
        <f t="shared" si="7"/>
        <v>3.0229746070133956E-3</v>
      </c>
      <c r="J389" s="83">
        <v>165.99238139749181</v>
      </c>
      <c r="K389" s="83">
        <v>167.68100534104738</v>
      </c>
      <c r="L389" s="83">
        <v>165.13536363918095</v>
      </c>
      <c r="M389" s="83">
        <v>166.58033544098419</v>
      </c>
      <c r="N389" s="83">
        <v>24582286.557891726</v>
      </c>
      <c r="O389" s="83" t="s">
        <v>1842</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1841</v>
      </c>
      <c r="H390" s="84">
        <f t="shared" si="7"/>
        <v>1.0997470581775026E-4</v>
      </c>
      <c r="J390" s="83">
        <v>168.65312257736397</v>
      </c>
      <c r="K390" s="83">
        <v>174.97113721421394</v>
      </c>
      <c r="L390" s="83">
        <v>164.73675072833868</v>
      </c>
      <c r="M390" s="83">
        <v>174.84657067957573</v>
      </c>
      <c r="N390" s="83">
        <v>38974584.05743286</v>
      </c>
      <c r="O390" s="83" t="s">
        <v>1841</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1840</v>
      </c>
      <c r="H391" s="84">
        <f t="shared" si="7"/>
        <v>2.2108404878595778E-4</v>
      </c>
      <c r="J391" s="83">
        <v>176.71506869914887</v>
      </c>
      <c r="K391" s="83">
        <v>178.48889615239696</v>
      </c>
      <c r="L391" s="83">
        <v>174.72200414493753</v>
      </c>
      <c r="M391" s="83">
        <v>178.20986711480739</v>
      </c>
      <c r="N391" s="83">
        <v>15784542.419123281</v>
      </c>
      <c r="O391" s="83" t="s">
        <v>1840</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1839</v>
      </c>
      <c r="H392" s="84">
        <f t="shared" si="7"/>
        <v>9.674418604651347E-3</v>
      </c>
      <c r="J392" s="83">
        <v>178.95726632263663</v>
      </c>
      <c r="K392" s="83">
        <v>179.54522036612897</v>
      </c>
      <c r="L392" s="83">
        <v>174.50874623763693</v>
      </c>
      <c r="M392" s="83">
        <v>174.62733357861251</v>
      </c>
      <c r="N392" s="83">
        <v>15446429.938734178</v>
      </c>
      <c r="O392" s="83" t="s">
        <v>1839</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1838</v>
      </c>
      <c r="H393" s="84">
        <f t="shared" si="7"/>
        <v>3.3585689898314453E-3</v>
      </c>
      <c r="J393" s="83">
        <v>176.18690659228287</v>
      </c>
      <c r="K393" s="83">
        <v>176.29652514276447</v>
      </c>
      <c r="L393" s="83">
        <v>173.81515977277135</v>
      </c>
      <c r="M393" s="83">
        <v>174.34830454102291</v>
      </c>
      <c r="N393" s="83">
        <v>18790582.533248302</v>
      </c>
      <c r="O393" s="83" t="s">
        <v>1838</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1837</v>
      </c>
      <c r="H394" s="84">
        <f t="shared" si="7"/>
        <v>-6.6958109678492139E-3</v>
      </c>
      <c r="J394" s="83">
        <v>173.28699766590535</v>
      </c>
      <c r="K394" s="83">
        <v>175.27009689734564</v>
      </c>
      <c r="L394" s="83">
        <v>172.14596820861937</v>
      </c>
      <c r="M394" s="83">
        <v>175.03092915084025</v>
      </c>
      <c r="N394" s="83">
        <v>21784412.305290531</v>
      </c>
      <c r="O394" s="83" t="s">
        <v>1837</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1836</v>
      </c>
      <c r="H395" s="84">
        <f t="shared" si="7"/>
        <v>-6.4833363686033207E-3</v>
      </c>
      <c r="J395" s="83">
        <v>176.73499934469098</v>
      </c>
      <c r="K395" s="83">
        <v>179.81926674233301</v>
      </c>
      <c r="L395" s="83">
        <v>175.4195767389115</v>
      </c>
      <c r="M395" s="83">
        <v>179.12667680974459</v>
      </c>
      <c r="N395" s="83">
        <v>17988140.887983654</v>
      </c>
      <c r="O395" s="83" t="s">
        <v>1836</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1835</v>
      </c>
      <c r="H396" s="84">
        <f t="shared" si="7"/>
        <v>-2.3672518027528788E-4</v>
      </c>
      <c r="J396" s="83">
        <v>179.8641106948028</v>
      </c>
      <c r="K396" s="83">
        <v>181.98174178365235</v>
      </c>
      <c r="L396" s="83">
        <v>179.49539375227369</v>
      </c>
      <c r="M396" s="83">
        <v>181.51835427479821</v>
      </c>
      <c r="N396" s="83">
        <v>14018320.651463106</v>
      </c>
      <c r="O396" s="83" t="s">
        <v>1835</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1834</v>
      </c>
      <c r="H397" s="84">
        <f t="shared" si="7"/>
        <v>-2.9797052998782325E-3</v>
      </c>
      <c r="J397" s="83">
        <v>182.68429703901182</v>
      </c>
      <c r="K397" s="83">
        <v>183.38685229437135</v>
      </c>
      <c r="L397" s="83">
        <v>180.36237683335563</v>
      </c>
      <c r="M397" s="83">
        <v>180.75102442142682</v>
      </c>
      <c r="N397" s="83">
        <v>14114791.184539283</v>
      </c>
      <c r="O397" s="83" t="s">
        <v>1834</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1833</v>
      </c>
      <c r="H398" s="84">
        <f t="shared" si="7"/>
        <v>-1.8678708086247164E-3</v>
      </c>
      <c r="J398" s="83">
        <v>181.33897846491919</v>
      </c>
      <c r="K398" s="83">
        <v>181.45357967678635</v>
      </c>
      <c r="L398" s="83">
        <v>179.36584455624995</v>
      </c>
      <c r="M398" s="83">
        <v>179.4455671384184</v>
      </c>
      <c r="N398" s="83">
        <v>12546931.280856181</v>
      </c>
      <c r="O398" s="83" t="s">
        <v>1833</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1832</v>
      </c>
      <c r="H399" s="84">
        <f t="shared" si="7"/>
        <v>3.4302187676757967E-3</v>
      </c>
      <c r="J399" s="83">
        <v>179.23629536022622</v>
      </c>
      <c r="K399" s="83">
        <v>181.71766073021934</v>
      </c>
      <c r="L399" s="83">
        <v>178.94730099986558</v>
      </c>
      <c r="M399" s="83">
        <v>181.36887443323235</v>
      </c>
      <c r="N399" s="83">
        <v>15073820.833609702</v>
      </c>
      <c r="O399" s="83" t="s">
        <v>1832</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1831</v>
      </c>
      <c r="H400" s="84">
        <f t="shared" si="7"/>
        <v>4.23682183338836E-3</v>
      </c>
      <c r="J400" s="83">
        <v>181.64790347082194</v>
      </c>
      <c r="K400" s="83">
        <v>181.94686315395364</v>
      </c>
      <c r="L400" s="83">
        <v>178.26965905143371</v>
      </c>
      <c r="M400" s="83">
        <v>178.48889615239696</v>
      </c>
      <c r="N400" s="83">
        <v>16788625.300318204</v>
      </c>
      <c r="O400" s="83" t="s">
        <v>1831</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1830</v>
      </c>
      <c r="H401" s="84">
        <f t="shared" si="7"/>
        <v>3.0462475768484598E-3</v>
      </c>
      <c r="J401" s="83">
        <v>177.71160097625454</v>
      </c>
      <c r="K401" s="83">
        <v>178.02052598215727</v>
      </c>
      <c r="L401" s="83">
        <v>174.43300978457685</v>
      </c>
      <c r="M401" s="83">
        <v>174.74193479047963</v>
      </c>
      <c r="N401" s="83">
        <v>27155678.367586277</v>
      </c>
      <c r="O401" s="83" t="s">
        <v>1830</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1829</v>
      </c>
      <c r="H402" s="84">
        <f t="shared" si="7"/>
        <v>1.0253087360878377E-2</v>
      </c>
      <c r="J402" s="83">
        <v>170.81559761868328</v>
      </c>
      <c r="K402" s="83">
        <v>171.50051425273801</v>
      </c>
      <c r="L402" s="83">
        <v>169.77920405049338</v>
      </c>
      <c r="M402" s="83">
        <v>170.23760889796202</v>
      </c>
      <c r="N402" s="83">
        <v>12561842.990533222</v>
      </c>
      <c r="O402" s="83" t="s">
        <v>1829</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1828</v>
      </c>
      <c r="H403" s="84">
        <f t="shared" si="7"/>
        <v>-2.3997257456290777E-3</v>
      </c>
      <c r="J403" s="83">
        <v>170.08812905639616</v>
      </c>
      <c r="K403" s="83">
        <v>171.32382908000716</v>
      </c>
      <c r="L403" s="83">
        <v>168.89727298525489</v>
      </c>
      <c r="M403" s="83">
        <v>170.64618713157532</v>
      </c>
      <c r="N403" s="83">
        <v>16250345.6958101</v>
      </c>
      <c r="O403" s="83" t="s">
        <v>1828</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1827</v>
      </c>
      <c r="H404" s="84">
        <f t="shared" si="7"/>
        <v>-4.1891994820619782E-4</v>
      </c>
      <c r="J404" s="83">
        <v>172.05129764229432</v>
      </c>
      <c r="K404" s="83">
        <v>173.21724040650795</v>
      </c>
      <c r="L404" s="83">
        <v>169.71941211386704</v>
      </c>
      <c r="M404" s="83">
        <v>170.94514681470702</v>
      </c>
      <c r="N404" s="83">
        <v>21828554.377765857</v>
      </c>
      <c r="O404" s="83" t="s">
        <v>1827</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1826</v>
      </c>
      <c r="H405" s="84">
        <f t="shared" si="7"/>
        <v>-1.213404146742536E-2</v>
      </c>
      <c r="J405" s="83">
        <v>172.09115893337855</v>
      </c>
      <c r="K405" s="83">
        <v>177.80128888119404</v>
      </c>
      <c r="L405" s="83">
        <v>171.96160973735482</v>
      </c>
      <c r="M405" s="83">
        <v>174.11411945590305</v>
      </c>
      <c r="N405" s="83">
        <v>32916041.711433385</v>
      </c>
      <c r="O405" s="83" t="s">
        <v>1826</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1825</v>
      </c>
      <c r="H406" s="84">
        <f t="shared" si="7"/>
        <v>-2.2270047721533182E-3</v>
      </c>
      <c r="J406" s="83">
        <v>175.5291952893931</v>
      </c>
      <c r="K406" s="83">
        <v>183.15266720925149</v>
      </c>
      <c r="L406" s="83">
        <v>175.1356646931641</v>
      </c>
      <c r="M406" s="83">
        <v>181.77745266684568</v>
      </c>
      <c r="N406" s="83">
        <v>49871252.684703551</v>
      </c>
      <c r="O406" s="83" t="s">
        <v>1825</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1824</v>
      </c>
      <c r="H407" s="84">
        <f t="shared" si="7"/>
        <v>3.0949879951980286E-3</v>
      </c>
      <c r="J407" s="83">
        <v>170.54653390386474</v>
      </c>
      <c r="K407" s="83">
        <v>171.26403714338085</v>
      </c>
      <c r="L407" s="83">
        <v>168.07513385664268</v>
      </c>
      <c r="M407" s="83">
        <v>168.79761975754428</v>
      </c>
      <c r="N407" s="83">
        <v>29016727.971906662</v>
      </c>
      <c r="O407" s="83" t="s">
        <v>1824</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1823</v>
      </c>
      <c r="H408" s="84">
        <f t="shared" si="7"/>
        <v>-3.0063675237614884E-3</v>
      </c>
      <c r="J408" s="83">
        <v>167.75624352796888</v>
      </c>
      <c r="K408" s="83">
        <v>170.01438566789031</v>
      </c>
      <c r="L408" s="83">
        <v>165.2150862213494</v>
      </c>
      <c r="M408" s="83">
        <v>169.99844115145663</v>
      </c>
      <c r="N408" s="83">
        <v>20930836.340374947</v>
      </c>
      <c r="O408" s="83" t="s">
        <v>1823</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1822</v>
      </c>
      <c r="H409" s="84">
        <f t="shared" si="7"/>
        <v>-4.4702141587954491E-3</v>
      </c>
      <c r="J409" s="83">
        <v>166.41092495387622</v>
      </c>
      <c r="K409" s="83">
        <v>166.81950318748954</v>
      </c>
      <c r="L409" s="83">
        <v>164.65702814617021</v>
      </c>
      <c r="M409" s="83">
        <v>164.79156000357949</v>
      </c>
      <c r="N409" s="83">
        <v>14617098.045541156</v>
      </c>
      <c r="O409" s="83" t="s">
        <v>1822</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1821</v>
      </c>
      <c r="H410" s="84">
        <f t="shared" si="7"/>
        <v>-1.3129020762605581E-3</v>
      </c>
      <c r="J410" s="83">
        <v>163.95945555219626</v>
      </c>
      <c r="K410" s="83">
        <v>164.47765233629121</v>
      </c>
      <c r="L410" s="83">
        <v>162.20555874449028</v>
      </c>
      <c r="M410" s="83">
        <v>164.0192474888226</v>
      </c>
      <c r="N410" s="83">
        <v>12808847.533843061</v>
      </c>
      <c r="O410" s="83" t="s">
        <v>1821</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1820</v>
      </c>
      <c r="H411" s="84">
        <f t="shared" si="7"/>
        <v>-5.6337500935838003E-3</v>
      </c>
      <c r="J411" s="83">
        <v>163.90962893834097</v>
      </c>
      <c r="K411" s="83">
        <v>167.01880964291067</v>
      </c>
      <c r="L411" s="83">
        <v>163.06506783349391</v>
      </c>
      <c r="M411" s="83">
        <v>165.85286687869703</v>
      </c>
      <c r="N411" s="83">
        <v>12798665.224415543</v>
      </c>
      <c r="O411" s="83" t="s">
        <v>1820</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1819</v>
      </c>
      <c r="H412" s="84">
        <f t="shared" si="7"/>
        <v>3.8381606785118372E-3</v>
      </c>
      <c r="J412" s="83">
        <v>166.24151446676825</v>
      </c>
      <c r="K412" s="83">
        <v>166.88926044688694</v>
      </c>
      <c r="L412" s="83">
        <v>164.09897007099104</v>
      </c>
      <c r="M412" s="83">
        <v>164.1288660393042</v>
      </c>
      <c r="N412" s="83">
        <v>12000230.473951731</v>
      </c>
      <c r="O412" s="83" t="s">
        <v>1819</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1818</v>
      </c>
      <c r="H413" s="84">
        <f t="shared" si="7"/>
        <v>-3.5400208674929434E-4</v>
      </c>
      <c r="J413" s="83">
        <v>165.22505154412048</v>
      </c>
      <c r="K413" s="83">
        <v>165.64359510050485</v>
      </c>
      <c r="L413" s="83">
        <v>163.73523578984748</v>
      </c>
      <c r="M413" s="83">
        <v>164.00928216605155</v>
      </c>
      <c r="N413" s="83">
        <v>11423661.091102658</v>
      </c>
      <c r="O413" s="83" t="s">
        <v>1818</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1817</v>
      </c>
      <c r="H414" s="84">
        <f t="shared" si="7"/>
        <v>8.5677034829600984E-4</v>
      </c>
      <c r="J414" s="83">
        <v>164.47765233629121</v>
      </c>
      <c r="K414" s="83">
        <v>165.792975288843</v>
      </c>
      <c r="L414" s="83">
        <v>164.17869265315952</v>
      </c>
      <c r="M414" s="83">
        <v>164.2982765264122</v>
      </c>
      <c r="N414" s="83">
        <v>13136821.857915398</v>
      </c>
      <c r="O414" s="83" t="s">
        <v>1817</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1816</v>
      </c>
      <c r="H415" s="84">
        <f t="shared" si="7"/>
        <v>-6.1639003379004853E-3</v>
      </c>
      <c r="J415" s="83">
        <v>163.93952490665413</v>
      </c>
      <c r="K415" s="83">
        <v>167.34766529435555</v>
      </c>
      <c r="L415" s="83">
        <v>163.80001038785934</v>
      </c>
      <c r="M415" s="83">
        <v>166.79957254194741</v>
      </c>
      <c r="N415" s="83">
        <v>15165947.302675657</v>
      </c>
      <c r="O415" s="83" t="s">
        <v>1816</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1815</v>
      </c>
      <c r="H416" s="84">
        <f t="shared" si="7"/>
        <v>4.2969996059520899E-3</v>
      </c>
      <c r="J416" s="83">
        <v>166.16179188459981</v>
      </c>
      <c r="K416" s="83">
        <v>166.69991931423687</v>
      </c>
      <c r="L416" s="83">
        <v>164.64307669429076</v>
      </c>
      <c r="M416" s="83">
        <v>165.45425396785475</v>
      </c>
      <c r="N416" s="83">
        <v>10003162.194557741</v>
      </c>
      <c r="O416" s="83" t="s">
        <v>1815</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1814</v>
      </c>
      <c r="H417" s="84">
        <f t="shared" si="7"/>
        <v>-8.1878745022143651E-3</v>
      </c>
      <c r="J417" s="83">
        <v>166.32123704893669</v>
      </c>
      <c r="K417" s="83">
        <v>168.50364273579814</v>
      </c>
      <c r="L417" s="83">
        <v>165.47418461339689</v>
      </c>
      <c r="M417" s="83">
        <v>166.56040479544205</v>
      </c>
      <c r="N417" s="83">
        <v>14880940.97972453</v>
      </c>
      <c r="O417" s="83" t="s">
        <v>1814</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1813</v>
      </c>
      <c r="H418" s="84">
        <f t="shared" si="7"/>
        <v>5.2784277023867343E-3</v>
      </c>
      <c r="J418" s="83">
        <v>165.77314429652859</v>
      </c>
      <c r="K418" s="83">
        <v>167.0387402884528</v>
      </c>
      <c r="L418" s="83">
        <v>164.20858862147267</v>
      </c>
      <c r="M418" s="83">
        <v>164.3381378174964</v>
      </c>
      <c r="N418" s="83">
        <v>10016499.44444452</v>
      </c>
      <c r="O418" s="83" t="s">
        <v>1813</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1812</v>
      </c>
      <c r="H419" s="84">
        <f t="shared" si="7"/>
        <v>6.0623229461758132E-3</v>
      </c>
      <c r="J419" s="83">
        <v>163.94949022942521</v>
      </c>
      <c r="K419" s="83">
        <v>164.69688943725447</v>
      </c>
      <c r="L419" s="83">
        <v>161.93649502967173</v>
      </c>
      <c r="M419" s="83">
        <v>162.76361681966947</v>
      </c>
      <c r="N419" s="83">
        <v>10984060.678688172</v>
      </c>
      <c r="O419" s="83" t="s">
        <v>1812</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1811</v>
      </c>
      <c r="H420" s="84">
        <f t="shared" si="7"/>
        <v>5.4792449978258162E-4</v>
      </c>
      <c r="J420" s="83">
        <v>162.6141369781036</v>
      </c>
      <c r="K420" s="83">
        <v>163.74091602382697</v>
      </c>
      <c r="L420" s="83">
        <v>161.07947727136084</v>
      </c>
      <c r="M420" s="83">
        <v>161.54784744160054</v>
      </c>
      <c r="N420" s="83">
        <v>12945383.001008438</v>
      </c>
      <c r="O420" s="83" t="s">
        <v>1811</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1810</v>
      </c>
      <c r="H421" s="84">
        <f t="shared" si="7"/>
        <v>6.7948450281853923E-3</v>
      </c>
      <c r="J421" s="83">
        <v>162.49455310485092</v>
      </c>
      <c r="K421" s="83">
        <v>165.68345639158906</v>
      </c>
      <c r="L421" s="83">
        <v>160.56128048726592</v>
      </c>
      <c r="M421" s="83">
        <v>164.28332854225559</v>
      </c>
      <c r="N421" s="83">
        <v>19734845.977211207</v>
      </c>
      <c r="O421" s="83" t="s">
        <v>1810</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1809</v>
      </c>
      <c r="H422" s="84">
        <f t="shared" si="7"/>
        <v>4.8252975282270238E-3</v>
      </c>
      <c r="J422" s="83">
        <v>165.12539831640987</v>
      </c>
      <c r="K422" s="83">
        <v>165.52401122725215</v>
      </c>
      <c r="L422" s="83">
        <v>163.74021845123301</v>
      </c>
      <c r="M422" s="83">
        <v>164.85633460159136</v>
      </c>
      <c r="N422" s="83">
        <v>11764681.65592272</v>
      </c>
      <c r="O422" s="83" t="s">
        <v>1809</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1808</v>
      </c>
      <c r="H423" s="84">
        <f t="shared" si="7"/>
        <v>-6.15074075484634E-3</v>
      </c>
      <c r="J423" s="83">
        <v>163.81994103340145</v>
      </c>
      <c r="K423" s="83">
        <v>169.31083388025371</v>
      </c>
      <c r="L423" s="83">
        <v>163.56084264135399</v>
      </c>
      <c r="M423" s="83">
        <v>168.5534693496534</v>
      </c>
      <c r="N423" s="83">
        <v>14083559.883040054</v>
      </c>
      <c r="O423" s="83" t="s">
        <v>1808</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1807</v>
      </c>
      <c r="H424" s="84">
        <f t="shared" si="7"/>
        <v>9.312756575947656E-4</v>
      </c>
      <c r="J424" s="83">
        <v>167.97548062893213</v>
      </c>
      <c r="K424" s="83">
        <v>168.96204758326675</v>
      </c>
      <c r="L424" s="83">
        <v>166.38102898556306</v>
      </c>
      <c r="M424" s="83">
        <v>168.75277580507455</v>
      </c>
      <c r="N424" s="83">
        <v>11475110.503407607</v>
      </c>
      <c r="O424" s="83" t="s">
        <v>1807</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1806</v>
      </c>
      <c r="H425" s="84">
        <f t="shared" si="7"/>
        <v>5.3685098550504406E-4</v>
      </c>
      <c r="J425" s="83">
        <v>166.63016205483947</v>
      </c>
      <c r="K425" s="83">
        <v>167.32773464881342</v>
      </c>
      <c r="L425" s="83">
        <v>164.79654266496502</v>
      </c>
      <c r="M425" s="83">
        <v>165.24498218966258</v>
      </c>
      <c r="N425" s="83">
        <v>11042625.766182886</v>
      </c>
      <c r="O425" s="83" t="s">
        <v>1806</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1805</v>
      </c>
      <c r="H426" s="84">
        <f t="shared" si="7"/>
        <v>1.877934272300541E-3</v>
      </c>
      <c r="J426" s="83">
        <v>166.72981528255002</v>
      </c>
      <c r="K426" s="83">
        <v>168.29437095760593</v>
      </c>
      <c r="L426" s="83">
        <v>165.67349106881801</v>
      </c>
      <c r="M426" s="83">
        <v>167.17825480724758</v>
      </c>
      <c r="N426" s="83">
        <v>12789324.8345317</v>
      </c>
      <c r="O426" s="83" t="s">
        <v>1805</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1804</v>
      </c>
      <c r="H427" s="84">
        <f t="shared" si="7"/>
        <v>-8.158773527625951E-3</v>
      </c>
      <c r="J427" s="83">
        <v>167.83596611013732</v>
      </c>
      <c r="K427" s="83">
        <v>169.84896130989077</v>
      </c>
      <c r="L427" s="83">
        <v>165.32470477183102</v>
      </c>
      <c r="M427" s="83">
        <v>168.27444031206383</v>
      </c>
      <c r="N427" s="83">
        <v>18694332.765725888</v>
      </c>
      <c r="O427" s="83" t="s">
        <v>1804</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1803</v>
      </c>
      <c r="H428" s="84">
        <f t="shared" si="7"/>
        <v>6.3892279523953821E-3</v>
      </c>
      <c r="J428" s="83">
        <v>166.61023140929734</v>
      </c>
      <c r="K428" s="83">
        <v>166.77964189640534</v>
      </c>
      <c r="L428" s="83">
        <v>164.06907410267786</v>
      </c>
      <c r="M428" s="83">
        <v>164.20858862147267</v>
      </c>
      <c r="N428" s="83">
        <v>14132458.449719226</v>
      </c>
      <c r="O428" s="83" t="s">
        <v>1803</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1802</v>
      </c>
      <c r="H429" s="84">
        <f t="shared" si="7"/>
        <v>-3.2442277409928666E-3</v>
      </c>
      <c r="J429" s="83">
        <v>164.71682008279657</v>
      </c>
      <c r="K429" s="83">
        <v>166.39099430833409</v>
      </c>
      <c r="L429" s="83">
        <v>163.26188295822229</v>
      </c>
      <c r="M429" s="83">
        <v>163.34160554039073</v>
      </c>
      <c r="N429" s="83">
        <v>13651600.969225209</v>
      </c>
      <c r="O429" s="83" t="s">
        <v>1802</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1801</v>
      </c>
      <c r="H430" s="84">
        <f t="shared" si="7"/>
        <v>-3.7192969207240356E-3</v>
      </c>
      <c r="J430" s="83">
        <v>163.26188295822229</v>
      </c>
      <c r="K430" s="83">
        <v>164.92609186098875</v>
      </c>
      <c r="L430" s="83">
        <v>162.9330273067774</v>
      </c>
      <c r="M430" s="83">
        <v>164.45772169074908</v>
      </c>
      <c r="N430" s="83">
        <v>18297949.217420496</v>
      </c>
      <c r="O430" s="83" t="s">
        <v>1801</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1800</v>
      </c>
      <c r="H431" s="84">
        <f t="shared" si="7"/>
        <v>-1.8989384933821851E-3</v>
      </c>
      <c r="J431" s="83">
        <v>162.42479584545353</v>
      </c>
      <c r="K431" s="83">
        <v>163.64754094946218</v>
      </c>
      <c r="L431" s="83">
        <v>162.2105414058758</v>
      </c>
      <c r="M431" s="83">
        <v>162.4048651999114</v>
      </c>
      <c r="N431" s="83">
        <v>13655244.604342122</v>
      </c>
      <c r="O431" s="83" t="s">
        <v>1800</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1799</v>
      </c>
      <c r="H432" s="84">
        <f t="shared" ref="H432:H495" si="9">B432/E432-1</f>
        <v>1.2737400429647661E-3</v>
      </c>
      <c r="J432" s="83">
        <v>163.07254182557219</v>
      </c>
      <c r="K432" s="83">
        <v>163.97938619773839</v>
      </c>
      <c r="L432" s="83">
        <v>161.46812485943207</v>
      </c>
      <c r="M432" s="83">
        <v>163.68042651460667</v>
      </c>
      <c r="N432" s="83">
        <v>18839385.769347437</v>
      </c>
      <c r="O432" s="83" t="s">
        <v>1799</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1798</v>
      </c>
      <c r="H433" s="84">
        <f t="shared" si="9"/>
        <v>3.2380952380939299E-4</v>
      </c>
      <c r="J433" s="83">
        <v>162.50451842762197</v>
      </c>
      <c r="K433" s="83">
        <v>166.03224268857608</v>
      </c>
      <c r="L433" s="83">
        <v>162.38493455436929</v>
      </c>
      <c r="M433" s="83">
        <v>164.76664669665186</v>
      </c>
      <c r="N433" s="83">
        <v>15702899.303421799</v>
      </c>
      <c r="O433" s="83" t="s">
        <v>1798</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1797</v>
      </c>
      <c r="H434" s="84">
        <f t="shared" si="9"/>
        <v>7.0676777903000421E-4</v>
      </c>
      <c r="J434" s="83">
        <v>164.06907410267786</v>
      </c>
      <c r="K434" s="83">
        <v>164.17869265315952</v>
      </c>
      <c r="L434" s="83">
        <v>162.6141369781036</v>
      </c>
      <c r="M434" s="83">
        <v>163.94949022942521</v>
      </c>
      <c r="N434" s="83">
        <v>46524005.358517557</v>
      </c>
      <c r="O434" s="83" t="s">
        <v>1797</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1796</v>
      </c>
      <c r="H435" s="84">
        <f t="shared" si="9"/>
        <v>5.7155921353357897E-5</v>
      </c>
      <c r="J435" s="83">
        <v>162.67392891472994</v>
      </c>
      <c r="K435" s="83">
        <v>164.41786039966487</v>
      </c>
      <c r="L435" s="83">
        <v>161.95802012685724</v>
      </c>
      <c r="M435" s="83">
        <v>164.24844991255691</v>
      </c>
      <c r="N435" s="83">
        <v>17609254.013293933</v>
      </c>
      <c r="O435" s="83" t="s">
        <v>1796</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1795</v>
      </c>
      <c r="H436" s="84">
        <f t="shared" si="9"/>
        <v>-4.3807171253231747E-3</v>
      </c>
      <c r="J436" s="83">
        <v>160.25235548136317</v>
      </c>
      <c r="K436" s="83">
        <v>161.06951194858979</v>
      </c>
      <c r="L436" s="83">
        <v>159.10634336269163</v>
      </c>
      <c r="M436" s="83">
        <v>160.29221677244738</v>
      </c>
      <c r="N436" s="83">
        <v>16814758.924485039</v>
      </c>
      <c r="O436" s="83" t="s">
        <v>1795</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1794</v>
      </c>
      <c r="H437" s="84">
        <f t="shared" si="9"/>
        <v>-3.5615277991684069E-3</v>
      </c>
      <c r="J437" s="83">
        <v>159.72419337449716</v>
      </c>
      <c r="K437" s="83">
        <v>161.02965065750558</v>
      </c>
      <c r="L437" s="83">
        <v>158.85721029341522</v>
      </c>
      <c r="M437" s="83">
        <v>159.53485224184709</v>
      </c>
      <c r="N437" s="83">
        <v>12106772.933678545</v>
      </c>
      <c r="O437" s="83" t="s">
        <v>1794</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1793</v>
      </c>
      <c r="H438" s="84">
        <f t="shared" si="9"/>
        <v>1.9560754541581016E-3</v>
      </c>
      <c r="J438" s="83">
        <v>158.43866673703084</v>
      </c>
      <c r="K438" s="83">
        <v>158.68779980630725</v>
      </c>
      <c r="L438" s="83">
        <v>157.06345219462503</v>
      </c>
      <c r="M438" s="83">
        <v>157.78095543414111</v>
      </c>
      <c r="N438" s="83">
        <v>14206879.521373222</v>
      </c>
      <c r="O438" s="83" t="s">
        <v>1793</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1792</v>
      </c>
      <c r="H439" s="84">
        <f t="shared" si="9"/>
        <v>4.1599440157069623E-3</v>
      </c>
      <c r="J439" s="83">
        <v>157.82081672522531</v>
      </c>
      <c r="K439" s="83">
        <v>158.72267843600596</v>
      </c>
      <c r="L439" s="83">
        <v>155.56865377896651</v>
      </c>
      <c r="M439" s="83">
        <v>155.81977991279712</v>
      </c>
      <c r="N439" s="83">
        <v>16792138.483062439</v>
      </c>
      <c r="O439" s="83" t="s">
        <v>1792</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1791</v>
      </c>
      <c r="H440" s="84">
        <f t="shared" si="9"/>
        <v>7.3516438275600393E-3</v>
      </c>
      <c r="J440" s="83">
        <v>155.00063038101626</v>
      </c>
      <c r="K440" s="83">
        <v>155.07038764041368</v>
      </c>
      <c r="L440" s="83">
        <v>152.96770453572069</v>
      </c>
      <c r="M440" s="83">
        <v>154.27316181872914</v>
      </c>
      <c r="N440" s="83">
        <v>21097221.31736894</v>
      </c>
      <c r="O440" s="83" t="s">
        <v>1791</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1790</v>
      </c>
      <c r="H441" s="84">
        <f t="shared" si="9"/>
        <v>1.0211972794511137E-2</v>
      </c>
      <c r="J441" s="83">
        <v>151.62238596162805</v>
      </c>
      <c r="K441" s="83">
        <v>151.95124161307291</v>
      </c>
      <c r="L441" s="83">
        <v>148.18434960561345</v>
      </c>
      <c r="M441" s="83">
        <v>150.56606174789601</v>
      </c>
      <c r="N441" s="83">
        <v>19057572.380052615</v>
      </c>
      <c r="O441" s="83" t="s">
        <v>1790</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1789</v>
      </c>
      <c r="H442" s="84">
        <f t="shared" si="9"/>
        <v>6.9451334457792946E-4</v>
      </c>
      <c r="J442" s="83">
        <v>149.4898068886219</v>
      </c>
      <c r="K442" s="83">
        <v>151.77186580319389</v>
      </c>
      <c r="L442" s="83">
        <v>149.02412735553042</v>
      </c>
      <c r="M442" s="83">
        <v>150.92481336765405</v>
      </c>
      <c r="N442" s="83">
        <v>20472767.88590822</v>
      </c>
      <c r="O442" s="83" t="s">
        <v>1789</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1788</v>
      </c>
      <c r="H443" s="84">
        <f t="shared" si="9"/>
        <v>3.2560926887734709E-3</v>
      </c>
      <c r="J443" s="83">
        <v>149.02143671838223</v>
      </c>
      <c r="K443" s="83">
        <v>154.10375133162114</v>
      </c>
      <c r="L443" s="83">
        <v>147.68608346706063</v>
      </c>
      <c r="M443" s="83">
        <v>153.09725373174442</v>
      </c>
      <c r="N443" s="83">
        <v>28155381.059498545</v>
      </c>
      <c r="O443" s="83" t="s">
        <v>1788</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1787</v>
      </c>
      <c r="H444" s="84">
        <f t="shared" si="9"/>
        <v>-1.7216131713301941E-2</v>
      </c>
      <c r="J444" s="83">
        <v>151.40314886066471</v>
      </c>
      <c r="K444" s="83">
        <v>158.4592740524225</v>
      </c>
      <c r="L444" s="83">
        <v>151.20908053733712</v>
      </c>
      <c r="M444" s="83">
        <v>157.93180630183977</v>
      </c>
      <c r="N444" s="83">
        <v>25119076.655135974</v>
      </c>
      <c r="O444" s="83" t="s">
        <v>1787</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1786</v>
      </c>
      <c r="H445" s="84">
        <f t="shared" si="9"/>
        <v>-2.5870921873766273E-3</v>
      </c>
      <c r="J445" s="83">
        <v>157.84223630645778</v>
      </c>
      <c r="K445" s="83">
        <v>160.24569784920743</v>
      </c>
      <c r="L445" s="83">
        <v>156.76739636187412</v>
      </c>
      <c r="M445" s="83">
        <v>157.0261541263109</v>
      </c>
      <c r="N445" s="83">
        <v>14207381.440326512</v>
      </c>
      <c r="O445" s="83" t="s">
        <v>1786</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1785</v>
      </c>
      <c r="H446" s="84">
        <f t="shared" si="9"/>
        <v>1.2260718240786339E-3</v>
      </c>
      <c r="J446" s="83">
        <v>157.05601079143824</v>
      </c>
      <c r="K446" s="83">
        <v>159.63363621409729</v>
      </c>
      <c r="L446" s="83">
        <v>156.68777858820124</v>
      </c>
      <c r="M446" s="83">
        <v>157.3197446667296</v>
      </c>
      <c r="N446" s="83">
        <v>17494236.471908286</v>
      </c>
      <c r="O446" s="83" t="s">
        <v>1785</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1784</v>
      </c>
      <c r="H447" s="84">
        <f t="shared" si="9"/>
        <v>-1.4676191955272588E-2</v>
      </c>
      <c r="J447" s="83">
        <v>157.85218852816692</v>
      </c>
      <c r="K447" s="83">
        <v>162.59939828341157</v>
      </c>
      <c r="L447" s="83">
        <v>157.10079578912922</v>
      </c>
      <c r="M447" s="83">
        <v>162.53470884230236</v>
      </c>
      <c r="N447" s="83">
        <v>26660489.261123274</v>
      </c>
      <c r="O447" s="83" t="s">
        <v>1784</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1783</v>
      </c>
      <c r="H448" s="84">
        <f t="shared" si="9"/>
        <v>5.0832330914594159E-3</v>
      </c>
      <c r="J448" s="83">
        <v>164.32113263908732</v>
      </c>
      <c r="K448" s="83">
        <v>164.49032040814214</v>
      </c>
      <c r="L448" s="83">
        <v>162.62925494853889</v>
      </c>
      <c r="M448" s="83">
        <v>163.43538490697665</v>
      </c>
      <c r="N448" s="83">
        <v>18587585.305771325</v>
      </c>
      <c r="O448" s="83" t="s">
        <v>1783</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1782</v>
      </c>
      <c r="H449" s="84">
        <f t="shared" si="9"/>
        <v>-3.4563777937436369E-3</v>
      </c>
      <c r="J449" s="83">
        <v>162.6193027268298</v>
      </c>
      <c r="K449" s="83">
        <v>166.82909250978258</v>
      </c>
      <c r="L449" s="83">
        <v>161.20807768847823</v>
      </c>
      <c r="M449" s="83">
        <v>165.26659370145259</v>
      </c>
      <c r="N449" s="83">
        <v>17216085.514171228</v>
      </c>
      <c r="O449" s="83" t="s">
        <v>1782</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1781</v>
      </c>
      <c r="H450" s="84">
        <f t="shared" si="9"/>
        <v>-5.1764249709189691E-3</v>
      </c>
      <c r="J450" s="83">
        <v>163.71404711483169</v>
      </c>
      <c r="K450" s="83">
        <v>166.59023918876397</v>
      </c>
      <c r="L450" s="83">
        <v>162.4998760663205</v>
      </c>
      <c r="M450" s="83">
        <v>165.98315366450839</v>
      </c>
      <c r="N450" s="83">
        <v>15281749.587713575</v>
      </c>
      <c r="O450" s="83" t="s">
        <v>1781</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1780</v>
      </c>
      <c r="H451" s="84">
        <f t="shared" si="9"/>
        <v>3.5390658421812216E-3</v>
      </c>
      <c r="J451" s="83">
        <v>165.58506479614405</v>
      </c>
      <c r="K451" s="83">
        <v>167.44115414489275</v>
      </c>
      <c r="L451" s="83">
        <v>165.36611591854367</v>
      </c>
      <c r="M451" s="83">
        <v>166.80918806636438</v>
      </c>
      <c r="N451" s="83">
        <v>13784019.690241715</v>
      </c>
      <c r="O451" s="83" t="s">
        <v>1780</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1779</v>
      </c>
      <c r="H452" s="84">
        <f t="shared" si="9"/>
        <v>-4.3466501815934144E-3</v>
      </c>
      <c r="J452" s="83">
        <v>167.12765916105585</v>
      </c>
      <c r="K452" s="83">
        <v>168.57073130887656</v>
      </c>
      <c r="L452" s="83">
        <v>165.5253514658894</v>
      </c>
      <c r="M452" s="83">
        <v>167.35158414951078</v>
      </c>
      <c r="N452" s="83">
        <v>12047867.652532728</v>
      </c>
      <c r="O452" s="83" t="s">
        <v>1779</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1778</v>
      </c>
      <c r="H453" s="84">
        <f t="shared" si="9"/>
        <v>4.5301654579743555E-3</v>
      </c>
      <c r="J453" s="83">
        <v>166.63004807560043</v>
      </c>
      <c r="K453" s="83">
        <v>167.14756360447404</v>
      </c>
      <c r="L453" s="83">
        <v>164.86850483308825</v>
      </c>
      <c r="M453" s="83">
        <v>165.75425256519893</v>
      </c>
      <c r="N453" s="83">
        <v>14350183.725237358</v>
      </c>
      <c r="O453" s="83" t="s">
        <v>1778</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1777</v>
      </c>
      <c r="H454" s="84">
        <f t="shared" si="9"/>
        <v>-1.1449569674112592E-2</v>
      </c>
      <c r="J454" s="83">
        <v>164.69931706403344</v>
      </c>
      <c r="K454" s="83">
        <v>168.61054019571299</v>
      </c>
      <c r="L454" s="83">
        <v>164.24151486541444</v>
      </c>
      <c r="M454" s="83">
        <v>168.23235577076687</v>
      </c>
      <c r="N454" s="83">
        <v>19215586.789528459</v>
      </c>
      <c r="O454" s="83" t="s">
        <v>1777</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1776</v>
      </c>
      <c r="H455" s="84">
        <f t="shared" si="9"/>
        <v>1.6133107858571361E-3</v>
      </c>
      <c r="J455" s="83">
        <v>166.82909250978258</v>
      </c>
      <c r="K455" s="83">
        <v>167.83426690240253</v>
      </c>
      <c r="L455" s="83">
        <v>165.77415700861712</v>
      </c>
      <c r="M455" s="83">
        <v>166.19215032039966</v>
      </c>
      <c r="N455" s="83">
        <v>15342855.541517179</v>
      </c>
      <c r="O455" s="83" t="s">
        <v>1776</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1775</v>
      </c>
      <c r="H456" s="84">
        <f t="shared" si="9"/>
        <v>-8.1724782067238433E-4</v>
      </c>
      <c r="J456" s="83">
        <v>168.15273799709402</v>
      </c>
      <c r="K456" s="83">
        <v>169.59581014491471</v>
      </c>
      <c r="L456" s="83">
        <v>167.85417134582076</v>
      </c>
      <c r="M456" s="83">
        <v>167.93378911949364</v>
      </c>
      <c r="N456" s="83">
        <v>12683120.78342047</v>
      </c>
      <c r="O456" s="83" t="s">
        <v>1775</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1774</v>
      </c>
      <c r="H457" s="84">
        <f t="shared" si="9"/>
        <v>8.8063389950181481E-3</v>
      </c>
      <c r="J457" s="83">
        <v>167.59541358138395</v>
      </c>
      <c r="K457" s="83">
        <v>167.66507913334769</v>
      </c>
      <c r="L457" s="83">
        <v>165.29645036657993</v>
      </c>
      <c r="M457" s="83">
        <v>166.20210254210878</v>
      </c>
      <c r="N457" s="83">
        <v>13163655.697109455</v>
      </c>
      <c r="O457" s="83" t="s">
        <v>1774</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1773</v>
      </c>
      <c r="H458" s="84">
        <f t="shared" si="9"/>
        <v>5.149554099913134E-3</v>
      </c>
      <c r="J458" s="83">
        <v>163.9529004358503</v>
      </c>
      <c r="K458" s="83">
        <v>166.15234143356321</v>
      </c>
      <c r="L458" s="83">
        <v>162.30083163213834</v>
      </c>
      <c r="M458" s="83">
        <v>162.62925494853889</v>
      </c>
      <c r="N458" s="83">
        <v>16934044.972667709</v>
      </c>
      <c r="O458" s="83" t="s">
        <v>1773</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1772</v>
      </c>
      <c r="H459" s="84">
        <f t="shared" si="9"/>
        <v>6.5136906293927765E-3</v>
      </c>
      <c r="J459" s="83">
        <v>162.39040162752028</v>
      </c>
      <c r="K459" s="83">
        <v>162.73872938733911</v>
      </c>
      <c r="L459" s="83">
        <v>160.71842838039009</v>
      </c>
      <c r="M459" s="83">
        <v>161.43498834344589</v>
      </c>
      <c r="N459" s="83">
        <v>18480749.864291266</v>
      </c>
      <c r="O459" s="83" t="s">
        <v>1772</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1771</v>
      </c>
      <c r="H460" s="84">
        <f t="shared" si="9"/>
        <v>1.7638098292311888E-3</v>
      </c>
      <c r="J460" s="83">
        <v>161.25584835268194</v>
      </c>
      <c r="K460" s="83">
        <v>164.17184931345068</v>
      </c>
      <c r="L460" s="83">
        <v>158.76779292540488</v>
      </c>
      <c r="M460" s="83">
        <v>163.42543268526757</v>
      </c>
      <c r="N460" s="83">
        <v>22623988.550610133</v>
      </c>
      <c r="O460" s="83" t="s">
        <v>1771</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1770</v>
      </c>
      <c r="H461" s="84">
        <f t="shared" si="9"/>
        <v>1.0281056089548546E-2</v>
      </c>
      <c r="J461" s="83">
        <v>165.1372148192342</v>
      </c>
      <c r="K461" s="83">
        <v>165.74430034348978</v>
      </c>
      <c r="L461" s="83">
        <v>163.98275710097764</v>
      </c>
      <c r="M461" s="83">
        <v>164.39577430190562</v>
      </c>
      <c r="N461" s="83">
        <v>12778682.360302303</v>
      </c>
      <c r="O461" s="83" t="s">
        <v>1770</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1769</v>
      </c>
      <c r="H462" s="84">
        <f t="shared" si="9"/>
        <v>-1.7721106448852497E-3</v>
      </c>
      <c r="J462" s="83">
        <v>163.16667492083073</v>
      </c>
      <c r="K462" s="83">
        <v>165.90353589083551</v>
      </c>
      <c r="L462" s="83">
        <v>162.76858605246642</v>
      </c>
      <c r="M462" s="83">
        <v>165.20190426034338</v>
      </c>
      <c r="N462" s="83">
        <v>12494666.380492177</v>
      </c>
      <c r="O462" s="83" t="s">
        <v>1769</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1768</v>
      </c>
      <c r="H463" s="84">
        <f t="shared" si="9"/>
        <v>5.9351446819870812E-3</v>
      </c>
      <c r="J463" s="83">
        <v>164.59979484694233</v>
      </c>
      <c r="K463" s="83">
        <v>164.72917372916075</v>
      </c>
      <c r="L463" s="83">
        <v>160.16110396468002</v>
      </c>
      <c r="M463" s="83">
        <v>160.8726878168813</v>
      </c>
      <c r="N463" s="83">
        <v>13614276.687184023</v>
      </c>
      <c r="O463" s="83" t="s">
        <v>1768</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1767</v>
      </c>
      <c r="H464" s="84">
        <f t="shared" si="9"/>
        <v>1.295977071174903E-2</v>
      </c>
      <c r="J464" s="83">
        <v>163.05720048203054</v>
      </c>
      <c r="K464" s="83">
        <v>164.70926928574252</v>
      </c>
      <c r="L464" s="83">
        <v>161.25584835268194</v>
      </c>
      <c r="M464" s="83">
        <v>161.56834811434794</v>
      </c>
      <c r="N464" s="83">
        <v>15809145.3947419</v>
      </c>
      <c r="O464" s="83" t="s">
        <v>1767</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1766</v>
      </c>
      <c r="H465" s="84">
        <f t="shared" si="9"/>
        <v>-1.8715256331068519E-2</v>
      </c>
      <c r="J465" s="83">
        <v>159.98196397391607</v>
      </c>
      <c r="K465" s="83">
        <v>164.00266154439583</v>
      </c>
      <c r="L465" s="83">
        <v>159.47440066675156</v>
      </c>
      <c r="M465" s="83">
        <v>162.46006717948407</v>
      </c>
      <c r="N465" s="83">
        <v>19427065.197216444</v>
      </c>
      <c r="O465" s="83" t="s">
        <v>1766</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1765</v>
      </c>
      <c r="H466" s="84">
        <f t="shared" si="9"/>
        <v>5.3415446490290286E-3</v>
      </c>
      <c r="J466" s="83">
        <v>159.7729673180248</v>
      </c>
      <c r="K466" s="83">
        <v>161.5743194473734</v>
      </c>
      <c r="L466" s="83">
        <v>157.3744818861297</v>
      </c>
      <c r="M466" s="83">
        <v>160.17603229724369</v>
      </c>
      <c r="N466" s="83">
        <v>36320072.096985698</v>
      </c>
      <c r="O466" s="83" t="s">
        <v>1765</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1764</v>
      </c>
      <c r="H467" s="84">
        <f t="shared" si="9"/>
        <v>1.0698258076865752E-2</v>
      </c>
      <c r="J467" s="83">
        <v>159.87248953511588</v>
      </c>
      <c r="K467" s="83">
        <v>165.14716704094329</v>
      </c>
      <c r="L467" s="83">
        <v>155.85179196463613</v>
      </c>
      <c r="M467" s="83">
        <v>156.61811303623747</v>
      </c>
      <c r="N467" s="83">
        <v>35075399.262912564</v>
      </c>
      <c r="O467" s="83" t="s">
        <v>1764</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1763</v>
      </c>
      <c r="H468" s="84">
        <f t="shared" si="9"/>
        <v>-5.0770699214069959E-3</v>
      </c>
      <c r="J468" s="83">
        <v>167.59541358138395</v>
      </c>
      <c r="K468" s="83">
        <v>169.39676571073255</v>
      </c>
      <c r="L468" s="83">
        <v>165.59501701785317</v>
      </c>
      <c r="M468" s="83">
        <v>167.38641692549265</v>
      </c>
      <c r="N468" s="83">
        <v>18998544.799997307</v>
      </c>
      <c r="O468" s="83" t="s">
        <v>1763</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1762</v>
      </c>
      <c r="H469" s="84">
        <f t="shared" si="9"/>
        <v>-1.7347983616887275E-2</v>
      </c>
      <c r="J469" s="83">
        <v>171.6260633735728</v>
      </c>
      <c r="K469" s="83">
        <v>174.84063098561478</v>
      </c>
      <c r="L469" s="83">
        <v>169.69533236200579</v>
      </c>
      <c r="M469" s="83">
        <v>171.1583089532447</v>
      </c>
      <c r="N469" s="83">
        <v>17260299.762292057</v>
      </c>
      <c r="O469" s="83" t="s">
        <v>1762</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1761</v>
      </c>
      <c r="H470" s="84">
        <f t="shared" si="9"/>
        <v>2.8742467491278401E-3</v>
      </c>
      <c r="J470" s="83">
        <v>172.32271889321038</v>
      </c>
      <c r="K470" s="83">
        <v>175.06953208492428</v>
      </c>
      <c r="L470" s="83">
        <v>170.89955118880789</v>
      </c>
      <c r="M470" s="83">
        <v>174.08426213572255</v>
      </c>
      <c r="N470" s="83">
        <v>15725286.732385514</v>
      </c>
      <c r="O470" s="83" t="s">
        <v>1761</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1760</v>
      </c>
      <c r="H471" s="84">
        <f t="shared" si="9"/>
        <v>-7.9075789264017038E-3</v>
      </c>
      <c r="J471" s="83">
        <v>171.03888229273542</v>
      </c>
      <c r="K471" s="83">
        <v>172.12367445902819</v>
      </c>
      <c r="L471" s="83">
        <v>169.30719571535056</v>
      </c>
      <c r="M471" s="83">
        <v>171.00902562760811</v>
      </c>
      <c r="N471" s="83">
        <v>13747099.290883679</v>
      </c>
      <c r="O471" s="83" t="s">
        <v>1760</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1759</v>
      </c>
      <c r="H472" s="84">
        <f t="shared" si="9"/>
        <v>-2.2318759714637926E-3</v>
      </c>
      <c r="J472" s="83">
        <v>170.31237010797051</v>
      </c>
      <c r="K472" s="83">
        <v>171.33744894400866</v>
      </c>
      <c r="L472" s="83">
        <v>168.90910684698622</v>
      </c>
      <c r="M472" s="83">
        <v>169.68538014029667</v>
      </c>
      <c r="N472" s="83">
        <v>13835032.420347532</v>
      </c>
      <c r="O472" s="83" t="s">
        <v>1759</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1758</v>
      </c>
      <c r="H473" s="84">
        <f t="shared" si="9"/>
        <v>3.9529657275865215E-3</v>
      </c>
      <c r="J473" s="83">
        <v>167.87407578923899</v>
      </c>
      <c r="K473" s="83">
        <v>169.02853350749552</v>
      </c>
      <c r="L473" s="83">
        <v>165.07252537812499</v>
      </c>
      <c r="M473" s="83">
        <v>167.96364578462095</v>
      </c>
      <c r="N473" s="83">
        <v>25270855.830093216</v>
      </c>
      <c r="O473" s="83" t="s">
        <v>1758</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1757</v>
      </c>
      <c r="H474" s="84">
        <f t="shared" si="9"/>
        <v>-5.5672796703849503E-3</v>
      </c>
      <c r="J474" s="83">
        <v>168.35178243127618</v>
      </c>
      <c r="K474" s="83">
        <v>174.36292434357759</v>
      </c>
      <c r="L474" s="83">
        <v>168.24230799247599</v>
      </c>
      <c r="M474" s="83">
        <v>173.41746328121229</v>
      </c>
      <c r="N474" s="83">
        <v>29106948.022961035</v>
      </c>
      <c r="O474" s="83" t="s">
        <v>1757</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1756</v>
      </c>
      <c r="H475" s="84">
        <f t="shared" si="9"/>
        <v>-1.4154590329679029E-2</v>
      </c>
      <c r="J475" s="83">
        <v>173.5368899417216</v>
      </c>
      <c r="K475" s="83">
        <v>177.09978531358237</v>
      </c>
      <c r="L475" s="83">
        <v>172.74071220499292</v>
      </c>
      <c r="M475" s="83">
        <v>174.55201655605063</v>
      </c>
      <c r="N475" s="83">
        <v>31400710.226741895</v>
      </c>
      <c r="O475" s="83" t="s">
        <v>1756</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1755</v>
      </c>
      <c r="H476" s="84">
        <f t="shared" si="9"/>
        <v>-1.4127065102226277E-3</v>
      </c>
      <c r="J476" s="83">
        <v>182.72279057922856</v>
      </c>
      <c r="K476" s="83">
        <v>184.33505049610412</v>
      </c>
      <c r="L476" s="83">
        <v>182.45408059308267</v>
      </c>
      <c r="M476" s="83">
        <v>182.96164390024717</v>
      </c>
      <c r="N476" s="83">
        <v>23886728.707262646</v>
      </c>
      <c r="O476" s="83" t="s">
        <v>1755</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1754</v>
      </c>
      <c r="H477" s="84">
        <f t="shared" si="9"/>
        <v>2.9905365258622307E-3</v>
      </c>
      <c r="J477" s="83">
        <v>182.47398503650086</v>
      </c>
      <c r="K477" s="83">
        <v>183.41944609886616</v>
      </c>
      <c r="L477" s="83">
        <v>181.03091288868015</v>
      </c>
      <c r="M477" s="83">
        <v>181.47876286559003</v>
      </c>
      <c r="N477" s="83">
        <v>16382167.194967747</v>
      </c>
      <c r="O477" s="83" t="s">
        <v>1754</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1753</v>
      </c>
      <c r="H478" s="84">
        <f t="shared" si="9"/>
        <v>-6.0869907808682733E-3</v>
      </c>
      <c r="J478" s="83">
        <v>178.53290523969395</v>
      </c>
      <c r="K478" s="83">
        <v>181.10057844064391</v>
      </c>
      <c r="L478" s="83">
        <v>178.00543748911124</v>
      </c>
      <c r="M478" s="83">
        <v>179.50822296718658</v>
      </c>
      <c r="N478" s="83">
        <v>14555442.416181758</v>
      </c>
      <c r="O478" s="83" t="s">
        <v>1753</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1752</v>
      </c>
      <c r="H479" s="84">
        <f t="shared" si="9"/>
        <v>-1.0345835362883582E-2</v>
      </c>
      <c r="J479" s="83">
        <v>178.36371747063913</v>
      </c>
      <c r="K479" s="83">
        <v>183.17064055613847</v>
      </c>
      <c r="L479" s="83">
        <v>177.35854307801921</v>
      </c>
      <c r="M479" s="83">
        <v>182.66307724897391</v>
      </c>
      <c r="N479" s="83">
        <v>17963021.245435804</v>
      </c>
      <c r="O479" s="83" t="s">
        <v>1752</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1751</v>
      </c>
      <c r="H480" s="84">
        <f t="shared" si="9"/>
        <v>-3.4465301035904172E-3</v>
      </c>
      <c r="J480" s="83">
        <v>181.74747285173595</v>
      </c>
      <c r="K480" s="83">
        <v>184.3450027178132</v>
      </c>
      <c r="L480" s="83">
        <v>180.75225068082511</v>
      </c>
      <c r="M480" s="83">
        <v>183.79763052381227</v>
      </c>
      <c r="N480" s="83">
        <v>17459983.818584856</v>
      </c>
      <c r="O480" s="83" t="s">
        <v>1751</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1750</v>
      </c>
      <c r="H481" s="84">
        <f t="shared" si="9"/>
        <v>3.3054336690312436E-3</v>
      </c>
      <c r="J481" s="83">
        <v>184.61371270395915</v>
      </c>
      <c r="K481" s="83">
        <v>189.43058801116757</v>
      </c>
      <c r="L481" s="83">
        <v>184.23552827901304</v>
      </c>
      <c r="M481" s="83">
        <v>188.05718141531062</v>
      </c>
      <c r="N481" s="83">
        <v>12821360.268051412</v>
      </c>
      <c r="O481" s="83" t="s">
        <v>1750</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1749</v>
      </c>
      <c r="H482" s="84">
        <f t="shared" si="9"/>
        <v>-9.0983003600608736E-4</v>
      </c>
      <c r="J482" s="83">
        <v>187.29086034370928</v>
      </c>
      <c r="K482" s="83">
        <v>188.99269025596681</v>
      </c>
      <c r="L482" s="83">
        <v>185.59898265316087</v>
      </c>
      <c r="M482" s="83">
        <v>185.59898265316087</v>
      </c>
      <c r="N482" s="83">
        <v>12244517.210511211</v>
      </c>
      <c r="O482" s="83" t="s">
        <v>1749</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1748</v>
      </c>
      <c r="H483" s="84">
        <f t="shared" si="9"/>
        <v>4.0195906261584202E-3</v>
      </c>
      <c r="J483" s="83">
        <v>185.88759708272502</v>
      </c>
      <c r="K483" s="83">
        <v>187.7884714291647</v>
      </c>
      <c r="L483" s="83">
        <v>185.25065489334207</v>
      </c>
      <c r="M483" s="83">
        <v>186.02692818665253</v>
      </c>
      <c r="N483" s="83">
        <v>14518479.815191535</v>
      </c>
      <c r="O483" s="83" t="s">
        <v>1748</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1747</v>
      </c>
      <c r="H484" s="84">
        <f t="shared" si="9"/>
        <v>-8.9341085271318343E-3</v>
      </c>
      <c r="J484" s="83">
        <v>186.40511261159867</v>
      </c>
      <c r="K484" s="83">
        <v>191.49069790495298</v>
      </c>
      <c r="L484" s="83">
        <v>185.92740596956145</v>
      </c>
      <c r="M484" s="83">
        <v>190.42581018207841</v>
      </c>
      <c r="N484" s="83">
        <v>16530963.116449753</v>
      </c>
      <c r="O484" s="83" t="s">
        <v>1747</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1746</v>
      </c>
      <c r="H485" s="84">
        <f t="shared" si="9"/>
        <v>7.480760967225164E-3</v>
      </c>
      <c r="J485" s="83">
        <v>191.7395034476807</v>
      </c>
      <c r="K485" s="83">
        <v>192.38639785877274</v>
      </c>
      <c r="L485" s="83">
        <v>189.70925021902261</v>
      </c>
      <c r="M485" s="83">
        <v>189.838629101241</v>
      </c>
      <c r="N485" s="83">
        <v>12110769.185305765</v>
      </c>
      <c r="O485" s="83" t="s">
        <v>1746</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1745</v>
      </c>
      <c r="H486" s="84">
        <f t="shared" si="9"/>
        <v>-6.2596584573848535E-4</v>
      </c>
      <c r="J486" s="83">
        <v>189.53011022825865</v>
      </c>
      <c r="K486" s="83">
        <v>191.93854788186289</v>
      </c>
      <c r="L486" s="83">
        <v>189.32111357236738</v>
      </c>
      <c r="M486" s="83">
        <v>190.83385127215183</v>
      </c>
      <c r="N486" s="83">
        <v>10274012.475668736</v>
      </c>
      <c r="O486" s="83" t="s">
        <v>1745</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1744</v>
      </c>
      <c r="H487" s="84">
        <f t="shared" si="9"/>
        <v>-3.330068560235544E-4</v>
      </c>
      <c r="J487" s="83">
        <v>189.56991911509508</v>
      </c>
      <c r="K487" s="83">
        <v>190.76329002023428</v>
      </c>
      <c r="L487" s="83">
        <v>188.41546139683851</v>
      </c>
      <c r="M487" s="83">
        <v>190.45069073635119</v>
      </c>
      <c r="N487" s="83">
        <v>12155688.803564556</v>
      </c>
      <c r="O487" s="83" t="s">
        <v>1744</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1743</v>
      </c>
      <c r="H488" s="84">
        <f t="shared" si="9"/>
        <v>5.3437974483860895E-3</v>
      </c>
      <c r="J488" s="83">
        <v>191.04284792804313</v>
      </c>
      <c r="K488" s="83">
        <v>191.34141457931636</v>
      </c>
      <c r="L488" s="83">
        <v>186.42501705501687</v>
      </c>
      <c r="M488" s="83">
        <v>186.42501705501687</v>
      </c>
      <c r="N488" s="83">
        <v>14372028.093897378</v>
      </c>
      <c r="O488" s="83" t="s">
        <v>1743</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1742</v>
      </c>
      <c r="H489" s="84">
        <f t="shared" si="9"/>
        <v>5.1366467018363338E-3</v>
      </c>
      <c r="J489" s="83">
        <v>186.4946826069806</v>
      </c>
      <c r="K489" s="83">
        <v>186.7235837062901</v>
      </c>
      <c r="L489" s="83">
        <v>184.4992621543044</v>
      </c>
      <c r="M489" s="83">
        <v>185.40989044068783</v>
      </c>
      <c r="N489" s="83">
        <v>7444675.3866216214</v>
      </c>
      <c r="O489" s="83" t="s">
        <v>1742</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1741</v>
      </c>
      <c r="H490" s="84">
        <f t="shared" si="9"/>
        <v>9.6860053233003285E-3</v>
      </c>
      <c r="J490" s="83">
        <v>185.71840931367018</v>
      </c>
      <c r="K490" s="83">
        <v>186.05678485177984</v>
      </c>
      <c r="L490" s="83">
        <v>182.18537060693671</v>
      </c>
      <c r="M490" s="83">
        <v>182.59341169701017</v>
      </c>
      <c r="N490" s="83">
        <v>12615821.237693207</v>
      </c>
      <c r="O490" s="83" t="s">
        <v>1741</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1740</v>
      </c>
      <c r="H491" s="84">
        <f t="shared" si="9"/>
        <v>-4.1875211868636075E-4</v>
      </c>
      <c r="J491" s="83">
        <v>183.60853831133923</v>
      </c>
      <c r="K491" s="83">
        <v>184.45447715661342</v>
      </c>
      <c r="L491" s="83">
        <v>181.85694729053614</v>
      </c>
      <c r="M491" s="83">
        <v>183.59858608963009</v>
      </c>
      <c r="N491" s="83">
        <v>11872587.192451792</v>
      </c>
      <c r="O491" s="83" t="s">
        <v>1740</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1739</v>
      </c>
      <c r="H492" s="84">
        <f t="shared" si="9"/>
        <v>-5.6464600274370724E-3</v>
      </c>
      <c r="J492" s="83">
        <v>182.5436505884646</v>
      </c>
      <c r="K492" s="83">
        <v>185.68855264854287</v>
      </c>
      <c r="L492" s="83">
        <v>182.44910448222808</v>
      </c>
      <c r="M492" s="83">
        <v>184.83266158155953</v>
      </c>
      <c r="N492" s="83">
        <v>23142934.987994388</v>
      </c>
      <c r="O492" s="83" t="s">
        <v>1739</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1738</v>
      </c>
      <c r="H493" s="84">
        <f t="shared" si="9"/>
        <v>1.6898608349902311E-3</v>
      </c>
      <c r="J493" s="83">
        <v>185.9672148563979</v>
      </c>
      <c r="K493" s="83">
        <v>186.60415704578082</v>
      </c>
      <c r="L493" s="83">
        <v>184.56395159541358</v>
      </c>
      <c r="M493" s="83">
        <v>184.75801991874124</v>
      </c>
      <c r="N493" s="83">
        <v>13088189.130753459</v>
      </c>
      <c r="O493" s="83" t="s">
        <v>1738</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1737</v>
      </c>
      <c r="H494" s="84">
        <f t="shared" si="9"/>
        <v>3.1906195784392466E-3</v>
      </c>
      <c r="J494" s="83">
        <v>184.48433382174073</v>
      </c>
      <c r="K494" s="83">
        <v>185.0416582374508</v>
      </c>
      <c r="L494" s="83">
        <v>183.11092722588381</v>
      </c>
      <c r="M494" s="83">
        <v>183.31992388177505</v>
      </c>
      <c r="N494" s="83">
        <v>13439928.68221424</v>
      </c>
      <c r="O494" s="83" t="s">
        <v>1737</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1736</v>
      </c>
      <c r="H495" s="84">
        <f t="shared" si="9"/>
        <v>1.5945466504554417E-3</v>
      </c>
      <c r="J495" s="83">
        <v>184.69333047763203</v>
      </c>
      <c r="K495" s="83">
        <v>184.86251824668685</v>
      </c>
      <c r="L495" s="83">
        <v>180.23971126280603</v>
      </c>
      <c r="M495" s="83">
        <v>180.27952014964248</v>
      </c>
      <c r="N495" s="83">
        <v>19008553.620430723</v>
      </c>
      <c r="O495" s="83" t="s">
        <v>1736</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1735</v>
      </c>
      <c r="H496" s="84">
        <f t="shared" ref="H496:H559" si="11">B496/E496-1</f>
        <v>-3.1870605342310121E-3</v>
      </c>
      <c r="J496" s="83">
        <v>179.92621627896912</v>
      </c>
      <c r="K496" s="83">
        <v>181.21005287944411</v>
      </c>
      <c r="L496" s="83">
        <v>179.36889186325905</v>
      </c>
      <c r="M496" s="83">
        <v>180.41387514271545</v>
      </c>
      <c r="N496" s="83">
        <v>18285647.699492935</v>
      </c>
      <c r="O496" s="83" t="s">
        <v>1735</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1734</v>
      </c>
      <c r="H497" s="84">
        <f t="shared" si="11"/>
        <v>-6.3732324238208182E-4</v>
      </c>
      <c r="J497" s="83">
        <v>179.39874852838639</v>
      </c>
      <c r="K497" s="83">
        <v>181.63969029062631</v>
      </c>
      <c r="L497" s="83">
        <v>177.20925975238256</v>
      </c>
      <c r="M497" s="83">
        <v>177.63720528587424</v>
      </c>
      <c r="N497" s="83">
        <v>60014759.262584254</v>
      </c>
      <c r="O497" s="83" t="s">
        <v>1734</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1733</v>
      </c>
      <c r="H498" s="84">
        <f t="shared" si="11"/>
        <v>-4.4740072059231695E-3</v>
      </c>
      <c r="J498" s="83">
        <v>176.86093199256379</v>
      </c>
      <c r="K498" s="83">
        <v>177.88601082860194</v>
      </c>
      <c r="L498" s="83">
        <v>175.61690427892523</v>
      </c>
      <c r="M498" s="83">
        <v>175.86570982165296</v>
      </c>
      <c r="N498" s="83">
        <v>16833594.035256911</v>
      </c>
      <c r="O498" s="83" t="s">
        <v>1733</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1732</v>
      </c>
      <c r="H499" s="84">
        <f t="shared" si="11"/>
        <v>2.4450849816122222E-3</v>
      </c>
      <c r="J499" s="83">
        <v>175.60695205721612</v>
      </c>
      <c r="K499" s="83">
        <v>178.05519859765676</v>
      </c>
      <c r="L499" s="83">
        <v>174.78091765536016</v>
      </c>
      <c r="M499" s="83">
        <v>177.93577193714745</v>
      </c>
      <c r="N499" s="83">
        <v>15715342.219201146</v>
      </c>
      <c r="O499" s="83" t="s">
        <v>1732</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1731</v>
      </c>
      <c r="H500" s="84">
        <f t="shared" si="11"/>
        <v>8.9471994864387394E-3</v>
      </c>
      <c r="J500" s="83">
        <v>177.92581971543837</v>
      </c>
      <c r="K500" s="83">
        <v>179.0603729902767</v>
      </c>
      <c r="L500" s="83">
        <v>175.64676094405257</v>
      </c>
      <c r="M500" s="83">
        <v>176.13441980779885</v>
      </c>
      <c r="N500" s="83">
        <v>15346185.451256797</v>
      </c>
      <c r="O500" s="83" t="s">
        <v>1731</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1730</v>
      </c>
      <c r="H501" s="84">
        <f t="shared" si="11"/>
        <v>3.4589550738044483E-3</v>
      </c>
      <c r="J501" s="83">
        <v>177.51777862536494</v>
      </c>
      <c r="K501" s="83">
        <v>177.8760586068928</v>
      </c>
      <c r="L501" s="83">
        <v>175.01180919901145</v>
      </c>
      <c r="M501" s="83">
        <v>175.01180919901145</v>
      </c>
      <c r="N501" s="83">
        <v>12420916.013845075</v>
      </c>
      <c r="O501" s="83" t="s">
        <v>1730</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1729</v>
      </c>
      <c r="H502" s="84">
        <f t="shared" si="11"/>
        <v>-1.4420188263569722E-3</v>
      </c>
      <c r="J502" s="83">
        <v>175.89556648678027</v>
      </c>
      <c r="K502" s="83">
        <v>177.65710972929244</v>
      </c>
      <c r="L502" s="83">
        <v>175.81594871310739</v>
      </c>
      <c r="M502" s="83">
        <v>176.99031087478218</v>
      </c>
      <c r="N502" s="83">
        <v>16033546.545085656</v>
      </c>
      <c r="O502" s="83" t="s">
        <v>1729</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1728</v>
      </c>
      <c r="H503" s="84">
        <f t="shared" si="11"/>
        <v>-5.8241118229473976E-4</v>
      </c>
      <c r="J503" s="83">
        <v>178.70209300874882</v>
      </c>
      <c r="K503" s="83">
        <v>181.21005287944411</v>
      </c>
      <c r="L503" s="83">
        <v>176.93059754452753</v>
      </c>
      <c r="M503" s="83">
        <v>178.89118522122186</v>
      </c>
      <c r="N503" s="83">
        <v>18689717.274864189</v>
      </c>
      <c r="O503" s="83" t="s">
        <v>1728</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1727</v>
      </c>
      <c r="H504" s="84">
        <f t="shared" si="11"/>
        <v>5.1732214505386676E-3</v>
      </c>
      <c r="J504" s="83">
        <v>177.33863863460098</v>
      </c>
      <c r="K504" s="83">
        <v>177.53768306878314</v>
      </c>
      <c r="L504" s="83">
        <v>174.6017776645962</v>
      </c>
      <c r="M504" s="83">
        <v>176.87088421427288</v>
      </c>
      <c r="N504" s="83">
        <v>14471543.561794719</v>
      </c>
      <c r="O504" s="83" t="s">
        <v>1727</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1726</v>
      </c>
      <c r="H505" s="84">
        <f t="shared" si="11"/>
        <v>4.5698431156537822E-3</v>
      </c>
      <c r="J505" s="83">
        <v>175.78609204798008</v>
      </c>
      <c r="K505" s="83">
        <v>177.61730084245602</v>
      </c>
      <c r="L505" s="83">
        <v>173.54684216343071</v>
      </c>
      <c r="M505" s="83">
        <v>175.60695205721612</v>
      </c>
      <c r="N505" s="83">
        <v>17204446.906894825</v>
      </c>
      <c r="O505" s="83" t="s">
        <v>1726</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1725</v>
      </c>
      <c r="H506" s="84">
        <f t="shared" si="11"/>
        <v>5.0963204566301101E-4</v>
      </c>
      <c r="J506" s="83">
        <v>174.9102965375786</v>
      </c>
      <c r="K506" s="83">
        <v>178.35979201348312</v>
      </c>
      <c r="L506" s="83">
        <v>174.75124199113921</v>
      </c>
      <c r="M506" s="83">
        <v>177.40546473484673</v>
      </c>
      <c r="N506" s="83">
        <v>14803746.593292726</v>
      </c>
      <c r="O506" s="83" t="s">
        <v>1725</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1724</v>
      </c>
      <c r="H507" s="84">
        <f t="shared" si="11"/>
        <v>-8.1327260897856579E-4</v>
      </c>
      <c r="J507" s="83">
        <v>177.29611473416961</v>
      </c>
      <c r="K507" s="83">
        <v>177.6539874636583</v>
      </c>
      <c r="L507" s="83">
        <v>176.16285109078891</v>
      </c>
      <c r="M507" s="83">
        <v>176.38155109214307</v>
      </c>
      <c r="N507" s="83">
        <v>14340557.570097663</v>
      </c>
      <c r="O507" s="83" t="s">
        <v>1724</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1723</v>
      </c>
      <c r="H508" s="84">
        <f t="shared" si="11"/>
        <v>7.5429930104331522E-3</v>
      </c>
      <c r="J508" s="83">
        <v>176.02367836265441</v>
      </c>
      <c r="K508" s="83">
        <v>176.91836018637605</v>
      </c>
      <c r="L508" s="83">
        <v>174.25419653351608</v>
      </c>
      <c r="M508" s="83">
        <v>175.49183972299767</v>
      </c>
      <c r="N508" s="83">
        <v>15324414.262679668</v>
      </c>
      <c r="O508" s="83" t="s">
        <v>1723</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1722</v>
      </c>
      <c r="H509" s="84">
        <f t="shared" si="11"/>
        <v>3.5950413223140298E-3</v>
      </c>
      <c r="J509" s="83">
        <v>174.09514198707669</v>
      </c>
      <c r="K509" s="83">
        <v>174.15478744199146</v>
      </c>
      <c r="L509" s="83">
        <v>172.19642833895634</v>
      </c>
      <c r="M509" s="83">
        <v>173.41916016470921</v>
      </c>
      <c r="N509" s="83">
        <v>14150216.830535499</v>
      </c>
      <c r="O509" s="83" t="s">
        <v>1722</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1721</v>
      </c>
      <c r="H510" s="84">
        <f t="shared" si="11"/>
        <v>-2.3647953937899757E-3</v>
      </c>
      <c r="J510" s="83">
        <v>173.38933743725184</v>
      </c>
      <c r="K510" s="83">
        <v>174.82082835520646</v>
      </c>
      <c r="L510" s="83">
        <v>171.43097833421672</v>
      </c>
      <c r="M510" s="83">
        <v>172.85252834301886</v>
      </c>
      <c r="N510" s="83">
        <v>20866097.538836893</v>
      </c>
      <c r="O510" s="83" t="s">
        <v>1721</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1720</v>
      </c>
      <c r="H511" s="84">
        <f t="shared" si="11"/>
        <v>7.0235225667028001E-3</v>
      </c>
      <c r="J511" s="83">
        <v>172.93205561623859</v>
      </c>
      <c r="K511" s="83">
        <v>173.38933743725184</v>
      </c>
      <c r="L511" s="83">
        <v>169.95972377965225</v>
      </c>
      <c r="M511" s="83">
        <v>172.37536470370065</v>
      </c>
      <c r="N511" s="83">
        <v>28252095.023967475</v>
      </c>
      <c r="O511" s="83" t="s">
        <v>1720</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1719</v>
      </c>
      <c r="H512" s="84">
        <f t="shared" si="11"/>
        <v>-3.4846096407533667E-3</v>
      </c>
      <c r="J512" s="83">
        <v>172.53441925014008</v>
      </c>
      <c r="K512" s="83">
        <v>175.64592381486085</v>
      </c>
      <c r="L512" s="83">
        <v>172.20636924810879</v>
      </c>
      <c r="M512" s="83">
        <v>175.64592381486085</v>
      </c>
      <c r="N512" s="83">
        <v>18956048.899543531</v>
      </c>
      <c r="O512" s="83" t="s">
        <v>1719</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1718</v>
      </c>
      <c r="H513" s="84">
        <f t="shared" si="11"/>
        <v>1.0347896272686619E-3</v>
      </c>
      <c r="J513" s="83">
        <v>176.3517283646857</v>
      </c>
      <c r="K513" s="83">
        <v>177.17682382434006</v>
      </c>
      <c r="L513" s="83">
        <v>175.21846472130494</v>
      </c>
      <c r="M513" s="83">
        <v>175.7652147246904</v>
      </c>
      <c r="N513" s="83">
        <v>15113151.89544641</v>
      </c>
      <c r="O513" s="83" t="s">
        <v>1718</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1717</v>
      </c>
      <c r="H514" s="84">
        <f t="shared" si="11"/>
        <v>-5.7447681575695242E-4</v>
      </c>
      <c r="J514" s="83">
        <v>176.96806473213837</v>
      </c>
      <c r="K514" s="83">
        <v>177.45516928060903</v>
      </c>
      <c r="L514" s="83">
        <v>174.64189199046214</v>
      </c>
      <c r="M514" s="83">
        <v>174.70153744537691</v>
      </c>
      <c r="N514" s="83">
        <v>15748398.622194303</v>
      </c>
      <c r="O514" s="83" t="s">
        <v>1717</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1716</v>
      </c>
      <c r="H515" s="84">
        <f t="shared" si="11"/>
        <v>3.1946906302815492E-3</v>
      </c>
      <c r="J515" s="83">
        <v>175.28805108537219</v>
      </c>
      <c r="K515" s="83">
        <v>176.25669327318812</v>
      </c>
      <c r="L515" s="83">
        <v>174.16472835114391</v>
      </c>
      <c r="M515" s="83">
        <v>175.47692835926898</v>
      </c>
      <c r="N515" s="83">
        <v>11471345.150735153</v>
      </c>
      <c r="O515" s="83" t="s">
        <v>1716</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1715</v>
      </c>
      <c r="H516" s="84">
        <f t="shared" si="11"/>
        <v>-1.320650731767059E-2</v>
      </c>
      <c r="J516" s="83">
        <v>174.02555562300944</v>
      </c>
      <c r="K516" s="83">
        <v>178.84689656195377</v>
      </c>
      <c r="L516" s="83">
        <v>173.50862834708138</v>
      </c>
      <c r="M516" s="83">
        <v>177.72357382772552</v>
      </c>
      <c r="N516" s="83">
        <v>15017100.318537727</v>
      </c>
      <c r="O516" s="83" t="s">
        <v>1715</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1714</v>
      </c>
      <c r="H517" s="84">
        <f t="shared" si="11"/>
        <v>-1.4965456446421888E-3</v>
      </c>
      <c r="J517" s="83">
        <v>176.94818291383345</v>
      </c>
      <c r="K517" s="83">
        <v>177.79514837362325</v>
      </c>
      <c r="L517" s="83">
        <v>175.73549140632454</v>
      </c>
      <c r="M517" s="83">
        <v>177.34581927993193</v>
      </c>
      <c r="N517" s="83">
        <v>16285637.210545855</v>
      </c>
      <c r="O517" s="83" t="s">
        <v>1714</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1713</v>
      </c>
      <c r="H518" s="84">
        <f t="shared" si="11"/>
        <v>4.0079748422503503E-3</v>
      </c>
      <c r="J518" s="83">
        <v>178.47908292331266</v>
      </c>
      <c r="K518" s="83">
        <v>178.75742837958163</v>
      </c>
      <c r="L518" s="83">
        <v>176.26226018231353</v>
      </c>
      <c r="M518" s="83">
        <v>177.34581927993193</v>
      </c>
      <c r="N518" s="83">
        <v>14793436.671088617</v>
      </c>
      <c r="O518" s="83" t="s">
        <v>1713</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1712</v>
      </c>
      <c r="H519" s="84">
        <f t="shared" si="11"/>
        <v>8.0118328608413947E-4</v>
      </c>
      <c r="J519" s="83">
        <v>177.40546473484673</v>
      </c>
      <c r="K519" s="83">
        <v>178.88666019856362</v>
      </c>
      <c r="L519" s="83">
        <v>176.17776245451759</v>
      </c>
      <c r="M519" s="83">
        <v>176.26226018231353</v>
      </c>
      <c r="N519" s="83">
        <v>17599116.672005925</v>
      </c>
      <c r="O519" s="83" t="s">
        <v>1712</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1711</v>
      </c>
      <c r="H520" s="84">
        <f t="shared" si="11"/>
        <v>1.2343393198790409E-3</v>
      </c>
      <c r="J520" s="83">
        <v>176.24237836400857</v>
      </c>
      <c r="K520" s="83">
        <v>176.44616700163408</v>
      </c>
      <c r="L520" s="83">
        <v>173.94602834978974</v>
      </c>
      <c r="M520" s="83">
        <v>174.51266017148012</v>
      </c>
      <c r="N520" s="83">
        <v>16644707.990215516</v>
      </c>
      <c r="O520" s="83" t="s">
        <v>1711</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1710</v>
      </c>
      <c r="H521" s="84">
        <f t="shared" si="11"/>
        <v>-2.2174314752079205E-3</v>
      </c>
      <c r="J521" s="83">
        <v>174.39336926165058</v>
      </c>
      <c r="K521" s="83">
        <v>175.29799199452466</v>
      </c>
      <c r="L521" s="83">
        <v>173.02152379861073</v>
      </c>
      <c r="M521" s="83">
        <v>173.56827380199616</v>
      </c>
      <c r="N521" s="83">
        <v>17349832.631482717</v>
      </c>
      <c r="O521" s="83" t="s">
        <v>1710</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1709</v>
      </c>
      <c r="H522" s="84">
        <f t="shared" si="11"/>
        <v>7.3654156494393774E-3</v>
      </c>
      <c r="J522" s="83">
        <v>172.85252834301886</v>
      </c>
      <c r="K522" s="83">
        <v>173.01744802585822</v>
      </c>
      <c r="L522" s="83">
        <v>171.01346014981328</v>
      </c>
      <c r="M522" s="83">
        <v>171.2818646969298</v>
      </c>
      <c r="N522" s="83">
        <v>21082825.200960863</v>
      </c>
      <c r="O522" s="83" t="s">
        <v>1709</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1708</v>
      </c>
      <c r="H523" s="84">
        <f t="shared" si="11"/>
        <v>4.3008058791598192E-3</v>
      </c>
      <c r="J523" s="83">
        <v>170.91405105828866</v>
      </c>
      <c r="K523" s="83">
        <v>171.75902833624798</v>
      </c>
      <c r="L523" s="83">
        <v>169.4129737762668</v>
      </c>
      <c r="M523" s="83">
        <v>170.57606014710495</v>
      </c>
      <c r="N523" s="83">
        <v>18840794.853617948</v>
      </c>
      <c r="O523" s="83" t="s">
        <v>1708</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1707</v>
      </c>
      <c r="H524" s="84">
        <f t="shared" si="11"/>
        <v>-3.2892682419071173E-3</v>
      </c>
      <c r="J524" s="83">
        <v>169.89013741558503</v>
      </c>
      <c r="K524" s="83">
        <v>169.93984196134733</v>
      </c>
      <c r="L524" s="83">
        <v>164.78051011121926</v>
      </c>
      <c r="M524" s="83">
        <v>164.8669960208457</v>
      </c>
      <c r="N524" s="83">
        <v>19765380.307426579</v>
      </c>
      <c r="O524" s="83" t="s">
        <v>1707</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1706</v>
      </c>
      <c r="H525" s="84">
        <f t="shared" si="11"/>
        <v>-1.9804457045174972E-3</v>
      </c>
      <c r="J525" s="83">
        <v>169.2837419572848</v>
      </c>
      <c r="K525" s="83">
        <v>170.32753741829339</v>
      </c>
      <c r="L525" s="83">
        <v>166.91780557899872</v>
      </c>
      <c r="M525" s="83">
        <v>168.68728740813705</v>
      </c>
      <c r="N525" s="83">
        <v>18851855.210202411</v>
      </c>
      <c r="O525" s="83" t="s">
        <v>1706</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1705</v>
      </c>
      <c r="H526" s="84">
        <f t="shared" si="11"/>
        <v>5.382787695283664E-3</v>
      </c>
      <c r="J526" s="83">
        <v>170.56611923795248</v>
      </c>
      <c r="K526" s="83">
        <v>171.42103742506424</v>
      </c>
      <c r="L526" s="83">
        <v>168.92586922779617</v>
      </c>
      <c r="M526" s="83">
        <v>170.1386601443966</v>
      </c>
      <c r="N526" s="83">
        <v>12008664.214623472</v>
      </c>
      <c r="O526" s="83" t="s">
        <v>1705</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1704</v>
      </c>
      <c r="H527" s="84">
        <f t="shared" si="11"/>
        <v>3.8641018602589838E-3</v>
      </c>
      <c r="J527" s="83">
        <v>170.14860105354904</v>
      </c>
      <c r="K527" s="83">
        <v>170.89337396725153</v>
      </c>
      <c r="L527" s="83">
        <v>169.51437104962193</v>
      </c>
      <c r="M527" s="83">
        <v>169.74102377829809</v>
      </c>
      <c r="N527" s="83">
        <v>14656464.28967794</v>
      </c>
      <c r="O527" s="83" t="s">
        <v>1704</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1703</v>
      </c>
      <c r="H528" s="84">
        <f t="shared" si="11"/>
        <v>-6.3064956905611869E-4</v>
      </c>
      <c r="J528" s="83">
        <v>171.95784651929722</v>
      </c>
      <c r="K528" s="83">
        <v>172.4449510677679</v>
      </c>
      <c r="L528" s="83">
        <v>168.99545559186339</v>
      </c>
      <c r="M528" s="83">
        <v>169.11474650169296</v>
      </c>
      <c r="N528" s="83">
        <v>21227871.290597726</v>
      </c>
      <c r="O528" s="83" t="s">
        <v>1703</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1702</v>
      </c>
      <c r="H529" s="84">
        <f t="shared" si="11"/>
        <v>5.2941425606709558E-3</v>
      </c>
      <c r="J529" s="83">
        <v>168.82646013627155</v>
      </c>
      <c r="K529" s="83">
        <v>168.89604650033877</v>
      </c>
      <c r="L529" s="83">
        <v>166.89792376069377</v>
      </c>
      <c r="M529" s="83">
        <v>168.22006467797132</v>
      </c>
      <c r="N529" s="83">
        <v>15237948.328144187</v>
      </c>
      <c r="O529" s="83" t="s">
        <v>1702</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1701</v>
      </c>
      <c r="H530" s="84">
        <f t="shared" si="11"/>
        <v>4.6832425068132899E-4</v>
      </c>
      <c r="J530" s="83">
        <v>167.99142376746468</v>
      </c>
      <c r="K530" s="83">
        <v>168.84634195457645</v>
      </c>
      <c r="L530" s="83">
        <v>164.00511919732719</v>
      </c>
      <c r="M530" s="83">
        <v>168.53817377085011</v>
      </c>
      <c r="N530" s="83">
        <v>22902388.152657211</v>
      </c>
      <c r="O530" s="83" t="s">
        <v>1701</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1700</v>
      </c>
      <c r="H531" s="84">
        <f t="shared" si="11"/>
        <v>1.8560082872929318E-3</v>
      </c>
      <c r="J531" s="83">
        <v>167.46455558238418</v>
      </c>
      <c r="K531" s="83">
        <v>167.5341419464514</v>
      </c>
      <c r="L531" s="83">
        <v>164.71092374715204</v>
      </c>
      <c r="M531" s="83">
        <v>165.68513284409335</v>
      </c>
      <c r="N531" s="83">
        <v>17142414.983018521</v>
      </c>
      <c r="O531" s="83" t="s">
        <v>1700</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1699</v>
      </c>
      <c r="H532" s="84">
        <f t="shared" si="11"/>
        <v>-1.8230353538641886E-3</v>
      </c>
      <c r="J532" s="83">
        <v>164.59163283732246</v>
      </c>
      <c r="K532" s="83">
        <v>167.81248740272036</v>
      </c>
      <c r="L532" s="83">
        <v>163.92559192410749</v>
      </c>
      <c r="M532" s="83">
        <v>165.19802829562269</v>
      </c>
      <c r="N532" s="83">
        <v>25373177.254870821</v>
      </c>
      <c r="O532" s="83" t="s">
        <v>1699</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1698</v>
      </c>
      <c r="H533" s="84">
        <f t="shared" si="11"/>
        <v>-1.2815027170424931E-2</v>
      </c>
      <c r="J533" s="83">
        <v>163.66712828614345</v>
      </c>
      <c r="K533" s="83">
        <v>168.8662237728814</v>
      </c>
      <c r="L533" s="83">
        <v>163.52795555800898</v>
      </c>
      <c r="M533" s="83">
        <v>166.39093739391819</v>
      </c>
      <c r="N533" s="83">
        <v>29595638.134075411</v>
      </c>
      <c r="O533" s="83" t="s">
        <v>1698</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1697</v>
      </c>
      <c r="H534" s="84">
        <f t="shared" si="11"/>
        <v>0</v>
      </c>
      <c r="J534" s="83">
        <v>166.90786466984628</v>
      </c>
      <c r="K534" s="83">
        <v>170.36730105490321</v>
      </c>
      <c r="L534" s="83">
        <v>166.07282830103941</v>
      </c>
      <c r="M534" s="83">
        <v>169.76090559660301</v>
      </c>
      <c r="N534" s="83">
        <v>36128044.677989319</v>
      </c>
      <c r="O534" s="83" t="s">
        <v>1697</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1696</v>
      </c>
      <c r="H535" s="84">
        <f t="shared" si="11"/>
        <v>4.0401435540369235E-3</v>
      </c>
      <c r="J535" s="83">
        <v>172.66365106912207</v>
      </c>
      <c r="K535" s="83">
        <v>175.37751926774433</v>
      </c>
      <c r="L535" s="83">
        <v>170.38718287320816</v>
      </c>
      <c r="M535" s="83">
        <v>174.95006017418848</v>
      </c>
      <c r="N535" s="83">
        <v>56836639.520041965</v>
      </c>
      <c r="O535" s="83" t="s">
        <v>1696</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1695</v>
      </c>
      <c r="H536" s="84">
        <f t="shared" si="11"/>
        <v>8.3048150489350991E-3</v>
      </c>
      <c r="J536" s="83">
        <v>157.01666006314602</v>
      </c>
      <c r="K536" s="83">
        <v>157.34471006517728</v>
      </c>
      <c r="L536" s="83">
        <v>151.86528094033991</v>
      </c>
      <c r="M536" s="83">
        <v>152.45378276216573</v>
      </c>
      <c r="N536" s="83">
        <v>36412956.244583644</v>
      </c>
      <c r="O536" s="83" t="s">
        <v>1695</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1694</v>
      </c>
      <c r="H537" s="84">
        <f t="shared" si="11"/>
        <v>-2.298258049272861E-3</v>
      </c>
      <c r="J537" s="83">
        <v>160.14804644617172</v>
      </c>
      <c r="K537" s="83">
        <v>160.43633281159313</v>
      </c>
      <c r="L537" s="83">
        <v>157.88151915941026</v>
      </c>
      <c r="M537" s="83">
        <v>158.14992370652675</v>
      </c>
      <c r="N537" s="83">
        <v>19601521.049181927</v>
      </c>
      <c r="O537" s="83" t="s">
        <v>1694</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1693</v>
      </c>
      <c r="H538" s="84">
        <f t="shared" si="11"/>
        <v>7.9361637538488683E-3</v>
      </c>
      <c r="J538" s="83">
        <v>158.97501916618114</v>
      </c>
      <c r="K538" s="83">
        <v>159.53171007871904</v>
      </c>
      <c r="L538" s="83">
        <v>157.03157142687471</v>
      </c>
      <c r="M538" s="83">
        <v>157.65287824890362</v>
      </c>
      <c r="N538" s="83">
        <v>16211201.362812884</v>
      </c>
      <c r="O538" s="83" t="s">
        <v>1693</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1692</v>
      </c>
      <c r="H539" s="84">
        <f t="shared" si="11"/>
        <v>3.2783302371326428E-3</v>
      </c>
      <c r="J539" s="83">
        <v>157.01666006314602</v>
      </c>
      <c r="K539" s="83">
        <v>158.24436234347513</v>
      </c>
      <c r="L539" s="83">
        <v>154.74019186723208</v>
      </c>
      <c r="M539" s="83">
        <v>155.08812368756827</v>
      </c>
      <c r="N539" s="83">
        <v>17346371.177457511</v>
      </c>
      <c r="O539" s="83" t="s">
        <v>1692</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1691</v>
      </c>
      <c r="H540" s="84">
        <f t="shared" si="11"/>
        <v>-8.4751301771279763E-3</v>
      </c>
      <c r="J540" s="83">
        <v>154.79983732214686</v>
      </c>
      <c r="K540" s="83">
        <v>157.05642369975587</v>
      </c>
      <c r="L540" s="83">
        <v>153.00053276555116</v>
      </c>
      <c r="M540" s="83">
        <v>156.81784188009678</v>
      </c>
      <c r="N540" s="83">
        <v>21607561.914675605</v>
      </c>
      <c r="O540" s="83" t="s">
        <v>1691</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1690</v>
      </c>
      <c r="H541" s="84">
        <f t="shared" si="11"/>
        <v>-5.245361539795379E-3</v>
      </c>
      <c r="J541" s="83">
        <v>156.52955551467537</v>
      </c>
      <c r="K541" s="83">
        <v>157.54849870280279</v>
      </c>
      <c r="L541" s="83">
        <v>155.28694187061754</v>
      </c>
      <c r="M541" s="83">
        <v>155.99771687501863</v>
      </c>
      <c r="N541" s="83">
        <v>14099379.428015348</v>
      </c>
      <c r="O541" s="83" t="s">
        <v>1690</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1689</v>
      </c>
      <c r="H542" s="84">
        <f t="shared" si="11"/>
        <v>-1.1008148610006319E-2</v>
      </c>
      <c r="J542" s="83">
        <v>155.95298278383251</v>
      </c>
      <c r="K542" s="83">
        <v>157.74334052219103</v>
      </c>
      <c r="L542" s="83">
        <v>155.21238505197405</v>
      </c>
      <c r="M542" s="83">
        <v>156.26115096755885</v>
      </c>
      <c r="N542" s="83">
        <v>16334272.60119121</v>
      </c>
      <c r="O542" s="83" t="s">
        <v>1689</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1688</v>
      </c>
      <c r="H543" s="84">
        <f t="shared" si="11"/>
        <v>-2.736774054520108E-3</v>
      </c>
      <c r="J543" s="83">
        <v>155.07818277841582</v>
      </c>
      <c r="K543" s="83">
        <v>156.3009146041687</v>
      </c>
      <c r="L543" s="83">
        <v>154.13379640893189</v>
      </c>
      <c r="M543" s="83">
        <v>154.72031004892716</v>
      </c>
      <c r="N543" s="83">
        <v>15504820.297227902</v>
      </c>
      <c r="O543" s="83" t="s">
        <v>1688</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1687</v>
      </c>
      <c r="H544" s="84">
        <f t="shared" si="11"/>
        <v>-2.0824973071155495E-2</v>
      </c>
      <c r="J544" s="83">
        <v>155.40623278044708</v>
      </c>
      <c r="K544" s="83">
        <v>159.87964189905526</v>
      </c>
      <c r="L544" s="83">
        <v>155.22729641570277</v>
      </c>
      <c r="M544" s="83">
        <v>159.3328918956698</v>
      </c>
      <c r="N544" s="83">
        <v>21266614.225885954</v>
      </c>
      <c r="O544" s="83" t="s">
        <v>1687</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1686</v>
      </c>
      <c r="H545" s="84">
        <f t="shared" si="11"/>
        <v>-6.7686189902066429E-3</v>
      </c>
      <c r="J545" s="83">
        <v>158.24933279805137</v>
      </c>
      <c r="K545" s="83">
        <v>160.74450099531947</v>
      </c>
      <c r="L545" s="83">
        <v>157.66281915805607</v>
      </c>
      <c r="M545" s="83">
        <v>158.46306234482932</v>
      </c>
      <c r="N545" s="83">
        <v>17090755.724079132</v>
      </c>
      <c r="O545" s="83" t="s">
        <v>1686</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1685</v>
      </c>
      <c r="H546" s="84">
        <f t="shared" si="11"/>
        <v>4.3883708173340086E-3</v>
      </c>
      <c r="J546" s="83">
        <v>159.83987826244538</v>
      </c>
      <c r="K546" s="83">
        <v>160.16782885538512</v>
      </c>
      <c r="L546" s="83">
        <v>156.9967782448411</v>
      </c>
      <c r="M546" s="83">
        <v>157.40435552009205</v>
      </c>
      <c r="N546" s="83">
        <v>17947757.822110537</v>
      </c>
      <c r="O546" s="83" t="s">
        <v>1685</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1684</v>
      </c>
      <c r="H547" s="84">
        <f t="shared" si="11"/>
        <v>1.5680956114512146E-3</v>
      </c>
      <c r="J547" s="83">
        <v>156.72837369772461</v>
      </c>
      <c r="K547" s="83">
        <v>157.22541915534774</v>
      </c>
      <c r="L547" s="83">
        <v>155.27700096146506</v>
      </c>
      <c r="M547" s="83">
        <v>156.94707369907877</v>
      </c>
      <c r="N547" s="83">
        <v>16436297.474816451</v>
      </c>
      <c r="O547" s="83" t="s">
        <v>1684</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1683</v>
      </c>
      <c r="H548" s="84">
        <f t="shared" si="11"/>
        <v>-2.3203311175217234E-3</v>
      </c>
      <c r="J548" s="83">
        <v>157.20553733704278</v>
      </c>
      <c r="K548" s="83">
        <v>158.94519643872374</v>
      </c>
      <c r="L548" s="83">
        <v>155.71440096417342</v>
      </c>
      <c r="M548" s="83">
        <v>156.42020551399827</v>
      </c>
      <c r="N548" s="83">
        <v>21666167.218382228</v>
      </c>
      <c r="O548" s="83" t="s">
        <v>1683</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1682</v>
      </c>
      <c r="H549" s="84">
        <f t="shared" si="11"/>
        <v>-9.8501519438320972E-4</v>
      </c>
      <c r="J549" s="83">
        <v>155.21735550655029</v>
      </c>
      <c r="K549" s="83">
        <v>155.72931232790211</v>
      </c>
      <c r="L549" s="83">
        <v>153.08006003877085</v>
      </c>
      <c r="M549" s="83">
        <v>153.10491231165199</v>
      </c>
      <c r="N549" s="83">
        <v>16740450.742251854</v>
      </c>
      <c r="O549" s="83" t="s">
        <v>1682</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1681</v>
      </c>
      <c r="H550" s="84">
        <f t="shared" si="11"/>
        <v>7.6980014803849084E-3</v>
      </c>
      <c r="J550" s="83">
        <v>153.03035549300853</v>
      </c>
      <c r="K550" s="83">
        <v>153.92503731673017</v>
      </c>
      <c r="L550" s="83">
        <v>150.18824956631948</v>
      </c>
      <c r="M550" s="83">
        <v>150.78371002455199</v>
      </c>
      <c r="N550" s="83">
        <v>16394193.679923978</v>
      </c>
      <c r="O550" s="83" t="s">
        <v>1681</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1680</v>
      </c>
      <c r="H551" s="84">
        <f t="shared" si="11"/>
        <v>-2.0199501246882634E-2</v>
      </c>
      <c r="J551" s="83">
        <v>151.04217366251603</v>
      </c>
      <c r="K551" s="83">
        <v>155.25711914316014</v>
      </c>
      <c r="L551" s="83">
        <v>150.98252820760123</v>
      </c>
      <c r="M551" s="83">
        <v>154.16361913638929</v>
      </c>
      <c r="N551" s="83">
        <v>24328601.769797839</v>
      </c>
      <c r="O551" s="83" t="s">
        <v>1680</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1679</v>
      </c>
      <c r="H552" s="84">
        <f t="shared" si="11"/>
        <v>3.194351042367316E-3</v>
      </c>
      <c r="J552" s="83">
        <v>155.44599641705693</v>
      </c>
      <c r="K552" s="83">
        <v>155.62493278180128</v>
      </c>
      <c r="L552" s="83">
        <v>153.22132035782735</v>
      </c>
      <c r="M552" s="83">
        <v>154.00456458994987</v>
      </c>
      <c r="N552" s="83">
        <v>17368808.76305246</v>
      </c>
      <c r="O552" s="83" t="s">
        <v>1679</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1678</v>
      </c>
      <c r="H553" s="84">
        <f t="shared" si="11"/>
        <v>1.259630928138078E-3</v>
      </c>
      <c r="J553" s="83">
        <v>154.9489509594338</v>
      </c>
      <c r="K553" s="83">
        <v>155.06824186926337</v>
      </c>
      <c r="L553" s="83">
        <v>152.55319185369035</v>
      </c>
      <c r="M553" s="83">
        <v>153.835569134358</v>
      </c>
      <c r="N553" s="83">
        <v>17702670.580829747</v>
      </c>
      <c r="O553" s="83" t="s">
        <v>1678</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1677</v>
      </c>
      <c r="H554" s="84">
        <f t="shared" si="11"/>
        <v>-2.8456297773347128E-3</v>
      </c>
      <c r="J554" s="83">
        <v>155.57522823603895</v>
      </c>
      <c r="K554" s="83">
        <v>156.07227369366208</v>
      </c>
      <c r="L554" s="83">
        <v>150.75388729709462</v>
      </c>
      <c r="M554" s="83">
        <v>150.93282366183894</v>
      </c>
      <c r="N554" s="83">
        <v>24615268.709037907</v>
      </c>
      <c r="O554" s="83" t="s">
        <v>1677</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1676</v>
      </c>
      <c r="H555" s="84">
        <f t="shared" si="11"/>
        <v>-3.5352590097126324E-4</v>
      </c>
      <c r="J555" s="83">
        <v>151.36028275539482</v>
      </c>
      <c r="K555" s="83">
        <v>151.76786003064578</v>
      </c>
      <c r="L555" s="83">
        <v>150.43577820421581</v>
      </c>
      <c r="M555" s="83">
        <v>151.10181911743081</v>
      </c>
      <c r="N555" s="83">
        <v>21231084.276403163</v>
      </c>
      <c r="O555" s="83" t="s">
        <v>1676</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1675</v>
      </c>
      <c r="H556" s="84">
        <f t="shared" si="11"/>
        <v>2.6068278033826164E-3</v>
      </c>
      <c r="J556" s="83">
        <v>151.04217366251603</v>
      </c>
      <c r="K556" s="83">
        <v>151.7877418489507</v>
      </c>
      <c r="L556" s="83">
        <v>149.24286910592031</v>
      </c>
      <c r="M556" s="83">
        <v>151.24596230014151</v>
      </c>
      <c r="N556" s="83">
        <v>16720768.437846977</v>
      </c>
      <c r="O556" s="83" t="s">
        <v>1675</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1674</v>
      </c>
      <c r="H557" s="84">
        <f t="shared" si="11"/>
        <v>-5.1350561516302351E-3</v>
      </c>
      <c r="J557" s="83">
        <v>150.80359184285692</v>
      </c>
      <c r="K557" s="83">
        <v>152.29472821572628</v>
      </c>
      <c r="L557" s="83">
        <v>150.13755092964195</v>
      </c>
      <c r="M557" s="83">
        <v>150.34631002184366</v>
      </c>
      <c r="N557" s="83">
        <v>19427492.700922508</v>
      </c>
      <c r="O557" s="83" t="s">
        <v>1674</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1673</v>
      </c>
      <c r="H558" s="84">
        <f t="shared" si="11"/>
        <v>4.3957884160494842E-4</v>
      </c>
      <c r="J558" s="83">
        <v>150.25684183947149</v>
      </c>
      <c r="K558" s="83">
        <v>150.56103365953683</v>
      </c>
      <c r="L558" s="83">
        <v>147.92072818864278</v>
      </c>
      <c r="M558" s="83">
        <v>150.05802365642222</v>
      </c>
      <c r="N558" s="83">
        <v>15204573.111158343</v>
      </c>
      <c r="O558" s="83" t="s">
        <v>1673</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1672</v>
      </c>
      <c r="H559" s="84">
        <f t="shared" si="11"/>
        <v>-1.4378894283868515E-3</v>
      </c>
      <c r="J559" s="83">
        <v>150.87317820692417</v>
      </c>
      <c r="K559" s="83">
        <v>151.65851002996871</v>
      </c>
      <c r="L559" s="83">
        <v>149.20310546931046</v>
      </c>
      <c r="M559" s="83">
        <v>149.3522191065974</v>
      </c>
      <c r="N559" s="83">
        <v>19367368.421459403</v>
      </c>
      <c r="O559" s="83" t="s">
        <v>1672</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1671</v>
      </c>
      <c r="H560" s="84">
        <f t="shared" ref="H560:H623" si="13">B560/E560-1</f>
        <v>-2.6314698934979397E-3</v>
      </c>
      <c r="J560" s="83">
        <v>147.86108273372801</v>
      </c>
      <c r="K560" s="83">
        <v>150.41092593133465</v>
      </c>
      <c r="L560" s="83">
        <v>147.13549577468976</v>
      </c>
      <c r="M560" s="83">
        <v>149.43174637981707</v>
      </c>
      <c r="N560" s="83">
        <v>19961871.389886189</v>
      </c>
      <c r="O560" s="83" t="s">
        <v>1671</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1670</v>
      </c>
      <c r="H561" s="84">
        <f t="shared" si="13"/>
        <v>8.8530933254824529E-3</v>
      </c>
      <c r="J561" s="83">
        <v>148.7955281940595</v>
      </c>
      <c r="K561" s="83">
        <v>148.87505546727917</v>
      </c>
      <c r="L561" s="83">
        <v>146.79243499983826</v>
      </c>
      <c r="M561" s="83">
        <v>147.91078727949031</v>
      </c>
      <c r="N561" s="83">
        <v>17835386.81228964</v>
      </c>
      <c r="O561" s="83" t="s">
        <v>1670</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1669</v>
      </c>
      <c r="H562" s="84">
        <f t="shared" si="13"/>
        <v>7.2003388394747958E-3</v>
      </c>
      <c r="J562" s="83">
        <v>147.04592818322607</v>
      </c>
      <c r="K562" s="83">
        <v>148.73588273914473</v>
      </c>
      <c r="L562" s="83">
        <v>146.14130545035198</v>
      </c>
      <c r="M562" s="83">
        <v>148.0996645533871</v>
      </c>
      <c r="N562" s="83">
        <v>17853867.013364054</v>
      </c>
      <c r="O562" s="83" t="s">
        <v>1669</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1668</v>
      </c>
      <c r="H563" s="84">
        <f t="shared" si="13"/>
        <v>-2.1099272075114639E-3</v>
      </c>
      <c r="J563" s="83">
        <v>147.60261909576397</v>
      </c>
      <c r="K563" s="83">
        <v>152.02632366860982</v>
      </c>
      <c r="L563" s="83">
        <v>147.26462818458023</v>
      </c>
      <c r="M563" s="83">
        <v>148.48736001033316</v>
      </c>
      <c r="N563" s="83">
        <v>47960089.232069463</v>
      </c>
      <c r="O563" s="83" t="s">
        <v>1668</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1667</v>
      </c>
      <c r="H564" s="84">
        <f t="shared" si="13"/>
        <v>-8.5032205948010198E-4</v>
      </c>
      <c r="J564" s="83">
        <v>141.3299054205601</v>
      </c>
      <c r="K564" s="83">
        <v>143.48708270664449</v>
      </c>
      <c r="L564" s="83">
        <v>140.29615027779553</v>
      </c>
      <c r="M564" s="83">
        <v>142.56257815546547</v>
      </c>
      <c r="N564" s="83">
        <v>41283441.353886366</v>
      </c>
      <c r="O564" s="83" t="s">
        <v>1667</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1666</v>
      </c>
      <c r="H565" s="84">
        <f t="shared" si="13"/>
        <v>-3.9776075427224722E-3</v>
      </c>
      <c r="J565" s="83">
        <v>143.48708270664449</v>
      </c>
      <c r="K565" s="83">
        <v>143.87477816359052</v>
      </c>
      <c r="L565" s="83">
        <v>140.64895314361644</v>
      </c>
      <c r="M565" s="83">
        <v>141.45913723954214</v>
      </c>
      <c r="N565" s="83">
        <v>36332605.44489827</v>
      </c>
      <c r="O565" s="83" t="s">
        <v>1666</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1665</v>
      </c>
      <c r="H566" s="84">
        <f t="shared" si="13"/>
        <v>-2.1038900927815574E-3</v>
      </c>
      <c r="J566" s="83">
        <v>139.93817813921535</v>
      </c>
      <c r="K566" s="83">
        <v>141.34978723886502</v>
      </c>
      <c r="L566" s="83">
        <v>139.18266904362818</v>
      </c>
      <c r="M566" s="83">
        <v>139.23237358939051</v>
      </c>
      <c r="N566" s="83">
        <v>19753725.437814247</v>
      </c>
      <c r="O566" s="83" t="s">
        <v>1665</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1664</v>
      </c>
      <c r="H567" s="84">
        <f t="shared" si="13"/>
        <v>6.5901000169519275E-3</v>
      </c>
      <c r="J567" s="83">
        <v>138.79497358668218</v>
      </c>
      <c r="K567" s="83">
        <v>139.4510735907447</v>
      </c>
      <c r="L567" s="83">
        <v>137.39330539618496</v>
      </c>
      <c r="M567" s="83">
        <v>137.43306903279478</v>
      </c>
      <c r="N567" s="83">
        <v>19132753.059400465</v>
      </c>
      <c r="O567" s="83" t="s">
        <v>1664</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1663</v>
      </c>
      <c r="H568" s="84">
        <f t="shared" si="13"/>
        <v>1.7050298380221207E-3</v>
      </c>
      <c r="J568" s="83">
        <v>138.1189917643147</v>
      </c>
      <c r="K568" s="83">
        <v>139.15284631617081</v>
      </c>
      <c r="L568" s="83">
        <v>136.2600417528042</v>
      </c>
      <c r="M568" s="83">
        <v>136.2600417528042</v>
      </c>
      <c r="N568" s="83">
        <v>22670325.877002217</v>
      </c>
      <c r="O568" s="83" t="s">
        <v>1663</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1662</v>
      </c>
      <c r="H569" s="84">
        <f t="shared" si="13"/>
        <v>-7.1342634611731848E-3</v>
      </c>
      <c r="J569" s="83">
        <v>135.48465083891213</v>
      </c>
      <c r="K569" s="83">
        <v>138.16372585550081</v>
      </c>
      <c r="L569" s="83">
        <v>134.00345537519522</v>
      </c>
      <c r="M569" s="83">
        <v>134.23706674027807</v>
      </c>
      <c r="N569" s="83">
        <v>26652652.784214053</v>
      </c>
      <c r="O569" s="83" t="s">
        <v>1662</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1661</v>
      </c>
      <c r="H570" s="84">
        <f t="shared" si="13"/>
        <v>3.4560990607044317E-3</v>
      </c>
      <c r="J570" s="83">
        <v>134.44085537790357</v>
      </c>
      <c r="K570" s="83">
        <v>135.01742810874637</v>
      </c>
      <c r="L570" s="83">
        <v>131.87610081656823</v>
      </c>
      <c r="M570" s="83">
        <v>133.0988326423211</v>
      </c>
      <c r="N570" s="83">
        <v>24250580.736901883</v>
      </c>
      <c r="O570" s="83" t="s">
        <v>1661</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1660</v>
      </c>
      <c r="H571" s="84">
        <f t="shared" si="13"/>
        <v>-1.3425679275438362E-3</v>
      </c>
      <c r="J571" s="83">
        <v>131.77669172504361</v>
      </c>
      <c r="K571" s="83">
        <v>133.94380992028044</v>
      </c>
      <c r="L571" s="83">
        <v>131.17029626674338</v>
      </c>
      <c r="M571" s="83">
        <v>133.44676446265731</v>
      </c>
      <c r="N571" s="83">
        <v>23312958.246136937</v>
      </c>
      <c r="O571" s="83" t="s">
        <v>1660</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1659</v>
      </c>
      <c r="H572" s="84">
        <f t="shared" si="13"/>
        <v>-5.9707857980595413E-3</v>
      </c>
      <c r="J572" s="83">
        <v>132.98948264164403</v>
      </c>
      <c r="K572" s="83">
        <v>133.22806446130315</v>
      </c>
      <c r="L572" s="83">
        <v>130.7726599006449</v>
      </c>
      <c r="M572" s="83">
        <v>131.95562808978792</v>
      </c>
      <c r="N572" s="83">
        <v>28616648.19957941</v>
      </c>
      <c r="O572" s="83" t="s">
        <v>1659</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1658</v>
      </c>
      <c r="H573" s="84">
        <f t="shared" si="13"/>
        <v>5.5247444805672785E-4</v>
      </c>
      <c r="J573" s="83">
        <v>133.40700082604744</v>
      </c>
      <c r="K573" s="83">
        <v>135.82264175009584</v>
      </c>
      <c r="L573" s="83">
        <v>132.07491899961749</v>
      </c>
      <c r="M573" s="83">
        <v>135.7331735677237</v>
      </c>
      <c r="N573" s="83">
        <v>43830508.187680706</v>
      </c>
      <c r="O573" s="83" t="s">
        <v>1658</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1657</v>
      </c>
      <c r="H574" s="84">
        <f t="shared" si="13"/>
        <v>7.6951029220015954E-3</v>
      </c>
      <c r="J574" s="83">
        <v>137.26407357720294</v>
      </c>
      <c r="K574" s="83">
        <v>139.17272813447573</v>
      </c>
      <c r="L574" s="83">
        <v>137.15969403110208</v>
      </c>
      <c r="M574" s="83">
        <v>138.7850326775297</v>
      </c>
      <c r="N574" s="83">
        <v>28721241.248771742</v>
      </c>
      <c r="O574" s="83" t="s">
        <v>1657</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1656</v>
      </c>
      <c r="H575" s="84">
        <f t="shared" si="13"/>
        <v>-8.5658607619332194E-5</v>
      </c>
      <c r="J575" s="83">
        <v>138.95402813312157</v>
      </c>
      <c r="K575" s="83">
        <v>139.12302358871341</v>
      </c>
      <c r="L575" s="83">
        <v>136.75708721042733</v>
      </c>
      <c r="M575" s="83">
        <v>137.5324781243194</v>
      </c>
      <c r="N575" s="83">
        <v>35695936.313038014</v>
      </c>
      <c r="O575" s="83" t="s">
        <v>1656</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1655</v>
      </c>
      <c r="H576" s="84">
        <f t="shared" si="13"/>
        <v>1.55008719240457E-3</v>
      </c>
      <c r="J576" s="83">
        <v>136.61791448229286</v>
      </c>
      <c r="K576" s="83">
        <v>138.45698267549844</v>
      </c>
      <c r="L576" s="83">
        <v>135.83258265924832</v>
      </c>
      <c r="M576" s="83">
        <v>138.27804631075409</v>
      </c>
      <c r="N576" s="83">
        <v>30810765.424219459</v>
      </c>
      <c r="O576" s="83" t="s">
        <v>1655</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1654</v>
      </c>
      <c r="H577" s="84">
        <f t="shared" si="13"/>
        <v>4.7239698524825791E-4</v>
      </c>
      <c r="J577" s="83">
        <v>139.27213722600035</v>
      </c>
      <c r="K577" s="83">
        <v>139.65983268294642</v>
      </c>
      <c r="L577" s="83">
        <v>137.68159176160634</v>
      </c>
      <c r="M577" s="83">
        <v>138.58621449448043</v>
      </c>
      <c r="N577" s="83">
        <v>22496917.190375909</v>
      </c>
      <c r="O577" s="83" t="s">
        <v>1654</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1653</v>
      </c>
      <c r="H578" s="84">
        <f t="shared" si="13"/>
        <v>-4.5377683597680463E-3</v>
      </c>
      <c r="J578" s="83">
        <v>137.93011449041791</v>
      </c>
      <c r="K578" s="83">
        <v>142.99003724902136</v>
      </c>
      <c r="L578" s="83">
        <v>137.92017358126546</v>
      </c>
      <c r="M578" s="83">
        <v>142.60234179207529</v>
      </c>
      <c r="N578" s="83">
        <v>33712219.361443602</v>
      </c>
      <c r="O578" s="83" t="s">
        <v>1653</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1652</v>
      </c>
      <c r="H579" s="84">
        <f t="shared" si="13"/>
        <v>-2.7986071054711958E-3</v>
      </c>
      <c r="J579" s="83">
        <v>144.43146907612842</v>
      </c>
      <c r="K579" s="83">
        <v>145.09253953476721</v>
      </c>
      <c r="L579" s="83">
        <v>143.93442361850529</v>
      </c>
      <c r="M579" s="83">
        <v>144.11335998324964</v>
      </c>
      <c r="N579" s="83">
        <v>14605740.558853472</v>
      </c>
      <c r="O579" s="83" t="s">
        <v>1652</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1651</v>
      </c>
      <c r="H580" s="84">
        <f t="shared" si="13"/>
        <v>7.2319848020379052E-3</v>
      </c>
      <c r="J580" s="83">
        <v>144.46129180358579</v>
      </c>
      <c r="K580" s="83">
        <v>145.33609180900251</v>
      </c>
      <c r="L580" s="83">
        <v>143.15903270461322</v>
      </c>
      <c r="M580" s="83">
        <v>145.25656453578281</v>
      </c>
      <c r="N580" s="83">
        <v>23161570.684202805</v>
      </c>
      <c r="O580" s="83" t="s">
        <v>1651</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1650</v>
      </c>
      <c r="H581" s="84">
        <f t="shared" si="13"/>
        <v>3.6238250021962681E-3</v>
      </c>
      <c r="J581" s="83">
        <v>142.99003724902136</v>
      </c>
      <c r="K581" s="83">
        <v>143.12920997715582</v>
      </c>
      <c r="L581" s="83">
        <v>141.07144178259608</v>
      </c>
      <c r="M581" s="83">
        <v>141.79712815072583</v>
      </c>
      <c r="N581" s="83">
        <v>16597660.985477107</v>
      </c>
      <c r="O581" s="83" t="s">
        <v>1650</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1649</v>
      </c>
      <c r="H582" s="84">
        <f t="shared" si="13"/>
        <v>-2.0330535152152107E-3</v>
      </c>
      <c r="J582" s="83">
        <v>141.3597281480175</v>
      </c>
      <c r="K582" s="83">
        <v>142.48155974587289</v>
      </c>
      <c r="L582" s="83">
        <v>139.96800086667275</v>
      </c>
      <c r="M582" s="83">
        <v>140.10717359480722</v>
      </c>
      <c r="N582" s="83">
        <v>18736303.404790785</v>
      </c>
      <c r="O582" s="83" t="s">
        <v>1649</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1648</v>
      </c>
      <c r="H583" s="84">
        <f t="shared" si="13"/>
        <v>-4.4460831092218989E-3</v>
      </c>
      <c r="J583" s="83">
        <v>140.92232814530914</v>
      </c>
      <c r="K583" s="83">
        <v>143.62625543477895</v>
      </c>
      <c r="L583" s="83">
        <v>140.68374632565005</v>
      </c>
      <c r="M583" s="83">
        <v>143.35785088766247</v>
      </c>
      <c r="N583" s="83">
        <v>21995088.844146207</v>
      </c>
      <c r="O583" s="83" t="s">
        <v>1648</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1647</v>
      </c>
      <c r="H584" s="84">
        <f t="shared" si="13"/>
        <v>5.4260187404662208E-3</v>
      </c>
      <c r="J584" s="83">
        <v>143.08944634054598</v>
      </c>
      <c r="K584" s="83">
        <v>143.90460089104789</v>
      </c>
      <c r="L584" s="83">
        <v>141.04161905513868</v>
      </c>
      <c r="M584" s="83">
        <v>143.60637361647403</v>
      </c>
      <c r="N584" s="83">
        <v>26883159.870121013</v>
      </c>
      <c r="O584" s="83" t="s">
        <v>1647</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1646</v>
      </c>
      <c r="H585" s="84">
        <f t="shared" si="13"/>
        <v>3.7562284400154411E-3</v>
      </c>
      <c r="J585" s="83">
        <v>146.27053726933397</v>
      </c>
      <c r="K585" s="83">
        <v>146.95646000085392</v>
      </c>
      <c r="L585" s="83">
        <v>144.6949031686687</v>
      </c>
      <c r="M585" s="83">
        <v>146.49917817984064</v>
      </c>
      <c r="N585" s="83">
        <v>16750805.931945395</v>
      </c>
      <c r="O585" s="83" t="s">
        <v>1646</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1645</v>
      </c>
      <c r="H586" s="84">
        <f t="shared" si="13"/>
        <v>-1.1221615912692107E-3</v>
      </c>
      <c r="J586" s="83">
        <v>145.50508726459438</v>
      </c>
      <c r="K586" s="83">
        <v>147.16521909305561</v>
      </c>
      <c r="L586" s="83">
        <v>144.25253271138411</v>
      </c>
      <c r="M586" s="83">
        <v>145.20685999002049</v>
      </c>
      <c r="N586" s="83">
        <v>18246300.938689046</v>
      </c>
      <c r="O586" s="83" t="s">
        <v>1645</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1644</v>
      </c>
      <c r="H587" s="84">
        <f t="shared" si="13"/>
        <v>-3.2565510952864418E-4</v>
      </c>
      <c r="J587" s="83">
        <v>147.85114182457554</v>
      </c>
      <c r="K587" s="83">
        <v>149.70015092693359</v>
      </c>
      <c r="L587" s="83">
        <v>147.68214636898369</v>
      </c>
      <c r="M587" s="83">
        <v>148.656355465925</v>
      </c>
      <c r="N587" s="83">
        <v>17338563.03850266</v>
      </c>
      <c r="O587" s="83" t="s">
        <v>1644</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1643</v>
      </c>
      <c r="H588" s="84">
        <f t="shared" si="13"/>
        <v>4.6451781742049558E-3</v>
      </c>
      <c r="J588" s="83">
        <v>149.33233728829245</v>
      </c>
      <c r="K588" s="83">
        <v>149.80453047303442</v>
      </c>
      <c r="L588" s="83">
        <v>146.55882363475541</v>
      </c>
      <c r="M588" s="83">
        <v>147.07575091068347</v>
      </c>
      <c r="N588" s="83">
        <v>22007738.592581823</v>
      </c>
      <c r="O588" s="83" t="s">
        <v>1643</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1642</v>
      </c>
      <c r="H589" s="84">
        <f t="shared" si="13"/>
        <v>5.6792119001336516E-4</v>
      </c>
      <c r="J589" s="83">
        <v>146.3500645425537</v>
      </c>
      <c r="K589" s="83">
        <v>146.73775999949976</v>
      </c>
      <c r="L589" s="83">
        <v>145.55479181035668</v>
      </c>
      <c r="M589" s="83">
        <v>146.10154181374213</v>
      </c>
      <c r="N589" s="83">
        <v>18349749.223370861</v>
      </c>
      <c r="O589" s="83" t="s">
        <v>1642</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1641</v>
      </c>
      <c r="H590" s="84">
        <f t="shared" si="13"/>
        <v>3.5295407212541097E-3</v>
      </c>
      <c r="J590" s="83">
        <v>145.81325544832072</v>
      </c>
      <c r="K590" s="83">
        <v>146.13136454119953</v>
      </c>
      <c r="L590" s="83">
        <v>144.35224003018328</v>
      </c>
      <c r="M590" s="83">
        <v>145.25656453578281</v>
      </c>
      <c r="N590" s="83">
        <v>21563546.825784907</v>
      </c>
      <c r="O590" s="83" t="s">
        <v>1641</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1640</v>
      </c>
      <c r="H591" s="84">
        <f t="shared" si="13"/>
        <v>9.9210723576881321E-4</v>
      </c>
      <c r="J591" s="83">
        <v>144.55075998595797</v>
      </c>
      <c r="K591" s="83">
        <v>145.87290090323552</v>
      </c>
      <c r="L591" s="83">
        <v>143.66601907138883</v>
      </c>
      <c r="M591" s="83">
        <v>145.09750998934342</v>
      </c>
      <c r="N591" s="83">
        <v>21645560.451248735</v>
      </c>
      <c r="O591" s="83" t="s">
        <v>1640</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1639</v>
      </c>
      <c r="H592" s="84">
        <f t="shared" si="13"/>
        <v>-2.4463888215459084E-3</v>
      </c>
      <c r="J592" s="83">
        <v>144.07359634663979</v>
      </c>
      <c r="K592" s="83">
        <v>145.80331453916824</v>
      </c>
      <c r="L592" s="83">
        <v>143.0596236130886</v>
      </c>
      <c r="M592" s="83">
        <v>143.1888554320706</v>
      </c>
      <c r="N592" s="83">
        <v>29428338.546633955</v>
      </c>
      <c r="O592" s="83" t="s">
        <v>1639</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1638</v>
      </c>
      <c r="H593" s="84">
        <f t="shared" si="13"/>
        <v>9.488678029377029E-3</v>
      </c>
      <c r="J593" s="83">
        <v>142.69180997444747</v>
      </c>
      <c r="K593" s="83">
        <v>143.0298008856312</v>
      </c>
      <c r="L593" s="83">
        <v>137.35354175957508</v>
      </c>
      <c r="M593" s="83">
        <v>140.0574690490449</v>
      </c>
      <c r="N593" s="83">
        <v>42386592.970283888</v>
      </c>
      <c r="O593" s="83" t="s">
        <v>1638</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1637</v>
      </c>
      <c r="H594" s="84">
        <f t="shared" si="13"/>
        <v>9.6777815201527506E-3</v>
      </c>
      <c r="J594" s="83">
        <v>141.8667145147931</v>
      </c>
      <c r="K594" s="83">
        <v>143.76542816291345</v>
      </c>
      <c r="L594" s="83">
        <v>141.41937360293227</v>
      </c>
      <c r="M594" s="83">
        <v>142.84092361173441</v>
      </c>
      <c r="N594" s="83">
        <v>25678591.976345051</v>
      </c>
      <c r="O594" s="83" t="s">
        <v>1637</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1636</v>
      </c>
      <c r="H595" s="84">
        <f t="shared" si="13"/>
        <v>-1.1624799572421129E-2</v>
      </c>
      <c r="J595" s="83">
        <v>140.96209178191901</v>
      </c>
      <c r="K595" s="83">
        <v>144.72969635070231</v>
      </c>
      <c r="L595" s="83">
        <v>140.71356905310745</v>
      </c>
      <c r="M595" s="83">
        <v>144.53087816765304</v>
      </c>
      <c r="N595" s="83">
        <v>44169585.826184727</v>
      </c>
      <c r="O595" s="83" t="s">
        <v>1636</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1635</v>
      </c>
      <c r="H596" s="84">
        <f t="shared" si="13"/>
        <v>7.3196699494282313E-4</v>
      </c>
      <c r="J596" s="83">
        <v>152.14561457843939</v>
      </c>
      <c r="K596" s="83">
        <v>154.12385549977941</v>
      </c>
      <c r="L596" s="83">
        <v>151.87223957674667</v>
      </c>
      <c r="M596" s="83">
        <v>153.09994185707578</v>
      </c>
      <c r="N596" s="83">
        <v>26736924.754428413</v>
      </c>
      <c r="O596" s="83" t="s">
        <v>1635</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1634</v>
      </c>
      <c r="H597" s="84">
        <f t="shared" si="13"/>
        <v>7.2730517814514339E-3</v>
      </c>
      <c r="J597" s="83">
        <v>153.92503731673017</v>
      </c>
      <c r="K597" s="83">
        <v>154.2829100462188</v>
      </c>
      <c r="L597" s="83">
        <v>152.01638275945734</v>
      </c>
      <c r="M597" s="83">
        <v>152.73212821843464</v>
      </c>
      <c r="N597" s="83">
        <v>21033547.01196558</v>
      </c>
      <c r="O597" s="83" t="s">
        <v>1634</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1633</v>
      </c>
      <c r="H598" s="84">
        <f t="shared" si="13"/>
        <v>2.9011381388088786E-4</v>
      </c>
      <c r="J598" s="83">
        <v>152.88124185572158</v>
      </c>
      <c r="K598" s="83">
        <v>153.1993509486004</v>
      </c>
      <c r="L598" s="83">
        <v>151.89709184962783</v>
      </c>
      <c r="M598" s="83">
        <v>151.96667821369505</v>
      </c>
      <c r="N598" s="83">
        <v>19610367.322561081</v>
      </c>
      <c r="O598" s="83" t="s">
        <v>1633</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1632</v>
      </c>
      <c r="H599" s="84">
        <f t="shared" si="13"/>
        <v>8.033203909492137E-4</v>
      </c>
      <c r="J599" s="83">
        <v>152.73212821843464</v>
      </c>
      <c r="K599" s="83">
        <v>153.84551004351044</v>
      </c>
      <c r="L599" s="83">
        <v>150.32642820353871</v>
      </c>
      <c r="M599" s="83">
        <v>150.84335547946679</v>
      </c>
      <c r="N599" s="83">
        <v>21622891.498485576</v>
      </c>
      <c r="O599" s="83" t="s">
        <v>1632</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1631</v>
      </c>
      <c r="H600" s="84">
        <f t="shared" si="13"/>
        <v>-5.1971805852961683E-3</v>
      </c>
      <c r="J600" s="83">
        <v>149.46156910727447</v>
      </c>
      <c r="K600" s="83">
        <v>150.6743600238749</v>
      </c>
      <c r="L600" s="83">
        <v>148.95458274049889</v>
      </c>
      <c r="M600" s="83">
        <v>149.4019236523597</v>
      </c>
      <c r="N600" s="83">
        <v>19359427.497868884</v>
      </c>
      <c r="O600" s="83" t="s">
        <v>1631</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1630</v>
      </c>
      <c r="H601" s="84">
        <f t="shared" si="13"/>
        <v>1.7759593552593156E-3</v>
      </c>
      <c r="J601" s="83">
        <v>147.80143727881324</v>
      </c>
      <c r="K601" s="83">
        <v>147.98037364355758</v>
      </c>
      <c r="L601" s="83">
        <v>146.3202418150963</v>
      </c>
      <c r="M601" s="83">
        <v>146.84711000017683</v>
      </c>
      <c r="N601" s="83">
        <v>14197543.487764176</v>
      </c>
      <c r="O601" s="83" t="s">
        <v>1630</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1629</v>
      </c>
      <c r="H602" s="84">
        <f t="shared" si="13"/>
        <v>-1.0567259482429092E-3</v>
      </c>
      <c r="J602" s="83">
        <v>146.83716909102438</v>
      </c>
      <c r="K602" s="83">
        <v>149.12854865066697</v>
      </c>
      <c r="L602" s="83">
        <v>146.70793727204236</v>
      </c>
      <c r="M602" s="83">
        <v>147.83126000627064</v>
      </c>
      <c r="N602" s="83">
        <v>21958989.530240785</v>
      </c>
      <c r="O602" s="83" t="s">
        <v>1629</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1628</v>
      </c>
      <c r="H603" s="84">
        <f t="shared" si="13"/>
        <v>9.7722095671981535E-3</v>
      </c>
      <c r="J603" s="83">
        <v>147.09563272898839</v>
      </c>
      <c r="K603" s="83">
        <v>147.16521909305561</v>
      </c>
      <c r="L603" s="83">
        <v>144.93845544290403</v>
      </c>
      <c r="M603" s="83">
        <v>145.44047135510337</v>
      </c>
      <c r="N603" s="83">
        <v>27342601.751135349</v>
      </c>
      <c r="O603" s="83" t="s">
        <v>1628</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1627</v>
      </c>
      <c r="H604" s="84">
        <f t="shared" si="13"/>
        <v>5.395105376739151E-3</v>
      </c>
      <c r="J604" s="83">
        <v>144.13324180155456</v>
      </c>
      <c r="K604" s="83">
        <v>144.72472589612607</v>
      </c>
      <c r="L604" s="83">
        <v>142.50293270055067</v>
      </c>
      <c r="M604" s="83">
        <v>142.59240088292285</v>
      </c>
      <c r="N604" s="83">
        <v>18989007.655626606</v>
      </c>
      <c r="O604" s="83" t="s">
        <v>1627</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1626</v>
      </c>
      <c r="H605" s="84">
        <f t="shared" si="13"/>
        <v>1.0839483394833316E-3</v>
      </c>
      <c r="J605" s="83">
        <v>142.04565087953739</v>
      </c>
      <c r="K605" s="83">
        <v>142.56257815546547</v>
      </c>
      <c r="L605" s="83">
        <v>139.67971450125131</v>
      </c>
      <c r="M605" s="83">
        <v>142.06553269784234</v>
      </c>
      <c r="N605" s="83">
        <v>17990857.501770508</v>
      </c>
      <c r="O605" s="83" t="s">
        <v>1626</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1625</v>
      </c>
      <c r="H606" s="84">
        <f t="shared" si="13"/>
        <v>-6.6393461388769559E-4</v>
      </c>
      <c r="J606" s="83">
        <v>143.22861906868047</v>
      </c>
      <c r="K606" s="83">
        <v>144.97821907951388</v>
      </c>
      <c r="L606" s="83">
        <v>142.21106760783439</v>
      </c>
      <c r="M606" s="83">
        <v>142.5824599737704</v>
      </c>
      <c r="N606" s="83">
        <v>19313061.517360367</v>
      </c>
      <c r="O606" s="83" t="s">
        <v>1625</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1624</v>
      </c>
      <c r="H607" s="84">
        <f t="shared" si="13"/>
        <v>-2.5506137414316177E-3</v>
      </c>
      <c r="J607" s="83">
        <v>143.38767361511987</v>
      </c>
      <c r="K607" s="83">
        <v>143.884719072743</v>
      </c>
      <c r="L607" s="83">
        <v>142.51287360970318</v>
      </c>
      <c r="M607" s="83">
        <v>143.48708270664449</v>
      </c>
      <c r="N607" s="83">
        <v>14081940.37919786</v>
      </c>
      <c r="O607" s="83" t="s">
        <v>1624</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1623</v>
      </c>
      <c r="H608" s="84">
        <f t="shared" si="13"/>
        <v>-2.6199480566819755E-3</v>
      </c>
      <c r="J608" s="83">
        <v>142.82104179342949</v>
      </c>
      <c r="K608" s="83">
        <v>145.79337363001579</v>
      </c>
      <c r="L608" s="83">
        <v>141.37463951174618</v>
      </c>
      <c r="M608" s="83">
        <v>144.03880316460618</v>
      </c>
      <c r="N608" s="83">
        <v>17574982.058529392</v>
      </c>
      <c r="O608" s="83" t="s">
        <v>1623</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1622</v>
      </c>
      <c r="H609" s="84">
        <f t="shared" si="13"/>
        <v>4.9796911214632367E-3</v>
      </c>
      <c r="J609" s="83">
        <v>142.95027361241151</v>
      </c>
      <c r="K609" s="83">
        <v>143.67098952596504</v>
      </c>
      <c r="L609" s="83">
        <v>141.61819178598154</v>
      </c>
      <c r="M609" s="83">
        <v>141.67783724089631</v>
      </c>
      <c r="N609" s="83">
        <v>16740803.828669421</v>
      </c>
      <c r="O609" s="83" t="s">
        <v>1622</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1621</v>
      </c>
      <c r="H610" s="84">
        <f t="shared" si="13"/>
        <v>3.3439417001059901E-3</v>
      </c>
      <c r="J610" s="83">
        <v>141.71760087750616</v>
      </c>
      <c r="K610" s="83">
        <v>141.95598387898221</v>
      </c>
      <c r="L610" s="83">
        <v>138.96396904227402</v>
      </c>
      <c r="M610" s="83">
        <v>139.23237358939051</v>
      </c>
      <c r="N610" s="83">
        <v>19696052.64438992</v>
      </c>
      <c r="O610" s="83" t="s">
        <v>1621</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1620</v>
      </c>
      <c r="H611" s="84">
        <f t="shared" si="13"/>
        <v>1.3195493088628218E-2</v>
      </c>
      <c r="J611" s="83">
        <v>139.69959631955626</v>
      </c>
      <c r="K611" s="83">
        <v>139.80894632023333</v>
      </c>
      <c r="L611" s="83">
        <v>137.06525539415367</v>
      </c>
      <c r="M611" s="83">
        <v>137.18454630398324</v>
      </c>
      <c r="N611" s="83">
        <v>17750180.31990457</v>
      </c>
      <c r="O611" s="83" t="s">
        <v>1620</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1619</v>
      </c>
      <c r="H612" s="84">
        <f t="shared" si="13"/>
        <v>9.0784236132135376E-4</v>
      </c>
      <c r="J612" s="83">
        <v>136.57815084568298</v>
      </c>
      <c r="K612" s="83">
        <v>137.98975994533271</v>
      </c>
      <c r="L612" s="83">
        <v>136.04134175145003</v>
      </c>
      <c r="M612" s="83">
        <v>137.53446630614991</v>
      </c>
      <c r="N612" s="83">
        <v>15531250.475390723</v>
      </c>
      <c r="O612" s="83" t="s">
        <v>1619</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1618</v>
      </c>
      <c r="H613" s="84">
        <f t="shared" si="13"/>
        <v>-2.0914182139288862E-3</v>
      </c>
      <c r="J613" s="83">
        <v>137.22430994059306</v>
      </c>
      <c r="K613" s="83">
        <v>139.80397586565709</v>
      </c>
      <c r="L613" s="83">
        <v>137.19448721313569</v>
      </c>
      <c r="M613" s="83">
        <v>139.02361449718879</v>
      </c>
      <c r="N613" s="83">
        <v>18361832.62521648</v>
      </c>
      <c r="O613" s="83" t="s">
        <v>1618</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1617</v>
      </c>
      <c r="H614" s="84">
        <f t="shared" si="13"/>
        <v>-3.5390451517394172E-3</v>
      </c>
      <c r="J614" s="83">
        <v>139.53060086396439</v>
      </c>
      <c r="K614" s="83">
        <v>140.25628723209417</v>
      </c>
      <c r="L614" s="83">
        <v>137.61200539753912</v>
      </c>
      <c r="M614" s="83">
        <v>137.78100085313096</v>
      </c>
      <c r="N614" s="83">
        <v>19087095.263615504</v>
      </c>
      <c r="O614" s="83" t="s">
        <v>1617</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1616</v>
      </c>
      <c r="H615" s="84">
        <f t="shared" si="13"/>
        <v>2.3046253831426888E-4</v>
      </c>
      <c r="J615" s="83">
        <v>138.73532813176737</v>
      </c>
      <c r="K615" s="83">
        <v>139.78379582007761</v>
      </c>
      <c r="L615" s="83">
        <v>136.9260826660192</v>
      </c>
      <c r="M615" s="83">
        <v>138.77509176837722</v>
      </c>
      <c r="N615" s="83">
        <v>20191196.491346881</v>
      </c>
      <c r="O615" s="83" t="s">
        <v>1616</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1615</v>
      </c>
      <c r="H616" s="84">
        <f t="shared" si="13"/>
        <v>-2.4436476579806632E-3</v>
      </c>
      <c r="J616" s="83">
        <v>140.09723268565477</v>
      </c>
      <c r="K616" s="83">
        <v>140.59924859785411</v>
      </c>
      <c r="L616" s="83">
        <v>139.07331904295111</v>
      </c>
      <c r="M616" s="83">
        <v>139.84870995684321</v>
      </c>
      <c r="N616" s="83">
        <v>14969416.551114645</v>
      </c>
      <c r="O616" s="83" t="s">
        <v>1615</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1614</v>
      </c>
      <c r="H617" s="84">
        <f t="shared" si="13"/>
        <v>-6.3890473474037535E-4</v>
      </c>
      <c r="J617" s="83">
        <v>140.44516450599093</v>
      </c>
      <c r="K617" s="83">
        <v>141.42931451208474</v>
      </c>
      <c r="L617" s="83">
        <v>139.99613363957423</v>
      </c>
      <c r="M617" s="83">
        <v>141.01179632768131</v>
      </c>
      <c r="N617" s="83">
        <v>12265024.06671695</v>
      </c>
      <c r="O617" s="83" t="s">
        <v>1614</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1613</v>
      </c>
      <c r="H618" s="84">
        <f t="shared" si="13"/>
        <v>2.3003238764462974E-3</v>
      </c>
      <c r="J618" s="83">
        <v>140.60421905243035</v>
      </c>
      <c r="K618" s="83">
        <v>142.4731099730933</v>
      </c>
      <c r="L618" s="83">
        <v>140.2177165045826</v>
      </c>
      <c r="M618" s="83">
        <v>141.98600542462265</v>
      </c>
      <c r="N618" s="83">
        <v>17391123.623453841</v>
      </c>
      <c r="O618" s="83" t="s">
        <v>1613</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1612</v>
      </c>
      <c r="H619" s="84">
        <f t="shared" si="13"/>
        <v>3.2924334627291163E-3</v>
      </c>
      <c r="J619" s="83">
        <v>141.97606451547017</v>
      </c>
      <c r="K619" s="83">
        <v>143.09441679512221</v>
      </c>
      <c r="L619" s="83">
        <v>141.6580548316829</v>
      </c>
      <c r="M619" s="83">
        <v>142.13511906190956</v>
      </c>
      <c r="N619" s="83">
        <v>11236463.213460675</v>
      </c>
      <c r="O619" s="83" t="s">
        <v>1612</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1611</v>
      </c>
      <c r="H620" s="84">
        <f t="shared" si="13"/>
        <v>-3.9039176962285538E-4</v>
      </c>
      <c r="J620" s="83">
        <v>141.87665542394555</v>
      </c>
      <c r="K620" s="83">
        <v>142.40352360902605</v>
      </c>
      <c r="L620" s="83">
        <v>141.21558496530679</v>
      </c>
      <c r="M620" s="83">
        <v>141.29014178395025</v>
      </c>
      <c r="N620" s="83">
        <v>18623572.266942855</v>
      </c>
      <c r="O620" s="83" t="s">
        <v>1611</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1610</v>
      </c>
      <c r="H621" s="84">
        <f t="shared" si="13"/>
        <v>2.6550920047097026E-3</v>
      </c>
      <c r="J621" s="83">
        <v>140.96209178191901</v>
      </c>
      <c r="K621" s="83">
        <v>141.19073269242563</v>
      </c>
      <c r="L621" s="83">
        <v>139.6424360919296</v>
      </c>
      <c r="M621" s="83">
        <v>139.93817813921535</v>
      </c>
      <c r="N621" s="83">
        <v>18209074.967268884</v>
      </c>
      <c r="O621" s="83" t="s">
        <v>1610</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1609</v>
      </c>
      <c r="H622" s="84">
        <f t="shared" si="13"/>
        <v>-1.2445179215173074E-2</v>
      </c>
      <c r="J622" s="83">
        <v>138.834737223292</v>
      </c>
      <c r="K622" s="83">
        <v>142.23283819887828</v>
      </c>
      <c r="L622" s="83">
        <v>138.58621449448043</v>
      </c>
      <c r="M622" s="83">
        <v>139.50077813650702</v>
      </c>
      <c r="N622" s="83">
        <v>33706516.663719431</v>
      </c>
      <c r="O622" s="83" t="s">
        <v>1609</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1608</v>
      </c>
      <c r="H623" s="84">
        <f t="shared" si="13"/>
        <v>4.9307402990550475E-3</v>
      </c>
      <c r="J623" s="83">
        <v>137.28395539550783</v>
      </c>
      <c r="K623" s="83">
        <v>137.94999630872286</v>
      </c>
      <c r="L623" s="83">
        <v>136.63779630059778</v>
      </c>
      <c r="M623" s="83">
        <v>137.18454630398324</v>
      </c>
      <c r="N623" s="83">
        <v>20783813.314380683</v>
      </c>
      <c r="O623" s="83" t="s">
        <v>1608</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1607</v>
      </c>
      <c r="H624" s="84">
        <f t="shared" ref="H624:H687" si="15">B624/E624-1</f>
        <v>2.0706791827720394E-3</v>
      </c>
      <c r="J624" s="83">
        <v>136.37933266263374</v>
      </c>
      <c r="K624" s="83">
        <v>137.5623008517768</v>
      </c>
      <c r="L624" s="83">
        <v>132.97954173249158</v>
      </c>
      <c r="M624" s="83">
        <v>133.06900991486376</v>
      </c>
      <c r="N624" s="83">
        <v>25852531.801514026</v>
      </c>
      <c r="O624" s="83" t="s">
        <v>1607</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1606</v>
      </c>
      <c r="H625" s="84">
        <f t="shared" si="15"/>
        <v>-2.3084558738661887E-4</v>
      </c>
      <c r="J625" s="83">
        <v>133.0491280965588</v>
      </c>
      <c r="K625" s="83">
        <v>134.03327810265262</v>
      </c>
      <c r="L625" s="83">
        <v>131.84627808911083</v>
      </c>
      <c r="M625" s="83">
        <v>132.13456445453224</v>
      </c>
      <c r="N625" s="83">
        <v>58942299.040611543</v>
      </c>
      <c r="O625" s="83" t="s">
        <v>1606</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1605</v>
      </c>
      <c r="H626" s="84">
        <f t="shared" si="15"/>
        <v>-1.082400626410629E-3</v>
      </c>
      <c r="J626" s="83">
        <v>132.41290991080118</v>
      </c>
      <c r="K626" s="83">
        <v>134.23706674027807</v>
      </c>
      <c r="L626" s="83">
        <v>130.28555535217421</v>
      </c>
      <c r="M626" s="83">
        <v>133.97363264773784</v>
      </c>
      <c r="N626" s="83">
        <v>29795160.126438521</v>
      </c>
      <c r="O626" s="83" t="s">
        <v>1605</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1604</v>
      </c>
      <c r="H627" s="84">
        <f t="shared" si="15"/>
        <v>1.311844077961033E-2</v>
      </c>
      <c r="J627" s="83">
        <v>133.17835991554082</v>
      </c>
      <c r="K627" s="83">
        <v>133.98357355689029</v>
      </c>
      <c r="L627" s="83">
        <v>132.16438718198964</v>
      </c>
      <c r="M627" s="83">
        <v>133.74996219180741</v>
      </c>
      <c r="N627" s="83">
        <v>25565529.882852167</v>
      </c>
      <c r="O627" s="83" t="s">
        <v>1604</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1603</v>
      </c>
      <c r="H628" s="84">
        <f t="shared" si="15"/>
        <v>5.7753052661353443E-3</v>
      </c>
      <c r="J628" s="83">
        <v>132.85030991350953</v>
      </c>
      <c r="K628" s="83">
        <v>133.74499173723117</v>
      </c>
      <c r="L628" s="83">
        <v>132.04509627216009</v>
      </c>
      <c r="M628" s="83">
        <v>132.48249627486845</v>
      </c>
      <c r="N628" s="83">
        <v>26742001.754854225</v>
      </c>
      <c r="O628" s="83" t="s">
        <v>1603</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1602</v>
      </c>
      <c r="H629" s="84">
        <f t="shared" si="15"/>
        <v>5.0898416230675814E-3</v>
      </c>
      <c r="J629" s="83">
        <v>133.90404628367057</v>
      </c>
      <c r="K629" s="83">
        <v>133.99351446604274</v>
      </c>
      <c r="L629" s="83">
        <v>132.10474172707484</v>
      </c>
      <c r="M629" s="83">
        <v>133.02924627825388</v>
      </c>
      <c r="N629" s="83">
        <v>24648510.135443874</v>
      </c>
      <c r="O629" s="83" t="s">
        <v>1602</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1601</v>
      </c>
      <c r="H630" s="84">
        <f t="shared" si="15"/>
        <v>6.0660846397222468E-3</v>
      </c>
      <c r="J630" s="83">
        <v>135.83258265924832</v>
      </c>
      <c r="K630" s="83">
        <v>137.17460539483076</v>
      </c>
      <c r="L630" s="83">
        <v>134.76890537993481</v>
      </c>
      <c r="M630" s="83">
        <v>134.85837356230698</v>
      </c>
      <c r="N630" s="83">
        <v>23152951.754215021</v>
      </c>
      <c r="O630" s="83" t="s">
        <v>1601</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1600</v>
      </c>
      <c r="H631" s="84">
        <f t="shared" si="15"/>
        <v>3.1442795550369329E-3</v>
      </c>
      <c r="J631" s="83">
        <v>137.63188721584402</v>
      </c>
      <c r="K631" s="83">
        <v>139.17272813447573</v>
      </c>
      <c r="L631" s="83">
        <v>135.42500538399733</v>
      </c>
      <c r="M631" s="83">
        <v>135.79281902263847</v>
      </c>
      <c r="N631" s="83">
        <v>38647799.120549023</v>
      </c>
      <c r="O631" s="83" t="s">
        <v>1600</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1599</v>
      </c>
      <c r="H632" s="84">
        <f t="shared" si="15"/>
        <v>-8.8944759374777194E-3</v>
      </c>
      <c r="J632" s="83">
        <v>130.65336899081532</v>
      </c>
      <c r="K632" s="83">
        <v>132.5222599114783</v>
      </c>
      <c r="L632" s="83">
        <v>130.53407808098578</v>
      </c>
      <c r="M632" s="83">
        <v>132.11468263622734</v>
      </c>
      <c r="N632" s="83">
        <v>16457899.12077323</v>
      </c>
      <c r="O632" s="83" t="s">
        <v>1599</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1598</v>
      </c>
      <c r="H633" s="84">
        <f t="shared" si="15"/>
        <v>3.0358081942918336E-3</v>
      </c>
      <c r="J633" s="83">
        <v>131.60769626945171</v>
      </c>
      <c r="K633" s="83">
        <v>132.75090082198491</v>
      </c>
      <c r="L633" s="83">
        <v>128.96341443489669</v>
      </c>
      <c r="M633" s="83">
        <v>129.59963262065429</v>
      </c>
      <c r="N633" s="83">
        <v>19349482.733412858</v>
      </c>
      <c r="O633" s="83" t="s">
        <v>1598</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1597</v>
      </c>
      <c r="H634" s="84">
        <f t="shared" si="15"/>
        <v>2.6036068314820859E-3</v>
      </c>
      <c r="J634" s="83">
        <v>129.85809625861833</v>
      </c>
      <c r="K634" s="83">
        <v>130.67325080912025</v>
      </c>
      <c r="L634" s="83">
        <v>128.63536443286543</v>
      </c>
      <c r="M634" s="83">
        <v>130.51817262634185</v>
      </c>
      <c r="N634" s="83">
        <v>24260439.996100094</v>
      </c>
      <c r="O634" s="83" t="s">
        <v>1597</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1596</v>
      </c>
      <c r="H635" s="84">
        <f t="shared" si="15"/>
        <v>7.2344387937828269E-3</v>
      </c>
      <c r="J635" s="83">
        <v>132.53220082063075</v>
      </c>
      <c r="K635" s="83">
        <v>132.71113718537507</v>
      </c>
      <c r="L635" s="83">
        <v>131.37080440434855</v>
      </c>
      <c r="M635" s="83">
        <v>132.53220082063075</v>
      </c>
      <c r="N635" s="83">
        <v>24412241.00110437</v>
      </c>
      <c r="O635" s="83" t="s">
        <v>1596</v>
      </c>
      <c r="P635" s="84">
        <f t="shared" si="16"/>
        <v>0</v>
      </c>
    </row>
    <row r="636" spans="2:16" ht="15" customHeight="1">
      <c r="B636" s="83">
        <v>410.83179235357784</v>
      </c>
      <c r="C636" s="83">
        <v>411.12566344968201</v>
      </c>
      <c r="D636" s="83">
        <v>408.05960834699556</v>
      </c>
      <c r="E636" s="83">
        <v>409.98936187807942</v>
      </c>
      <c r="F636" s="83">
        <v>4497573.9959524777</v>
      </c>
      <c r="G636" s="83" t="s">
        <v>1595</v>
      </c>
      <c r="H636" s="84">
        <f t="shared" si="15"/>
        <v>2.0547617909874027E-3</v>
      </c>
      <c r="J636" s="83">
        <v>133.1286553697785</v>
      </c>
      <c r="K636" s="83">
        <v>136.15069175212713</v>
      </c>
      <c r="L636" s="83">
        <v>132.00533263555022</v>
      </c>
      <c r="M636" s="83">
        <v>135.59400083958923</v>
      </c>
      <c r="N636" s="83">
        <v>30091343.297901329</v>
      </c>
      <c r="O636" s="83" t="s">
        <v>1595</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1594</v>
      </c>
      <c r="H637" s="84">
        <f t="shared" si="15"/>
        <v>-5.4263754126203656E-3</v>
      </c>
      <c r="J637" s="83">
        <v>135.59400083958923</v>
      </c>
      <c r="K637" s="83">
        <v>138.84467813244447</v>
      </c>
      <c r="L637" s="83">
        <v>135.48962129348834</v>
      </c>
      <c r="M637" s="83">
        <v>138.16372585550081</v>
      </c>
      <c r="N637" s="83">
        <v>21139630.870476525</v>
      </c>
      <c r="O637" s="83" t="s">
        <v>1594</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1593</v>
      </c>
      <c r="H638" s="84">
        <f t="shared" si="15"/>
        <v>1.9173157579388533E-3</v>
      </c>
      <c r="J638" s="83">
        <v>137.80088267143591</v>
      </c>
      <c r="K638" s="83">
        <v>137.84064630804576</v>
      </c>
      <c r="L638" s="83">
        <v>136.23021902534683</v>
      </c>
      <c r="M638" s="83">
        <v>136.8167326653421</v>
      </c>
      <c r="N638" s="83">
        <v>17148198.156279463</v>
      </c>
      <c r="O638" s="83" t="s">
        <v>1593</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1592</v>
      </c>
      <c r="H639" s="84">
        <f t="shared" si="15"/>
        <v>-3.5903204959442103E-4</v>
      </c>
      <c r="J639" s="83">
        <v>137.23425084974554</v>
      </c>
      <c r="K639" s="83">
        <v>138.80491449583462</v>
      </c>
      <c r="L639" s="83">
        <v>136.72726448296993</v>
      </c>
      <c r="M639" s="83">
        <v>136.75708721042733</v>
      </c>
      <c r="N639" s="83">
        <v>17992709.445060365</v>
      </c>
      <c r="O639" s="83" t="s">
        <v>1592</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1591</v>
      </c>
      <c r="H640" s="84">
        <f t="shared" si="15"/>
        <v>4.304263612233683E-4</v>
      </c>
      <c r="J640" s="83">
        <v>137.4032463053374</v>
      </c>
      <c r="K640" s="83">
        <v>138.85163676885119</v>
      </c>
      <c r="L640" s="83">
        <v>136.65767811890271</v>
      </c>
      <c r="M640" s="83">
        <v>138.71544631346245</v>
      </c>
      <c r="N640" s="83">
        <v>8881119.2865724731</v>
      </c>
      <c r="O640" s="83" t="s">
        <v>1591</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1590</v>
      </c>
      <c r="H641" s="84">
        <f t="shared" si="15"/>
        <v>1.6743607529834392E-4</v>
      </c>
      <c r="J641" s="83">
        <v>139.19260995278069</v>
      </c>
      <c r="K641" s="83">
        <v>140.26622814124661</v>
      </c>
      <c r="L641" s="83">
        <v>138.17863721922947</v>
      </c>
      <c r="M641" s="83">
        <v>138.27804631075409</v>
      </c>
      <c r="N641" s="83">
        <v>17413104.510377638</v>
      </c>
      <c r="O641" s="83" t="s">
        <v>1590</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1589</v>
      </c>
      <c r="H642" s="84">
        <f t="shared" si="15"/>
        <v>-1.4409221902011993E-4</v>
      </c>
      <c r="J642" s="83">
        <v>137.80088267143591</v>
      </c>
      <c r="K642" s="83">
        <v>138.14384403719586</v>
      </c>
      <c r="L642" s="83">
        <v>136.89128948398559</v>
      </c>
      <c r="M642" s="83">
        <v>137.12490084906844</v>
      </c>
      <c r="N642" s="83">
        <v>17752970.809141975</v>
      </c>
      <c r="O642" s="83" t="s">
        <v>1589</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1588</v>
      </c>
      <c r="H643" s="84">
        <f t="shared" si="15"/>
        <v>8.3093794536099885E-3</v>
      </c>
      <c r="J643" s="83">
        <v>137.10501903076351</v>
      </c>
      <c r="K643" s="83">
        <v>137.60703494296288</v>
      </c>
      <c r="L643" s="83">
        <v>134.68937810671514</v>
      </c>
      <c r="M643" s="83">
        <v>134.69931901586759</v>
      </c>
      <c r="N643" s="83">
        <v>19705447.157363299</v>
      </c>
      <c r="O643" s="83" t="s">
        <v>1588</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1587</v>
      </c>
      <c r="H644" s="84">
        <f t="shared" si="15"/>
        <v>8.9384935014735767E-4</v>
      </c>
      <c r="J644" s="83">
        <v>136.13080993382221</v>
      </c>
      <c r="K644" s="83">
        <v>137.18454630398324</v>
      </c>
      <c r="L644" s="83">
        <v>134.67943719756266</v>
      </c>
      <c r="M644" s="83">
        <v>137.00560993923889</v>
      </c>
      <c r="N644" s="83">
        <v>25742304.458803773</v>
      </c>
      <c r="O644" s="83" t="s">
        <v>1587</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1586</v>
      </c>
      <c r="H645" s="84">
        <f t="shared" si="15"/>
        <v>2.3259194650384618E-3</v>
      </c>
      <c r="J645" s="83">
        <v>137.88040994465558</v>
      </c>
      <c r="K645" s="83">
        <v>138.05924690030841</v>
      </c>
      <c r="L645" s="83">
        <v>135.27589174671041</v>
      </c>
      <c r="M645" s="83">
        <v>136.15069175212713</v>
      </c>
      <c r="N645" s="83">
        <v>17719775.656169649</v>
      </c>
      <c r="O645" s="83" t="s">
        <v>1586</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1585</v>
      </c>
      <c r="H646" s="84">
        <f t="shared" si="15"/>
        <v>-1.0156212216473337E-3</v>
      </c>
      <c r="J646" s="83">
        <v>135.57411902128428</v>
      </c>
      <c r="K646" s="83">
        <v>136.03140084229759</v>
      </c>
      <c r="L646" s="83">
        <v>134.53032356027575</v>
      </c>
      <c r="M646" s="83">
        <v>135.83258265924832</v>
      </c>
      <c r="N646" s="83">
        <v>15935044.528674634</v>
      </c>
      <c r="O646" s="83" t="s">
        <v>1585</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1584</v>
      </c>
      <c r="H647" s="84">
        <f t="shared" si="15"/>
        <v>5.3165544824895772E-3</v>
      </c>
      <c r="J647" s="83">
        <v>134.62973265180037</v>
      </c>
      <c r="K647" s="83">
        <v>136.42903720839607</v>
      </c>
      <c r="L647" s="83">
        <v>134.30168264976908</v>
      </c>
      <c r="M647" s="83">
        <v>134.84843265315453</v>
      </c>
      <c r="N647" s="83">
        <v>22450003.976217374</v>
      </c>
      <c r="O647" s="83" t="s">
        <v>1584</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1583</v>
      </c>
      <c r="H648" s="84">
        <f t="shared" si="15"/>
        <v>2.1308753933446667E-3</v>
      </c>
      <c r="J648" s="83">
        <v>132.85030991350953</v>
      </c>
      <c r="K648" s="83">
        <v>133.31753264367529</v>
      </c>
      <c r="L648" s="83">
        <v>131.98545081724532</v>
      </c>
      <c r="M648" s="83">
        <v>132.57196445724063</v>
      </c>
      <c r="N648" s="83">
        <v>16507399.623438833</v>
      </c>
      <c r="O648" s="83" t="s">
        <v>1583</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1582</v>
      </c>
      <c r="H649" s="84">
        <f t="shared" si="15"/>
        <v>1.065927756559093E-2</v>
      </c>
      <c r="J649" s="83">
        <v>133.26782809791297</v>
      </c>
      <c r="K649" s="83">
        <v>133.47658719011471</v>
      </c>
      <c r="L649" s="83">
        <v>130.09667807827742</v>
      </c>
      <c r="M649" s="83">
        <v>130.75277808233994</v>
      </c>
      <c r="N649" s="83">
        <v>21003952.133319382</v>
      </c>
      <c r="O649" s="83" t="s">
        <v>1582</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1581</v>
      </c>
      <c r="H650" s="84">
        <f t="shared" si="15"/>
        <v>-1.0352275266254596E-2</v>
      </c>
      <c r="J650" s="83">
        <v>130.91183262877936</v>
      </c>
      <c r="K650" s="83">
        <v>133.16841900638838</v>
      </c>
      <c r="L650" s="83">
        <v>130.73289626403502</v>
      </c>
      <c r="M650" s="83">
        <v>132.57196445724063</v>
      </c>
      <c r="N650" s="83">
        <v>18083389.279889829</v>
      </c>
      <c r="O650" s="83" t="s">
        <v>1581</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1580</v>
      </c>
      <c r="H651" s="84">
        <f t="shared" si="15"/>
        <v>-7.9603970248010025E-4</v>
      </c>
      <c r="J651" s="83">
        <v>132.47255536571598</v>
      </c>
      <c r="K651" s="83">
        <v>132.75090082198491</v>
      </c>
      <c r="L651" s="83">
        <v>131.3790553589451</v>
      </c>
      <c r="M651" s="83">
        <v>131.57787354199436</v>
      </c>
      <c r="N651" s="83">
        <v>15183317.510009663</v>
      </c>
      <c r="O651" s="83" t="s">
        <v>1580</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1579</v>
      </c>
      <c r="H652" s="84">
        <f t="shared" si="15"/>
        <v>2.6982461400089086E-3</v>
      </c>
      <c r="J652" s="83">
        <v>131.61763717860421</v>
      </c>
      <c r="K652" s="83">
        <v>132.4924371840209</v>
      </c>
      <c r="L652" s="83">
        <v>130.36508262539391</v>
      </c>
      <c r="M652" s="83">
        <v>131.20011899420075</v>
      </c>
      <c r="N652" s="83">
        <v>19338056.213136103</v>
      </c>
      <c r="O652" s="83" t="s">
        <v>1579</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1578</v>
      </c>
      <c r="H653" s="84">
        <f t="shared" si="15"/>
        <v>2.2493252024391452E-4</v>
      </c>
      <c r="J653" s="83">
        <v>130.67325080912025</v>
      </c>
      <c r="K653" s="83">
        <v>130.78260080979734</v>
      </c>
      <c r="L653" s="83">
        <v>129.16223261794596</v>
      </c>
      <c r="M653" s="83">
        <v>129.45051898336735</v>
      </c>
      <c r="N653" s="83">
        <v>15451667.211137269</v>
      </c>
      <c r="O653" s="83" t="s">
        <v>1578</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1577</v>
      </c>
      <c r="H654" s="84">
        <f t="shared" si="15"/>
        <v>3.8198632891033313E-3</v>
      </c>
      <c r="J654" s="83">
        <v>129.59963262065429</v>
      </c>
      <c r="K654" s="83">
        <v>129.95750535014295</v>
      </c>
      <c r="L654" s="83">
        <v>128.2476689759194</v>
      </c>
      <c r="M654" s="83">
        <v>128.32719624913909</v>
      </c>
      <c r="N654" s="83">
        <v>19645535.132128417</v>
      </c>
      <c r="O654" s="83" t="s">
        <v>1577</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1576</v>
      </c>
      <c r="H655" s="84">
        <f t="shared" si="15"/>
        <v>9.8231827111985304E-3</v>
      </c>
      <c r="J655" s="83">
        <v>127.82020988236351</v>
      </c>
      <c r="K655" s="83">
        <v>129.32128716438535</v>
      </c>
      <c r="L655" s="83">
        <v>127.35298715219777</v>
      </c>
      <c r="M655" s="83">
        <v>128.79441897930482</v>
      </c>
      <c r="N655" s="83">
        <v>24234877.94779015</v>
      </c>
      <c r="O655" s="83" t="s">
        <v>1576</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1575</v>
      </c>
      <c r="H656" s="84">
        <f t="shared" si="15"/>
        <v>8.5953932846867254E-3</v>
      </c>
      <c r="J656" s="83">
        <v>126.81617805796478</v>
      </c>
      <c r="K656" s="83">
        <v>126.98517351355665</v>
      </c>
      <c r="L656" s="83">
        <v>124.18680758713843</v>
      </c>
      <c r="M656" s="83">
        <v>124.59935531696564</v>
      </c>
      <c r="N656" s="83">
        <v>26694343.136036385</v>
      </c>
      <c r="O656" s="83" t="s">
        <v>1575</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1574</v>
      </c>
      <c r="H657" s="84">
        <f t="shared" si="15"/>
        <v>4.7600366156661522E-3</v>
      </c>
      <c r="J657" s="83">
        <v>124.55959168035578</v>
      </c>
      <c r="K657" s="83">
        <v>125.81214623356607</v>
      </c>
      <c r="L657" s="83">
        <v>123.19271667189219</v>
      </c>
      <c r="M657" s="83">
        <v>125.52385986814464</v>
      </c>
      <c r="N657" s="83">
        <v>21248980.023891807</v>
      </c>
      <c r="O657" s="83" t="s">
        <v>1574</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1573</v>
      </c>
      <c r="H658" s="84">
        <f t="shared" si="15"/>
        <v>5.1327946092496468E-3</v>
      </c>
      <c r="J658" s="83">
        <v>125.0069325922166</v>
      </c>
      <c r="K658" s="83">
        <v>125.80220532441361</v>
      </c>
      <c r="L658" s="83">
        <v>123.1479825807061</v>
      </c>
      <c r="M658" s="83">
        <v>123.72455531154893</v>
      </c>
      <c r="N658" s="83">
        <v>24309276.575587366</v>
      </c>
      <c r="O658" s="83" t="s">
        <v>1573</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1572</v>
      </c>
      <c r="H659" s="84">
        <f t="shared" si="15"/>
        <v>-8.4356029747982841E-3</v>
      </c>
      <c r="J659" s="83">
        <v>122.67081894138791</v>
      </c>
      <c r="K659" s="83">
        <v>123.704673493244</v>
      </c>
      <c r="L659" s="83">
        <v>120.74228256581016</v>
      </c>
      <c r="M659" s="83">
        <v>123.29709621799304</v>
      </c>
      <c r="N659" s="83">
        <v>37589794.28027799</v>
      </c>
      <c r="O659" s="83" t="s">
        <v>1572</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1571</v>
      </c>
      <c r="H660" s="84">
        <f t="shared" si="15"/>
        <v>-9.4869717481639304E-3</v>
      </c>
      <c r="J660" s="83">
        <v>122.71058257799774</v>
      </c>
      <c r="K660" s="83">
        <v>124.71864622679517</v>
      </c>
      <c r="L660" s="83">
        <v>121.59720075292194</v>
      </c>
      <c r="M660" s="83">
        <v>123.73449622070139</v>
      </c>
      <c r="N660" s="83">
        <v>34108915.472384639</v>
      </c>
      <c r="O660" s="83" t="s">
        <v>1571</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1570</v>
      </c>
      <c r="H661" s="84">
        <f t="shared" si="15"/>
        <v>-1.0036119711042457E-2</v>
      </c>
      <c r="J661" s="83">
        <v>125.92149623424315</v>
      </c>
      <c r="K661" s="83">
        <v>129.3312280735378</v>
      </c>
      <c r="L661" s="83">
        <v>125.34492350340032</v>
      </c>
      <c r="M661" s="83">
        <v>129.00317807150657</v>
      </c>
      <c r="N661" s="83">
        <v>59145563.145434335</v>
      </c>
      <c r="O661" s="83" t="s">
        <v>1570</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1569</v>
      </c>
      <c r="H662" s="84">
        <f t="shared" si="15"/>
        <v>2.3694241269187621E-3</v>
      </c>
      <c r="J662" s="83">
        <v>139.29201904430528</v>
      </c>
      <c r="K662" s="83">
        <v>139.87843327520906</v>
      </c>
      <c r="L662" s="83">
        <v>137.93011449041791</v>
      </c>
      <c r="M662" s="83">
        <v>138.33769176566886</v>
      </c>
      <c r="N662" s="83">
        <v>26692928.778477699</v>
      </c>
      <c r="O662" s="83" t="s">
        <v>1569</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1568</v>
      </c>
      <c r="H663" s="84">
        <f t="shared" si="15"/>
        <v>2.1531596970010281E-3</v>
      </c>
      <c r="J663" s="83">
        <v>137.08513721245862</v>
      </c>
      <c r="K663" s="83">
        <v>138.19851903753442</v>
      </c>
      <c r="L663" s="83">
        <v>134.31162355892155</v>
      </c>
      <c r="M663" s="83">
        <v>135.42500538399733</v>
      </c>
      <c r="N663" s="83">
        <v>20904189.628221512</v>
      </c>
      <c r="O663" s="83" t="s">
        <v>1568</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1567</v>
      </c>
      <c r="H664" s="84">
        <f t="shared" si="15"/>
        <v>-1.1216720322959728E-2</v>
      </c>
      <c r="J664" s="83">
        <v>135.93199175077297</v>
      </c>
      <c r="K664" s="83">
        <v>138.21840085583932</v>
      </c>
      <c r="L664" s="83">
        <v>135.43991674772604</v>
      </c>
      <c r="M664" s="83">
        <v>137.77105994397851</v>
      </c>
      <c r="N664" s="83">
        <v>25118691.476839811</v>
      </c>
      <c r="O664" s="83" t="s">
        <v>1567</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1566</v>
      </c>
      <c r="H665" s="84">
        <f t="shared" si="15"/>
        <v>-1.0354319771699982E-2</v>
      </c>
      <c r="J665" s="83">
        <v>138.15875540092455</v>
      </c>
      <c r="K665" s="83">
        <v>140.17178950429823</v>
      </c>
      <c r="L665" s="83">
        <v>137.78100085313096</v>
      </c>
      <c r="M665" s="83">
        <v>138.97390995142649</v>
      </c>
      <c r="N665" s="83">
        <v>21960950.115505282</v>
      </c>
      <c r="O665" s="83" t="s">
        <v>1566</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1565</v>
      </c>
      <c r="H666" s="84">
        <f t="shared" si="15"/>
        <v>-9.2005314748425659E-3</v>
      </c>
      <c r="J666" s="83">
        <v>138.45698267549844</v>
      </c>
      <c r="K666" s="83">
        <v>141.15096905581581</v>
      </c>
      <c r="L666" s="83">
        <v>137.88538039923185</v>
      </c>
      <c r="M666" s="83">
        <v>139.91829632091043</v>
      </c>
      <c r="N666" s="83">
        <v>18413676.977890432</v>
      </c>
      <c r="O666" s="83" t="s">
        <v>1565</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1564</v>
      </c>
      <c r="H667" s="84">
        <f t="shared" si="15"/>
        <v>7.4189573221337124E-3</v>
      </c>
      <c r="J667" s="83">
        <v>140.15687814056955</v>
      </c>
      <c r="K667" s="83">
        <v>140.41534177853356</v>
      </c>
      <c r="L667" s="83">
        <v>137.71012217087392</v>
      </c>
      <c r="M667" s="83">
        <v>139.20255086193313</v>
      </c>
      <c r="N667" s="83">
        <v>17527596.050592352</v>
      </c>
      <c r="O667" s="83" t="s">
        <v>1564</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1563</v>
      </c>
      <c r="H668" s="84">
        <f t="shared" si="15"/>
        <v>5.0179391323983413E-3</v>
      </c>
      <c r="J668" s="83">
        <v>139.65983268294642</v>
      </c>
      <c r="K668" s="83">
        <v>140.07238041277361</v>
      </c>
      <c r="L668" s="83">
        <v>138.49674631210829</v>
      </c>
      <c r="M668" s="83">
        <v>138.90432358735924</v>
      </c>
      <c r="N668" s="83">
        <v>17448661.620354086</v>
      </c>
      <c r="O668" s="83" t="s">
        <v>1563</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1562</v>
      </c>
      <c r="H669" s="84">
        <f t="shared" si="15"/>
        <v>-8.4790275380806079E-3</v>
      </c>
      <c r="J669" s="83">
        <v>137.76111903482607</v>
      </c>
      <c r="K669" s="83">
        <v>140.50480996090573</v>
      </c>
      <c r="L669" s="83">
        <v>137.15472357652584</v>
      </c>
      <c r="M669" s="83">
        <v>139.81888722938581</v>
      </c>
      <c r="N669" s="83">
        <v>19563165.402414393</v>
      </c>
      <c r="O669" s="83" t="s">
        <v>1562</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1561</v>
      </c>
      <c r="H670" s="84">
        <f t="shared" si="15"/>
        <v>-7.3727209325497034E-3</v>
      </c>
      <c r="J670" s="83">
        <v>139.46101449989715</v>
      </c>
      <c r="K670" s="83">
        <v>141.53866451276181</v>
      </c>
      <c r="L670" s="83">
        <v>138.62597813109028</v>
      </c>
      <c r="M670" s="83">
        <v>141.31996451140765</v>
      </c>
      <c r="N670" s="83">
        <v>18281131.756946169</v>
      </c>
      <c r="O670" s="83" t="s">
        <v>1561</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1560</v>
      </c>
      <c r="H671" s="84">
        <f t="shared" si="15"/>
        <v>1.6488870012740797E-3</v>
      </c>
      <c r="J671" s="83">
        <v>140.86268269039437</v>
      </c>
      <c r="K671" s="83">
        <v>141.37960996632242</v>
      </c>
      <c r="L671" s="83">
        <v>139.01367358803634</v>
      </c>
      <c r="M671" s="83">
        <v>139.02361449718879</v>
      </c>
      <c r="N671" s="83">
        <v>20266095.073416267</v>
      </c>
      <c r="O671" s="83" t="s">
        <v>1560</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1559</v>
      </c>
      <c r="H672" s="84">
        <f t="shared" si="15"/>
        <v>3.6956029866506146E-3</v>
      </c>
      <c r="J672" s="83">
        <v>138.37745540227871</v>
      </c>
      <c r="K672" s="83">
        <v>139.90835541175798</v>
      </c>
      <c r="L672" s="83">
        <v>137.61200539753912</v>
      </c>
      <c r="M672" s="83">
        <v>138.68562358600505</v>
      </c>
      <c r="N672" s="83">
        <v>19671154.519258305</v>
      </c>
      <c r="O672" s="83" t="s">
        <v>1559</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1558</v>
      </c>
      <c r="H673" s="84">
        <f t="shared" si="15"/>
        <v>1.1176171079429809E-2</v>
      </c>
      <c r="J673" s="83">
        <v>138.6756826768526</v>
      </c>
      <c r="K673" s="83">
        <v>139.14290540701836</v>
      </c>
      <c r="L673" s="83">
        <v>135.89222811416309</v>
      </c>
      <c r="M673" s="83">
        <v>137.17460539483076</v>
      </c>
      <c r="N673" s="83">
        <v>16697767.523494657</v>
      </c>
      <c r="O673" s="83" t="s">
        <v>1558</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1557</v>
      </c>
      <c r="H674" s="84">
        <f t="shared" si="15"/>
        <v>1.7720343573473629E-2</v>
      </c>
      <c r="J674" s="83">
        <v>137.91023267211298</v>
      </c>
      <c r="K674" s="83">
        <v>138.36323990219071</v>
      </c>
      <c r="L674" s="83">
        <v>134.14262810332968</v>
      </c>
      <c r="M674" s="83">
        <v>134.14262810332968</v>
      </c>
      <c r="N674" s="83">
        <v>20950481.168858517</v>
      </c>
      <c r="O674" s="83" t="s">
        <v>1557</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1556</v>
      </c>
      <c r="H675" s="84">
        <f t="shared" si="15"/>
        <v>5.1296519531396356E-5</v>
      </c>
      <c r="J675" s="83">
        <v>135.18642356433827</v>
      </c>
      <c r="K675" s="83">
        <v>135.69340993111385</v>
      </c>
      <c r="L675" s="83">
        <v>133.66049400943527</v>
      </c>
      <c r="M675" s="83">
        <v>135.32559629247271</v>
      </c>
      <c r="N675" s="83">
        <v>16017593.316457966</v>
      </c>
      <c r="O675" s="83" t="s">
        <v>1556</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1555</v>
      </c>
      <c r="H676" s="84">
        <f t="shared" si="15"/>
        <v>6.4735769736672388E-3</v>
      </c>
      <c r="J676" s="83">
        <v>135.46476902060721</v>
      </c>
      <c r="K676" s="83">
        <v>135.76299629518107</v>
      </c>
      <c r="L676" s="83">
        <v>132.64155082130785</v>
      </c>
      <c r="M676" s="83">
        <v>132.87019173181449</v>
      </c>
      <c r="N676" s="83">
        <v>22983800.223483704</v>
      </c>
      <c r="O676" s="83" t="s">
        <v>1555</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1554</v>
      </c>
      <c r="H677" s="84">
        <f t="shared" si="15"/>
        <v>-8.167340877669127E-3</v>
      </c>
      <c r="J677" s="83">
        <v>132.51231900232582</v>
      </c>
      <c r="K677" s="83">
        <v>134.44085537790357</v>
      </c>
      <c r="L677" s="83">
        <v>132.03018490843138</v>
      </c>
      <c r="M677" s="83">
        <v>134.13268719417724</v>
      </c>
      <c r="N677" s="83">
        <v>19745413.320810389</v>
      </c>
      <c r="O677" s="83" t="s">
        <v>1554</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1553</v>
      </c>
      <c r="H678" s="84">
        <f t="shared" si="15"/>
        <v>1.964786935442886E-3</v>
      </c>
      <c r="J678" s="83">
        <v>134.3712690138363</v>
      </c>
      <c r="K678" s="83">
        <v>134.56014628773312</v>
      </c>
      <c r="L678" s="83">
        <v>131.28461672199668</v>
      </c>
      <c r="M678" s="83">
        <v>131.37408490436886</v>
      </c>
      <c r="N678" s="83">
        <v>19324584.608281244</v>
      </c>
      <c r="O678" s="83" t="s">
        <v>1553</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1552</v>
      </c>
      <c r="H679" s="84">
        <f t="shared" si="15"/>
        <v>-9.8835157077302727E-3</v>
      </c>
      <c r="J679" s="83">
        <v>131.07088717521876</v>
      </c>
      <c r="K679" s="83">
        <v>134.09292355756736</v>
      </c>
      <c r="L679" s="83">
        <v>130.54401899013823</v>
      </c>
      <c r="M679" s="83">
        <v>133.28770991621792</v>
      </c>
      <c r="N679" s="83">
        <v>23375463.595544145</v>
      </c>
      <c r="O679" s="83" t="s">
        <v>1552</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1551</v>
      </c>
      <c r="H680" s="84">
        <f t="shared" si="15"/>
        <v>7.0867551871465206E-3</v>
      </c>
      <c r="J680" s="83">
        <v>132.34332354673396</v>
      </c>
      <c r="K680" s="83">
        <v>133.38701959865102</v>
      </c>
      <c r="L680" s="83">
        <v>129.9177417135331</v>
      </c>
      <c r="M680" s="83">
        <v>129.9177417135331</v>
      </c>
      <c r="N680" s="83">
        <v>18309581.871081851</v>
      </c>
      <c r="O680" s="83" t="s">
        <v>1551</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1550</v>
      </c>
      <c r="H681" s="84">
        <f t="shared" si="15"/>
        <v>-2.5137111517365973E-3</v>
      </c>
      <c r="J681" s="83">
        <v>130.68319171827272</v>
      </c>
      <c r="K681" s="83">
        <v>130.94165535623674</v>
      </c>
      <c r="L681" s="83">
        <v>128.61548261456051</v>
      </c>
      <c r="M681" s="83">
        <v>128.67512806947528</v>
      </c>
      <c r="N681" s="83">
        <v>18875739.343570754</v>
      </c>
      <c r="O681" s="83" t="s">
        <v>1550</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1549</v>
      </c>
      <c r="H682" s="84">
        <f t="shared" si="15"/>
        <v>-7.4800363893663402E-3</v>
      </c>
      <c r="J682" s="83">
        <v>128.68506897862773</v>
      </c>
      <c r="K682" s="83">
        <v>130.62851671793416</v>
      </c>
      <c r="L682" s="83">
        <v>127.43251442541747</v>
      </c>
      <c r="M682" s="83">
        <v>130.14041807854824</v>
      </c>
      <c r="N682" s="83">
        <v>20499924.79304751</v>
      </c>
      <c r="O682" s="83" t="s">
        <v>1549</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1548</v>
      </c>
      <c r="H683" s="84">
        <f t="shared" si="15"/>
        <v>7.2013341419041588E-3</v>
      </c>
      <c r="J683" s="83">
        <v>131.38899626809754</v>
      </c>
      <c r="K683" s="83">
        <v>131.43870081385987</v>
      </c>
      <c r="L683" s="83">
        <v>129.26164170947058</v>
      </c>
      <c r="M683" s="83">
        <v>129.9972689867528</v>
      </c>
      <c r="N683" s="83">
        <v>14737114.860737771</v>
      </c>
      <c r="O683" s="83" t="s">
        <v>1548</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1547</v>
      </c>
      <c r="H684" s="84">
        <f t="shared" si="15"/>
        <v>-4.6013616018255599E-3</v>
      </c>
      <c r="J684" s="83">
        <v>130.47443262607101</v>
      </c>
      <c r="K684" s="83">
        <v>132.22403263690441</v>
      </c>
      <c r="L684" s="83">
        <v>129.73880534878876</v>
      </c>
      <c r="M684" s="83">
        <v>130.90189171962689</v>
      </c>
      <c r="N684" s="83">
        <v>17458447.445624996</v>
      </c>
      <c r="O684" s="83" t="s">
        <v>1547</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1546</v>
      </c>
      <c r="H685" s="84">
        <f t="shared" si="15"/>
        <v>-9.656545545047357E-3</v>
      </c>
      <c r="J685" s="83">
        <v>130.5837826267481</v>
      </c>
      <c r="K685" s="83">
        <v>132.40296900164873</v>
      </c>
      <c r="L685" s="83">
        <v>130.31537807963161</v>
      </c>
      <c r="M685" s="83">
        <v>131.60769626945171</v>
      </c>
      <c r="N685" s="83">
        <v>22189494.604259331</v>
      </c>
      <c r="O685" s="83" t="s">
        <v>1546</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1545</v>
      </c>
      <c r="H686" s="84">
        <f t="shared" si="15"/>
        <v>-1.1991403311678694E-2</v>
      </c>
      <c r="J686" s="83">
        <v>133.7946962829935</v>
      </c>
      <c r="K686" s="83">
        <v>138.01958267279008</v>
      </c>
      <c r="L686" s="83">
        <v>133.72510991892628</v>
      </c>
      <c r="M686" s="83">
        <v>138.00964176363763</v>
      </c>
      <c r="N686" s="83">
        <v>21601176.180833116</v>
      </c>
      <c r="O686" s="83" t="s">
        <v>1545</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1544</v>
      </c>
      <c r="H687" s="84">
        <f t="shared" si="15"/>
        <v>3.6744892459950051E-4</v>
      </c>
      <c r="J687" s="83">
        <v>138.00964176363763</v>
      </c>
      <c r="K687" s="83">
        <v>138.35260312939758</v>
      </c>
      <c r="L687" s="83">
        <v>136.68750084636011</v>
      </c>
      <c r="M687" s="83">
        <v>137.43306903279478</v>
      </c>
      <c r="N687" s="83">
        <v>15576687.969393784</v>
      </c>
      <c r="O687" s="83" t="s">
        <v>1544</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1543</v>
      </c>
      <c r="H688" s="84">
        <f t="shared" ref="H688:H751" si="17">B688/E688-1</f>
        <v>1.4929756718391474E-3</v>
      </c>
      <c r="J688" s="83">
        <v>138.13887358261965</v>
      </c>
      <c r="K688" s="83">
        <v>139.10314177040851</v>
      </c>
      <c r="L688" s="83">
        <v>136.8167326653421</v>
      </c>
      <c r="M688" s="83">
        <v>136.8167326653421</v>
      </c>
      <c r="N688" s="83">
        <v>16330085.861390887</v>
      </c>
      <c r="O688" s="83" t="s">
        <v>1543</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1542</v>
      </c>
      <c r="H689" s="84">
        <f t="shared" si="17"/>
        <v>-8.7306591647667853E-3</v>
      </c>
      <c r="J689" s="83">
        <v>137.4827735785571</v>
      </c>
      <c r="K689" s="83">
        <v>138.53650994871813</v>
      </c>
      <c r="L689" s="83">
        <v>136.3693917534813</v>
      </c>
      <c r="M689" s="83">
        <v>137.97981903618023</v>
      </c>
      <c r="N689" s="83">
        <v>49249858.588509448</v>
      </c>
      <c r="O689" s="83" t="s">
        <v>1542</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1541</v>
      </c>
      <c r="H690" s="84">
        <f t="shared" si="17"/>
        <v>2.9805898175294665E-3</v>
      </c>
      <c r="J690" s="83">
        <v>138.16869631007702</v>
      </c>
      <c r="K690" s="83">
        <v>138.72538722261493</v>
      </c>
      <c r="L690" s="83">
        <v>136.25010084365175</v>
      </c>
      <c r="M690" s="83">
        <v>137.57224176092924</v>
      </c>
      <c r="N690" s="83">
        <v>19177931.019797452</v>
      </c>
      <c r="O690" s="83" t="s">
        <v>1541</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1540</v>
      </c>
      <c r="H691" s="84">
        <f t="shared" si="17"/>
        <v>7.8043070019284677E-4</v>
      </c>
      <c r="J691" s="83">
        <v>136.68750084636011</v>
      </c>
      <c r="K691" s="83">
        <v>136.88631902940935</v>
      </c>
      <c r="L691" s="83">
        <v>134.13268719417724</v>
      </c>
      <c r="M691" s="83">
        <v>135.0969553819661</v>
      </c>
      <c r="N691" s="83">
        <v>16492369.81100332</v>
      </c>
      <c r="O691" s="83" t="s">
        <v>1540</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1539</v>
      </c>
      <c r="H692" s="84">
        <f t="shared" si="17"/>
        <v>-2.020939858777715E-3</v>
      </c>
      <c r="J692" s="83">
        <v>135.26595083755794</v>
      </c>
      <c r="K692" s="83">
        <v>136.82667357449455</v>
      </c>
      <c r="L692" s="83">
        <v>135.1267781094235</v>
      </c>
      <c r="M692" s="83">
        <v>136.31968720771897</v>
      </c>
      <c r="N692" s="83">
        <v>15303362.868205536</v>
      </c>
      <c r="O692" s="83" t="s">
        <v>1539</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1538</v>
      </c>
      <c r="H693" s="84">
        <f t="shared" si="17"/>
        <v>4.8557832378359755E-4</v>
      </c>
      <c r="J693" s="83">
        <v>136.9260826660192</v>
      </c>
      <c r="K693" s="83">
        <v>137.44678748742518</v>
      </c>
      <c r="L693" s="83">
        <v>135.74311447687617</v>
      </c>
      <c r="M693" s="83">
        <v>136.56820993653054</v>
      </c>
      <c r="N693" s="83">
        <v>17282881.008669112</v>
      </c>
      <c r="O693" s="83" t="s">
        <v>1538</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1537</v>
      </c>
      <c r="H694" s="84">
        <f t="shared" si="17"/>
        <v>1.3942566410645174E-3</v>
      </c>
      <c r="J694" s="83">
        <v>136.38927357178622</v>
      </c>
      <c r="K694" s="83">
        <v>136.70241221008877</v>
      </c>
      <c r="L694" s="83">
        <v>135.0671326545087</v>
      </c>
      <c r="M694" s="83">
        <v>135.0671326545087</v>
      </c>
      <c r="N694" s="83">
        <v>17925930.844650809</v>
      </c>
      <c r="O694" s="83" t="s">
        <v>1537</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1536</v>
      </c>
      <c r="H695" s="84">
        <f t="shared" si="17"/>
        <v>4.0769211877103029E-3</v>
      </c>
      <c r="J695" s="83">
        <v>135.39518265653996</v>
      </c>
      <c r="K695" s="83">
        <v>135.77293720433354</v>
      </c>
      <c r="L695" s="83">
        <v>133.16851841547989</v>
      </c>
      <c r="M695" s="83">
        <v>133.80463719214595</v>
      </c>
      <c r="N695" s="83">
        <v>17076864.640488874</v>
      </c>
      <c r="O695" s="83" t="s">
        <v>1536</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1535</v>
      </c>
      <c r="H696" s="84">
        <f t="shared" si="17"/>
        <v>-4.9745207473915753E-3</v>
      </c>
      <c r="J696" s="83">
        <v>134.57008719688557</v>
      </c>
      <c r="K696" s="83">
        <v>136.66761902805516</v>
      </c>
      <c r="L696" s="83">
        <v>133.89410537451812</v>
      </c>
      <c r="M696" s="83">
        <v>136.20536675246566</v>
      </c>
      <c r="N696" s="83">
        <v>15908330.674244709</v>
      </c>
      <c r="O696" s="83" t="s">
        <v>1535</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1534</v>
      </c>
      <c r="H697" s="84">
        <f t="shared" si="17"/>
        <v>-3.1385803959439462E-3</v>
      </c>
      <c r="J697" s="83">
        <v>135.90216902331557</v>
      </c>
      <c r="K697" s="83">
        <v>136.55826902737809</v>
      </c>
      <c r="L697" s="83">
        <v>134.75896447078236</v>
      </c>
      <c r="M697" s="83">
        <v>135.63376447619908</v>
      </c>
      <c r="N697" s="83">
        <v>17835610.13190417</v>
      </c>
      <c r="O697" s="83" t="s">
        <v>1534</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1533</v>
      </c>
      <c r="H698" s="84">
        <f t="shared" si="17"/>
        <v>-4.2020842337798792E-3</v>
      </c>
      <c r="J698" s="83">
        <v>135.99163720568774</v>
      </c>
      <c r="K698" s="83">
        <v>137.76111903482607</v>
      </c>
      <c r="L698" s="83">
        <v>135.13671901857595</v>
      </c>
      <c r="M698" s="83">
        <v>137.61200539753912</v>
      </c>
      <c r="N698" s="83">
        <v>16770746.764012137</v>
      </c>
      <c r="O698" s="83" t="s">
        <v>1533</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1532</v>
      </c>
      <c r="H699" s="84">
        <f t="shared" si="17"/>
        <v>-2.7760240203190678E-3</v>
      </c>
      <c r="J699" s="83">
        <v>136.53838720907316</v>
      </c>
      <c r="K699" s="83">
        <v>137.58218267008172</v>
      </c>
      <c r="L699" s="83">
        <v>136.01151902399263</v>
      </c>
      <c r="M699" s="83">
        <v>136.2401599344993</v>
      </c>
      <c r="N699" s="83">
        <v>28315166.719964683</v>
      </c>
      <c r="O699" s="83" t="s">
        <v>1532</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1531</v>
      </c>
      <c r="H700" s="84">
        <f t="shared" si="17"/>
        <v>3.2201050771132333E-3</v>
      </c>
      <c r="J700" s="83">
        <v>136.12086902466973</v>
      </c>
      <c r="K700" s="83">
        <v>136.43897811754854</v>
      </c>
      <c r="L700" s="83">
        <v>134.22314946746462</v>
      </c>
      <c r="M700" s="83">
        <v>134.76890537993481</v>
      </c>
      <c r="N700" s="83">
        <v>21902781.391585622</v>
      </c>
      <c r="O700" s="83" t="s">
        <v>1531</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1530</v>
      </c>
      <c r="H701" s="84">
        <f t="shared" si="17"/>
        <v>1.4405821328482338E-2</v>
      </c>
      <c r="J701" s="83">
        <v>134.68937810671514</v>
      </c>
      <c r="K701" s="83">
        <v>136.4837122087346</v>
      </c>
      <c r="L701" s="83">
        <v>132.19420990944701</v>
      </c>
      <c r="M701" s="83">
        <v>132.21220295501297</v>
      </c>
      <c r="N701" s="83">
        <v>30986366.063278474</v>
      </c>
      <c r="O701" s="83" t="s">
        <v>1530</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1529</v>
      </c>
      <c r="H702" s="84">
        <f t="shared" si="17"/>
        <v>1.2304360665420511E-3</v>
      </c>
      <c r="J702" s="83">
        <v>131.01124172030399</v>
      </c>
      <c r="K702" s="83">
        <v>132.45267354741105</v>
      </c>
      <c r="L702" s="83">
        <v>130.0767962599725</v>
      </c>
      <c r="M702" s="83">
        <v>131.2995280857254</v>
      </c>
      <c r="N702" s="83">
        <v>16814827.239276461</v>
      </c>
      <c r="O702" s="83" t="s">
        <v>1529</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1528</v>
      </c>
      <c r="H703" s="84">
        <f t="shared" si="17"/>
        <v>2.7786047434750216E-3</v>
      </c>
      <c r="J703" s="83">
        <v>129.9177417135331</v>
      </c>
      <c r="K703" s="83">
        <v>130.62354626335795</v>
      </c>
      <c r="L703" s="83">
        <v>127.28340078813052</v>
      </c>
      <c r="M703" s="83">
        <v>129.37099171014765</v>
      </c>
      <c r="N703" s="83">
        <v>20801010.93658787</v>
      </c>
      <c r="O703" s="83" t="s">
        <v>1528</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1527</v>
      </c>
      <c r="H704" s="84">
        <f t="shared" si="17"/>
        <v>-1.7278511992168344E-2</v>
      </c>
      <c r="J704" s="83">
        <v>129.64933716641659</v>
      </c>
      <c r="K704" s="83">
        <v>134.17245083078708</v>
      </c>
      <c r="L704" s="83">
        <v>129.53004625658707</v>
      </c>
      <c r="M704" s="83">
        <v>133.93108555656528</v>
      </c>
      <c r="N704" s="83">
        <v>18791421.09992275</v>
      </c>
      <c r="O704" s="83" t="s">
        <v>1527</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1526</v>
      </c>
      <c r="H705" s="84">
        <f t="shared" si="17"/>
        <v>8.4002378828427204E-3</v>
      </c>
      <c r="J705" s="83">
        <v>132.42285081995368</v>
      </c>
      <c r="K705" s="83">
        <v>133.27776900706544</v>
      </c>
      <c r="L705" s="83">
        <v>129.73880534878876</v>
      </c>
      <c r="M705" s="83">
        <v>130.0767962599725</v>
      </c>
      <c r="N705" s="83">
        <v>26654530.88205336</v>
      </c>
      <c r="O705" s="83" t="s">
        <v>1526</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1525</v>
      </c>
      <c r="H706" s="84">
        <f t="shared" si="17"/>
        <v>-6.7595904773651849E-3</v>
      </c>
      <c r="J706" s="83">
        <v>128.92365079828684</v>
      </c>
      <c r="K706" s="83">
        <v>130.17620535149712</v>
      </c>
      <c r="L706" s="83">
        <v>128.16317124812346</v>
      </c>
      <c r="M706" s="83">
        <v>128.36695988574894</v>
      </c>
      <c r="N706" s="83">
        <v>15661920.616328306</v>
      </c>
      <c r="O706" s="83" t="s">
        <v>1525</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1524</v>
      </c>
      <c r="H707" s="84">
        <f t="shared" si="17"/>
        <v>3.9787138807381162E-3</v>
      </c>
      <c r="J707" s="83">
        <v>128.1681417026997</v>
      </c>
      <c r="K707" s="83">
        <v>128.49619170473093</v>
      </c>
      <c r="L707" s="83">
        <v>126.40860078271382</v>
      </c>
      <c r="M707" s="83">
        <v>127.09452351423373</v>
      </c>
      <c r="N707" s="83">
        <v>21980957.339889858</v>
      </c>
      <c r="O707" s="83" t="s">
        <v>1524</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1523</v>
      </c>
      <c r="H708" s="84">
        <f t="shared" si="17"/>
        <v>7.3335509958056821E-3</v>
      </c>
      <c r="J708" s="83">
        <v>127.35298715219777</v>
      </c>
      <c r="K708" s="83">
        <v>129.06282352642134</v>
      </c>
      <c r="L708" s="83">
        <v>126.24954623627441</v>
      </c>
      <c r="M708" s="83">
        <v>128.29737352168169</v>
      </c>
      <c r="N708" s="83">
        <v>23767647.040760946</v>
      </c>
      <c r="O708" s="83" t="s">
        <v>1523</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1522</v>
      </c>
      <c r="H709" s="84">
        <f t="shared" si="17"/>
        <v>-1.137344879480906E-2</v>
      </c>
      <c r="J709" s="83">
        <v>129.68910080302646</v>
      </c>
      <c r="K709" s="83">
        <v>131.70839767916618</v>
      </c>
      <c r="L709" s="83">
        <v>129.08270534472624</v>
      </c>
      <c r="M709" s="83">
        <v>129.67915989387399</v>
      </c>
      <c r="N709" s="83">
        <v>23806235.060640898</v>
      </c>
      <c r="O709" s="83" t="s">
        <v>1522</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1521</v>
      </c>
      <c r="H710" s="84">
        <f t="shared" si="17"/>
        <v>-6.3946481713764713E-3</v>
      </c>
      <c r="J710" s="83">
        <v>128.34707806744402</v>
      </c>
      <c r="K710" s="83">
        <v>130.12401557844672</v>
      </c>
      <c r="L710" s="83">
        <v>127.70091897253396</v>
      </c>
      <c r="M710" s="83">
        <v>128.51607352303589</v>
      </c>
      <c r="N710" s="83">
        <v>17652666.100115135</v>
      </c>
      <c r="O710" s="83" t="s">
        <v>1521</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1520</v>
      </c>
      <c r="H711" s="84">
        <f t="shared" si="17"/>
        <v>-7.5349313565314935E-3</v>
      </c>
      <c r="J711" s="83">
        <v>129.50022352912967</v>
      </c>
      <c r="K711" s="83">
        <v>131.21005990335325</v>
      </c>
      <c r="L711" s="83">
        <v>129.05188852635359</v>
      </c>
      <c r="M711" s="83">
        <v>130.81242353725474</v>
      </c>
      <c r="N711" s="83">
        <v>14856964.059812773</v>
      </c>
      <c r="O711" s="83" t="s">
        <v>1520</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1519</v>
      </c>
      <c r="H712" s="84">
        <f t="shared" si="17"/>
        <v>7.7344820834148731E-3</v>
      </c>
      <c r="J712" s="83">
        <v>131.05100535691383</v>
      </c>
      <c r="K712" s="83">
        <v>131.13053263013353</v>
      </c>
      <c r="L712" s="83">
        <v>128.82424170676222</v>
      </c>
      <c r="M712" s="83">
        <v>129.08270534472624</v>
      </c>
      <c r="N712" s="83">
        <v>17630374.376430579</v>
      </c>
      <c r="O712" s="83" t="s">
        <v>1519</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1518</v>
      </c>
      <c r="H713" s="84">
        <f t="shared" si="17"/>
        <v>3.5788699595540319E-3</v>
      </c>
      <c r="J713" s="83">
        <v>129.40081443760502</v>
      </c>
      <c r="K713" s="83">
        <v>129.66921898472154</v>
      </c>
      <c r="L713" s="83">
        <v>127.98920533795537</v>
      </c>
      <c r="M713" s="83">
        <v>128.43853443164667</v>
      </c>
      <c r="N713" s="83">
        <v>15295849.470904093</v>
      </c>
      <c r="O713" s="83" t="s">
        <v>1518</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1517</v>
      </c>
      <c r="H714" s="84">
        <f t="shared" si="17"/>
        <v>-4.8810101991257904E-3</v>
      </c>
      <c r="J714" s="83">
        <v>129.4405780742149</v>
      </c>
      <c r="K714" s="83">
        <v>131.86317763467002</v>
      </c>
      <c r="L714" s="83">
        <v>129.26661216404679</v>
      </c>
      <c r="M714" s="83">
        <v>131.1901780850483</v>
      </c>
      <c r="N714" s="83">
        <v>17961818.910272215</v>
      </c>
      <c r="O714" s="83" t="s">
        <v>1517</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1516</v>
      </c>
      <c r="H715" s="84">
        <f t="shared" si="17"/>
        <v>-7.5364707022731459E-3</v>
      </c>
      <c r="J715" s="83">
        <v>129.38093261930013</v>
      </c>
      <c r="K715" s="83">
        <v>131.68722354267143</v>
      </c>
      <c r="L715" s="83">
        <v>128.73974397896629</v>
      </c>
      <c r="M715" s="83">
        <v>131.40887808640247</v>
      </c>
      <c r="N715" s="83">
        <v>17850699.295048051</v>
      </c>
      <c r="O715" s="83" t="s">
        <v>1516</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1515</v>
      </c>
      <c r="H716" s="84">
        <f t="shared" si="17"/>
        <v>1.2871575675150737E-3</v>
      </c>
      <c r="J716" s="83">
        <v>131.06094626606631</v>
      </c>
      <c r="K716" s="83">
        <v>131.16035535759093</v>
      </c>
      <c r="L716" s="83">
        <v>129.3610508009952</v>
      </c>
      <c r="M716" s="83">
        <v>130.20602807895452</v>
      </c>
      <c r="N716" s="83">
        <v>16936028.427369155</v>
      </c>
      <c r="O716" s="83" t="s">
        <v>1515</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1514</v>
      </c>
      <c r="H717" s="84">
        <f t="shared" si="17"/>
        <v>4.341604210628347E-3</v>
      </c>
      <c r="J717" s="83">
        <v>131.16035535759093</v>
      </c>
      <c r="K717" s="83">
        <v>131.27964626742047</v>
      </c>
      <c r="L717" s="83">
        <v>128.66518716032283</v>
      </c>
      <c r="M717" s="83">
        <v>128.7447144335425</v>
      </c>
      <c r="N717" s="83">
        <v>17725784.160933543</v>
      </c>
      <c r="O717" s="83" t="s">
        <v>1514</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1513</v>
      </c>
      <c r="H718" s="84">
        <f t="shared" si="17"/>
        <v>-9.1029820113484039E-3</v>
      </c>
      <c r="J718" s="83">
        <v>127.78044624575364</v>
      </c>
      <c r="K718" s="83">
        <v>131.15041444843845</v>
      </c>
      <c r="L718" s="83">
        <v>127.55677578982323</v>
      </c>
      <c r="M718" s="83">
        <v>128.83418261591467</v>
      </c>
      <c r="N718" s="83">
        <v>20643838.189504374</v>
      </c>
      <c r="O718" s="83" t="s">
        <v>1513</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1512</v>
      </c>
      <c r="H719" s="84">
        <f t="shared" si="17"/>
        <v>1.748931208705784E-3</v>
      </c>
      <c r="J719" s="83">
        <v>128.00908715626031</v>
      </c>
      <c r="K719" s="83">
        <v>129.00317807150657</v>
      </c>
      <c r="L719" s="83">
        <v>127.01996669559027</v>
      </c>
      <c r="M719" s="83">
        <v>127.6114507901618</v>
      </c>
      <c r="N719" s="83">
        <v>15175807.13054085</v>
      </c>
      <c r="O719" s="83" t="s">
        <v>1512</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1511</v>
      </c>
      <c r="H720" s="84">
        <f t="shared" si="17"/>
        <v>-6.9394419632137216E-3</v>
      </c>
      <c r="J720" s="83">
        <v>127.87985533727826</v>
      </c>
      <c r="K720" s="83">
        <v>129.64933716641659</v>
      </c>
      <c r="L720" s="83">
        <v>127.09452351423373</v>
      </c>
      <c r="M720" s="83">
        <v>129.07276443557379</v>
      </c>
      <c r="N720" s="83">
        <v>22840745.903381832</v>
      </c>
      <c r="O720" s="83" t="s">
        <v>1511</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1510</v>
      </c>
      <c r="H721" s="84">
        <f t="shared" si="17"/>
        <v>2.8621857558563946E-4</v>
      </c>
      <c r="J721" s="83">
        <v>131.11065081182861</v>
      </c>
      <c r="K721" s="83">
        <v>132.13456445453224</v>
      </c>
      <c r="L721" s="83">
        <v>129.97738716844788</v>
      </c>
      <c r="M721" s="83">
        <v>130.08176671454873</v>
      </c>
      <c r="N721" s="83">
        <v>22351086.464255564</v>
      </c>
      <c r="O721" s="83" t="s">
        <v>1510</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1509</v>
      </c>
      <c r="H722" s="84">
        <f t="shared" si="17"/>
        <v>8.5649029311007929E-4</v>
      </c>
      <c r="J722" s="83">
        <v>132.32344172842906</v>
      </c>
      <c r="K722" s="83">
        <v>133.03918718740636</v>
      </c>
      <c r="L722" s="83">
        <v>131.34923263148769</v>
      </c>
      <c r="M722" s="83">
        <v>132.22403263690441</v>
      </c>
      <c r="N722" s="83">
        <v>18491156.812801629</v>
      </c>
      <c r="O722" s="83" t="s">
        <v>1509</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1508</v>
      </c>
      <c r="H723" s="84">
        <f t="shared" si="17"/>
        <v>2.2438116153056242E-3</v>
      </c>
      <c r="J723" s="83">
        <v>132.22403263690441</v>
      </c>
      <c r="K723" s="83">
        <v>133.27776900706544</v>
      </c>
      <c r="L723" s="83">
        <v>130.14638262403972</v>
      </c>
      <c r="M723" s="83">
        <v>130.19608716980204</v>
      </c>
      <c r="N723" s="83">
        <v>27131332.342292622</v>
      </c>
      <c r="O723" s="83" t="s">
        <v>1508</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1507</v>
      </c>
      <c r="H724" s="84">
        <f t="shared" si="17"/>
        <v>-1.4153962872519577E-2</v>
      </c>
      <c r="J724" s="83">
        <v>129.10258716303119</v>
      </c>
      <c r="K724" s="83">
        <v>132.81054627689969</v>
      </c>
      <c r="L724" s="83">
        <v>128.41666443151126</v>
      </c>
      <c r="M724" s="83">
        <v>131.02118262945646</v>
      </c>
      <c r="N724" s="83">
        <v>36145197.032707065</v>
      </c>
      <c r="O724" s="83" t="s">
        <v>1507</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1506</v>
      </c>
      <c r="H725" s="84">
        <f t="shared" si="17"/>
        <v>2.4903021885926968E-3</v>
      </c>
      <c r="J725" s="83">
        <v>128.89382807082944</v>
      </c>
      <c r="K725" s="83">
        <v>130.59372353590055</v>
      </c>
      <c r="L725" s="83">
        <v>127.94944170134552</v>
      </c>
      <c r="M725" s="83">
        <v>129.58969171150184</v>
      </c>
      <c r="N725" s="83">
        <v>46491617.91057229</v>
      </c>
      <c r="O725" s="83" t="s">
        <v>1506</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1505</v>
      </c>
      <c r="H726" s="84">
        <f t="shared" si="17"/>
        <v>3.548479907931279E-3</v>
      </c>
      <c r="J726" s="83">
        <v>122.06442348308769</v>
      </c>
      <c r="K726" s="83">
        <v>122.95910530680931</v>
      </c>
      <c r="L726" s="83">
        <v>120.81186892987741</v>
      </c>
      <c r="M726" s="83">
        <v>121.15980075021359</v>
      </c>
      <c r="N726" s="83">
        <v>32009995.778019328</v>
      </c>
      <c r="O726" s="83" t="s">
        <v>1505</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1504</v>
      </c>
      <c r="H727" s="84">
        <f t="shared" si="17"/>
        <v>1.8003744778913866E-3</v>
      </c>
      <c r="J727" s="83">
        <v>121.15980075021359</v>
      </c>
      <c r="K727" s="83">
        <v>122.62111439562558</v>
      </c>
      <c r="L727" s="83">
        <v>120.66275529259046</v>
      </c>
      <c r="M727" s="83">
        <v>121.20552893231492</v>
      </c>
      <c r="N727" s="83">
        <v>22444848.512143217</v>
      </c>
      <c r="O727" s="83" t="s">
        <v>1504</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1503</v>
      </c>
      <c r="H728" s="84">
        <f t="shared" si="17"/>
        <v>-3.6920716357795591E-3</v>
      </c>
      <c r="J728" s="83">
        <v>119.59907801327697</v>
      </c>
      <c r="K728" s="83">
        <v>120.58322801937076</v>
      </c>
      <c r="L728" s="83">
        <v>118.3664052783716</v>
      </c>
      <c r="M728" s="83">
        <v>120.15576892581488</v>
      </c>
      <c r="N728" s="83">
        <v>56850579.894898489</v>
      </c>
      <c r="O728" s="83" t="s">
        <v>1503</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1502</v>
      </c>
      <c r="H729" s="84">
        <f t="shared" si="17"/>
        <v>-4.2655164150491309E-3</v>
      </c>
      <c r="J729" s="83">
        <v>118.8236870993849</v>
      </c>
      <c r="K729" s="83">
        <v>123.96313713120803</v>
      </c>
      <c r="L729" s="83">
        <v>117.98368027600181</v>
      </c>
      <c r="M729" s="83">
        <v>121.39838256987269</v>
      </c>
      <c r="N729" s="83">
        <v>27705424.702706788</v>
      </c>
      <c r="O729" s="83" t="s">
        <v>1502</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1501</v>
      </c>
      <c r="H730" s="84">
        <f t="shared" si="17"/>
        <v>4.3054990791024927E-4</v>
      </c>
      <c r="J730" s="83">
        <v>122.05448257393522</v>
      </c>
      <c r="K730" s="83">
        <v>124.72858713594765</v>
      </c>
      <c r="L730" s="83">
        <v>121.74631439020888</v>
      </c>
      <c r="M730" s="83">
        <v>124.0526053135802</v>
      </c>
      <c r="N730" s="83">
        <v>22446440.921827</v>
      </c>
      <c r="O730" s="83" t="s">
        <v>1501</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1500</v>
      </c>
      <c r="H731" s="84">
        <f t="shared" si="17"/>
        <v>8.3109854799354732E-3</v>
      </c>
      <c r="J731" s="83">
        <v>123.34680076375535</v>
      </c>
      <c r="K731" s="83">
        <v>124.25142349662944</v>
      </c>
      <c r="L731" s="83">
        <v>122.57140984986327</v>
      </c>
      <c r="M731" s="83">
        <v>124.16692576883351</v>
      </c>
      <c r="N731" s="83">
        <v>21196499.914477389</v>
      </c>
      <c r="O731" s="83" t="s">
        <v>1500</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1499</v>
      </c>
      <c r="H732" s="84">
        <f t="shared" si="17"/>
        <v>3.7804434750998706E-3</v>
      </c>
      <c r="J732" s="83">
        <v>124.32100986069669</v>
      </c>
      <c r="K732" s="83">
        <v>126.52789169254336</v>
      </c>
      <c r="L732" s="83">
        <v>123.76431894815877</v>
      </c>
      <c r="M732" s="83">
        <v>125.31510077594294</v>
      </c>
      <c r="N732" s="83">
        <v>20798195.298745222</v>
      </c>
      <c r="O732" s="83" t="s">
        <v>1499</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1498</v>
      </c>
      <c r="H733" s="84">
        <f t="shared" si="17"/>
        <v>-2.8264965937093711E-3</v>
      </c>
      <c r="J733" s="83">
        <v>124.95722804645429</v>
      </c>
      <c r="K733" s="83">
        <v>126.33901441864658</v>
      </c>
      <c r="L733" s="83">
        <v>124.16195531425728</v>
      </c>
      <c r="M733" s="83">
        <v>124.39059622476391</v>
      </c>
      <c r="N733" s="83">
        <v>20621634.988910258</v>
      </c>
      <c r="O733" s="83" t="s">
        <v>1498</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1497</v>
      </c>
      <c r="H734" s="84">
        <f t="shared" si="17"/>
        <v>3.7906400349905223E-3</v>
      </c>
      <c r="J734" s="83">
        <v>124.09236895019004</v>
      </c>
      <c r="K734" s="83">
        <v>124.59438486238939</v>
      </c>
      <c r="L734" s="83">
        <v>120.34464619971166</v>
      </c>
      <c r="M734" s="83">
        <v>120.82180983902987</v>
      </c>
      <c r="N734" s="83">
        <v>31723308.719895069</v>
      </c>
      <c r="O734" s="83" t="s">
        <v>1497</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1496</v>
      </c>
      <c r="H735" s="84">
        <f t="shared" si="17"/>
        <v>-1.0482946927033998E-3</v>
      </c>
      <c r="J735" s="83">
        <v>118.91315528175706</v>
      </c>
      <c r="K735" s="83">
        <v>120.24523710818703</v>
      </c>
      <c r="L735" s="83">
        <v>118.29681891430438</v>
      </c>
      <c r="M735" s="83">
        <v>118.59504618887824</v>
      </c>
      <c r="N735" s="83">
        <v>22190737.951302387</v>
      </c>
      <c r="O735" s="83" t="s">
        <v>1496</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1495</v>
      </c>
      <c r="H736" s="84">
        <f t="shared" si="17"/>
        <v>4.4222644958866741E-3</v>
      </c>
      <c r="J736" s="83">
        <v>117.01444163363671</v>
      </c>
      <c r="K736" s="83">
        <v>117.52639845498852</v>
      </c>
      <c r="L736" s="83">
        <v>115.14555071297374</v>
      </c>
      <c r="M736" s="83">
        <v>116.07005526415277</v>
      </c>
      <c r="N736" s="83">
        <v>18395270.210743319</v>
      </c>
      <c r="O736" s="83" t="s">
        <v>1495</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1494</v>
      </c>
      <c r="H737" s="84">
        <f t="shared" si="17"/>
        <v>3.3281176266053425E-3</v>
      </c>
      <c r="J737" s="83">
        <v>116.17940526482985</v>
      </c>
      <c r="K737" s="83">
        <v>118.3664052783716</v>
      </c>
      <c r="L737" s="83">
        <v>115.95076435432321</v>
      </c>
      <c r="M737" s="83">
        <v>118.3664052783716</v>
      </c>
      <c r="N737" s="83">
        <v>33155999.611801263</v>
      </c>
      <c r="O737" s="83" t="s">
        <v>1494</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1493</v>
      </c>
      <c r="H738" s="84">
        <f t="shared" si="17"/>
        <v>-3.4736868223206319E-4</v>
      </c>
      <c r="J738" s="83">
        <v>119.43008255768511</v>
      </c>
      <c r="K738" s="83">
        <v>121.03056893123157</v>
      </c>
      <c r="L738" s="83">
        <v>119.3803780119228</v>
      </c>
      <c r="M738" s="83">
        <v>120.17565074411979</v>
      </c>
      <c r="N738" s="83">
        <v>21122479.521702979</v>
      </c>
      <c r="O738" s="83" t="s">
        <v>1493</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1492</v>
      </c>
      <c r="H739" s="84">
        <f t="shared" si="17"/>
        <v>1.2382980831149304E-4</v>
      </c>
      <c r="J739" s="83">
        <v>120.21541438072965</v>
      </c>
      <c r="K739" s="83">
        <v>120.4340149729923</v>
      </c>
      <c r="L739" s="83">
        <v>118.54524223402441</v>
      </c>
      <c r="M739" s="83">
        <v>119.92712801530824</v>
      </c>
      <c r="N739" s="83">
        <v>17855691.796160255</v>
      </c>
      <c r="O739" s="83" t="s">
        <v>1492</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1491</v>
      </c>
      <c r="H740" s="84">
        <f t="shared" si="17"/>
        <v>2.8078126154527094E-3</v>
      </c>
      <c r="J740" s="83">
        <v>121.90536893664827</v>
      </c>
      <c r="K740" s="83">
        <v>122.64099621393052</v>
      </c>
      <c r="L740" s="83">
        <v>119.35055528446541</v>
      </c>
      <c r="M740" s="83">
        <v>119.35055528446541</v>
      </c>
      <c r="N740" s="83">
        <v>17936334.319666408</v>
      </c>
      <c r="O740" s="83" t="s">
        <v>1491</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1490</v>
      </c>
      <c r="H741" s="84">
        <f t="shared" si="17"/>
        <v>2.8015334709525774E-3</v>
      </c>
      <c r="J741" s="83">
        <v>119.84760074208853</v>
      </c>
      <c r="K741" s="83">
        <v>120.30488256310181</v>
      </c>
      <c r="L741" s="83">
        <v>118.99765300955299</v>
      </c>
      <c r="M741" s="83">
        <v>119.60901892242943</v>
      </c>
      <c r="N741" s="83">
        <v>13970816.740196859</v>
      </c>
      <c r="O741" s="83" t="s">
        <v>1490</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1489</v>
      </c>
      <c r="H742" s="84">
        <f t="shared" si="17"/>
        <v>4.6373951652687317E-3</v>
      </c>
      <c r="J742" s="83">
        <v>120.2551780173395</v>
      </c>
      <c r="K742" s="83">
        <v>121.30891438750054</v>
      </c>
      <c r="L742" s="83">
        <v>120.16570983496733</v>
      </c>
      <c r="M742" s="83">
        <v>120.38440983632151</v>
      </c>
      <c r="N742" s="83">
        <v>24013662.768547188</v>
      </c>
      <c r="O742" s="83" t="s">
        <v>1489</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1488</v>
      </c>
      <c r="H743" s="84">
        <f t="shared" si="17"/>
        <v>4.7678482276585221E-3</v>
      </c>
      <c r="J743" s="83">
        <v>119.3008507387031</v>
      </c>
      <c r="K743" s="83">
        <v>120.19553256242472</v>
      </c>
      <c r="L743" s="83">
        <v>118.50557800650608</v>
      </c>
      <c r="M743" s="83">
        <v>119.3803780119228</v>
      </c>
      <c r="N743" s="83">
        <v>18627529.651463389</v>
      </c>
      <c r="O743" s="83" t="s">
        <v>1488</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1487</v>
      </c>
      <c r="H744" s="84">
        <f t="shared" si="17"/>
        <v>2.9899090569327491E-3</v>
      </c>
      <c r="J744" s="83">
        <v>120.36452801801659</v>
      </c>
      <c r="K744" s="83">
        <v>120.55340529191336</v>
      </c>
      <c r="L744" s="83">
        <v>116.90509163295961</v>
      </c>
      <c r="M744" s="83">
        <v>117.26296436244826</v>
      </c>
      <c r="N744" s="83">
        <v>19870561.833981521</v>
      </c>
      <c r="O744" s="83" t="s">
        <v>1487</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1486</v>
      </c>
      <c r="H745" s="84">
        <f t="shared" si="17"/>
        <v>8.9518555667000843E-3</v>
      </c>
      <c r="J745" s="83">
        <v>118.30675982345684</v>
      </c>
      <c r="K745" s="83">
        <v>119.18653028344977</v>
      </c>
      <c r="L745" s="83">
        <v>116.2191689014397</v>
      </c>
      <c r="M745" s="83">
        <v>117.14367345261873</v>
      </c>
      <c r="N745" s="83">
        <v>27383525.57346997</v>
      </c>
      <c r="O745" s="83" t="s">
        <v>1486</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1485</v>
      </c>
      <c r="H746" s="84">
        <f t="shared" si="17"/>
        <v>-2.7064955894147147E-3</v>
      </c>
      <c r="J746" s="83">
        <v>118.38628709667654</v>
      </c>
      <c r="K746" s="83">
        <v>121.99483711902045</v>
      </c>
      <c r="L746" s="83">
        <v>118.28687800515191</v>
      </c>
      <c r="M746" s="83">
        <v>120.74784947493553</v>
      </c>
      <c r="N746" s="83">
        <v>23322777.267566763</v>
      </c>
      <c r="O746" s="83" t="s">
        <v>1485</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1484</v>
      </c>
      <c r="H747" s="84">
        <f t="shared" si="17"/>
        <v>7.0117446723272359E-4</v>
      </c>
      <c r="J747" s="83">
        <v>122.29306439359432</v>
      </c>
      <c r="K747" s="83">
        <v>122.71058257799774</v>
      </c>
      <c r="L747" s="83">
        <v>121.13991893190867</v>
      </c>
      <c r="M747" s="83">
        <v>121.318855296653</v>
      </c>
      <c r="N747" s="83">
        <v>29748911.841402527</v>
      </c>
      <c r="O747" s="83" t="s">
        <v>1484</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1483</v>
      </c>
      <c r="H748" s="84">
        <f t="shared" si="17"/>
        <v>5.8708903767363818E-3</v>
      </c>
      <c r="J748" s="83">
        <v>123.13804167155364</v>
      </c>
      <c r="K748" s="83">
        <v>123.20265758104465</v>
      </c>
      <c r="L748" s="83">
        <v>118.89327346345212</v>
      </c>
      <c r="M748" s="83">
        <v>119.94700983361315</v>
      </c>
      <c r="N748" s="83">
        <v>20905419.897989843</v>
      </c>
      <c r="O748" s="83" t="s">
        <v>1483</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1482</v>
      </c>
      <c r="H749" s="84">
        <f t="shared" si="17"/>
        <v>-2.8336357535233558E-3</v>
      </c>
      <c r="J749" s="83">
        <v>120.54346438276092</v>
      </c>
      <c r="K749" s="83">
        <v>122.68075985054035</v>
      </c>
      <c r="L749" s="83">
        <v>120.14582801666241</v>
      </c>
      <c r="M749" s="83">
        <v>122.50679394037226</v>
      </c>
      <c r="N749" s="83">
        <v>22746412.47918313</v>
      </c>
      <c r="O749" s="83" t="s">
        <v>1482</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1481</v>
      </c>
      <c r="H750" s="84">
        <f t="shared" si="17"/>
        <v>-2.7262137847283707E-4</v>
      </c>
      <c r="J750" s="83">
        <v>123.11815985324871</v>
      </c>
      <c r="K750" s="83">
        <v>124.43533031595</v>
      </c>
      <c r="L750" s="83">
        <v>122.10418711969753</v>
      </c>
      <c r="M750" s="83">
        <v>122.80502121494614</v>
      </c>
      <c r="N750" s="83">
        <v>22832949.835757494</v>
      </c>
      <c r="O750" s="83" t="s">
        <v>1481</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1480</v>
      </c>
      <c r="H751" s="84">
        <f t="shared" si="17"/>
        <v>-8.4171376838190204E-3</v>
      </c>
      <c r="J751" s="83">
        <v>123.32691894545043</v>
      </c>
      <c r="K751" s="83">
        <v>125.95131896170055</v>
      </c>
      <c r="L751" s="83">
        <v>123.05851439833394</v>
      </c>
      <c r="M751" s="83">
        <v>125.95131896170055</v>
      </c>
      <c r="N751" s="83">
        <v>57036231.928499743</v>
      </c>
      <c r="O751" s="83" t="s">
        <v>1480</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1479</v>
      </c>
      <c r="H752" s="84">
        <f t="shared" ref="H752:H815" si="19">B752/E752-1</f>
        <v>1.4339152119700715E-2</v>
      </c>
      <c r="J752" s="83">
        <v>125.04669622882645</v>
      </c>
      <c r="K752" s="83">
        <v>125.41450986746756</v>
      </c>
      <c r="L752" s="83">
        <v>122.41235530342388</v>
      </c>
      <c r="M752" s="83">
        <v>123.1479825807061</v>
      </c>
      <c r="N752" s="83">
        <v>24662805.608606387</v>
      </c>
      <c r="O752" s="83" t="s">
        <v>1479</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1478</v>
      </c>
      <c r="H753" s="84">
        <f t="shared" si="19"/>
        <v>-2.4899778391929139E-5</v>
      </c>
      <c r="J753" s="83">
        <v>123.64502803832923</v>
      </c>
      <c r="K753" s="83">
        <v>124.0526053135802</v>
      </c>
      <c r="L753" s="83">
        <v>121.43814620648254</v>
      </c>
      <c r="M753" s="83">
        <v>123.0684553074864</v>
      </c>
      <c r="N753" s="83">
        <v>24806201.94973952</v>
      </c>
      <c r="O753" s="83" t="s">
        <v>1478</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1477</v>
      </c>
      <c r="H754" s="84">
        <f t="shared" si="19"/>
        <v>3.1773490759188228E-3</v>
      </c>
      <c r="J754" s="83">
        <v>123.69473258409155</v>
      </c>
      <c r="K754" s="83">
        <v>125.11628259289368</v>
      </c>
      <c r="L754" s="83">
        <v>123.11318939867247</v>
      </c>
      <c r="M754" s="83">
        <v>124.90752350069198</v>
      </c>
      <c r="N754" s="83">
        <v>19402299.834137484</v>
      </c>
      <c r="O754" s="83" t="s">
        <v>1477</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1476</v>
      </c>
      <c r="H755" s="84">
        <f t="shared" si="19"/>
        <v>6.7680185867973197E-3</v>
      </c>
      <c r="J755" s="83">
        <v>123.61520531087183</v>
      </c>
      <c r="K755" s="83">
        <v>124.01284167697034</v>
      </c>
      <c r="L755" s="83">
        <v>121.62702348037932</v>
      </c>
      <c r="M755" s="83">
        <v>122.66584848681167</v>
      </c>
      <c r="N755" s="83">
        <v>22422126.244336952</v>
      </c>
      <c r="O755" s="83" t="s">
        <v>1476</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1475</v>
      </c>
      <c r="H756" s="84">
        <f t="shared" si="19"/>
        <v>-5.0626502974382426E-5</v>
      </c>
      <c r="J756" s="83">
        <v>122.14395075630739</v>
      </c>
      <c r="K756" s="83">
        <v>123.55058940138083</v>
      </c>
      <c r="L756" s="83">
        <v>121.69660984444657</v>
      </c>
      <c r="M756" s="83">
        <v>121.83578257258105</v>
      </c>
      <c r="N756" s="83">
        <v>20434424.747728344</v>
      </c>
      <c r="O756" s="83" t="s">
        <v>1475</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1474</v>
      </c>
      <c r="H757" s="84">
        <f t="shared" si="19"/>
        <v>6.1485865904684633E-3</v>
      </c>
      <c r="J757" s="83">
        <v>121.94513257325814</v>
      </c>
      <c r="K757" s="83">
        <v>122.99886894341917</v>
      </c>
      <c r="L757" s="83">
        <v>121.28903256919561</v>
      </c>
      <c r="M757" s="83">
        <v>121.8606348454622</v>
      </c>
      <c r="N757" s="83">
        <v>24962501.537249088</v>
      </c>
      <c r="O757" s="83" t="s">
        <v>1474</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1473</v>
      </c>
      <c r="H758" s="84">
        <f t="shared" si="19"/>
        <v>-4.1913277618311762E-3</v>
      </c>
      <c r="J758" s="83">
        <v>122.21353712037462</v>
      </c>
      <c r="K758" s="83">
        <v>128.78447807015237</v>
      </c>
      <c r="L758" s="83">
        <v>121.90536893664827</v>
      </c>
      <c r="M758" s="83">
        <v>126.82114851254101</v>
      </c>
      <c r="N758" s="83">
        <v>34382517.208230518</v>
      </c>
      <c r="O758" s="83" t="s">
        <v>1473</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1472</v>
      </c>
      <c r="H759" s="84">
        <f t="shared" si="19"/>
        <v>3.2138757811503993E-3</v>
      </c>
      <c r="J759" s="83">
        <v>127.1541689691485</v>
      </c>
      <c r="K759" s="83">
        <v>128.11843715693738</v>
      </c>
      <c r="L759" s="83">
        <v>125.22563259357078</v>
      </c>
      <c r="M759" s="83">
        <v>125.85190987017592</v>
      </c>
      <c r="N759" s="83">
        <v>19565743.637423579</v>
      </c>
      <c r="O759" s="83" t="s">
        <v>1472</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1471</v>
      </c>
      <c r="H760" s="84">
        <f t="shared" si="19"/>
        <v>-2.642679270213999E-3</v>
      </c>
      <c r="J760" s="83">
        <v>125.8817325976333</v>
      </c>
      <c r="K760" s="83">
        <v>127.23369624236821</v>
      </c>
      <c r="L760" s="83">
        <v>123.64502803832923</v>
      </c>
      <c r="M760" s="83">
        <v>123.87366894883587</v>
      </c>
      <c r="N760" s="83">
        <v>22807286.18708238</v>
      </c>
      <c r="O760" s="83" t="s">
        <v>1471</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1470</v>
      </c>
      <c r="H761" s="84">
        <f t="shared" si="19"/>
        <v>8.152173913043459E-3</v>
      </c>
      <c r="J761" s="83">
        <v>124.49000531628855</v>
      </c>
      <c r="K761" s="83">
        <v>125.99605305288662</v>
      </c>
      <c r="L761" s="83">
        <v>123.61520531087183</v>
      </c>
      <c r="M761" s="83">
        <v>123.75437803900631</v>
      </c>
      <c r="N761" s="83">
        <v>19482577.199895557</v>
      </c>
      <c r="O761" s="83" t="s">
        <v>1470</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1469</v>
      </c>
      <c r="H762" s="84">
        <f t="shared" si="19"/>
        <v>8.7714731910464305E-3</v>
      </c>
      <c r="J762" s="83">
        <v>123.63508712917677</v>
      </c>
      <c r="K762" s="83">
        <v>124.30112804239177</v>
      </c>
      <c r="L762" s="83">
        <v>122.57140984986327</v>
      </c>
      <c r="M762" s="83">
        <v>122.77022803291253</v>
      </c>
      <c r="N762" s="83">
        <v>25166384.297760781</v>
      </c>
      <c r="O762" s="83" t="s">
        <v>1469</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1468</v>
      </c>
      <c r="H763" s="84">
        <f t="shared" si="19"/>
        <v>-1.0928677369832496E-3</v>
      </c>
      <c r="J763" s="83">
        <v>122.64099621393052</v>
      </c>
      <c r="K763" s="83">
        <v>124.16195531425728</v>
      </c>
      <c r="L763" s="83">
        <v>122.37259166681402</v>
      </c>
      <c r="M763" s="83">
        <v>122.96904621596178</v>
      </c>
      <c r="N763" s="83">
        <v>41795733.531784244</v>
      </c>
      <c r="O763" s="83" t="s">
        <v>1468</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1467</v>
      </c>
      <c r="H764" s="84">
        <f t="shared" si="19"/>
        <v>-4.5646791829997424E-3</v>
      </c>
      <c r="J764" s="83">
        <v>123.90349167629326</v>
      </c>
      <c r="K764" s="83">
        <v>125.63320986882174</v>
      </c>
      <c r="L764" s="83">
        <v>122.16383257461231</v>
      </c>
      <c r="M764" s="83">
        <v>125.54374168644958</v>
      </c>
      <c r="N764" s="83">
        <v>27392591.142686814</v>
      </c>
      <c r="O764" s="83" t="s">
        <v>1467</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1466</v>
      </c>
      <c r="H765" s="84">
        <f t="shared" si="19"/>
        <v>1.1083743842364546E-2</v>
      </c>
      <c r="J765" s="83">
        <v>124.6888234993378</v>
      </c>
      <c r="K765" s="83">
        <v>125.25545532102817</v>
      </c>
      <c r="L765" s="83">
        <v>122.56146894071081</v>
      </c>
      <c r="M765" s="83">
        <v>123.33188940002665</v>
      </c>
      <c r="N765" s="83">
        <v>25318646.025213048</v>
      </c>
      <c r="O765" s="83" t="s">
        <v>1466</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1465</v>
      </c>
      <c r="H766" s="84">
        <f t="shared" si="19"/>
        <v>-1.8373185647913015E-4</v>
      </c>
      <c r="J766" s="83">
        <v>123.61520531087183</v>
      </c>
      <c r="K766" s="83">
        <v>125.23557350272324</v>
      </c>
      <c r="L766" s="83">
        <v>122.17377348376478</v>
      </c>
      <c r="M766" s="83">
        <v>124.47012349798362</v>
      </c>
      <c r="N766" s="83">
        <v>34013719.953998312</v>
      </c>
      <c r="O766" s="83" t="s">
        <v>1465</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1464</v>
      </c>
      <c r="H767" s="84">
        <f t="shared" si="19"/>
        <v>-3.378110897046871E-3</v>
      </c>
      <c r="J767" s="83">
        <v>120.92121893055449</v>
      </c>
      <c r="K767" s="83">
        <v>122.0245604373863</v>
      </c>
      <c r="L767" s="83">
        <v>120.03647801598532</v>
      </c>
      <c r="M767" s="83">
        <v>121.15980075021359</v>
      </c>
      <c r="N767" s="83">
        <v>23225164.465244792</v>
      </c>
      <c r="O767" s="83" t="s">
        <v>1464</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1463</v>
      </c>
      <c r="H768" s="84">
        <f t="shared" si="19"/>
        <v>-7.0722096088102759E-3</v>
      </c>
      <c r="J768" s="83">
        <v>122.56146894071081</v>
      </c>
      <c r="K768" s="83">
        <v>124.67888259018534</v>
      </c>
      <c r="L768" s="83">
        <v>122.32288712105171</v>
      </c>
      <c r="M768" s="83">
        <v>124.19177804171467</v>
      </c>
      <c r="N768" s="83">
        <v>24623447.035461888</v>
      </c>
      <c r="O768" s="83" t="s">
        <v>1463</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1462</v>
      </c>
      <c r="H769" s="84">
        <f t="shared" si="19"/>
        <v>3.1196381219777969E-4</v>
      </c>
      <c r="J769" s="83">
        <v>125.12622350204616</v>
      </c>
      <c r="K769" s="83">
        <v>126.29925078203672</v>
      </c>
      <c r="L769" s="83">
        <v>122.72052348715022</v>
      </c>
      <c r="M769" s="83">
        <v>122.78016894206499</v>
      </c>
      <c r="N769" s="83">
        <v>29937137.080291919</v>
      </c>
      <c r="O769" s="83" t="s">
        <v>1462</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1461</v>
      </c>
      <c r="H770" s="84">
        <f t="shared" si="19"/>
        <v>-3.7562820579244427E-3</v>
      </c>
      <c r="J770" s="83">
        <v>122.52170530410096</v>
      </c>
      <c r="K770" s="83">
        <v>125.73162486943112</v>
      </c>
      <c r="L770" s="83">
        <v>121.99483711902045</v>
      </c>
      <c r="M770" s="83">
        <v>123.46609167358491</v>
      </c>
      <c r="N770" s="83">
        <v>30448788.471728288</v>
      </c>
      <c r="O770" s="83" t="s">
        <v>1461</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1460</v>
      </c>
      <c r="H771" s="84">
        <f t="shared" si="19"/>
        <v>1.0281697529245237E-2</v>
      </c>
      <c r="J771" s="83">
        <v>122.79010985121745</v>
      </c>
      <c r="K771" s="83">
        <v>123.16786439901104</v>
      </c>
      <c r="L771" s="83">
        <v>120.77210529326754</v>
      </c>
      <c r="M771" s="83">
        <v>120.84169165733479</v>
      </c>
      <c r="N771" s="83">
        <v>27175047.659808863</v>
      </c>
      <c r="O771" s="83" t="s">
        <v>1460</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1459</v>
      </c>
      <c r="H772" s="84">
        <f t="shared" si="19"/>
        <v>6.8628744885836923E-3</v>
      </c>
      <c r="J772" s="83">
        <v>120.7621643841151</v>
      </c>
      <c r="K772" s="83">
        <v>121.55743711631209</v>
      </c>
      <c r="L772" s="83">
        <v>118.75410073531765</v>
      </c>
      <c r="M772" s="83">
        <v>119.46984619429496</v>
      </c>
      <c r="N772" s="83">
        <v>26818034.036047816</v>
      </c>
      <c r="O772" s="83" t="s">
        <v>1459</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1458</v>
      </c>
      <c r="H773" s="84">
        <f t="shared" si="19"/>
        <v>-3.8055973995083647E-3</v>
      </c>
      <c r="J773" s="83">
        <v>119.3803780119228</v>
      </c>
      <c r="K773" s="83">
        <v>120.48381892784614</v>
      </c>
      <c r="L773" s="83">
        <v>116.13964162822001</v>
      </c>
      <c r="M773" s="83">
        <v>116.13964162822001</v>
      </c>
      <c r="N773" s="83">
        <v>32562527.736189306</v>
      </c>
      <c r="O773" s="83" t="s">
        <v>1458</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1457</v>
      </c>
      <c r="H774" s="84">
        <f t="shared" si="19"/>
        <v>1.9010402914927393E-3</v>
      </c>
      <c r="J774" s="83">
        <v>116.26887344720201</v>
      </c>
      <c r="K774" s="83">
        <v>118.09303027667889</v>
      </c>
      <c r="L774" s="83">
        <v>115.79170980788382</v>
      </c>
      <c r="M774" s="83">
        <v>115.80165071703627</v>
      </c>
      <c r="N774" s="83">
        <v>22239278.783192039</v>
      </c>
      <c r="O774" s="83" t="s">
        <v>1457</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1456</v>
      </c>
      <c r="H775" s="84">
        <f t="shared" si="19"/>
        <v>-4.4754508358563205E-3</v>
      </c>
      <c r="J775" s="83">
        <v>117.22320072583842</v>
      </c>
      <c r="K775" s="83">
        <v>117.56119163702215</v>
      </c>
      <c r="L775" s="83">
        <v>115.86129617195105</v>
      </c>
      <c r="M775" s="83">
        <v>116.30863708381186</v>
      </c>
      <c r="N775" s="83">
        <v>31479794.775358081</v>
      </c>
      <c r="O775" s="83" t="s">
        <v>1456</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1455</v>
      </c>
      <c r="H776" s="84">
        <f t="shared" si="19"/>
        <v>5.0202129627185954E-4</v>
      </c>
      <c r="J776" s="83">
        <v>116.20922799228724</v>
      </c>
      <c r="K776" s="83">
        <v>117.74012800176646</v>
      </c>
      <c r="L776" s="83">
        <v>114.25096829834364</v>
      </c>
      <c r="M776" s="83">
        <v>115.17537344043113</v>
      </c>
      <c r="N776" s="83">
        <v>57454578.976663828</v>
      </c>
      <c r="O776" s="83" t="s">
        <v>1455</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1454</v>
      </c>
      <c r="H777" s="84">
        <f t="shared" si="19"/>
        <v>-2.8663090354474896E-3</v>
      </c>
      <c r="J777" s="83">
        <v>111.61652796384953</v>
      </c>
      <c r="K777" s="83">
        <v>112.83925978960244</v>
      </c>
      <c r="L777" s="83">
        <v>107.83898248591377</v>
      </c>
      <c r="M777" s="83">
        <v>107.90856884998101</v>
      </c>
      <c r="N777" s="83">
        <v>47816011.866706431</v>
      </c>
      <c r="O777" s="83" t="s">
        <v>1454</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1453</v>
      </c>
      <c r="H778" s="84">
        <f t="shared" si="19"/>
        <v>-4.500807497814785E-4</v>
      </c>
      <c r="J778" s="83">
        <v>107.3021733916808</v>
      </c>
      <c r="K778" s="83">
        <v>109.9414847716596</v>
      </c>
      <c r="L778" s="83">
        <v>107.08844384490284</v>
      </c>
      <c r="M778" s="83">
        <v>108.13720976048765</v>
      </c>
      <c r="N778" s="83">
        <v>24929754.029450029</v>
      </c>
      <c r="O778" s="83" t="s">
        <v>1453</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1452</v>
      </c>
      <c r="H779" s="84">
        <f t="shared" si="19"/>
        <v>-6.0620436994285321E-4</v>
      </c>
      <c r="J779" s="83">
        <v>107.60040066625466</v>
      </c>
      <c r="K779" s="83">
        <v>107.779337030999</v>
      </c>
      <c r="L779" s="83">
        <v>105.16487792390134</v>
      </c>
      <c r="M779" s="83">
        <v>105.16984837847758</v>
      </c>
      <c r="N779" s="83">
        <v>17368653.847644184</v>
      </c>
      <c r="O779" s="83" t="s">
        <v>1452</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1451</v>
      </c>
      <c r="H780" s="84">
        <f t="shared" si="19"/>
        <v>8.5963698302018443E-3</v>
      </c>
      <c r="J780" s="83">
        <v>105.587366562881</v>
      </c>
      <c r="K780" s="83">
        <v>105.8110370188114</v>
      </c>
      <c r="L780" s="83">
        <v>104.11969073561144</v>
      </c>
      <c r="M780" s="83">
        <v>104.6976551937356</v>
      </c>
      <c r="N780" s="83">
        <v>20833735.307670105</v>
      </c>
      <c r="O780" s="83" t="s">
        <v>1451</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1450</v>
      </c>
      <c r="H781" s="84">
        <f t="shared" si="19"/>
        <v>-4.5473999572009927E-3</v>
      </c>
      <c r="J781" s="83">
        <v>104.5883051930585</v>
      </c>
      <c r="K781" s="83">
        <v>105.67186429067694</v>
      </c>
      <c r="L781" s="83">
        <v>104.08131882628292</v>
      </c>
      <c r="M781" s="83">
        <v>105.53269156254245</v>
      </c>
      <c r="N781" s="83">
        <v>19898217.252191626</v>
      </c>
      <c r="O781" s="83" t="s">
        <v>1450</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1449</v>
      </c>
      <c r="H782" s="84">
        <f t="shared" si="19"/>
        <v>-8.0177820115902021E-3</v>
      </c>
      <c r="J782" s="83">
        <v>105.49292792593262</v>
      </c>
      <c r="K782" s="83">
        <v>107.49105066557757</v>
      </c>
      <c r="L782" s="83">
        <v>104.99588246830949</v>
      </c>
      <c r="M782" s="83">
        <v>105.59233701745723</v>
      </c>
      <c r="N782" s="83">
        <v>17218076.070798773</v>
      </c>
      <c r="O782" s="83" t="s">
        <v>1449</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1448</v>
      </c>
      <c r="H783" s="84">
        <f t="shared" si="19"/>
        <v>-9.3161181966096018E-3</v>
      </c>
      <c r="J783" s="83">
        <v>105.35375519779814</v>
      </c>
      <c r="K783" s="83">
        <v>107.09341429947908</v>
      </c>
      <c r="L783" s="83">
        <v>103.88250064323367</v>
      </c>
      <c r="M783" s="83">
        <v>107.02382793541184</v>
      </c>
      <c r="N783" s="83">
        <v>20464039.745258734</v>
      </c>
      <c r="O783" s="83" t="s">
        <v>1448</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1447</v>
      </c>
      <c r="H784" s="84">
        <f t="shared" si="19"/>
        <v>1.5717915804369653E-4</v>
      </c>
      <c r="J784" s="83">
        <v>107.07353248117414</v>
      </c>
      <c r="K784" s="83">
        <v>108.03780066896303</v>
      </c>
      <c r="L784" s="83">
        <v>106.86477338897244</v>
      </c>
      <c r="M784" s="83">
        <v>107.08347339032662</v>
      </c>
      <c r="N784" s="83">
        <v>21050649.069472853</v>
      </c>
      <c r="O784" s="83" t="s">
        <v>1447</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1446</v>
      </c>
      <c r="H785" s="84">
        <f t="shared" si="19"/>
        <v>1.0607343138292258E-2</v>
      </c>
      <c r="J785" s="83">
        <v>107.58051884794975</v>
      </c>
      <c r="K785" s="83">
        <v>107.65010521201698</v>
      </c>
      <c r="L785" s="83">
        <v>105.41340065271291</v>
      </c>
      <c r="M785" s="83">
        <v>107.16300066354631</v>
      </c>
      <c r="N785" s="83">
        <v>24100282.612546738</v>
      </c>
      <c r="O785" s="83" t="s">
        <v>1446</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1445</v>
      </c>
      <c r="H786" s="84">
        <f t="shared" si="19"/>
        <v>1.315895049346083E-2</v>
      </c>
      <c r="J786" s="83">
        <v>107.72963248523669</v>
      </c>
      <c r="K786" s="83">
        <v>108.50502339912877</v>
      </c>
      <c r="L786" s="83">
        <v>103.80297337001397</v>
      </c>
      <c r="M786" s="83">
        <v>104.60818701136344</v>
      </c>
      <c r="N786" s="83">
        <v>38462498.161476918</v>
      </c>
      <c r="O786" s="83" t="s">
        <v>1445</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1444</v>
      </c>
      <c r="H787" s="84">
        <f t="shared" si="19"/>
        <v>-5.9412299951829839E-3</v>
      </c>
      <c r="J787" s="83">
        <v>103.83279609747136</v>
      </c>
      <c r="K787" s="83">
        <v>106.38760974965423</v>
      </c>
      <c r="L787" s="83">
        <v>102.65976881748078</v>
      </c>
      <c r="M787" s="83">
        <v>104.9362370133947</v>
      </c>
      <c r="N787" s="83">
        <v>37288508.959784135</v>
      </c>
      <c r="O787" s="83" t="s">
        <v>1444</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1443</v>
      </c>
      <c r="H788" s="84">
        <f t="shared" si="19"/>
        <v>-1.081711649610273E-2</v>
      </c>
      <c r="J788" s="83">
        <v>103.99185064391077</v>
      </c>
      <c r="K788" s="83">
        <v>106.80512793405767</v>
      </c>
      <c r="L788" s="83">
        <v>103.94214609814846</v>
      </c>
      <c r="M788" s="83">
        <v>105.98003247440327</v>
      </c>
      <c r="N788" s="83">
        <v>31594815.442227043</v>
      </c>
      <c r="O788" s="83" t="s">
        <v>1443</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1442</v>
      </c>
      <c r="H789" s="84">
        <f t="shared" si="19"/>
        <v>1.6117099978860683E-3</v>
      </c>
      <c r="J789" s="83">
        <v>106.14902792999514</v>
      </c>
      <c r="K789" s="83">
        <v>106.68583702422811</v>
      </c>
      <c r="L789" s="83">
        <v>104.73741883034545</v>
      </c>
      <c r="M789" s="83">
        <v>105.42334156186537</v>
      </c>
      <c r="N789" s="83">
        <v>21538178.924707416</v>
      </c>
      <c r="O789" s="83" t="s">
        <v>1442</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1441</v>
      </c>
      <c r="H790" s="84">
        <f t="shared" si="19"/>
        <v>-2.376676877576811E-4</v>
      </c>
      <c r="J790" s="83">
        <v>105.28416883373089</v>
      </c>
      <c r="K790" s="83">
        <v>106.00985520186066</v>
      </c>
      <c r="L790" s="83">
        <v>104.86168019475123</v>
      </c>
      <c r="M790" s="83">
        <v>105.46310519847522</v>
      </c>
      <c r="N790" s="83">
        <v>22512043.573455542</v>
      </c>
      <c r="O790" s="83" t="s">
        <v>1441</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1440</v>
      </c>
      <c r="H791" s="84">
        <f t="shared" si="19"/>
        <v>1.5617555190852173E-3</v>
      </c>
      <c r="J791" s="83">
        <v>105.27422792457844</v>
      </c>
      <c r="K791" s="83">
        <v>106.25589270338411</v>
      </c>
      <c r="L791" s="83">
        <v>104.02167337136815</v>
      </c>
      <c r="M791" s="83">
        <v>104.03161428052061</v>
      </c>
      <c r="N791" s="83">
        <v>22649166.846497659</v>
      </c>
      <c r="O791" s="83" t="s">
        <v>1440</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1439</v>
      </c>
      <c r="H792" s="84">
        <f t="shared" si="19"/>
        <v>4.7263221820292856E-3</v>
      </c>
      <c r="J792" s="83">
        <v>104.39942791916172</v>
      </c>
      <c r="K792" s="83">
        <v>105.10026201441033</v>
      </c>
      <c r="L792" s="83">
        <v>103.1866370025613</v>
      </c>
      <c r="M792" s="83">
        <v>103.59918473238849</v>
      </c>
      <c r="N792" s="83">
        <v>16831474.610000998</v>
      </c>
      <c r="O792" s="83" t="s">
        <v>1439</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1438</v>
      </c>
      <c r="H793" s="84">
        <f t="shared" si="19"/>
        <v>-3.4045673580556102E-3</v>
      </c>
      <c r="J793" s="83">
        <v>104.49883701068636</v>
      </c>
      <c r="K793" s="83">
        <v>106.41743247711162</v>
      </c>
      <c r="L793" s="83">
        <v>104.16084609950262</v>
      </c>
      <c r="M793" s="83">
        <v>106.36772793134931</v>
      </c>
      <c r="N793" s="83">
        <v>17746232.994826131</v>
      </c>
      <c r="O793" s="83" t="s">
        <v>1438</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1437</v>
      </c>
      <c r="H794" s="84">
        <f t="shared" si="19"/>
        <v>3.8010769718088699E-3</v>
      </c>
      <c r="J794" s="83">
        <v>105.79115520050648</v>
      </c>
      <c r="K794" s="83">
        <v>106.07944156592789</v>
      </c>
      <c r="L794" s="83">
        <v>104.6976551937356</v>
      </c>
      <c r="M794" s="83">
        <v>104.8070051944127</v>
      </c>
      <c r="N794" s="83">
        <v>29216083.312465828</v>
      </c>
      <c r="O794" s="83" t="s">
        <v>1437</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1436</v>
      </c>
      <c r="H795" s="84">
        <f t="shared" si="19"/>
        <v>-7.3826034223645198E-4</v>
      </c>
      <c r="J795" s="83">
        <v>108.8131915828551</v>
      </c>
      <c r="K795" s="83">
        <v>108.93248249268466</v>
      </c>
      <c r="L795" s="83">
        <v>106.95424157134461</v>
      </c>
      <c r="M795" s="83">
        <v>107.05365066286923</v>
      </c>
      <c r="N795" s="83">
        <v>20882079.980438888</v>
      </c>
      <c r="O795" s="83" t="s">
        <v>1436</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1435</v>
      </c>
      <c r="H796" s="84">
        <f t="shared" si="19"/>
        <v>1.0268415312175705E-2</v>
      </c>
      <c r="J796" s="83">
        <v>107.55069612049235</v>
      </c>
      <c r="K796" s="83">
        <v>107.62525293913582</v>
      </c>
      <c r="L796" s="83">
        <v>105.8110370188114</v>
      </c>
      <c r="M796" s="83">
        <v>105.84085974626879</v>
      </c>
      <c r="N796" s="83">
        <v>21779443.577991754</v>
      </c>
      <c r="O796" s="83" t="s">
        <v>1435</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1434</v>
      </c>
      <c r="H797" s="84">
        <f t="shared" si="19"/>
        <v>-9.2230443974627985E-3</v>
      </c>
      <c r="J797" s="83">
        <v>104.59824610221098</v>
      </c>
      <c r="K797" s="83">
        <v>106.95165693496496</v>
      </c>
      <c r="L797" s="83">
        <v>104.34972337339941</v>
      </c>
      <c r="M797" s="83">
        <v>106.75542338829536</v>
      </c>
      <c r="N797" s="83">
        <v>22896868.53677918</v>
      </c>
      <c r="O797" s="83" t="s">
        <v>1434</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1433</v>
      </c>
      <c r="H798" s="84">
        <f t="shared" si="19"/>
        <v>-1.3000795967098577E-3</v>
      </c>
      <c r="J798" s="83">
        <v>105.49292792593262</v>
      </c>
      <c r="K798" s="83">
        <v>106.58642793270349</v>
      </c>
      <c r="L798" s="83">
        <v>104.65789155712575</v>
      </c>
      <c r="M798" s="83">
        <v>106.28820065812961</v>
      </c>
      <c r="N798" s="83">
        <v>18832561.200262435</v>
      </c>
      <c r="O798" s="83" t="s">
        <v>1433</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1432</v>
      </c>
      <c r="H799" s="84">
        <f t="shared" si="19"/>
        <v>7.5224200240933126E-3</v>
      </c>
      <c r="J799" s="83">
        <v>106.318023385587</v>
      </c>
      <c r="K799" s="83">
        <v>107.33199611913818</v>
      </c>
      <c r="L799" s="83">
        <v>104.97600065000455</v>
      </c>
      <c r="M799" s="83">
        <v>106.75542338829536</v>
      </c>
      <c r="N799" s="83">
        <v>19858864.714712385</v>
      </c>
      <c r="O799" s="83" t="s">
        <v>1432</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1431</v>
      </c>
      <c r="H800" s="84">
        <f t="shared" si="19"/>
        <v>6.1016404849196793E-3</v>
      </c>
      <c r="J800" s="83">
        <v>108.25650067031721</v>
      </c>
      <c r="K800" s="83">
        <v>108.98218703844697</v>
      </c>
      <c r="L800" s="83">
        <v>104.19563928153624</v>
      </c>
      <c r="M800" s="83">
        <v>105.14499610559642</v>
      </c>
      <c r="N800" s="83">
        <v>34890319.857120991</v>
      </c>
      <c r="O800" s="83" t="s">
        <v>1431</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1430</v>
      </c>
      <c r="H801" s="84">
        <f t="shared" si="19"/>
        <v>-5.0705879213253091E-4</v>
      </c>
      <c r="J801" s="83">
        <v>104.32984155509449</v>
      </c>
      <c r="K801" s="83">
        <v>105.91044611033604</v>
      </c>
      <c r="L801" s="83">
        <v>103.48695186805718</v>
      </c>
      <c r="M801" s="83">
        <v>105.49292792593262</v>
      </c>
      <c r="N801" s="83">
        <v>21994165.387361798</v>
      </c>
      <c r="O801" s="83" t="s">
        <v>1430</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1429</v>
      </c>
      <c r="H802" s="84">
        <f t="shared" si="19"/>
        <v>-7.2979190354053314E-3</v>
      </c>
      <c r="J802" s="83">
        <v>104.49883701068636</v>
      </c>
      <c r="K802" s="83">
        <v>105.47304610762768</v>
      </c>
      <c r="L802" s="83">
        <v>103.98190973475829</v>
      </c>
      <c r="M802" s="83">
        <v>104.22049155441741</v>
      </c>
      <c r="N802" s="83">
        <v>20498357.531968966</v>
      </c>
      <c r="O802" s="83" t="s">
        <v>1429</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1428</v>
      </c>
      <c r="H803" s="84">
        <f t="shared" si="19"/>
        <v>5.2183173588924436E-3</v>
      </c>
      <c r="J803" s="83">
        <v>104.29007791848464</v>
      </c>
      <c r="K803" s="83">
        <v>104.32984155509449</v>
      </c>
      <c r="L803" s="83">
        <v>101.7750279029116</v>
      </c>
      <c r="M803" s="83">
        <v>102.06331426833303</v>
      </c>
      <c r="N803" s="83">
        <v>20843024.196501479</v>
      </c>
      <c r="O803" s="83" t="s">
        <v>1428</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1427</v>
      </c>
      <c r="H804" s="84">
        <f t="shared" si="19"/>
        <v>1.1539082252945532E-2</v>
      </c>
      <c r="J804" s="83">
        <v>103.38545518561055</v>
      </c>
      <c r="K804" s="83">
        <v>103.57433245950733</v>
      </c>
      <c r="L804" s="83">
        <v>100.84058244258013</v>
      </c>
      <c r="M804" s="83">
        <v>101.10898698969662</v>
      </c>
      <c r="N804" s="83">
        <v>28275032.563834593</v>
      </c>
      <c r="O804" s="83" t="s">
        <v>1427</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1426</v>
      </c>
      <c r="H805" s="84">
        <f t="shared" si="19"/>
        <v>-9.1587425585226701E-4</v>
      </c>
      <c r="J805" s="83">
        <v>100.72129153275057</v>
      </c>
      <c r="K805" s="83">
        <v>101.009577898172</v>
      </c>
      <c r="L805" s="83">
        <v>99.697377890046951</v>
      </c>
      <c r="M805" s="83">
        <v>100.84058244258013</v>
      </c>
      <c r="N805" s="83">
        <v>25158492.665436529</v>
      </c>
      <c r="O805" s="83" t="s">
        <v>1426</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1425</v>
      </c>
      <c r="H806" s="84">
        <f t="shared" si="19"/>
        <v>3.5111594991834583E-3</v>
      </c>
      <c r="J806" s="83">
        <v>101.29786426359341</v>
      </c>
      <c r="K806" s="83">
        <v>102.21242790561996</v>
      </c>
      <c r="L806" s="83">
        <v>100.43300516732917</v>
      </c>
      <c r="M806" s="83">
        <v>102.11301881409534</v>
      </c>
      <c r="N806" s="83">
        <v>26303730.975674964</v>
      </c>
      <c r="O806" s="83" t="s">
        <v>1425</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1424</v>
      </c>
      <c r="H807" s="84">
        <f t="shared" si="19"/>
        <v>-5.5014578863477048E-5</v>
      </c>
      <c r="J807" s="83">
        <v>100.76105516936043</v>
      </c>
      <c r="K807" s="83">
        <v>102.39136427036429</v>
      </c>
      <c r="L807" s="83">
        <v>99.687436980894475</v>
      </c>
      <c r="M807" s="83">
        <v>102.39136427036429</v>
      </c>
      <c r="N807" s="83">
        <v>25061570.946786549</v>
      </c>
      <c r="O807" s="83" t="s">
        <v>1424</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1423</v>
      </c>
      <c r="H808" s="84">
        <f t="shared" si="19"/>
        <v>-4.279171508647206E-3</v>
      </c>
      <c r="J808" s="83">
        <v>102.45100972527906</v>
      </c>
      <c r="K808" s="83">
        <v>104.77718246695531</v>
      </c>
      <c r="L808" s="83">
        <v>102.02355063172317</v>
      </c>
      <c r="M808" s="83">
        <v>104.6976551937356</v>
      </c>
      <c r="N808" s="83">
        <v>25544360.792905513</v>
      </c>
      <c r="O808" s="83" t="s">
        <v>1423</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1422</v>
      </c>
      <c r="H809" s="84">
        <f t="shared" si="19"/>
        <v>9.9449969442746422E-3</v>
      </c>
      <c r="J809" s="83">
        <v>105.43328247101783</v>
      </c>
      <c r="K809" s="83">
        <v>105.53269156254245</v>
      </c>
      <c r="L809" s="83">
        <v>104.12108246289277</v>
      </c>
      <c r="M809" s="83">
        <v>105.11517337813902</v>
      </c>
      <c r="N809" s="83">
        <v>25395071.630592592</v>
      </c>
      <c r="O809" s="83" t="s">
        <v>1422</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1421</v>
      </c>
      <c r="H810" s="84">
        <f t="shared" si="19"/>
        <v>-5.0482879719052631E-3</v>
      </c>
      <c r="J810" s="83">
        <v>105.63210065406709</v>
      </c>
      <c r="K810" s="83">
        <v>106.46803170469765</v>
      </c>
      <c r="L810" s="83">
        <v>104.78712337610776</v>
      </c>
      <c r="M810" s="83">
        <v>105.26428701542596</v>
      </c>
      <c r="N810" s="83">
        <v>31572380.87446472</v>
      </c>
      <c r="O810" s="83" t="s">
        <v>1421</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1420</v>
      </c>
      <c r="H811" s="84">
        <f t="shared" si="19"/>
        <v>-1.631410082114304E-2</v>
      </c>
      <c r="J811" s="83">
        <v>103.60415518696472</v>
      </c>
      <c r="K811" s="83">
        <v>106.87471429812491</v>
      </c>
      <c r="L811" s="83">
        <v>103.59421427781226</v>
      </c>
      <c r="M811" s="83">
        <v>104.51871882899128</v>
      </c>
      <c r="N811" s="83">
        <v>32529094.174439307</v>
      </c>
      <c r="O811" s="83" t="s">
        <v>1420</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1419</v>
      </c>
      <c r="H812" s="84">
        <f t="shared" si="19"/>
        <v>3.9844986627366463E-3</v>
      </c>
      <c r="J812" s="83">
        <v>105.21458246966365</v>
      </c>
      <c r="K812" s="83">
        <v>105.3338733794932</v>
      </c>
      <c r="L812" s="83">
        <v>101.25810062698356</v>
      </c>
      <c r="M812" s="83">
        <v>101.37739153681312</v>
      </c>
      <c r="N812" s="83">
        <v>33319688.865474492</v>
      </c>
      <c r="O812" s="83" t="s">
        <v>1419</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1418</v>
      </c>
      <c r="H813" s="84">
        <f t="shared" si="19"/>
        <v>7.3792548617082065E-3</v>
      </c>
      <c r="J813" s="83">
        <v>101.32768699105081</v>
      </c>
      <c r="K813" s="83">
        <v>101.97384608596086</v>
      </c>
      <c r="L813" s="83">
        <v>100.19442334767007</v>
      </c>
      <c r="M813" s="83">
        <v>100.46282789478656</v>
      </c>
      <c r="N813" s="83">
        <v>26188667.053204991</v>
      </c>
      <c r="O813" s="83" t="s">
        <v>1418</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1417</v>
      </c>
      <c r="H814" s="84">
        <f t="shared" si="19"/>
        <v>-7.9391333112801554E-3</v>
      </c>
      <c r="J814" s="83">
        <v>101.85455517613131</v>
      </c>
      <c r="K814" s="83">
        <v>102.87846881883495</v>
      </c>
      <c r="L814" s="83">
        <v>100.15465971106022</v>
      </c>
      <c r="M814" s="83">
        <v>100.24412789343238</v>
      </c>
      <c r="N814" s="83">
        <v>76592903.961041227</v>
      </c>
      <c r="O814" s="83" t="s">
        <v>1417</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1416</v>
      </c>
      <c r="H815" s="84">
        <f t="shared" si="19"/>
        <v>2.3401023794791032E-2</v>
      </c>
      <c r="J815" s="83">
        <v>100.47276880393902</v>
      </c>
      <c r="K815" s="83">
        <v>101.36745062766065</v>
      </c>
      <c r="L815" s="83">
        <v>95.303496044658502</v>
      </c>
      <c r="M815" s="83">
        <v>95.999359685330859</v>
      </c>
      <c r="N815" s="83">
        <v>54912683.702050999</v>
      </c>
      <c r="O815" s="83" t="s">
        <v>1416</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1415</v>
      </c>
      <c r="H816" s="84">
        <f t="shared" ref="H816:H879" si="21">B816/E816-1</f>
        <v>9.2535123850365775E-3</v>
      </c>
      <c r="J816" s="83">
        <v>95.979477867025949</v>
      </c>
      <c r="K816" s="83">
        <v>96.67534150769832</v>
      </c>
      <c r="L816" s="83">
        <v>92.490218754511602</v>
      </c>
      <c r="M816" s="83">
        <v>92.987264212134718</v>
      </c>
      <c r="N816" s="83">
        <v>38595397.474782959</v>
      </c>
      <c r="O816" s="83" t="s">
        <v>1415</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1414</v>
      </c>
      <c r="H817" s="84">
        <f t="shared" si="21"/>
        <v>3.0093624609897063E-3</v>
      </c>
      <c r="J817" s="83">
        <v>93.693068761959552</v>
      </c>
      <c r="K817" s="83">
        <v>94.269641492802378</v>
      </c>
      <c r="L817" s="83">
        <v>92.231755116547561</v>
      </c>
      <c r="M817" s="83">
        <v>92.520041481968974</v>
      </c>
      <c r="N817" s="83">
        <v>32495902.039299607</v>
      </c>
      <c r="O817" s="83" t="s">
        <v>1414</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1413</v>
      </c>
      <c r="H818" s="84">
        <f t="shared" si="21"/>
        <v>9.4651613638954135E-3</v>
      </c>
      <c r="J818" s="83">
        <v>91.118373291471755</v>
      </c>
      <c r="K818" s="83">
        <v>92.529982391121436</v>
      </c>
      <c r="L818" s="83">
        <v>89.408536917248199</v>
      </c>
      <c r="M818" s="83">
        <v>90.029843739277112</v>
      </c>
      <c r="N818" s="83">
        <v>31695863.544024769</v>
      </c>
      <c r="O818" s="83" t="s">
        <v>1413</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1412</v>
      </c>
      <c r="H819" s="84">
        <f t="shared" si="21"/>
        <v>-1.2940750841844539E-2</v>
      </c>
      <c r="J819" s="83">
        <v>90.472214196561694</v>
      </c>
      <c r="K819" s="83">
        <v>92.629391482646071</v>
      </c>
      <c r="L819" s="83">
        <v>90.263455104359977</v>
      </c>
      <c r="M819" s="83">
        <v>91.953409660278609</v>
      </c>
      <c r="N819" s="83">
        <v>33045359.831965074</v>
      </c>
      <c r="O819" s="83" t="s">
        <v>1412</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1411</v>
      </c>
      <c r="H820" s="84">
        <f t="shared" si="21"/>
        <v>-2.0443718524567944E-2</v>
      </c>
      <c r="J820" s="83">
        <v>92.112464206718002</v>
      </c>
      <c r="K820" s="83">
        <v>95.353200590420812</v>
      </c>
      <c r="L820" s="83">
        <v>91.809266477567903</v>
      </c>
      <c r="M820" s="83">
        <v>93.931650581618655</v>
      </c>
      <c r="N820" s="83">
        <v>24584159.884356271</v>
      </c>
      <c r="O820" s="83" t="s">
        <v>1411</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1410</v>
      </c>
      <c r="H821" s="84">
        <f t="shared" si="21"/>
        <v>1.201824588238587E-3</v>
      </c>
      <c r="J821" s="83">
        <v>94.090705128058062</v>
      </c>
      <c r="K821" s="83">
        <v>95.671309683299597</v>
      </c>
      <c r="L821" s="83">
        <v>93.847152853822735</v>
      </c>
      <c r="M821" s="83">
        <v>93.847152853822735</v>
      </c>
      <c r="N821" s="83">
        <v>25546154.391431216</v>
      </c>
      <c r="O821" s="83" t="s">
        <v>1410</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1409</v>
      </c>
      <c r="H822" s="84">
        <f t="shared" si="21"/>
        <v>-1.5203293598471501E-2</v>
      </c>
      <c r="J822" s="83">
        <v>93.613541488739855</v>
      </c>
      <c r="K822" s="83">
        <v>95.522196046012667</v>
      </c>
      <c r="L822" s="83">
        <v>93.28976607764416</v>
      </c>
      <c r="M822" s="83">
        <v>94.856155132797682</v>
      </c>
      <c r="N822" s="83">
        <v>24244800.581473567</v>
      </c>
      <c r="O822" s="83" t="s">
        <v>1409</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1408</v>
      </c>
      <c r="H823" s="84">
        <f t="shared" si="21"/>
        <v>-1.4237360984257208E-3</v>
      </c>
      <c r="J823" s="83">
        <v>95.015209679237074</v>
      </c>
      <c r="K823" s="83">
        <v>95.730955138214384</v>
      </c>
      <c r="L823" s="83">
        <v>93.742773307721862</v>
      </c>
      <c r="M823" s="83">
        <v>93.802418762636648</v>
      </c>
      <c r="N823" s="83">
        <v>28456357.02544618</v>
      </c>
      <c r="O823" s="83" t="s">
        <v>1408</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1407</v>
      </c>
      <c r="H824" s="84">
        <f t="shared" si="21"/>
        <v>1.0863350485992074E-2</v>
      </c>
      <c r="J824" s="83">
        <v>93.464427851452911</v>
      </c>
      <c r="K824" s="83">
        <v>93.553896033825083</v>
      </c>
      <c r="L824" s="83">
        <v>92.112464206718002</v>
      </c>
      <c r="M824" s="83">
        <v>92.191991479937712</v>
      </c>
      <c r="N824" s="83">
        <v>30422305.984466568</v>
      </c>
      <c r="O824" s="83" t="s">
        <v>1407</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1406</v>
      </c>
      <c r="H825" s="84">
        <f t="shared" si="21"/>
        <v>1.297081566475411E-2</v>
      </c>
      <c r="J825" s="83">
        <v>91.764532386381831</v>
      </c>
      <c r="K825" s="83">
        <v>91.933527841973685</v>
      </c>
      <c r="L825" s="83">
        <v>89.23954146165633</v>
      </c>
      <c r="M825" s="83">
        <v>89.329009644028503</v>
      </c>
      <c r="N825" s="83">
        <v>23483326.96936186</v>
      </c>
      <c r="O825" s="83" t="s">
        <v>1406</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1405</v>
      </c>
      <c r="H826" s="84">
        <f t="shared" si="21"/>
        <v>-1.5412561237407862E-3</v>
      </c>
      <c r="J826" s="83">
        <v>89.975168738938564</v>
      </c>
      <c r="K826" s="83">
        <v>90.661091470458487</v>
      </c>
      <c r="L826" s="83">
        <v>89.319068734876026</v>
      </c>
      <c r="M826" s="83">
        <v>89.627236918602364</v>
      </c>
      <c r="N826" s="83">
        <v>26480350.636218291</v>
      </c>
      <c r="O826" s="83" t="s">
        <v>1405</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1404</v>
      </c>
      <c r="H827" s="84">
        <f t="shared" si="21"/>
        <v>-2.4656858716197716E-3</v>
      </c>
      <c r="J827" s="83">
        <v>89.766409646736847</v>
      </c>
      <c r="K827" s="83">
        <v>90.909614199270052</v>
      </c>
      <c r="L827" s="83">
        <v>88.991018732844765</v>
      </c>
      <c r="M827" s="83">
        <v>89.010900551149703</v>
      </c>
      <c r="N827" s="83">
        <v>30728489.24731693</v>
      </c>
      <c r="O827" s="83" t="s">
        <v>1404</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1403</v>
      </c>
      <c r="H828" s="84">
        <f t="shared" si="21"/>
        <v>-5.4423249612234326E-3</v>
      </c>
      <c r="J828" s="83">
        <v>89.567591463687592</v>
      </c>
      <c r="K828" s="83">
        <v>89.915423874932259</v>
      </c>
      <c r="L828" s="83">
        <v>89.080486915216937</v>
      </c>
      <c r="M828" s="83">
        <v>89.557650554535144</v>
      </c>
      <c r="N828" s="83">
        <v>22859339.776151929</v>
      </c>
      <c r="O828" s="83" t="s">
        <v>1403</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1402</v>
      </c>
      <c r="H829" s="84">
        <f t="shared" si="21"/>
        <v>2.5322727147616408E-3</v>
      </c>
      <c r="J829" s="83">
        <v>88.822023277252896</v>
      </c>
      <c r="K829" s="83">
        <v>89.597414191144978</v>
      </c>
      <c r="L829" s="83">
        <v>88.334918728782242</v>
      </c>
      <c r="M829" s="83">
        <v>89.100368733521847</v>
      </c>
      <c r="N829" s="83">
        <v>31481646.718647942</v>
      </c>
      <c r="O829" s="83" t="s">
        <v>1402</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1401</v>
      </c>
      <c r="H830" s="84">
        <f t="shared" si="21"/>
        <v>-2.4385617904461032E-3</v>
      </c>
      <c r="J830" s="83">
        <v>90.531859651476466</v>
      </c>
      <c r="K830" s="83">
        <v>91.585596021637485</v>
      </c>
      <c r="L830" s="83">
        <v>89.478123281315447</v>
      </c>
      <c r="M830" s="83">
        <v>91.585596021637485</v>
      </c>
      <c r="N830" s="83">
        <v>32616453.387432907</v>
      </c>
      <c r="O830" s="83" t="s">
        <v>1401</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1400</v>
      </c>
      <c r="H831" s="84">
        <f t="shared" si="21"/>
        <v>-2.3149409009205479E-3</v>
      </c>
      <c r="J831" s="83">
        <v>91.257546019606224</v>
      </c>
      <c r="K831" s="83">
        <v>91.814236932144141</v>
      </c>
      <c r="L831" s="83">
        <v>90.333041468427226</v>
      </c>
      <c r="M831" s="83">
        <v>91.390754202249227</v>
      </c>
      <c r="N831" s="83">
        <v>30068814.171383306</v>
      </c>
      <c r="O831" s="83" t="s">
        <v>1400</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1399</v>
      </c>
      <c r="H832" s="84">
        <f t="shared" si="21"/>
        <v>-9.7462203023755967E-3</v>
      </c>
      <c r="J832" s="83">
        <v>91.506068748417789</v>
      </c>
      <c r="K832" s="83">
        <v>92.862903438637417</v>
      </c>
      <c r="L832" s="83">
        <v>91.456364202655479</v>
      </c>
      <c r="M832" s="83">
        <v>92.689036937560829</v>
      </c>
      <c r="N832" s="83">
        <v>28535818.570450272</v>
      </c>
      <c r="O832" s="83" t="s">
        <v>1399</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1398</v>
      </c>
      <c r="H833" s="84">
        <f t="shared" si="21"/>
        <v>2.7895460355487067E-3</v>
      </c>
      <c r="J833" s="83">
        <v>94.03105967314329</v>
      </c>
      <c r="K833" s="83">
        <v>95.184205134828943</v>
      </c>
      <c r="L833" s="83">
        <v>92.89779602976256</v>
      </c>
      <c r="M833" s="83">
        <v>94.508223312461482</v>
      </c>
      <c r="N833" s="83">
        <v>31279902.595525842</v>
      </c>
      <c r="O833" s="83" t="s">
        <v>1398</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1397</v>
      </c>
      <c r="H834" s="84">
        <f t="shared" si="21"/>
        <v>-1.2511313421712522E-3</v>
      </c>
      <c r="J834" s="83">
        <v>95.214027862286329</v>
      </c>
      <c r="K834" s="83">
        <v>97.301618784303457</v>
      </c>
      <c r="L834" s="83">
        <v>94.408814220936861</v>
      </c>
      <c r="M834" s="83">
        <v>94.97544604262724</v>
      </c>
      <c r="N834" s="83">
        <v>35853970.148364924</v>
      </c>
      <c r="O834" s="83" t="s">
        <v>1397</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1396</v>
      </c>
      <c r="H835" s="84">
        <f t="shared" si="21"/>
        <v>8.8293782314730063E-3</v>
      </c>
      <c r="J835" s="83">
        <v>96.526227870411375</v>
      </c>
      <c r="K835" s="83">
        <v>96.764809690070493</v>
      </c>
      <c r="L835" s="83">
        <v>93.802418762636648</v>
      </c>
      <c r="M835" s="83">
        <v>94.18017331043022</v>
      </c>
      <c r="N835" s="83">
        <v>37249998.397608325</v>
      </c>
      <c r="O835" s="83" t="s">
        <v>1396</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1395</v>
      </c>
      <c r="H836" s="84">
        <f t="shared" si="21"/>
        <v>3.3072282781247964E-3</v>
      </c>
      <c r="J836" s="83">
        <v>94.388932402631937</v>
      </c>
      <c r="K836" s="83">
        <v>94.61260285856234</v>
      </c>
      <c r="L836" s="83">
        <v>92.102523297565554</v>
      </c>
      <c r="M836" s="83">
        <v>94.100646037210524</v>
      </c>
      <c r="N836" s="83">
        <v>42765785.651978016</v>
      </c>
      <c r="O836" s="83" t="s">
        <v>1395</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1394</v>
      </c>
      <c r="H837" s="84">
        <f t="shared" si="21"/>
        <v>9.852282316737071E-3</v>
      </c>
      <c r="J837" s="83">
        <v>94.438636948394247</v>
      </c>
      <c r="K837" s="83">
        <v>94.786568768730433</v>
      </c>
      <c r="L837" s="83">
        <v>93.494250578910311</v>
      </c>
      <c r="M837" s="83">
        <v>94.448577857546724</v>
      </c>
      <c r="N837" s="83">
        <v>43372852.863582611</v>
      </c>
      <c r="O837" s="83" t="s">
        <v>1394</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1393</v>
      </c>
      <c r="H838" s="84">
        <f t="shared" si="21"/>
        <v>5.4155495978551738E-3</v>
      </c>
      <c r="J838" s="83">
        <v>94.299464220259779</v>
      </c>
      <c r="K838" s="83">
        <v>96.446700597191679</v>
      </c>
      <c r="L838" s="83">
        <v>93.971414218228517</v>
      </c>
      <c r="M838" s="83">
        <v>95.174264225676467</v>
      </c>
      <c r="N838" s="83">
        <v>49618474.772783928</v>
      </c>
      <c r="O838" s="83" t="s">
        <v>1393</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1392</v>
      </c>
      <c r="H839" s="84">
        <f t="shared" si="21"/>
        <v>-1.8006667191642345E-2</v>
      </c>
      <c r="J839" s="83">
        <v>94.895918769407515</v>
      </c>
      <c r="K839" s="83">
        <v>100.01548698292574</v>
      </c>
      <c r="L839" s="83">
        <v>93.305373305013518</v>
      </c>
      <c r="M839" s="83">
        <v>99.945900618858516</v>
      </c>
      <c r="N839" s="83">
        <v>98379908.215712279</v>
      </c>
      <c r="O839" s="83" t="s">
        <v>1392</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1391</v>
      </c>
      <c r="H840" s="84">
        <f t="shared" si="21"/>
        <v>-6.1892596591957005E-3</v>
      </c>
      <c r="J840" s="83">
        <v>99.409091524625524</v>
      </c>
      <c r="K840" s="83">
        <v>102.96793700120712</v>
      </c>
      <c r="L840" s="83">
        <v>97.87322106057006</v>
      </c>
      <c r="M840" s="83">
        <v>102.08319608663795</v>
      </c>
      <c r="N840" s="83">
        <v>73983202.011036634</v>
      </c>
      <c r="O840" s="83" t="s">
        <v>1391</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1390</v>
      </c>
      <c r="H841" s="84">
        <f t="shared" si="21"/>
        <v>1.5247877804092758E-2</v>
      </c>
      <c r="J841" s="83">
        <v>107.40158248320543</v>
      </c>
      <c r="K841" s="83">
        <v>108.02785975981057</v>
      </c>
      <c r="L841" s="83">
        <v>102.93562904646161</v>
      </c>
      <c r="M841" s="83">
        <v>103.01764154696943</v>
      </c>
      <c r="N841" s="83">
        <v>33939378.665021047</v>
      </c>
      <c r="O841" s="83" t="s">
        <v>1390</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1389</v>
      </c>
      <c r="H842" s="84">
        <f t="shared" si="21"/>
        <v>2.2571864834364241E-4</v>
      </c>
      <c r="J842" s="83">
        <v>102.85858700053004</v>
      </c>
      <c r="K842" s="83">
        <v>104.08131882628292</v>
      </c>
      <c r="L842" s="83">
        <v>101.60603244731975</v>
      </c>
      <c r="M842" s="83">
        <v>102.07822563206172</v>
      </c>
      <c r="N842" s="83">
        <v>25725057.545330316</v>
      </c>
      <c r="O842" s="83" t="s">
        <v>1389</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1388</v>
      </c>
      <c r="H843" s="84">
        <f t="shared" si="21"/>
        <v>1.6392142347250171E-3</v>
      </c>
      <c r="J843" s="83">
        <v>104.59824610221098</v>
      </c>
      <c r="K843" s="83">
        <v>107.38170066490049</v>
      </c>
      <c r="L843" s="83">
        <v>102.68959154493817</v>
      </c>
      <c r="M843" s="83">
        <v>102.89835063713988</v>
      </c>
      <c r="N843" s="83">
        <v>37042307.132319115</v>
      </c>
      <c r="O843" s="83" t="s">
        <v>1388</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1387</v>
      </c>
      <c r="H844" s="84">
        <f t="shared" si="21"/>
        <v>4.432786885245843E-3</v>
      </c>
      <c r="J844" s="83">
        <v>108.15709157879257</v>
      </c>
      <c r="K844" s="83">
        <v>108.17697339709748</v>
      </c>
      <c r="L844" s="83">
        <v>105.91044611033604</v>
      </c>
      <c r="M844" s="83">
        <v>106.1589688391476</v>
      </c>
      <c r="N844" s="83">
        <v>46899761.666618474</v>
      </c>
      <c r="O844" s="83" t="s">
        <v>1387</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1386</v>
      </c>
      <c r="H845" s="84">
        <f t="shared" si="21"/>
        <v>1.36666308667166E-2</v>
      </c>
      <c r="J845" s="83">
        <v>100.83064153342768</v>
      </c>
      <c r="K845" s="83">
        <v>101.58605121992329</v>
      </c>
      <c r="L845" s="83">
        <v>97.83842787853645</v>
      </c>
      <c r="M845" s="83">
        <v>99.150627886661496</v>
      </c>
      <c r="N845" s="83">
        <v>26549450.955863588</v>
      </c>
      <c r="O845" s="83" t="s">
        <v>1386</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1385</v>
      </c>
      <c r="H846" s="84">
        <f t="shared" si="21"/>
        <v>1.3103279889313812E-2</v>
      </c>
      <c r="J846" s="83">
        <v>99.279859705643517</v>
      </c>
      <c r="K846" s="83">
        <v>99.319623342253365</v>
      </c>
      <c r="L846" s="83">
        <v>97.212150601931313</v>
      </c>
      <c r="M846" s="83">
        <v>97.281736965998533</v>
      </c>
      <c r="N846" s="83">
        <v>22439374.163754616</v>
      </c>
      <c r="O846" s="83" t="s">
        <v>1385</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1384</v>
      </c>
      <c r="H847" s="84">
        <f t="shared" si="21"/>
        <v>-5.2411184654869158E-3</v>
      </c>
      <c r="J847" s="83">
        <v>97.371205148370706</v>
      </c>
      <c r="K847" s="83">
        <v>98.821384975531942</v>
      </c>
      <c r="L847" s="83">
        <v>96.94374605481481</v>
      </c>
      <c r="M847" s="83">
        <v>98.161507425991473</v>
      </c>
      <c r="N847" s="83">
        <v>24509973.510787282</v>
      </c>
      <c r="O847" s="83" t="s">
        <v>1384</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1383</v>
      </c>
      <c r="H848" s="84">
        <f t="shared" si="21"/>
        <v>5.3385100703713384E-3</v>
      </c>
      <c r="J848" s="83">
        <v>100.11489607445036</v>
      </c>
      <c r="K848" s="83">
        <v>100.97975517071461</v>
      </c>
      <c r="L848" s="83">
        <v>98.385177881921877</v>
      </c>
      <c r="M848" s="83">
        <v>98.464705155141587</v>
      </c>
      <c r="N848" s="83">
        <v>29192857.066610556</v>
      </c>
      <c r="O848" s="83" t="s">
        <v>1383</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1382</v>
      </c>
      <c r="H849" s="84">
        <f t="shared" si="21"/>
        <v>3.6441181234143638E-3</v>
      </c>
      <c r="J849" s="83">
        <v>98.57405515581867</v>
      </c>
      <c r="K849" s="83">
        <v>98.62375970158098</v>
      </c>
      <c r="L849" s="83">
        <v>96.247882414142424</v>
      </c>
      <c r="M849" s="83">
        <v>97.699255150401967</v>
      </c>
      <c r="N849" s="83">
        <v>24687943.148459882</v>
      </c>
      <c r="O849" s="83" t="s">
        <v>1382</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1381</v>
      </c>
      <c r="H850" s="84">
        <f t="shared" si="21"/>
        <v>1.1270548133487379E-2</v>
      </c>
      <c r="J850" s="83">
        <v>96.15841423177028</v>
      </c>
      <c r="K850" s="83">
        <v>97.142564237864065</v>
      </c>
      <c r="L850" s="83">
        <v>94.699088768188773</v>
      </c>
      <c r="M850" s="83">
        <v>96.62563696193601</v>
      </c>
      <c r="N850" s="83">
        <v>31185125.54993071</v>
      </c>
      <c r="O850" s="83" t="s">
        <v>1381</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1380</v>
      </c>
      <c r="H851" s="84">
        <f t="shared" si="21"/>
        <v>3.2190304716697149E-3</v>
      </c>
      <c r="J851" s="83">
        <v>98.62375970158098</v>
      </c>
      <c r="K851" s="83">
        <v>100.49265062224394</v>
      </c>
      <c r="L851" s="83">
        <v>98.116773334805401</v>
      </c>
      <c r="M851" s="83">
        <v>98.961750612764703</v>
      </c>
      <c r="N851" s="83">
        <v>27554192.056180932</v>
      </c>
      <c r="O851" s="83" t="s">
        <v>1380</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1379</v>
      </c>
      <c r="H852" s="84">
        <f t="shared" si="21"/>
        <v>9.9585745247043889E-3</v>
      </c>
      <c r="J852" s="83">
        <v>100.61194153207349</v>
      </c>
      <c r="K852" s="83">
        <v>100.80081880597029</v>
      </c>
      <c r="L852" s="83">
        <v>98.166477880567712</v>
      </c>
      <c r="M852" s="83">
        <v>98.544232428361283</v>
      </c>
      <c r="N852" s="83">
        <v>31980759.015511744</v>
      </c>
      <c r="O852" s="83" t="s">
        <v>1379</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1378</v>
      </c>
      <c r="H853" s="84">
        <f t="shared" si="21"/>
        <v>1.4674292090947061E-2</v>
      </c>
      <c r="J853" s="83">
        <v>98.693346065648228</v>
      </c>
      <c r="K853" s="83">
        <v>98.832518793782697</v>
      </c>
      <c r="L853" s="83">
        <v>95.343259681268336</v>
      </c>
      <c r="M853" s="83">
        <v>95.383023317878198</v>
      </c>
      <c r="N853" s="83">
        <v>54023995.36736165</v>
      </c>
      <c r="O853" s="83" t="s">
        <v>1378</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1377</v>
      </c>
      <c r="H854" s="84">
        <f t="shared" si="21"/>
        <v>-1.7330053667263812E-3</v>
      </c>
      <c r="J854" s="83">
        <v>93.355077850775828</v>
      </c>
      <c r="K854" s="83">
        <v>93.842182399246497</v>
      </c>
      <c r="L854" s="83">
        <v>90.840027835202804</v>
      </c>
      <c r="M854" s="83">
        <v>90.849968744355266</v>
      </c>
      <c r="N854" s="83">
        <v>28878297.306326926</v>
      </c>
      <c r="O854" s="83" t="s">
        <v>1377</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1376</v>
      </c>
      <c r="H855" s="84">
        <f t="shared" si="21"/>
        <v>-1.8927100662721297E-2</v>
      </c>
      <c r="J855" s="83">
        <v>91.237664201301314</v>
      </c>
      <c r="K855" s="83">
        <v>93.03498057606653</v>
      </c>
      <c r="L855" s="83">
        <v>90.859909653507742</v>
      </c>
      <c r="M855" s="83">
        <v>92.390809662986968</v>
      </c>
      <c r="N855" s="83">
        <v>19758375.91789519</v>
      </c>
      <c r="O855" s="83" t="s">
        <v>1376</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1375</v>
      </c>
      <c r="H856" s="84">
        <f t="shared" si="21"/>
        <v>-1.4200278543925471E-3</v>
      </c>
      <c r="J856" s="83">
        <v>91.615418749094886</v>
      </c>
      <c r="K856" s="83">
        <v>92.420632390444354</v>
      </c>
      <c r="L856" s="83">
        <v>90.303218740969825</v>
      </c>
      <c r="M856" s="83">
        <v>92.231755116547561</v>
      </c>
      <c r="N856" s="83">
        <v>23072158.339077428</v>
      </c>
      <c r="O856" s="83" t="s">
        <v>1375</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1374</v>
      </c>
      <c r="H857" s="84">
        <f t="shared" si="21"/>
        <v>1.257822161923472E-2</v>
      </c>
      <c r="J857" s="83">
        <v>92.251636934852485</v>
      </c>
      <c r="K857" s="83">
        <v>92.430573299596816</v>
      </c>
      <c r="L857" s="83">
        <v>90.392686923341998</v>
      </c>
      <c r="M857" s="83">
        <v>90.987153290659251</v>
      </c>
      <c r="N857" s="83">
        <v>18741453.839143895</v>
      </c>
      <c r="O857" s="83" t="s">
        <v>1374</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1373</v>
      </c>
      <c r="H858" s="84">
        <f t="shared" si="21"/>
        <v>9.0539947322199055E-4</v>
      </c>
      <c r="J858" s="83">
        <v>91.36689602028332</v>
      </c>
      <c r="K858" s="83">
        <v>92.072700570108168</v>
      </c>
      <c r="L858" s="83">
        <v>90.034814193853336</v>
      </c>
      <c r="M858" s="83">
        <v>91.854000568753989</v>
      </c>
      <c r="N858" s="83">
        <v>22889471.82900605</v>
      </c>
      <c r="O858" s="83" t="s">
        <v>1373</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1372</v>
      </c>
      <c r="H859" s="84">
        <f t="shared" si="21"/>
        <v>8.4348381010515006E-3</v>
      </c>
      <c r="J859" s="83">
        <v>91.71482784061952</v>
      </c>
      <c r="K859" s="83">
        <v>91.903705114516299</v>
      </c>
      <c r="L859" s="83">
        <v>89.209718734198944</v>
      </c>
      <c r="M859" s="83">
        <v>89.527827827077758</v>
      </c>
      <c r="N859" s="83">
        <v>26153386.577886179</v>
      </c>
      <c r="O859" s="83" t="s">
        <v>1372</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1371</v>
      </c>
      <c r="H860" s="84">
        <f t="shared" si="21"/>
        <v>8.5150629496402175E-3</v>
      </c>
      <c r="J860" s="83">
        <v>88.712673276575813</v>
      </c>
      <c r="K860" s="83">
        <v>88.946284641658679</v>
      </c>
      <c r="L860" s="83">
        <v>86.187682351850327</v>
      </c>
      <c r="M860" s="83">
        <v>86.207564170155251</v>
      </c>
      <c r="N860" s="83">
        <v>22991448.417309232</v>
      </c>
      <c r="O860" s="83" t="s">
        <v>1371</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1370</v>
      </c>
      <c r="H861" s="84">
        <f t="shared" si="21"/>
        <v>-6.6902684470214746E-3</v>
      </c>
      <c r="J861" s="83">
        <v>88.275273273867469</v>
      </c>
      <c r="K861" s="83">
        <v>90.293277831817363</v>
      </c>
      <c r="L861" s="83">
        <v>88.05657327251329</v>
      </c>
      <c r="M861" s="83">
        <v>88.667939185389727</v>
      </c>
      <c r="N861" s="83">
        <v>23133378.091784779</v>
      </c>
      <c r="O861" s="83" t="s">
        <v>1370</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1369</v>
      </c>
      <c r="H862" s="84">
        <f t="shared" si="21"/>
        <v>1.4221109815410138E-2</v>
      </c>
      <c r="J862" s="83">
        <v>87.639055088109856</v>
      </c>
      <c r="K862" s="83">
        <v>87.947223271836208</v>
      </c>
      <c r="L862" s="83">
        <v>85.06435961762206</v>
      </c>
      <c r="M862" s="83">
        <v>86.843782355912865</v>
      </c>
      <c r="N862" s="83">
        <v>26770819.038626406</v>
      </c>
      <c r="O862" s="83" t="s">
        <v>1369</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1368</v>
      </c>
      <c r="H863" s="84">
        <f t="shared" si="21"/>
        <v>-5.9019758788810828E-3</v>
      </c>
      <c r="J863" s="83">
        <v>86.257268715917562</v>
      </c>
      <c r="K863" s="83">
        <v>87.688759633872166</v>
      </c>
      <c r="L863" s="83">
        <v>86.048509623715859</v>
      </c>
      <c r="M863" s="83">
        <v>87.549586905737698</v>
      </c>
      <c r="N863" s="83">
        <v>23273609.732434534</v>
      </c>
      <c r="O863" s="83" t="s">
        <v>1368</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1367</v>
      </c>
      <c r="H864" s="84">
        <f t="shared" si="21"/>
        <v>1.1644419199090539E-3</v>
      </c>
      <c r="J864" s="83">
        <v>88.185805091495297</v>
      </c>
      <c r="K864" s="83">
        <v>90.700855107068321</v>
      </c>
      <c r="L864" s="83">
        <v>87.281182358621209</v>
      </c>
      <c r="M864" s="83">
        <v>90.472214196561694</v>
      </c>
      <c r="N864" s="83">
        <v>27207252.963678952</v>
      </c>
      <c r="O864" s="83" t="s">
        <v>1367</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1366</v>
      </c>
      <c r="H865" s="84">
        <f t="shared" si="21"/>
        <v>-9.0350273655717128E-3</v>
      </c>
      <c r="J865" s="83">
        <v>89.169955097589096</v>
      </c>
      <c r="K865" s="83">
        <v>91.009023290794673</v>
      </c>
      <c r="L865" s="83">
        <v>88.493973275221634</v>
      </c>
      <c r="M865" s="83">
        <v>89.299186916571102</v>
      </c>
      <c r="N865" s="83">
        <v>20861730.735023052</v>
      </c>
      <c r="O865" s="83" t="s">
        <v>1366</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1365</v>
      </c>
      <c r="H866" s="84">
        <f t="shared" si="21"/>
        <v>4.4312301666713516E-3</v>
      </c>
      <c r="J866" s="83">
        <v>88.205686909800235</v>
      </c>
      <c r="K866" s="83">
        <v>88.305096001324856</v>
      </c>
      <c r="L866" s="83">
        <v>86.515732353881603</v>
      </c>
      <c r="M866" s="83">
        <v>86.848752810489088</v>
      </c>
      <c r="N866" s="83">
        <v>19304367.141556866</v>
      </c>
      <c r="O866" s="83" t="s">
        <v>1365</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1364</v>
      </c>
      <c r="H867" s="84">
        <f t="shared" si="21"/>
        <v>9.7446332865207541E-3</v>
      </c>
      <c r="J867" s="83">
        <v>88.424386911154414</v>
      </c>
      <c r="K867" s="83">
        <v>88.836934640981596</v>
      </c>
      <c r="L867" s="83">
        <v>86.475968717271741</v>
      </c>
      <c r="M867" s="83">
        <v>86.515732353881603</v>
      </c>
      <c r="N867" s="83">
        <v>18389324.07452042</v>
      </c>
      <c r="O867" s="83" t="s">
        <v>1364</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1363</v>
      </c>
      <c r="H868" s="84">
        <f t="shared" si="21"/>
        <v>-1.2128303179042121E-2</v>
      </c>
      <c r="J868" s="83">
        <v>85.949100532191224</v>
      </c>
      <c r="K868" s="83">
        <v>87.996927817598518</v>
      </c>
      <c r="L868" s="83">
        <v>85.859731758910584</v>
      </c>
      <c r="M868" s="83">
        <v>86.982955084047333</v>
      </c>
      <c r="N868" s="83">
        <v>17985846.893662527</v>
      </c>
      <c r="O868" s="83" t="s">
        <v>1363</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1362</v>
      </c>
      <c r="H869" s="84">
        <f t="shared" si="21"/>
        <v>-3.6672731407776382E-3</v>
      </c>
      <c r="J869" s="83">
        <v>87.410414177603229</v>
      </c>
      <c r="K869" s="83">
        <v>88.971136914539841</v>
      </c>
      <c r="L869" s="83">
        <v>87.017748266080957</v>
      </c>
      <c r="M869" s="83">
        <v>88.782259640643062</v>
      </c>
      <c r="N869" s="83">
        <v>15562832.093850864</v>
      </c>
      <c r="O869" s="83" t="s">
        <v>1362</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1361</v>
      </c>
      <c r="H870" s="84">
        <f t="shared" si="21"/>
        <v>8.4257587481730845E-3</v>
      </c>
      <c r="J870" s="83">
        <v>89.279305098266192</v>
      </c>
      <c r="K870" s="83">
        <v>89.567591463687592</v>
      </c>
      <c r="L870" s="83">
        <v>87.102245993876892</v>
      </c>
      <c r="M870" s="83">
        <v>87.102245993876892</v>
      </c>
      <c r="N870" s="83">
        <v>17920906.153323896</v>
      </c>
      <c r="O870" s="83" t="s">
        <v>1361</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1360</v>
      </c>
      <c r="H871" s="84">
        <f t="shared" si="21"/>
        <v>-5.8810159668162276E-3</v>
      </c>
      <c r="J871" s="83">
        <v>87.738464179634491</v>
      </c>
      <c r="K871" s="83">
        <v>88.653027821661055</v>
      </c>
      <c r="L871" s="83">
        <v>86.426363580600963</v>
      </c>
      <c r="M871" s="83">
        <v>88.40450509284949</v>
      </c>
      <c r="N871" s="83">
        <v>23796682.614426609</v>
      </c>
      <c r="O871" s="83" t="s">
        <v>1360</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1359</v>
      </c>
      <c r="H872" s="84">
        <f t="shared" si="21"/>
        <v>7.6660988074956915E-3</v>
      </c>
      <c r="J872" s="83">
        <v>89.716705100974536</v>
      </c>
      <c r="K872" s="83">
        <v>90.377775559613298</v>
      </c>
      <c r="L872" s="83">
        <v>88.384623274544552</v>
      </c>
      <c r="M872" s="83">
        <v>89.199777825046482</v>
      </c>
      <c r="N872" s="83">
        <v>20457270.746672392</v>
      </c>
      <c r="O872" s="83" t="s">
        <v>1359</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1358</v>
      </c>
      <c r="H873" s="84">
        <f t="shared" si="21"/>
        <v>3.5012196871861967E-3</v>
      </c>
      <c r="J873" s="83">
        <v>89.100368733521847</v>
      </c>
      <c r="K873" s="83">
        <v>89.249482370808792</v>
      </c>
      <c r="L873" s="83">
        <v>87.519764178280326</v>
      </c>
      <c r="M873" s="83">
        <v>88.205686909800235</v>
      </c>
      <c r="N873" s="83">
        <v>22107480.978795502</v>
      </c>
      <c r="O873" s="83" t="s">
        <v>1358</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1357</v>
      </c>
      <c r="H874" s="84">
        <f t="shared" si="21"/>
        <v>-9.3750882444300077E-3</v>
      </c>
      <c r="J874" s="83">
        <v>88.623205094203655</v>
      </c>
      <c r="K874" s="83">
        <v>90.661091470458487</v>
      </c>
      <c r="L874" s="83">
        <v>88.399534638273252</v>
      </c>
      <c r="M874" s="83">
        <v>90.342982377579673</v>
      </c>
      <c r="N874" s="83">
        <v>23157375.896848805</v>
      </c>
      <c r="O874" s="83" t="s">
        <v>1357</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1356</v>
      </c>
      <c r="H875" s="84">
        <f t="shared" si="21"/>
        <v>-5.0302404899212894E-3</v>
      </c>
      <c r="J875" s="83">
        <v>90.323100559274749</v>
      </c>
      <c r="K875" s="83">
        <v>91.207841473843914</v>
      </c>
      <c r="L875" s="83">
        <v>89.478123281315447</v>
      </c>
      <c r="M875" s="83">
        <v>90.661091470458487</v>
      </c>
      <c r="N875" s="83">
        <v>48773715.015783258</v>
      </c>
      <c r="O875" s="83" t="s">
        <v>1356</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1355</v>
      </c>
      <c r="H876" s="84">
        <f t="shared" si="21"/>
        <v>-1.1973404695561074E-2</v>
      </c>
      <c r="J876" s="83">
        <v>90.661091470458487</v>
      </c>
      <c r="K876" s="83">
        <v>93.474368760605387</v>
      </c>
      <c r="L876" s="83">
        <v>89.895641465718867</v>
      </c>
      <c r="M876" s="83">
        <v>92.987264212134718</v>
      </c>
      <c r="N876" s="83">
        <v>28466969.736857377</v>
      </c>
      <c r="O876" s="83" t="s">
        <v>1355</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1354</v>
      </c>
      <c r="H877" s="84">
        <f t="shared" si="21"/>
        <v>-5.2560281766458328E-3</v>
      </c>
      <c r="J877" s="83">
        <v>94.746805132120585</v>
      </c>
      <c r="K877" s="83">
        <v>96.645518780240934</v>
      </c>
      <c r="L877" s="83">
        <v>93.384900578233214</v>
      </c>
      <c r="M877" s="83">
        <v>94.97544604262724</v>
      </c>
      <c r="N877" s="83">
        <v>26610180.813740868</v>
      </c>
      <c r="O877" s="83" t="s">
        <v>1354</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1353</v>
      </c>
      <c r="H878" s="84">
        <f t="shared" si="21"/>
        <v>-2.0471480469889336E-2</v>
      </c>
      <c r="J878" s="83">
        <v>95.283614226353563</v>
      </c>
      <c r="K878" s="83">
        <v>99.210273341576269</v>
      </c>
      <c r="L878" s="83">
        <v>94.816391496187819</v>
      </c>
      <c r="M878" s="83">
        <v>97.49049605820025</v>
      </c>
      <c r="N878" s="83">
        <v>34995312.266164526</v>
      </c>
      <c r="O878" s="83" t="s">
        <v>1353</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1352</v>
      </c>
      <c r="H879" s="84">
        <f t="shared" si="21"/>
        <v>1.2145301976371981E-2</v>
      </c>
      <c r="J879" s="83">
        <v>93.007146030439642</v>
      </c>
      <c r="K879" s="83">
        <v>93.319787623284583</v>
      </c>
      <c r="L879" s="83">
        <v>91.356955111130858</v>
      </c>
      <c r="M879" s="83">
        <v>92.539923300273912</v>
      </c>
      <c r="N879" s="83">
        <v>27543706.093740147</v>
      </c>
      <c r="O879" s="83" t="s">
        <v>1352</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1351</v>
      </c>
      <c r="H880" s="84">
        <f t="shared" ref="H880:H943" si="23">B880/E880-1</f>
        <v>-4.077134986225972E-3</v>
      </c>
      <c r="J880" s="83">
        <v>92.520041481968974</v>
      </c>
      <c r="K880" s="83">
        <v>93.931650581618655</v>
      </c>
      <c r="L880" s="83">
        <v>92.470336936206664</v>
      </c>
      <c r="M880" s="83">
        <v>93.34513694162338</v>
      </c>
      <c r="N880" s="83">
        <v>22015398.857737869</v>
      </c>
      <c r="O880" s="83" t="s">
        <v>1351</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1350</v>
      </c>
      <c r="H881" s="84">
        <f t="shared" si="23"/>
        <v>2.8915264505824378E-3</v>
      </c>
      <c r="J881" s="83">
        <v>93.39484148738569</v>
      </c>
      <c r="K881" s="83">
        <v>95.303496044658502</v>
      </c>
      <c r="L881" s="83">
        <v>93.245727850098746</v>
      </c>
      <c r="M881" s="83">
        <v>95.124559679914157</v>
      </c>
      <c r="N881" s="83">
        <v>25745363.535145141</v>
      </c>
      <c r="O881" s="83" t="s">
        <v>1350</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1349</v>
      </c>
      <c r="H882" s="84">
        <f t="shared" si="23"/>
        <v>7.7551585652946287E-4</v>
      </c>
      <c r="J882" s="83">
        <v>94.587750585681192</v>
      </c>
      <c r="K882" s="83">
        <v>96.734986962613107</v>
      </c>
      <c r="L882" s="83">
        <v>94.46348922127541</v>
      </c>
      <c r="M882" s="83">
        <v>96.198177868380114</v>
      </c>
      <c r="N882" s="83">
        <v>26806277.566070314</v>
      </c>
      <c r="O882" s="83" t="s">
        <v>1349</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1348</v>
      </c>
      <c r="H883" s="84">
        <f t="shared" si="23"/>
        <v>-1.3784085646571742E-2</v>
      </c>
      <c r="J883" s="83">
        <v>96.734986962613107</v>
      </c>
      <c r="K883" s="83">
        <v>99.617850616827226</v>
      </c>
      <c r="L883" s="83">
        <v>96.188634595593768</v>
      </c>
      <c r="M883" s="83">
        <v>99.081041522594262</v>
      </c>
      <c r="N883" s="83">
        <v>21001723.966895137</v>
      </c>
      <c r="O883" s="83" t="s">
        <v>1348</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1347</v>
      </c>
      <c r="H884" s="84">
        <f t="shared" si="23"/>
        <v>-1.061193708252528E-2</v>
      </c>
      <c r="J884" s="83">
        <v>99.279859705643517</v>
      </c>
      <c r="K884" s="83">
        <v>101.14865121721495</v>
      </c>
      <c r="L884" s="83">
        <v>98.767902884291701</v>
      </c>
      <c r="M884" s="83">
        <v>99.225184705304969</v>
      </c>
      <c r="N884" s="83">
        <v>20074165.947947156</v>
      </c>
      <c r="O884" s="83" t="s">
        <v>1347</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1346</v>
      </c>
      <c r="H885" s="84">
        <f t="shared" si="23"/>
        <v>1.1740518314126369E-2</v>
      </c>
      <c r="J885" s="83">
        <v>100.23418698427992</v>
      </c>
      <c r="K885" s="83">
        <v>100.55229607715873</v>
      </c>
      <c r="L885" s="83">
        <v>98.583996064971132</v>
      </c>
      <c r="M885" s="83">
        <v>98.782814248020387</v>
      </c>
      <c r="N885" s="83">
        <v>18933406.101329826</v>
      </c>
      <c r="O885" s="83" t="s">
        <v>1346</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1345</v>
      </c>
      <c r="H886" s="84">
        <f t="shared" si="23"/>
        <v>-3.5384574453933837E-3</v>
      </c>
      <c r="J886" s="83">
        <v>100.68152789614074</v>
      </c>
      <c r="K886" s="83">
        <v>101.98378699511333</v>
      </c>
      <c r="L886" s="83">
        <v>100.07513243784052</v>
      </c>
      <c r="M886" s="83">
        <v>100.80081880597029</v>
      </c>
      <c r="N886" s="83">
        <v>21900950.573124167</v>
      </c>
      <c r="O886" s="83" t="s">
        <v>1345</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1344</v>
      </c>
      <c r="H887" s="84">
        <f t="shared" si="23"/>
        <v>3.0375567478332588E-2</v>
      </c>
      <c r="J887" s="83">
        <v>100.8505233517326</v>
      </c>
      <c r="K887" s="83">
        <v>100.8505233517326</v>
      </c>
      <c r="L887" s="83">
        <v>94.110586946362986</v>
      </c>
      <c r="M887" s="83">
        <v>94.557927858223806</v>
      </c>
      <c r="N887" s="83">
        <v>40125177.072077923</v>
      </c>
      <c r="O887" s="83" t="s">
        <v>1344</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1343</v>
      </c>
      <c r="H888" s="84">
        <f t="shared" si="23"/>
        <v>-1.7036243233587989E-3</v>
      </c>
      <c r="J888" s="83">
        <v>94.876036951102606</v>
      </c>
      <c r="K888" s="83">
        <v>95.820522729678075</v>
      </c>
      <c r="L888" s="83">
        <v>93.832241490094034</v>
      </c>
      <c r="M888" s="83">
        <v>95.432727863640508</v>
      </c>
      <c r="N888" s="83">
        <v>20340198.95956007</v>
      </c>
      <c r="O888" s="83" t="s">
        <v>1343</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1342</v>
      </c>
      <c r="H889" s="84">
        <f t="shared" si="23"/>
        <v>-7.932181213542E-3</v>
      </c>
      <c r="J889" s="83">
        <v>95.681250592452074</v>
      </c>
      <c r="K889" s="83">
        <v>97.251914238541147</v>
      </c>
      <c r="L889" s="83">
        <v>95.323377862963412</v>
      </c>
      <c r="M889" s="83">
        <v>96.62563696193601</v>
      </c>
      <c r="N889" s="83">
        <v>20100751.041518256</v>
      </c>
      <c r="O889" s="83" t="s">
        <v>1342</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1341</v>
      </c>
      <c r="H890" s="84">
        <f t="shared" si="23"/>
        <v>1.109938005901645E-3</v>
      </c>
      <c r="J890" s="83">
        <v>97.023273328034506</v>
      </c>
      <c r="K890" s="83">
        <v>98.35535515446449</v>
      </c>
      <c r="L890" s="83">
        <v>96.953686963967272</v>
      </c>
      <c r="M890" s="83">
        <v>97.883161969722522</v>
      </c>
      <c r="N890" s="83">
        <v>8618747.9118824732</v>
      </c>
      <c r="O890" s="83" t="s">
        <v>1341</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1340</v>
      </c>
      <c r="H891" s="84">
        <f t="shared" si="23"/>
        <v>7.1621143215054861E-3</v>
      </c>
      <c r="J891" s="83">
        <v>98.236064244634932</v>
      </c>
      <c r="K891" s="83">
        <v>98.483095837073634</v>
      </c>
      <c r="L891" s="83">
        <v>96.764809690070493</v>
      </c>
      <c r="M891" s="83">
        <v>96.764809690070493</v>
      </c>
      <c r="N891" s="83">
        <v>17673291.980188612</v>
      </c>
      <c r="O891" s="83" t="s">
        <v>1340</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1339</v>
      </c>
      <c r="H892" s="84">
        <f t="shared" si="23"/>
        <v>8.3125291487200492E-3</v>
      </c>
      <c r="J892" s="83">
        <v>96.754868780918017</v>
      </c>
      <c r="K892" s="83">
        <v>96.971083554984091</v>
      </c>
      <c r="L892" s="83">
        <v>93.852123308398959</v>
      </c>
      <c r="M892" s="83">
        <v>95.591782410079901</v>
      </c>
      <c r="N892" s="83">
        <v>18981010.399160348</v>
      </c>
      <c r="O892" s="83" t="s">
        <v>1339</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1338</v>
      </c>
      <c r="H893" s="84">
        <f t="shared" si="23"/>
        <v>-1.6539405132731666E-4</v>
      </c>
      <c r="J893" s="83">
        <v>95.263732408048639</v>
      </c>
      <c r="K893" s="83">
        <v>98.136655153110311</v>
      </c>
      <c r="L893" s="83">
        <v>95.104677861609247</v>
      </c>
      <c r="M893" s="83">
        <v>96.983509691424672</v>
      </c>
      <c r="N893" s="83">
        <v>18808012.137771551</v>
      </c>
      <c r="O893" s="83" t="s">
        <v>1338</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1337</v>
      </c>
      <c r="H894" s="84">
        <f t="shared" si="23"/>
        <v>-4.0223280249547244E-3</v>
      </c>
      <c r="J894" s="83">
        <v>97.222091511083761</v>
      </c>
      <c r="K894" s="83">
        <v>98.57405515581867</v>
      </c>
      <c r="L894" s="83">
        <v>96.168355140922728</v>
      </c>
      <c r="M894" s="83">
        <v>98.424941518531739</v>
      </c>
      <c r="N894" s="83">
        <v>25118306.200207539</v>
      </c>
      <c r="O894" s="83" t="s">
        <v>1337</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1336</v>
      </c>
      <c r="H895" s="84">
        <f t="shared" si="23"/>
        <v>1.0005574136008999E-2</v>
      </c>
      <c r="J895" s="83">
        <v>97.917955151756146</v>
      </c>
      <c r="K895" s="83">
        <v>98.892164248697483</v>
      </c>
      <c r="L895" s="83">
        <v>96.526227870411375</v>
      </c>
      <c r="M895" s="83">
        <v>96.605755143631086</v>
      </c>
      <c r="N895" s="83">
        <v>21948427.11604007</v>
      </c>
      <c r="O895" s="83" t="s">
        <v>1336</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1335</v>
      </c>
      <c r="H896" s="84">
        <f t="shared" si="23"/>
        <v>-3.4548944337812193E-3</v>
      </c>
      <c r="J896" s="83">
        <v>98.405059700226801</v>
      </c>
      <c r="K896" s="83">
        <v>99.259977887338579</v>
      </c>
      <c r="L896" s="83">
        <v>97.322991738981258</v>
      </c>
      <c r="M896" s="83">
        <v>97.44079151243794</v>
      </c>
      <c r="N896" s="83">
        <v>24806780.367660034</v>
      </c>
      <c r="O896" s="83" t="s">
        <v>1335</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1334</v>
      </c>
      <c r="H897" s="84">
        <f t="shared" si="23"/>
        <v>-6.5916180659160162E-3</v>
      </c>
      <c r="J897" s="83">
        <v>98.136655153110311</v>
      </c>
      <c r="K897" s="83">
        <v>99.826609709028958</v>
      </c>
      <c r="L897" s="83">
        <v>96.446700597191679</v>
      </c>
      <c r="M897" s="83">
        <v>98.086950607348001</v>
      </c>
      <c r="N897" s="83">
        <v>32020178.951253027</v>
      </c>
      <c r="O897" s="83" t="s">
        <v>1334</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1333</v>
      </c>
      <c r="H898" s="84">
        <f t="shared" si="23"/>
        <v>-3.7029925665851282E-3</v>
      </c>
      <c r="J898" s="83">
        <v>95.462550591097894</v>
      </c>
      <c r="K898" s="83">
        <v>96.605755143631086</v>
      </c>
      <c r="L898" s="83">
        <v>94.550472176359449</v>
      </c>
      <c r="M898" s="83">
        <v>94.935682406017378</v>
      </c>
      <c r="N898" s="83">
        <v>24313747.997599006</v>
      </c>
      <c r="O898" s="83" t="s">
        <v>1333</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1332</v>
      </c>
      <c r="H899" s="84">
        <f t="shared" si="23"/>
        <v>6.7914982540075997E-3</v>
      </c>
      <c r="J899" s="83">
        <v>96.15841423177028</v>
      </c>
      <c r="K899" s="83">
        <v>96.784691508375417</v>
      </c>
      <c r="L899" s="83">
        <v>93.603600579587393</v>
      </c>
      <c r="M899" s="83">
        <v>94.150350582972834</v>
      </c>
      <c r="N899" s="83">
        <v>30750821.208769873</v>
      </c>
      <c r="O899" s="83" t="s">
        <v>1332</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1331</v>
      </c>
      <c r="H900" s="84">
        <f t="shared" si="23"/>
        <v>1.7306181981375568E-2</v>
      </c>
      <c r="J900" s="83">
        <v>93.613541488739855</v>
      </c>
      <c r="K900" s="83">
        <v>93.991296036533427</v>
      </c>
      <c r="L900" s="83">
        <v>91.108432382319293</v>
      </c>
      <c r="M900" s="83">
        <v>91.794355113839217</v>
      </c>
      <c r="N900" s="83">
        <v>42623079.388572663</v>
      </c>
      <c r="O900" s="83" t="s">
        <v>1331</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1330</v>
      </c>
      <c r="H901" s="84">
        <f t="shared" si="23"/>
        <v>-1.492494557121582E-2</v>
      </c>
      <c r="J901" s="83">
        <v>86.883545992522713</v>
      </c>
      <c r="K901" s="83">
        <v>88.961196005387379</v>
      </c>
      <c r="L901" s="83">
        <v>86.843682946821332</v>
      </c>
      <c r="M901" s="83">
        <v>88.02178009047968</v>
      </c>
      <c r="N901" s="83">
        <v>26902854.245856408</v>
      </c>
      <c r="O901" s="83" t="s">
        <v>1330</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1329</v>
      </c>
      <c r="H902" s="84">
        <f t="shared" si="23"/>
        <v>2.3700065674883142E-3</v>
      </c>
      <c r="J902" s="83">
        <v>88.384623274544552</v>
      </c>
      <c r="K902" s="83">
        <v>89.870789192837705</v>
      </c>
      <c r="L902" s="83">
        <v>87.132068721334278</v>
      </c>
      <c r="M902" s="83">
        <v>88.633146003356117</v>
      </c>
      <c r="N902" s="83">
        <v>30351349.697754577</v>
      </c>
      <c r="O902" s="83" t="s">
        <v>1329</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1328</v>
      </c>
      <c r="H903" s="84">
        <f t="shared" si="23"/>
        <v>5.9932000230507043E-3</v>
      </c>
      <c r="J903" s="83">
        <v>88.126159636580539</v>
      </c>
      <c r="K903" s="83">
        <v>88.414446002001938</v>
      </c>
      <c r="L903" s="83">
        <v>86.446145989814354</v>
      </c>
      <c r="M903" s="83">
        <v>86.82390053760794</v>
      </c>
      <c r="N903" s="83">
        <v>27059777.518775925</v>
      </c>
      <c r="O903" s="83" t="s">
        <v>1328</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1327</v>
      </c>
      <c r="H904" s="84">
        <f t="shared" si="23"/>
        <v>-1.7031840882192339E-3</v>
      </c>
      <c r="J904" s="83">
        <v>86.187682351850327</v>
      </c>
      <c r="K904" s="83">
        <v>86.217505079307728</v>
      </c>
      <c r="L904" s="83">
        <v>83.38434597085589</v>
      </c>
      <c r="M904" s="83">
        <v>85.004714162707288</v>
      </c>
      <c r="N904" s="83">
        <v>40412082.42009566</v>
      </c>
      <c r="O904" s="83" t="s">
        <v>1327</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1326</v>
      </c>
      <c r="H905" s="84">
        <f t="shared" si="23"/>
        <v>-1.494111443135826E-3</v>
      </c>
      <c r="J905" s="83">
        <v>82.996650513909842</v>
      </c>
      <c r="K905" s="83">
        <v>86.038568714563397</v>
      </c>
      <c r="L905" s="83">
        <v>82.956886877300008</v>
      </c>
      <c r="M905" s="83">
        <v>85.834780076937903</v>
      </c>
      <c r="N905" s="83">
        <v>48798719.771001086</v>
      </c>
      <c r="O905" s="83" t="s">
        <v>1326</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1325</v>
      </c>
      <c r="H906" s="84">
        <f t="shared" si="23"/>
        <v>-2.3470718294687831E-2</v>
      </c>
      <c r="J906" s="83">
        <v>86.555495990491437</v>
      </c>
      <c r="K906" s="83">
        <v>90.760500561983108</v>
      </c>
      <c r="L906" s="83">
        <v>86.495850535576679</v>
      </c>
      <c r="M906" s="83">
        <v>90.37280510503706</v>
      </c>
      <c r="N906" s="83">
        <v>43812442.435620643</v>
      </c>
      <c r="O906" s="83" t="s">
        <v>1325</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1324</v>
      </c>
      <c r="H907" s="84">
        <f t="shared" si="23"/>
        <v>-1.3973726048029489E-2</v>
      </c>
      <c r="J907" s="83">
        <v>89.965227829786102</v>
      </c>
      <c r="K907" s="83">
        <v>95.596752864656139</v>
      </c>
      <c r="L907" s="83">
        <v>89.895641465718867</v>
      </c>
      <c r="M907" s="83">
        <v>95.02515058838955</v>
      </c>
      <c r="N907" s="83">
        <v>43477511.299148567</v>
      </c>
      <c r="O907" s="83" t="s">
        <v>1324</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1323</v>
      </c>
      <c r="H908" s="84">
        <f t="shared" si="23"/>
        <v>-5.9128280211750983E-4</v>
      </c>
      <c r="J908" s="83">
        <v>94.100646037210524</v>
      </c>
      <c r="K908" s="83">
        <v>95.780659683976694</v>
      </c>
      <c r="L908" s="83">
        <v>93.822300580941572</v>
      </c>
      <c r="M908" s="83">
        <v>95.214027862286329</v>
      </c>
      <c r="N908" s="83">
        <v>30046259.896260042</v>
      </c>
      <c r="O908" s="83" t="s">
        <v>1323</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1322</v>
      </c>
      <c r="H909" s="84">
        <f t="shared" si="23"/>
        <v>2.3894109557643706E-2</v>
      </c>
      <c r="J909" s="83">
        <v>96.009300594483335</v>
      </c>
      <c r="K909" s="83">
        <v>96.287646050752286</v>
      </c>
      <c r="L909" s="83">
        <v>91.776958522822412</v>
      </c>
      <c r="M909" s="83">
        <v>91.983232387735995</v>
      </c>
      <c r="N909" s="83">
        <v>35909115.003990546</v>
      </c>
      <c r="O909" s="83" t="s">
        <v>1322</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1321</v>
      </c>
      <c r="H910" s="84">
        <f t="shared" si="23"/>
        <v>-8.0102258201959486E-3</v>
      </c>
      <c r="J910" s="83">
        <v>92.05281875180323</v>
      </c>
      <c r="K910" s="83">
        <v>94.607632403986116</v>
      </c>
      <c r="L910" s="83">
        <v>91.356955111130858</v>
      </c>
      <c r="M910" s="83">
        <v>93.752714216874338</v>
      </c>
      <c r="N910" s="83">
        <v>54357689.19245594</v>
      </c>
      <c r="O910" s="83" t="s">
        <v>1321</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1320</v>
      </c>
      <c r="H911" s="84">
        <f t="shared" si="23"/>
        <v>1.1690903906473871E-3</v>
      </c>
      <c r="J911" s="83">
        <v>94.259700583649916</v>
      </c>
      <c r="K911" s="83">
        <v>97.957718788365995</v>
      </c>
      <c r="L911" s="83">
        <v>94.011177854838351</v>
      </c>
      <c r="M911" s="83">
        <v>96.188236959227666</v>
      </c>
      <c r="N911" s="83">
        <v>72097846.28425613</v>
      </c>
      <c r="O911" s="83" t="s">
        <v>1320</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1319</v>
      </c>
      <c r="H912" s="84">
        <f t="shared" si="23"/>
        <v>1.6376957333716247E-2</v>
      </c>
      <c r="J912" s="83">
        <v>104.30995973678957</v>
      </c>
      <c r="K912" s="83">
        <v>104.4788557832899</v>
      </c>
      <c r="L912" s="83">
        <v>102.41124608866922</v>
      </c>
      <c r="M912" s="83">
        <v>102.68959154493817</v>
      </c>
      <c r="N912" s="83">
        <v>30087962.319412891</v>
      </c>
      <c r="O912" s="83" t="s">
        <v>1319</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1318</v>
      </c>
      <c r="H913" s="84">
        <f t="shared" si="23"/>
        <v>7.642205818497505E-3</v>
      </c>
      <c r="J913" s="83">
        <v>102.36154154290691</v>
      </c>
      <c r="K913" s="83">
        <v>102.49077336188891</v>
      </c>
      <c r="L913" s="83">
        <v>99.707318799199399</v>
      </c>
      <c r="M913" s="83">
        <v>101.4867415374902</v>
      </c>
      <c r="N913" s="83">
        <v>24827539.032369174</v>
      </c>
      <c r="O913" s="83" t="s">
        <v>1318</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1317</v>
      </c>
      <c r="H914" s="84">
        <f t="shared" si="23"/>
        <v>2.5037257824143122E-2</v>
      </c>
      <c r="J914" s="83">
        <v>100.88034607918999</v>
      </c>
      <c r="K914" s="83">
        <v>101.01951880732446</v>
      </c>
      <c r="L914" s="83">
        <v>97.649550604639657</v>
      </c>
      <c r="M914" s="83">
        <v>97.878191515146284</v>
      </c>
      <c r="N914" s="83">
        <v>29161042.06909379</v>
      </c>
      <c r="O914" s="83" t="s">
        <v>1317</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1316</v>
      </c>
      <c r="H915" s="84">
        <f t="shared" si="23"/>
        <v>-6.9195966525712471E-3</v>
      </c>
      <c r="J915" s="83">
        <v>99.93595970970604</v>
      </c>
      <c r="K915" s="83">
        <v>102.39136427036429</v>
      </c>
      <c r="L915" s="83">
        <v>99.379268797168137</v>
      </c>
      <c r="M915" s="83">
        <v>100.22424607512745</v>
      </c>
      <c r="N915" s="83">
        <v>25274430.753424637</v>
      </c>
      <c r="O915" s="83" t="s">
        <v>1316</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1315</v>
      </c>
      <c r="H916" s="84">
        <f t="shared" si="23"/>
        <v>-1.2682869277961251E-3</v>
      </c>
      <c r="J916" s="83">
        <v>99.697377890046951</v>
      </c>
      <c r="K916" s="83">
        <v>101.05848717120212</v>
      </c>
      <c r="L916" s="83">
        <v>99.046248340560652</v>
      </c>
      <c r="M916" s="83">
        <v>100.10495516529791</v>
      </c>
      <c r="N916" s="83">
        <v>21701924.511256386</v>
      </c>
      <c r="O916" s="83" t="s">
        <v>1315</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1314</v>
      </c>
      <c r="H917" s="84">
        <f t="shared" si="23"/>
        <v>-1.0763606823720462E-2</v>
      </c>
      <c r="J917" s="83">
        <v>100.79087789681782</v>
      </c>
      <c r="K917" s="83">
        <v>103.60415518696472</v>
      </c>
      <c r="L917" s="83">
        <v>100.0552506195356</v>
      </c>
      <c r="M917" s="83">
        <v>103.32580973069577</v>
      </c>
      <c r="N917" s="83">
        <v>21738998.585100897</v>
      </c>
      <c r="O917" s="83" t="s">
        <v>1314</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1313</v>
      </c>
      <c r="H918" s="84">
        <f t="shared" si="23"/>
        <v>7.2630540694025303E-3</v>
      </c>
      <c r="J918" s="83">
        <v>100.18448243851761</v>
      </c>
      <c r="K918" s="83">
        <v>101.16863244461139</v>
      </c>
      <c r="L918" s="83">
        <v>98.921986976154869</v>
      </c>
      <c r="M918" s="83">
        <v>98.931927885307317</v>
      </c>
      <c r="N918" s="83">
        <v>23450173.060102124</v>
      </c>
      <c r="O918" s="83" t="s">
        <v>1313</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1312</v>
      </c>
      <c r="H919" s="84">
        <f t="shared" si="23"/>
        <v>-2.9443033488866677E-2</v>
      </c>
      <c r="J919" s="83">
        <v>96.605755143631086</v>
      </c>
      <c r="K919" s="83">
        <v>100.6914688052932</v>
      </c>
      <c r="L919" s="83">
        <v>96.456641506344155</v>
      </c>
      <c r="M919" s="83">
        <v>100.03039834665444</v>
      </c>
      <c r="N919" s="83">
        <v>22759318.743392196</v>
      </c>
      <c r="O919" s="83" t="s">
        <v>1312</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1311</v>
      </c>
      <c r="H920" s="84">
        <f t="shared" si="23"/>
        <v>4.7936666251091165E-2</v>
      </c>
      <c r="J920" s="83">
        <v>99.12080515920411</v>
      </c>
      <c r="K920" s="83">
        <v>99.93595970970604</v>
      </c>
      <c r="L920" s="83">
        <v>94.707041495510737</v>
      </c>
      <c r="M920" s="83">
        <v>95.363141499573274</v>
      </c>
      <c r="N920" s="83">
        <v>33007262.712859403</v>
      </c>
      <c r="O920" s="83" t="s">
        <v>1311</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1310</v>
      </c>
      <c r="H921" s="84">
        <f t="shared" si="23"/>
        <v>-4.5875740543825927E-3</v>
      </c>
      <c r="J921" s="83">
        <v>97.719136968706891</v>
      </c>
      <c r="K921" s="83">
        <v>99.058773886092737</v>
      </c>
      <c r="L921" s="83">
        <v>97.092859692101754</v>
      </c>
      <c r="M921" s="83">
        <v>97.689314241249505</v>
      </c>
      <c r="N921" s="83">
        <v>17446523.988908701</v>
      </c>
      <c r="O921" s="83" t="s">
        <v>1310</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1309</v>
      </c>
      <c r="H922" s="84">
        <f t="shared" si="23"/>
        <v>-1.6403402187118443E-3</v>
      </c>
      <c r="J922" s="83">
        <v>97.470614239895326</v>
      </c>
      <c r="K922" s="83">
        <v>99.528382434455082</v>
      </c>
      <c r="L922" s="83">
        <v>96.67534150769832</v>
      </c>
      <c r="M922" s="83">
        <v>97.669432422944581</v>
      </c>
      <c r="N922" s="83">
        <v>21746227.300191026</v>
      </c>
      <c r="O922" s="83" t="s">
        <v>1309</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1308</v>
      </c>
      <c r="H923" s="84">
        <f t="shared" si="23"/>
        <v>-1.0852991299668324E-2</v>
      </c>
      <c r="J923" s="83">
        <v>98.126714243957849</v>
      </c>
      <c r="K923" s="83">
        <v>99.399150615473062</v>
      </c>
      <c r="L923" s="83">
        <v>97.291677875151009</v>
      </c>
      <c r="M923" s="83">
        <v>99.259977887338579</v>
      </c>
      <c r="N923" s="83">
        <v>16628154.17230247</v>
      </c>
      <c r="O923" s="83" t="s">
        <v>1308</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1307</v>
      </c>
      <c r="H924" s="84">
        <f t="shared" si="23"/>
        <v>-1.6957650112067957E-2</v>
      </c>
      <c r="J924" s="83">
        <v>98.981632431069627</v>
      </c>
      <c r="K924" s="83">
        <v>100.8207006242752</v>
      </c>
      <c r="L924" s="83">
        <v>98.62375970158098</v>
      </c>
      <c r="M924" s="83">
        <v>100.0552506195356</v>
      </c>
      <c r="N924" s="83">
        <v>24394056.547627572</v>
      </c>
      <c r="O924" s="83" t="s">
        <v>1307</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1306</v>
      </c>
      <c r="H925" s="84">
        <f t="shared" si="23"/>
        <v>-6.4314270815226671E-3</v>
      </c>
      <c r="J925" s="83">
        <v>101.63585517477713</v>
      </c>
      <c r="K925" s="83">
        <v>103.11705063849406</v>
      </c>
      <c r="L925" s="83">
        <v>100.90022789749491</v>
      </c>
      <c r="M925" s="83">
        <v>100.90022789749491</v>
      </c>
      <c r="N925" s="83">
        <v>17258220.286370963</v>
      </c>
      <c r="O925" s="83" t="s">
        <v>1306</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1305</v>
      </c>
      <c r="H926" s="84">
        <f t="shared" si="23"/>
        <v>1.0171368617393428E-2</v>
      </c>
      <c r="J926" s="83">
        <v>101.61597335647221</v>
      </c>
      <c r="K926" s="83">
        <v>102.13290063240026</v>
      </c>
      <c r="L926" s="83">
        <v>99.150627886661496</v>
      </c>
      <c r="M926" s="83">
        <v>100.09501425614543</v>
      </c>
      <c r="N926" s="83">
        <v>18585337.333480474</v>
      </c>
      <c r="O926" s="83" t="s">
        <v>1305</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1304</v>
      </c>
      <c r="H927" s="84">
        <f t="shared" si="23"/>
        <v>1.4818495352779459E-2</v>
      </c>
      <c r="J927" s="83">
        <v>101.804850630369</v>
      </c>
      <c r="K927" s="83">
        <v>102.11301881409534</v>
      </c>
      <c r="L927" s="83">
        <v>100.44294607648163</v>
      </c>
      <c r="M927" s="83">
        <v>100.44294607648163</v>
      </c>
      <c r="N927" s="83">
        <v>22715156.786646895</v>
      </c>
      <c r="O927" s="83" t="s">
        <v>1304</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1303</v>
      </c>
      <c r="H928" s="84">
        <f t="shared" si="23"/>
        <v>1.5642424425088119E-2</v>
      </c>
      <c r="J928" s="83">
        <v>98.713227883953138</v>
      </c>
      <c r="K928" s="83">
        <v>99.379268797168137</v>
      </c>
      <c r="L928" s="83">
        <v>96.446700597191679</v>
      </c>
      <c r="M928" s="83">
        <v>96.645518780240934</v>
      </c>
      <c r="N928" s="83">
        <v>24987682.332703594</v>
      </c>
      <c r="O928" s="83" t="s">
        <v>1303</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1302</v>
      </c>
      <c r="H929" s="84">
        <f t="shared" si="23"/>
        <v>-1.2839402231109243E-2</v>
      </c>
      <c r="J929" s="83">
        <v>95.581841500927453</v>
      </c>
      <c r="K929" s="83">
        <v>98.906081521510927</v>
      </c>
      <c r="L929" s="83">
        <v>95.462550591097894</v>
      </c>
      <c r="M929" s="83">
        <v>97.152505147016527</v>
      </c>
      <c r="N929" s="83">
        <v>26434032.941031836</v>
      </c>
      <c r="O929" s="83" t="s">
        <v>1302</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1301</v>
      </c>
      <c r="H930" s="84">
        <f t="shared" si="23"/>
        <v>-1.1181966483760908E-2</v>
      </c>
      <c r="J930" s="83">
        <v>97.510377876505189</v>
      </c>
      <c r="K930" s="83">
        <v>98.713227883953138</v>
      </c>
      <c r="L930" s="83">
        <v>95.949655139568549</v>
      </c>
      <c r="M930" s="83">
        <v>98.713227883953138</v>
      </c>
      <c r="N930" s="83">
        <v>22051826.109455615</v>
      </c>
      <c r="O930" s="83" t="s">
        <v>1301</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1300</v>
      </c>
      <c r="H931" s="84">
        <f t="shared" si="23"/>
        <v>1.6965352449223481E-2</v>
      </c>
      <c r="J931" s="83">
        <v>100.14471880190774</v>
      </c>
      <c r="K931" s="83">
        <v>100.80081880597029</v>
      </c>
      <c r="L931" s="83">
        <v>97.222091511083761</v>
      </c>
      <c r="M931" s="83">
        <v>97.44079151243794</v>
      </c>
      <c r="N931" s="83">
        <v>24763327.601582497</v>
      </c>
      <c r="O931" s="83" t="s">
        <v>1300</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1299</v>
      </c>
      <c r="H932" s="84">
        <f t="shared" si="23"/>
        <v>-1.2949174490126225E-2</v>
      </c>
      <c r="J932" s="83">
        <v>97.510377876505189</v>
      </c>
      <c r="K932" s="83">
        <v>99.866373345638792</v>
      </c>
      <c r="L932" s="83">
        <v>96.764809690070493</v>
      </c>
      <c r="M932" s="83">
        <v>99.319623342253365</v>
      </c>
      <c r="N932" s="83">
        <v>24368986.40603612</v>
      </c>
      <c r="O932" s="83" t="s">
        <v>1299</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1298</v>
      </c>
      <c r="H933" s="84">
        <f t="shared" si="23"/>
        <v>-5.5879135499512511E-3</v>
      </c>
      <c r="J933" s="83">
        <v>98.226123335482484</v>
      </c>
      <c r="K933" s="83">
        <v>99.846491527333882</v>
      </c>
      <c r="L933" s="83">
        <v>97.798664241926588</v>
      </c>
      <c r="M933" s="83">
        <v>98.027305152433229</v>
      </c>
      <c r="N933" s="83">
        <v>22571313.806284703</v>
      </c>
      <c r="O933" s="83" t="s">
        <v>1298</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1297</v>
      </c>
      <c r="H934" s="84">
        <f t="shared" si="23"/>
        <v>-7.1620673526660017E-3</v>
      </c>
      <c r="J934" s="83">
        <v>98.583996064971132</v>
      </c>
      <c r="K934" s="83">
        <v>99.51844152530262</v>
      </c>
      <c r="L934" s="83">
        <v>97.430850603285478</v>
      </c>
      <c r="M934" s="83">
        <v>99.46873697954031</v>
      </c>
      <c r="N934" s="83">
        <v>25809469.341789812</v>
      </c>
      <c r="O934" s="83" t="s">
        <v>1297</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1296</v>
      </c>
      <c r="H935" s="84">
        <f t="shared" si="23"/>
        <v>-6.2724787800316761E-3</v>
      </c>
      <c r="J935" s="83">
        <v>99.975723346315888</v>
      </c>
      <c r="K935" s="83">
        <v>101.07916426223925</v>
      </c>
      <c r="L935" s="83">
        <v>98.822577884630235</v>
      </c>
      <c r="M935" s="83">
        <v>98.862341521240083</v>
      </c>
      <c r="N935" s="83">
        <v>21399124.238782883</v>
      </c>
      <c r="O935" s="83" t="s">
        <v>1296</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1295</v>
      </c>
      <c r="H936" s="84">
        <f t="shared" si="23"/>
        <v>-2.2644368370840273E-2</v>
      </c>
      <c r="J936" s="83">
        <v>99.419032433778</v>
      </c>
      <c r="K936" s="83">
        <v>102.87846881883495</v>
      </c>
      <c r="L936" s="83">
        <v>99.399150615473062</v>
      </c>
      <c r="M936" s="83">
        <v>101.63585517477713</v>
      </c>
      <c r="N936" s="83">
        <v>26754853.698075972</v>
      </c>
      <c r="O936" s="83" t="s">
        <v>1295</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1294</v>
      </c>
      <c r="H937" s="84">
        <f t="shared" si="23"/>
        <v>-2.3355281670324191E-3</v>
      </c>
      <c r="J937" s="83">
        <v>101.22827789952618</v>
      </c>
      <c r="K937" s="83">
        <v>102.56035972595616</v>
      </c>
      <c r="L937" s="83">
        <v>100.52247334970134</v>
      </c>
      <c r="M937" s="83">
        <v>102.27207336053473</v>
      </c>
      <c r="N937" s="83">
        <v>24144338.945150033</v>
      </c>
      <c r="O937" s="83" t="s">
        <v>1294</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1293</v>
      </c>
      <c r="H938" s="84">
        <f t="shared" si="23"/>
        <v>1.641156462585025E-2</v>
      </c>
      <c r="J938" s="83">
        <v>103.23634154832361</v>
      </c>
      <c r="K938" s="83">
        <v>103.40533700391546</v>
      </c>
      <c r="L938" s="83">
        <v>101.76508699375916</v>
      </c>
      <c r="M938" s="83">
        <v>101.93408244935102</v>
      </c>
      <c r="N938" s="83">
        <v>19855933.393285636</v>
      </c>
      <c r="O938" s="83" t="s">
        <v>1293</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1292</v>
      </c>
      <c r="H939" s="84">
        <f t="shared" si="23"/>
        <v>3.6665162454871947E-3</v>
      </c>
      <c r="J939" s="83">
        <v>103.01764154696943</v>
      </c>
      <c r="K939" s="83">
        <v>103.41527791306794</v>
      </c>
      <c r="L939" s="83">
        <v>101.25313017240734</v>
      </c>
      <c r="M939" s="83">
        <v>102.36154154290691</v>
      </c>
      <c r="N939" s="83">
        <v>64923754.970652945</v>
      </c>
      <c r="O939" s="83" t="s">
        <v>1292</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1291</v>
      </c>
      <c r="H940" s="84">
        <f t="shared" si="23"/>
        <v>-6.8667626536713655E-3</v>
      </c>
      <c r="J940" s="83">
        <v>103.28604609408593</v>
      </c>
      <c r="K940" s="83">
        <v>105.58239610830476</v>
      </c>
      <c r="L940" s="83">
        <v>102.69953245409063</v>
      </c>
      <c r="M940" s="83">
        <v>104.38948701000928</v>
      </c>
      <c r="N940" s="83">
        <v>26652424.434878476</v>
      </c>
      <c r="O940" s="83" t="s">
        <v>1291</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1290</v>
      </c>
      <c r="H941" s="84">
        <f t="shared" si="23"/>
        <v>4.1370180374000753E-4</v>
      </c>
      <c r="J941" s="83">
        <v>105.24440519712105</v>
      </c>
      <c r="K941" s="83">
        <v>105.47304610762768</v>
      </c>
      <c r="L941" s="83">
        <v>103.88250064323367</v>
      </c>
      <c r="M941" s="83">
        <v>104.81694610356516</v>
      </c>
      <c r="N941" s="83">
        <v>22247265.980216201</v>
      </c>
      <c r="O941" s="83" t="s">
        <v>1290</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1289</v>
      </c>
      <c r="H942" s="84">
        <f t="shared" si="23"/>
        <v>-2.1551957545892564E-2</v>
      </c>
      <c r="J942" s="83">
        <v>104.68771428458314</v>
      </c>
      <c r="K942" s="83">
        <v>108.72372340048294</v>
      </c>
      <c r="L942" s="83">
        <v>104.3795461008568</v>
      </c>
      <c r="M942" s="83">
        <v>108.24655976116473</v>
      </c>
      <c r="N942" s="83">
        <v>33211239.026182588</v>
      </c>
      <c r="O942" s="83" t="s">
        <v>1289</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1288</v>
      </c>
      <c r="H943" s="84">
        <f t="shared" si="23"/>
        <v>5.4281304879997272E-3</v>
      </c>
      <c r="J943" s="83">
        <v>111.20895068859858</v>
      </c>
      <c r="K943" s="83">
        <v>111.9744006933382</v>
      </c>
      <c r="L943" s="83">
        <v>110.2745052282671</v>
      </c>
      <c r="M943" s="83">
        <v>111.32824159842812</v>
      </c>
      <c r="N943" s="83">
        <v>19850201.523179378</v>
      </c>
      <c r="O943" s="83" t="s">
        <v>1288</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1287</v>
      </c>
      <c r="H944" s="84">
        <f t="shared" ref="H944:H1007" si="25">B944/E944-1</f>
        <v>9.4803370786515906E-3</v>
      </c>
      <c r="J944" s="83">
        <v>111.11948250622642</v>
      </c>
      <c r="K944" s="83">
        <v>111.33818250758058</v>
      </c>
      <c r="L944" s="83">
        <v>109.35000067708808</v>
      </c>
      <c r="M944" s="83">
        <v>109.39970522285039</v>
      </c>
      <c r="N944" s="83">
        <v>21874291.039681558</v>
      </c>
      <c r="O944" s="83" t="s">
        <v>1287</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1286</v>
      </c>
      <c r="H945" s="84">
        <f t="shared" si="25"/>
        <v>1.2920536635707025E-2</v>
      </c>
      <c r="J945" s="83">
        <v>108.77342794624525</v>
      </c>
      <c r="K945" s="83">
        <v>109.9265734079309</v>
      </c>
      <c r="L945" s="83">
        <v>107.42146430151034</v>
      </c>
      <c r="M945" s="83">
        <v>108.53484612658616</v>
      </c>
      <c r="N945" s="83">
        <v>21789409.467276182</v>
      </c>
      <c r="O945" s="83" t="s">
        <v>1286</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1285</v>
      </c>
      <c r="H946" s="84">
        <f t="shared" si="25"/>
        <v>1.9004625759349025E-2</v>
      </c>
      <c r="J946" s="83">
        <v>109.82716431640628</v>
      </c>
      <c r="K946" s="83">
        <v>110.33415068318186</v>
      </c>
      <c r="L946" s="83">
        <v>106.97909384422576</v>
      </c>
      <c r="M946" s="83">
        <v>107.12323702693647</v>
      </c>
      <c r="N946" s="83">
        <v>23123818.603961024</v>
      </c>
      <c r="O946" s="83" t="s">
        <v>1285</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1284</v>
      </c>
      <c r="H947" s="84">
        <f t="shared" si="25"/>
        <v>-5.8667257029001441E-3</v>
      </c>
      <c r="J947" s="83">
        <v>106.84489157066751</v>
      </c>
      <c r="K947" s="83">
        <v>108.23661885201227</v>
      </c>
      <c r="L947" s="83">
        <v>105.88062338287865</v>
      </c>
      <c r="M947" s="83">
        <v>107.49602112015381</v>
      </c>
      <c r="N947" s="83">
        <v>20687292.967470329</v>
      </c>
      <c r="O947" s="83" t="s">
        <v>1284</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1283</v>
      </c>
      <c r="H948" s="84">
        <f t="shared" si="25"/>
        <v>-2.0383204239706521E-2</v>
      </c>
      <c r="J948" s="83">
        <v>108.03780066896303</v>
      </c>
      <c r="K948" s="83">
        <v>111.01510296012556</v>
      </c>
      <c r="L948" s="83">
        <v>107.49105066557757</v>
      </c>
      <c r="M948" s="83">
        <v>110.68208250351806</v>
      </c>
      <c r="N948" s="83">
        <v>20740638.188904993</v>
      </c>
      <c r="O948" s="83" t="s">
        <v>1283</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1282</v>
      </c>
      <c r="H949" s="84">
        <f t="shared" si="25"/>
        <v>8.7787316532814685E-3</v>
      </c>
      <c r="J949" s="83">
        <v>109.89675068047352</v>
      </c>
      <c r="K949" s="83">
        <v>110.5627915936885</v>
      </c>
      <c r="L949" s="83">
        <v>107.55069612049235</v>
      </c>
      <c r="M949" s="83">
        <v>108.55472794489107</v>
      </c>
      <c r="N949" s="83">
        <v>22919820.15986523</v>
      </c>
      <c r="O949" s="83" t="s">
        <v>1282</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1281</v>
      </c>
      <c r="H950" s="84">
        <f t="shared" si="25"/>
        <v>-1.2132422948233246E-2</v>
      </c>
      <c r="J950" s="83">
        <v>108.50502339912877</v>
      </c>
      <c r="K950" s="83">
        <v>111.10954159707394</v>
      </c>
      <c r="L950" s="83">
        <v>108.40561430760414</v>
      </c>
      <c r="M950" s="83">
        <v>110.97036886893947</v>
      </c>
      <c r="N950" s="83">
        <v>26051921.009241473</v>
      </c>
      <c r="O950" s="83" t="s">
        <v>1281</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1280</v>
      </c>
      <c r="H951" s="84">
        <f t="shared" si="25"/>
        <v>-1.4193374629679512E-2</v>
      </c>
      <c r="J951" s="83">
        <v>109.26053249471592</v>
      </c>
      <c r="K951" s="83">
        <v>110.71190523097545</v>
      </c>
      <c r="L951" s="83">
        <v>108.15709157879257</v>
      </c>
      <c r="M951" s="83">
        <v>110.37391431979172</v>
      </c>
      <c r="N951" s="83">
        <v>20670344.819427125</v>
      </c>
      <c r="O951" s="83" t="s">
        <v>1280</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1279</v>
      </c>
      <c r="H952" s="84">
        <f t="shared" si="25"/>
        <v>7.5722746572215449E-4</v>
      </c>
      <c r="J952" s="83">
        <v>109.68799158827181</v>
      </c>
      <c r="K952" s="83">
        <v>111.29841887097074</v>
      </c>
      <c r="L952" s="83">
        <v>109.1611234031913</v>
      </c>
      <c r="M952" s="83">
        <v>110.12539159098016</v>
      </c>
      <c r="N952" s="83">
        <v>20507321.50082064</v>
      </c>
      <c r="O952" s="83" t="s">
        <v>1279</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1278</v>
      </c>
      <c r="H953" s="84">
        <f t="shared" si="25"/>
        <v>-3.3821812994423772E-2</v>
      </c>
      <c r="J953" s="83">
        <v>110.64231886690821</v>
      </c>
      <c r="K953" s="83">
        <v>115.91100071771336</v>
      </c>
      <c r="L953" s="83">
        <v>110.5627915936885</v>
      </c>
      <c r="M953" s="83">
        <v>115.12566889466882</v>
      </c>
      <c r="N953" s="83">
        <v>31887091.526379794</v>
      </c>
      <c r="O953" s="83" t="s">
        <v>1278</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1277</v>
      </c>
      <c r="H954" s="84">
        <f t="shared" si="25"/>
        <v>1.0399203688181258E-2</v>
      </c>
      <c r="J954" s="83">
        <v>117.00450072448425</v>
      </c>
      <c r="K954" s="83">
        <v>117.08402799770394</v>
      </c>
      <c r="L954" s="83">
        <v>114.37015979908166</v>
      </c>
      <c r="M954" s="83">
        <v>114.4695688906063</v>
      </c>
      <c r="N954" s="83">
        <v>14963084.132315263</v>
      </c>
      <c r="O954" s="83" t="s">
        <v>1277</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1276</v>
      </c>
      <c r="H955" s="84">
        <f t="shared" si="25"/>
        <v>3.4045922406966689E-3</v>
      </c>
      <c r="J955" s="83">
        <v>114.02222797874548</v>
      </c>
      <c r="K955" s="83">
        <v>115.03331784864244</v>
      </c>
      <c r="L955" s="83">
        <v>113.10766433671893</v>
      </c>
      <c r="M955" s="83">
        <v>113.77370524993391</v>
      </c>
      <c r="N955" s="83">
        <v>16146585.54245395</v>
      </c>
      <c r="O955" s="83" t="s">
        <v>1276</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1275</v>
      </c>
      <c r="H956" s="84">
        <f t="shared" si="25"/>
        <v>-1.3700073769629117E-3</v>
      </c>
      <c r="J956" s="83">
        <v>114.09181434281271</v>
      </c>
      <c r="K956" s="83">
        <v>115.24495980449838</v>
      </c>
      <c r="L956" s="83">
        <v>113.62459161264697</v>
      </c>
      <c r="M956" s="83">
        <v>113.64447343095189</v>
      </c>
      <c r="N956" s="83">
        <v>14476232.283477968</v>
      </c>
      <c r="O956" s="83" t="s">
        <v>1275</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1274</v>
      </c>
      <c r="H957" s="84">
        <f t="shared" si="25"/>
        <v>-9.1020525258848073E-3</v>
      </c>
      <c r="J957" s="83">
        <v>114.39004161738659</v>
      </c>
      <c r="K957" s="83">
        <v>115.81159162618874</v>
      </c>
      <c r="L957" s="83">
        <v>113.99240525128809</v>
      </c>
      <c r="M957" s="83">
        <v>115.41395526009023</v>
      </c>
      <c r="N957" s="83">
        <v>19430842.495140448</v>
      </c>
      <c r="O957" s="83" t="s">
        <v>1274</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1273</v>
      </c>
      <c r="H958" s="84">
        <f t="shared" si="25"/>
        <v>-6.6035321218326226E-3</v>
      </c>
      <c r="J958" s="83">
        <v>117.42201890888768</v>
      </c>
      <c r="K958" s="83">
        <v>119.29090982955063</v>
      </c>
      <c r="L958" s="83">
        <v>116.97467799702686</v>
      </c>
      <c r="M958" s="83">
        <v>119.16167801056862</v>
      </c>
      <c r="N958" s="83">
        <v>20306978.657982506</v>
      </c>
      <c r="O958" s="83" t="s">
        <v>1273</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1272</v>
      </c>
      <c r="H959" s="84">
        <f t="shared" si="25"/>
        <v>2.8795678099995392E-3</v>
      </c>
      <c r="J959" s="83">
        <v>120.14582801666241</v>
      </c>
      <c r="K959" s="83">
        <v>120.9709234763168</v>
      </c>
      <c r="L959" s="83">
        <v>118.84376773587287</v>
      </c>
      <c r="M959" s="83">
        <v>119.51955074005727</v>
      </c>
      <c r="N959" s="83">
        <v>15745067.940916345</v>
      </c>
      <c r="O959" s="83" t="s">
        <v>1272</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1271</v>
      </c>
      <c r="H960" s="84">
        <f t="shared" si="25"/>
        <v>1.9920318725099584E-3</v>
      </c>
      <c r="J960" s="83">
        <v>119.60901892242943</v>
      </c>
      <c r="K960" s="83">
        <v>121.42820529733008</v>
      </c>
      <c r="L960" s="83">
        <v>119.48972801259988</v>
      </c>
      <c r="M960" s="83">
        <v>120.21541438072965</v>
      </c>
      <c r="N960" s="83">
        <v>17693710.635754909</v>
      </c>
      <c r="O960" s="83" t="s">
        <v>1271</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1270</v>
      </c>
      <c r="H961" s="84">
        <f t="shared" si="25"/>
        <v>4.5773573390297528E-3</v>
      </c>
      <c r="J961" s="83">
        <v>121.78607802681874</v>
      </c>
      <c r="K961" s="83">
        <v>122.49943766759944</v>
      </c>
      <c r="L961" s="83">
        <v>120.81683938445363</v>
      </c>
      <c r="M961" s="83">
        <v>121.59720075292194</v>
      </c>
      <c r="N961" s="83">
        <v>15719056.235544713</v>
      </c>
      <c r="O961" s="83" t="s">
        <v>1270</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1269</v>
      </c>
      <c r="H962" s="84">
        <f t="shared" si="25"/>
        <v>9.8850162616201942E-3</v>
      </c>
      <c r="J962" s="83">
        <v>122.15389166545984</v>
      </c>
      <c r="K962" s="83">
        <v>122.53164621325342</v>
      </c>
      <c r="L962" s="83">
        <v>120.85163256648724</v>
      </c>
      <c r="M962" s="83">
        <v>121.48785075224485</v>
      </c>
      <c r="N962" s="83">
        <v>15617234.562649809</v>
      </c>
      <c r="O962" s="83" t="s">
        <v>1269</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1268</v>
      </c>
      <c r="H963" s="84">
        <f t="shared" si="25"/>
        <v>1.2166516303647512E-2</v>
      </c>
      <c r="J963" s="83">
        <v>121.92525075495321</v>
      </c>
      <c r="K963" s="83">
        <v>121.92525075495321</v>
      </c>
      <c r="L963" s="83">
        <v>119.68864560474066</v>
      </c>
      <c r="M963" s="83">
        <v>120.44405529123628</v>
      </c>
      <c r="N963" s="83">
        <v>16216914.119979156</v>
      </c>
      <c r="O963" s="83" t="s">
        <v>1268</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1267</v>
      </c>
      <c r="H964" s="84">
        <f t="shared" si="25"/>
        <v>-7.226065266027204E-3</v>
      </c>
      <c r="J964" s="83">
        <v>119.1119734648063</v>
      </c>
      <c r="K964" s="83">
        <v>121.61728138940991</v>
      </c>
      <c r="L964" s="83">
        <v>118.84356891768981</v>
      </c>
      <c r="M964" s="83">
        <v>121.35861893326285</v>
      </c>
      <c r="N964" s="83">
        <v>16770726.645127947</v>
      </c>
      <c r="O964" s="83" t="s">
        <v>1267</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1266</v>
      </c>
      <c r="H965" s="84">
        <f t="shared" si="25"/>
        <v>2.779292968648539E-3</v>
      </c>
      <c r="J965" s="83">
        <v>119.9370689244607</v>
      </c>
      <c r="K965" s="83">
        <v>121.06039165868897</v>
      </c>
      <c r="L965" s="83">
        <v>118.65469164379303</v>
      </c>
      <c r="M965" s="83">
        <v>118.88333255429967</v>
      </c>
      <c r="N965" s="83">
        <v>20618859.588835996</v>
      </c>
      <c r="O965" s="83" t="s">
        <v>1266</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1265</v>
      </c>
      <c r="H966" s="84">
        <f t="shared" si="25"/>
        <v>-2.3217772149226601E-3</v>
      </c>
      <c r="J966" s="83">
        <v>116.80568254143499</v>
      </c>
      <c r="K966" s="83">
        <v>117.50154618210738</v>
      </c>
      <c r="L966" s="83">
        <v>115.87123708110352</v>
      </c>
      <c r="M966" s="83">
        <v>117.29278708990566</v>
      </c>
      <c r="N966" s="83">
        <v>15515942.016409151</v>
      </c>
      <c r="O966" s="83" t="s">
        <v>1265</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1264</v>
      </c>
      <c r="H967" s="84">
        <f t="shared" si="25"/>
        <v>-5.605322437005511E-3</v>
      </c>
      <c r="J967" s="83">
        <v>117.4419007271926</v>
      </c>
      <c r="K967" s="83">
        <v>120.14582801666241</v>
      </c>
      <c r="L967" s="83">
        <v>117.13373254346625</v>
      </c>
      <c r="M967" s="83">
        <v>118.41610982413393</v>
      </c>
      <c r="N967" s="83">
        <v>17162526.825600892</v>
      </c>
      <c r="O967" s="83" t="s">
        <v>1264</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1263</v>
      </c>
      <c r="H968" s="84">
        <f t="shared" si="25"/>
        <v>8.8410991636798109E-3</v>
      </c>
      <c r="J968" s="83">
        <v>117.5214280004123</v>
      </c>
      <c r="K968" s="83">
        <v>118.1576461861699</v>
      </c>
      <c r="L968" s="83">
        <v>116.02035071839045</v>
      </c>
      <c r="M968" s="83">
        <v>116.23905071974464</v>
      </c>
      <c r="N968" s="83">
        <v>15708485.77379032</v>
      </c>
      <c r="O968" s="83" t="s">
        <v>1263</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1262</v>
      </c>
      <c r="H969" s="84">
        <f t="shared" si="25"/>
        <v>-2.888048729259296E-4</v>
      </c>
      <c r="J969" s="83">
        <v>118.16758709532236</v>
      </c>
      <c r="K969" s="83">
        <v>118.7938643719275</v>
      </c>
      <c r="L969" s="83">
        <v>117.01444163363671</v>
      </c>
      <c r="M969" s="83">
        <v>117.600955273632</v>
      </c>
      <c r="N969" s="83">
        <v>15851365.059599724</v>
      </c>
      <c r="O969" s="83" t="s">
        <v>1262</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1261</v>
      </c>
      <c r="H970" s="84">
        <f t="shared" si="25"/>
        <v>1.0286592963758334E-2</v>
      </c>
      <c r="J970" s="83">
        <v>118.0781189129502</v>
      </c>
      <c r="K970" s="83">
        <v>118.7143370987078</v>
      </c>
      <c r="L970" s="83">
        <v>115.46365980585256</v>
      </c>
      <c r="M970" s="83">
        <v>115.65253707974934</v>
      </c>
      <c r="N970" s="83">
        <v>25453221.241572268</v>
      </c>
      <c r="O970" s="83" t="s">
        <v>1261</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1260</v>
      </c>
      <c r="H971" s="84">
        <f t="shared" si="25"/>
        <v>-2.3929169657814775E-3</v>
      </c>
      <c r="J971" s="83">
        <v>115.21513707704099</v>
      </c>
      <c r="K971" s="83">
        <v>116.38816435703157</v>
      </c>
      <c r="L971" s="83">
        <v>113.58482797603713</v>
      </c>
      <c r="M971" s="83">
        <v>113.753823431629</v>
      </c>
      <c r="N971" s="83">
        <v>18017505.96982681</v>
      </c>
      <c r="O971" s="83" t="s">
        <v>1260</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1259</v>
      </c>
      <c r="H972" s="84">
        <f t="shared" si="25"/>
        <v>4.0678506859512797E-3</v>
      </c>
      <c r="J972" s="83">
        <v>114.79761889263756</v>
      </c>
      <c r="K972" s="83">
        <v>116.42792799364142</v>
      </c>
      <c r="L972" s="83">
        <v>114.01228706959301</v>
      </c>
      <c r="M972" s="83">
        <v>114.84732343839987</v>
      </c>
      <c r="N972" s="83">
        <v>22992064.055165499</v>
      </c>
      <c r="O972" s="83" t="s">
        <v>1259</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1258</v>
      </c>
      <c r="H973" s="84">
        <f t="shared" si="25"/>
        <v>1.0834467483254562E-2</v>
      </c>
      <c r="J973" s="83">
        <v>115.95076435432321</v>
      </c>
      <c r="K973" s="83">
        <v>116.20922799228724</v>
      </c>
      <c r="L973" s="83">
        <v>112.56091433333349</v>
      </c>
      <c r="M973" s="83">
        <v>112.72990978892535</v>
      </c>
      <c r="N973" s="83">
        <v>31522451.839565832</v>
      </c>
      <c r="O973" s="83" t="s">
        <v>1258</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1257</v>
      </c>
      <c r="H974" s="84">
        <f t="shared" si="25"/>
        <v>1.0557089491635585E-2</v>
      </c>
      <c r="J974" s="83">
        <v>113.91287797806839</v>
      </c>
      <c r="K974" s="83">
        <v>114.02222797874548</v>
      </c>
      <c r="L974" s="83">
        <v>111.19006296120889</v>
      </c>
      <c r="M974" s="83">
        <v>112.13345523977759</v>
      </c>
      <c r="N974" s="83">
        <v>23442366.93303569</v>
      </c>
      <c r="O974" s="83" t="s">
        <v>1257</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1256</v>
      </c>
      <c r="H975" s="84">
        <f t="shared" si="25"/>
        <v>1.7021159204391845E-2</v>
      </c>
      <c r="J975" s="83">
        <v>112.9287279719746</v>
      </c>
      <c r="K975" s="83">
        <v>113.7240007041716</v>
      </c>
      <c r="L975" s="83">
        <v>107.779337030999</v>
      </c>
      <c r="M975" s="83">
        <v>108.95236431098957</v>
      </c>
      <c r="N975" s="83">
        <v>41721151.82214088</v>
      </c>
      <c r="O975" s="83" t="s">
        <v>1256</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1255</v>
      </c>
      <c r="H976" s="84">
        <f t="shared" si="25"/>
        <v>-7.925549541588528E-3</v>
      </c>
      <c r="J976" s="83">
        <v>104.81694610356516</v>
      </c>
      <c r="K976" s="83">
        <v>107.10335520863154</v>
      </c>
      <c r="L976" s="83">
        <v>104.14096428119771</v>
      </c>
      <c r="M976" s="83">
        <v>106.7951870249052</v>
      </c>
      <c r="N976" s="83">
        <v>36844346.365369298</v>
      </c>
      <c r="O976" s="83" t="s">
        <v>1255</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1254</v>
      </c>
      <c r="H977" s="84">
        <f t="shared" si="25"/>
        <v>-6.321459982407962E-4</v>
      </c>
      <c r="J977" s="83">
        <v>107.57057793879727</v>
      </c>
      <c r="K977" s="83">
        <v>109.9265734079309</v>
      </c>
      <c r="L977" s="83">
        <v>106.37766884050178</v>
      </c>
      <c r="M977" s="83">
        <v>108.38573248929922</v>
      </c>
      <c r="N977" s="83">
        <v>28458103.344594032</v>
      </c>
      <c r="O977" s="83" t="s">
        <v>1254</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1253</v>
      </c>
      <c r="H978" s="84">
        <f t="shared" si="25"/>
        <v>-9.3812211950148328E-3</v>
      </c>
      <c r="J978" s="83">
        <v>107.71969157608422</v>
      </c>
      <c r="K978" s="83">
        <v>112.51120978757118</v>
      </c>
      <c r="L978" s="83">
        <v>106.96418248049706</v>
      </c>
      <c r="M978" s="83">
        <v>111.1493052336838</v>
      </c>
      <c r="N978" s="83">
        <v>44719555.644452877</v>
      </c>
      <c r="O978" s="83" t="s">
        <v>1253</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1252</v>
      </c>
      <c r="H979" s="84">
        <f t="shared" si="25"/>
        <v>1.1673473893365705E-2</v>
      </c>
      <c r="J979" s="83">
        <v>114.36021888992921</v>
      </c>
      <c r="K979" s="83">
        <v>114.52921434552105</v>
      </c>
      <c r="L979" s="83">
        <v>111.24871432520843</v>
      </c>
      <c r="M979" s="83">
        <v>114.40992343569152</v>
      </c>
      <c r="N979" s="83">
        <v>27429933.803635288</v>
      </c>
      <c r="O979" s="83" t="s">
        <v>1252</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1251</v>
      </c>
      <c r="H980" s="84">
        <f t="shared" si="25"/>
        <v>6.1546991960079733E-3</v>
      </c>
      <c r="J980" s="83">
        <v>114.02222797874548</v>
      </c>
      <c r="K980" s="83">
        <v>115.64259617059687</v>
      </c>
      <c r="L980" s="83">
        <v>112.59073706079087</v>
      </c>
      <c r="M980" s="83">
        <v>113.38600979298788</v>
      </c>
      <c r="N980" s="83">
        <v>26939274.455964684</v>
      </c>
      <c r="O980" s="83" t="s">
        <v>1251</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1250</v>
      </c>
      <c r="H981" s="84">
        <f t="shared" si="25"/>
        <v>1.5945907874348464E-2</v>
      </c>
      <c r="J981" s="83">
        <v>113.94270070552578</v>
      </c>
      <c r="K981" s="83">
        <v>114.13157797942257</v>
      </c>
      <c r="L981" s="83">
        <v>109.84704613471121</v>
      </c>
      <c r="M981" s="83">
        <v>111.06977796046411</v>
      </c>
      <c r="N981" s="83">
        <v>31176555.911209196</v>
      </c>
      <c r="O981" s="83" t="s">
        <v>1250</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1249</v>
      </c>
      <c r="H982" s="84">
        <f t="shared" si="25"/>
        <v>-1.6499985993221E-2</v>
      </c>
      <c r="J982" s="83">
        <v>109.26053249471592</v>
      </c>
      <c r="K982" s="83">
        <v>114.1216370702701</v>
      </c>
      <c r="L982" s="83">
        <v>108.65413703641569</v>
      </c>
      <c r="M982" s="83">
        <v>112.76967342553519</v>
      </c>
      <c r="N982" s="83">
        <v>33552248.077569023</v>
      </c>
      <c r="O982" s="83" t="s">
        <v>1249</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1248</v>
      </c>
      <c r="H983" s="84">
        <f t="shared" si="25"/>
        <v>6.4822449037613694E-3</v>
      </c>
      <c r="J983" s="83">
        <v>112.10065023957448</v>
      </c>
      <c r="K983" s="83">
        <v>113.32686138353074</v>
      </c>
      <c r="L983" s="83">
        <v>111.16173137012437</v>
      </c>
      <c r="M983" s="83">
        <v>112.29549205896275</v>
      </c>
      <c r="N983" s="83">
        <v>34534829.232893266</v>
      </c>
      <c r="O983" s="83" t="s">
        <v>1248</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1247</v>
      </c>
      <c r="H984" s="84">
        <f t="shared" si="25"/>
        <v>1.1735243586383559E-2</v>
      </c>
      <c r="J984" s="83">
        <v>110.7814915950427</v>
      </c>
      <c r="K984" s="83">
        <v>111.32575637114002</v>
      </c>
      <c r="L984" s="83">
        <v>108.67948635475449</v>
      </c>
      <c r="M984" s="83">
        <v>110.17111977308149</v>
      </c>
      <c r="N984" s="83">
        <v>32557927.55331884</v>
      </c>
      <c r="O984" s="83" t="s">
        <v>1247</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1246</v>
      </c>
      <c r="H985" s="84">
        <f t="shared" si="25"/>
        <v>1.0500667169460964E-2</v>
      </c>
      <c r="J985" s="83">
        <v>111.52407750873164</v>
      </c>
      <c r="K985" s="83">
        <v>114.47652255655845</v>
      </c>
      <c r="L985" s="83">
        <v>111.16222841558201</v>
      </c>
      <c r="M985" s="83">
        <v>111.97340660242295</v>
      </c>
      <c r="N985" s="83">
        <v>39190439.629306085</v>
      </c>
      <c r="O985" s="83" t="s">
        <v>1246</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1245</v>
      </c>
      <c r="H986" s="84">
        <f t="shared" si="25"/>
        <v>-7.4021554169031445E-3</v>
      </c>
      <c r="J986" s="83">
        <v>114.17084457057479</v>
      </c>
      <c r="K986" s="83">
        <v>117.15311234585899</v>
      </c>
      <c r="L986" s="83">
        <v>113.93773522140413</v>
      </c>
      <c r="M986" s="83">
        <v>116.1480914009996</v>
      </c>
      <c r="N986" s="83">
        <v>25118587.864586223</v>
      </c>
      <c r="O986" s="83" t="s">
        <v>1245</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1244</v>
      </c>
      <c r="H987" s="84">
        <f t="shared" si="25"/>
        <v>-4.4808927967533441E-3</v>
      </c>
      <c r="J987" s="83">
        <v>115.83395867178177</v>
      </c>
      <c r="K987" s="83">
        <v>118.09253323122127</v>
      </c>
      <c r="L987" s="83">
        <v>115.54766048819086</v>
      </c>
      <c r="M987" s="83">
        <v>117.9488870939682</v>
      </c>
      <c r="N987" s="83">
        <v>26989945.877690256</v>
      </c>
      <c r="O987" s="83" t="s">
        <v>1244</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1243</v>
      </c>
      <c r="H988" s="84">
        <f t="shared" si="25"/>
        <v>3.8892313640295217E-3</v>
      </c>
      <c r="J988" s="83">
        <v>119.45841414876962</v>
      </c>
      <c r="K988" s="83">
        <v>119.72333937768275</v>
      </c>
      <c r="L988" s="83">
        <v>116.81959981424845</v>
      </c>
      <c r="M988" s="83">
        <v>116.85538708719731</v>
      </c>
      <c r="N988" s="83">
        <v>29255070.692196984</v>
      </c>
      <c r="O988" s="83" t="s">
        <v>1243</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1242</v>
      </c>
      <c r="H989" s="84">
        <f t="shared" si="25"/>
        <v>9.8584785740514214E-3</v>
      </c>
      <c r="J989" s="83">
        <v>118.60101073436972</v>
      </c>
      <c r="K989" s="83">
        <v>119.15372031279207</v>
      </c>
      <c r="L989" s="83">
        <v>114.85129980206085</v>
      </c>
      <c r="M989" s="83">
        <v>115.32249889588758</v>
      </c>
      <c r="N989" s="83">
        <v>32375248.084856931</v>
      </c>
      <c r="O989" s="83" t="s">
        <v>1242</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1241</v>
      </c>
      <c r="H990" s="84">
        <f t="shared" si="25"/>
        <v>3.1318509238960068E-3</v>
      </c>
      <c r="J990" s="83">
        <v>114.53269366372443</v>
      </c>
      <c r="K990" s="83">
        <v>115.6644661707323</v>
      </c>
      <c r="L990" s="83">
        <v>111.58720228184978</v>
      </c>
      <c r="M990" s="83">
        <v>113.41782070227576</v>
      </c>
      <c r="N990" s="83">
        <v>29024186.377211425</v>
      </c>
      <c r="O990" s="83" t="s">
        <v>1241</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1240</v>
      </c>
      <c r="H991" s="84">
        <f t="shared" si="25"/>
        <v>1.6151441472733508E-2</v>
      </c>
      <c r="J991" s="83">
        <v>113.21403206465027</v>
      </c>
      <c r="K991" s="83">
        <v>113.37863363839674</v>
      </c>
      <c r="L991" s="83">
        <v>105.62166766991157</v>
      </c>
      <c r="M991" s="83">
        <v>106.87918770724352</v>
      </c>
      <c r="N991" s="83">
        <v>36645923.870027266</v>
      </c>
      <c r="O991" s="83" t="s">
        <v>1240</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1239</v>
      </c>
      <c r="H992" s="84">
        <f t="shared" si="25"/>
        <v>1.2364224636006282E-2</v>
      </c>
      <c r="J992" s="83">
        <v>108.43643112597677</v>
      </c>
      <c r="K992" s="83">
        <v>109.15750988271438</v>
      </c>
      <c r="L992" s="83">
        <v>106.47210747745017</v>
      </c>
      <c r="M992" s="83">
        <v>107.69682748503355</v>
      </c>
      <c r="N992" s="83">
        <v>31212316.221915983</v>
      </c>
      <c r="O992" s="83" t="s">
        <v>1239</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1238</v>
      </c>
      <c r="H993" s="84">
        <f t="shared" si="25"/>
        <v>2.8911761304497574E-3</v>
      </c>
      <c r="J993" s="83">
        <v>108.72620862777104</v>
      </c>
      <c r="K993" s="83">
        <v>110.67194277618255</v>
      </c>
      <c r="L993" s="83">
        <v>106.67589611507564</v>
      </c>
      <c r="M993" s="83">
        <v>109.84654908925357</v>
      </c>
      <c r="N993" s="83">
        <v>38272193.635906301</v>
      </c>
      <c r="O993" s="83" t="s">
        <v>1238</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1237</v>
      </c>
      <c r="H994" s="84">
        <f t="shared" si="25"/>
        <v>-2.2543731986417459E-3</v>
      </c>
      <c r="J994" s="83">
        <v>111.59316682734126</v>
      </c>
      <c r="K994" s="83">
        <v>112.99284683600798</v>
      </c>
      <c r="L994" s="83">
        <v>110.89482292983534</v>
      </c>
      <c r="M994" s="83">
        <v>111.48580500849465</v>
      </c>
      <c r="N994" s="83">
        <v>18738587.90409077</v>
      </c>
      <c r="O994" s="83" t="s">
        <v>1237</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1236</v>
      </c>
      <c r="H995" s="84">
        <f t="shared" si="25"/>
        <v>-2.5494334592312873E-2</v>
      </c>
      <c r="J995" s="83">
        <v>111.90630546564383</v>
      </c>
      <c r="K995" s="83">
        <v>117.16007595272029</v>
      </c>
      <c r="L995" s="83">
        <v>111.77955887394994</v>
      </c>
      <c r="M995" s="83">
        <v>115.66347207981705</v>
      </c>
      <c r="N995" s="83">
        <v>28484537.546533693</v>
      </c>
      <c r="O995" s="83" t="s">
        <v>1236</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1235</v>
      </c>
      <c r="H996" s="84">
        <f t="shared" si="25"/>
        <v>-6.5096952908589856E-3</v>
      </c>
      <c r="J996" s="83">
        <v>115.93336776330639</v>
      </c>
      <c r="K996" s="83">
        <v>118.54534164311595</v>
      </c>
      <c r="L996" s="83">
        <v>115.31529173675204</v>
      </c>
      <c r="M996" s="83">
        <v>118.23220300481336</v>
      </c>
      <c r="N996" s="83">
        <v>33034503.682055157</v>
      </c>
      <c r="O996" s="83" t="s">
        <v>1235</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1234</v>
      </c>
      <c r="H997" s="84">
        <f t="shared" si="25"/>
        <v>2.2640115899213331E-2</v>
      </c>
      <c r="J997" s="83">
        <v>117.83754891146062</v>
      </c>
      <c r="K997" s="83">
        <v>117.93646095752761</v>
      </c>
      <c r="L997" s="83">
        <v>112.93171024472034</v>
      </c>
      <c r="M997" s="83">
        <v>112.93171024472034</v>
      </c>
      <c r="N997" s="83">
        <v>39355313.88525822</v>
      </c>
      <c r="O997" s="83" t="s">
        <v>1234</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1233</v>
      </c>
      <c r="H998" s="84">
        <f t="shared" si="25"/>
        <v>4.3149325432212393E-3</v>
      </c>
      <c r="J998" s="83">
        <v>112.01863773906666</v>
      </c>
      <c r="K998" s="83">
        <v>112.52761228767272</v>
      </c>
      <c r="L998" s="83">
        <v>110.37292022887648</v>
      </c>
      <c r="M998" s="83">
        <v>112.28256887706453</v>
      </c>
      <c r="N998" s="83">
        <v>24856599.75464008</v>
      </c>
      <c r="O998" s="83" t="s">
        <v>1233</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1232</v>
      </c>
      <c r="H999" s="84">
        <f t="shared" si="25"/>
        <v>9.9976613657626334E-3</v>
      </c>
      <c r="J999" s="83">
        <v>111.37198159869895</v>
      </c>
      <c r="K999" s="83">
        <v>113.09722638210883</v>
      </c>
      <c r="L999" s="83">
        <v>110.07000581563723</v>
      </c>
      <c r="M999" s="83">
        <v>110.50612841151948</v>
      </c>
      <c r="N999" s="83">
        <v>24063915.717481568</v>
      </c>
      <c r="O999" s="83" t="s">
        <v>1232</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1231</v>
      </c>
      <c r="H1000" s="84">
        <f t="shared" si="25"/>
        <v>8.8580669599931383E-3</v>
      </c>
      <c r="J1000" s="83">
        <v>111.3530938713093</v>
      </c>
      <c r="K1000" s="83">
        <v>112.00720569354132</v>
      </c>
      <c r="L1000" s="83">
        <v>108.6476754454666</v>
      </c>
      <c r="M1000" s="83">
        <v>109.0537615843447</v>
      </c>
      <c r="N1000" s="83">
        <v>39242165.28056331</v>
      </c>
      <c r="O1000" s="83" t="s">
        <v>1231</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1230</v>
      </c>
      <c r="H1001" s="84">
        <f t="shared" si="25"/>
        <v>1.8973644422044522E-3</v>
      </c>
      <c r="J1001" s="83">
        <v>107.22811361849494</v>
      </c>
      <c r="K1001" s="83">
        <v>108.60393544519576</v>
      </c>
      <c r="L1001" s="83">
        <v>105.00436206381653</v>
      </c>
      <c r="M1001" s="83">
        <v>105.9054756557598</v>
      </c>
      <c r="N1001" s="83">
        <v>43775332.147784583</v>
      </c>
      <c r="O1001" s="83" t="s">
        <v>1230</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1229</v>
      </c>
      <c r="H1002" s="84">
        <f t="shared" si="25"/>
        <v>-1.0015272556391008E-2</v>
      </c>
      <c r="J1002" s="83">
        <v>106.00587883819966</v>
      </c>
      <c r="K1002" s="83">
        <v>108.64469317272086</v>
      </c>
      <c r="L1002" s="83">
        <v>105.16736812164405</v>
      </c>
      <c r="M1002" s="83">
        <v>107.51043543842488</v>
      </c>
      <c r="N1002" s="83">
        <v>35523149.299933232</v>
      </c>
      <c r="O1002" s="83" t="s">
        <v>1229</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1228</v>
      </c>
      <c r="H1003" s="84">
        <f t="shared" si="25"/>
        <v>4.9016781039157298E-3</v>
      </c>
      <c r="J1003" s="83">
        <v>109.73819317949174</v>
      </c>
      <c r="K1003" s="83">
        <v>111.40081023524111</v>
      </c>
      <c r="L1003" s="83">
        <v>107.47986714278106</v>
      </c>
      <c r="M1003" s="83">
        <v>108.25600362485957</v>
      </c>
      <c r="N1003" s="83">
        <v>33389320.323662452</v>
      </c>
      <c r="O1003" s="83" t="s">
        <v>1228</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1227</v>
      </c>
      <c r="H1004" s="84">
        <f t="shared" si="25"/>
        <v>-7.9972283973783753E-3</v>
      </c>
      <c r="J1004" s="83">
        <v>106.5605815689071</v>
      </c>
      <c r="K1004" s="83">
        <v>107.81661544032073</v>
      </c>
      <c r="L1004" s="83">
        <v>105.72355701826974</v>
      </c>
      <c r="M1004" s="83">
        <v>106.25837793067224</v>
      </c>
      <c r="N1004" s="83">
        <v>25632404.047961634</v>
      </c>
      <c r="O1004" s="83" t="s">
        <v>1227</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1226</v>
      </c>
      <c r="H1005" s="84">
        <f t="shared" si="25"/>
        <v>-1.3319584085245362E-2</v>
      </c>
      <c r="J1005" s="83">
        <v>106.24495770331642</v>
      </c>
      <c r="K1005" s="83">
        <v>108.57311862682313</v>
      </c>
      <c r="L1005" s="83">
        <v>105.95821714926821</v>
      </c>
      <c r="M1005" s="83">
        <v>106.81109247954915</v>
      </c>
      <c r="N1005" s="83">
        <v>36974686.556606129</v>
      </c>
      <c r="O1005" s="83" t="s">
        <v>1226</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1225</v>
      </c>
      <c r="H1006" s="84">
        <f t="shared" si="25"/>
        <v>-1.2839941586531789E-2</v>
      </c>
      <c r="J1006" s="83">
        <v>110.76906545860211</v>
      </c>
      <c r="K1006" s="83">
        <v>112.82633660770423</v>
      </c>
      <c r="L1006" s="83">
        <v>110.2059129551151</v>
      </c>
      <c r="M1006" s="83">
        <v>112.11481603511673</v>
      </c>
      <c r="N1006" s="83">
        <v>31536089.42521527</v>
      </c>
      <c r="O1006" s="83" t="s">
        <v>1225</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1224</v>
      </c>
      <c r="H1007" s="84">
        <f t="shared" si="25"/>
        <v>-1.8977248564745919E-2</v>
      </c>
      <c r="J1007" s="83">
        <v>114.23893979826917</v>
      </c>
      <c r="K1007" s="83">
        <v>117.65065981939431</v>
      </c>
      <c r="L1007" s="83">
        <v>114.18824116159162</v>
      </c>
      <c r="M1007" s="83">
        <v>115.6540282161222</v>
      </c>
      <c r="N1007" s="83">
        <v>23279158.520694643</v>
      </c>
      <c r="O1007" s="83" t="s">
        <v>1224</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1223</v>
      </c>
      <c r="H1008" s="84">
        <f t="shared" ref="H1008:H1071" si="27">B1008/E1008-1</f>
        <v>-6.5965834428383108E-3</v>
      </c>
      <c r="J1008" s="83">
        <v>116.54523072164049</v>
      </c>
      <c r="K1008" s="83">
        <v>117.94491073030721</v>
      </c>
      <c r="L1008" s="83">
        <v>116.00717901376343</v>
      </c>
      <c r="M1008" s="83">
        <v>116.18586685577897</v>
      </c>
      <c r="N1008" s="83">
        <v>22678267.806536946</v>
      </c>
      <c r="O1008" s="83" t="s">
        <v>1223</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1222</v>
      </c>
      <c r="H1009" s="84">
        <f t="shared" si="27"/>
        <v>1.8685360912677362E-2</v>
      </c>
      <c r="J1009" s="83">
        <v>116.53678094886089</v>
      </c>
      <c r="K1009" s="83">
        <v>117.05283839523808</v>
      </c>
      <c r="L1009" s="83">
        <v>114.44521863363734</v>
      </c>
      <c r="M1009" s="83">
        <v>114.96462616639893</v>
      </c>
      <c r="N1009" s="83">
        <v>26570547.617827151</v>
      </c>
      <c r="O1009" s="83" t="s">
        <v>1222</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1221</v>
      </c>
      <c r="H1010" s="84">
        <f t="shared" si="27"/>
        <v>-7.5000655600134802E-3</v>
      </c>
      <c r="J1010" s="83">
        <v>116.31907503842196</v>
      </c>
      <c r="K1010" s="83">
        <v>118.6929442622117</v>
      </c>
      <c r="L1010" s="83">
        <v>115.83971445818105</v>
      </c>
      <c r="M1010" s="83">
        <v>116.05265867313595</v>
      </c>
      <c r="N1010" s="83">
        <v>23928113.249186646</v>
      </c>
      <c r="O1010" s="83" t="s">
        <v>1221</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1220</v>
      </c>
      <c r="H1011" s="84">
        <f t="shared" si="27"/>
        <v>-4.4050539421276458E-3</v>
      </c>
      <c r="J1011" s="83">
        <v>113.887031614272</v>
      </c>
      <c r="K1011" s="83">
        <v>115.67689230717288</v>
      </c>
      <c r="L1011" s="83">
        <v>112.99632615421135</v>
      </c>
      <c r="M1011" s="83">
        <v>115.30709048670126</v>
      </c>
      <c r="N1011" s="83">
        <v>25100400.393276799</v>
      </c>
      <c r="O1011" s="83" t="s">
        <v>1220</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1219</v>
      </c>
      <c r="H1012" s="84">
        <f t="shared" si="27"/>
        <v>1.9234345527483043E-2</v>
      </c>
      <c r="J1012" s="83">
        <v>117.05022890658557</v>
      </c>
      <c r="K1012" s="83">
        <v>117.201330725703</v>
      </c>
      <c r="L1012" s="83">
        <v>112.63845342472268</v>
      </c>
      <c r="M1012" s="83">
        <v>113.51325343013941</v>
      </c>
      <c r="N1012" s="83">
        <v>27658838.42041637</v>
      </c>
      <c r="O1012" s="83" t="s">
        <v>1219</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1218</v>
      </c>
      <c r="H1013" s="84">
        <f t="shared" si="27"/>
        <v>-1.3390634417337122E-2</v>
      </c>
      <c r="J1013" s="83">
        <v>113.46255479346183</v>
      </c>
      <c r="K1013" s="83">
        <v>116.70527935899513</v>
      </c>
      <c r="L1013" s="83">
        <v>112.87952047166992</v>
      </c>
      <c r="M1013" s="83">
        <v>114.25236002562499</v>
      </c>
      <c r="N1013" s="83">
        <v>28799458.440788567</v>
      </c>
      <c r="O1013" s="83" t="s">
        <v>1218</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1217</v>
      </c>
      <c r="H1014" s="84">
        <f t="shared" si="27"/>
        <v>-1.4464929121847936E-3</v>
      </c>
      <c r="J1014" s="83">
        <v>113.36513388376771</v>
      </c>
      <c r="K1014" s="83">
        <v>115.74548458032487</v>
      </c>
      <c r="L1014" s="83">
        <v>111.90729955655907</v>
      </c>
      <c r="M1014" s="83">
        <v>112.4108066051313</v>
      </c>
      <c r="N1014" s="83">
        <v>51606869.364952937</v>
      </c>
      <c r="O1014" s="83" t="s">
        <v>1217</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1216</v>
      </c>
      <c r="H1015" s="84">
        <f t="shared" si="27"/>
        <v>1.8296260735050973E-2</v>
      </c>
      <c r="J1015" s="83">
        <v>112.13246114886235</v>
      </c>
      <c r="K1015" s="83">
        <v>112.20105342201435</v>
      </c>
      <c r="L1015" s="83">
        <v>108.90265976522727</v>
      </c>
      <c r="M1015" s="83">
        <v>109.1397504485135</v>
      </c>
      <c r="N1015" s="83">
        <v>30102297.024399575</v>
      </c>
      <c r="O1015" s="83" t="s">
        <v>1216</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1215</v>
      </c>
      <c r="H1016" s="84">
        <f t="shared" si="27"/>
        <v>1.6414468747015132E-2</v>
      </c>
      <c r="J1016" s="83">
        <v>107.65606975750846</v>
      </c>
      <c r="K1016" s="83">
        <v>108.31142419338455</v>
      </c>
      <c r="L1016" s="83">
        <v>104.86466246749698</v>
      </c>
      <c r="M1016" s="83">
        <v>105.42383860732301</v>
      </c>
      <c r="N1016" s="83">
        <v>30467515.129134052</v>
      </c>
      <c r="O1016" s="83" t="s">
        <v>1215</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1214</v>
      </c>
      <c r="H1017" s="84">
        <f t="shared" si="27"/>
        <v>1.2925056859155681E-2</v>
      </c>
      <c r="J1017" s="83">
        <v>105.21408542420603</v>
      </c>
      <c r="K1017" s="83">
        <v>105.91510839672854</v>
      </c>
      <c r="L1017" s="83">
        <v>103.59545689145632</v>
      </c>
      <c r="M1017" s="83">
        <v>104.52070701082178</v>
      </c>
      <c r="N1017" s="83">
        <v>38124621.620359153</v>
      </c>
      <c r="O1017" s="83" t="s">
        <v>1214</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1213</v>
      </c>
      <c r="H1018" s="84">
        <f t="shared" si="27"/>
        <v>3.6857419980600437E-3</v>
      </c>
      <c r="J1018" s="83">
        <v>105.30007428837483</v>
      </c>
      <c r="K1018" s="83">
        <v>105.76630292762533</v>
      </c>
      <c r="L1018" s="83">
        <v>101.60404426548926</v>
      </c>
      <c r="M1018" s="83">
        <v>105.74890633660853</v>
      </c>
      <c r="N1018" s="83">
        <v>60745329.299223244</v>
      </c>
      <c r="O1018" s="83" t="s">
        <v>1213</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1212</v>
      </c>
      <c r="H1019" s="84">
        <f t="shared" si="27"/>
        <v>1.0302140740535704E-2</v>
      </c>
      <c r="J1019" s="83">
        <v>111.00665318734596</v>
      </c>
      <c r="K1019" s="83">
        <v>111.34365000761446</v>
      </c>
      <c r="L1019" s="83">
        <v>108.50924828551857</v>
      </c>
      <c r="M1019" s="83">
        <v>109.45338613227369</v>
      </c>
      <c r="N1019" s="83">
        <v>31745808.674031012</v>
      </c>
      <c r="O1019" s="83" t="s">
        <v>1212</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1211</v>
      </c>
      <c r="H1020" s="84">
        <f t="shared" si="27"/>
        <v>-9.3799286129327974E-3</v>
      </c>
      <c r="J1020" s="83">
        <v>108.66706021831392</v>
      </c>
      <c r="K1020" s="83">
        <v>111.88493251096604</v>
      </c>
      <c r="L1020" s="83">
        <v>105.74443292748991</v>
      </c>
      <c r="M1020" s="83">
        <v>111.42317728083415</v>
      </c>
      <c r="N1020" s="83">
        <v>37809439.180609778</v>
      </c>
      <c r="O1020" s="83" t="s">
        <v>1211</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1210</v>
      </c>
      <c r="H1021" s="84">
        <f t="shared" si="27"/>
        <v>2.1278382842901955E-3</v>
      </c>
      <c r="J1021" s="83">
        <v>110.09109545440415</v>
      </c>
      <c r="K1021" s="83">
        <v>112.91630183553403</v>
      </c>
      <c r="L1021" s="83">
        <v>109.81523522542334</v>
      </c>
      <c r="M1021" s="83">
        <v>111.18012205205645</v>
      </c>
      <c r="N1021" s="83">
        <v>29365261.820915695</v>
      </c>
      <c r="O1021" s="83" t="s">
        <v>1210</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1209</v>
      </c>
      <c r="H1022" s="84">
        <f t="shared" si="27"/>
        <v>-2.8680791417327045E-2</v>
      </c>
      <c r="J1022" s="83">
        <v>111.73681296459434</v>
      </c>
      <c r="K1022" s="83">
        <v>115.01201448032872</v>
      </c>
      <c r="L1022" s="83">
        <v>111.47934341754556</v>
      </c>
      <c r="M1022" s="83">
        <v>114.55655184569035</v>
      </c>
      <c r="N1022" s="83">
        <v>28149095.390403137</v>
      </c>
      <c r="O1022" s="83" t="s">
        <v>1209</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1208</v>
      </c>
      <c r="H1023" s="84">
        <f t="shared" si="27"/>
        <v>4.1213937804420731E-3</v>
      </c>
      <c r="J1023" s="83">
        <v>116.01190094561088</v>
      </c>
      <c r="K1023" s="83">
        <v>116.5347927670304</v>
      </c>
      <c r="L1023" s="83">
        <v>114.65596093721497</v>
      </c>
      <c r="M1023" s="83">
        <v>116.5347927670304</v>
      </c>
      <c r="N1023" s="83">
        <v>21704332.741694149</v>
      </c>
      <c r="O1023" s="83" t="s">
        <v>1208</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1207</v>
      </c>
      <c r="H1024" s="84">
        <f t="shared" si="27"/>
        <v>3.5353947404193065E-4</v>
      </c>
      <c r="J1024" s="83">
        <v>114.11418138840575</v>
      </c>
      <c r="K1024" s="83">
        <v>115.91845639957772</v>
      </c>
      <c r="L1024" s="83">
        <v>113.65938479468059</v>
      </c>
      <c r="M1024" s="83">
        <v>114.70218616477391</v>
      </c>
      <c r="N1024" s="83">
        <v>23420775.346521009</v>
      </c>
      <c r="O1024" s="83" t="s">
        <v>1207</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1206</v>
      </c>
      <c r="H1025" s="84">
        <f t="shared" si="27"/>
        <v>1.2145970992240906E-2</v>
      </c>
      <c r="J1025" s="83">
        <v>115.82700003537505</v>
      </c>
      <c r="K1025" s="83">
        <v>117.38722572685404</v>
      </c>
      <c r="L1025" s="83">
        <v>113.32636433807311</v>
      </c>
      <c r="M1025" s="83">
        <v>114.1668682069138</v>
      </c>
      <c r="N1025" s="83">
        <v>29914326.289395209</v>
      </c>
      <c r="O1025" s="83" t="s">
        <v>1206</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1205</v>
      </c>
      <c r="H1026" s="84">
        <f t="shared" si="27"/>
        <v>7.866754230301698E-3</v>
      </c>
      <c r="J1026" s="83">
        <v>112.49232206018148</v>
      </c>
      <c r="K1026" s="83">
        <v>114.17780320698152</v>
      </c>
      <c r="L1026" s="83">
        <v>109.46282999596853</v>
      </c>
      <c r="M1026" s="83">
        <v>111.27654887083534</v>
      </c>
      <c r="N1026" s="83">
        <v>41711355.937427871</v>
      </c>
      <c r="O1026" s="83" t="s">
        <v>1205</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1204</v>
      </c>
      <c r="H1027" s="84">
        <f t="shared" si="27"/>
        <v>-1.3771620624641545E-2</v>
      </c>
      <c r="J1027" s="83">
        <v>113.28759479237848</v>
      </c>
      <c r="K1027" s="83">
        <v>115.98158117269585</v>
      </c>
      <c r="L1027" s="83">
        <v>112.97843251773692</v>
      </c>
      <c r="M1027" s="83">
        <v>113.03857501810931</v>
      </c>
      <c r="N1027" s="83">
        <v>36718613.398612387</v>
      </c>
      <c r="O1027" s="83" t="s">
        <v>1204</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1203</v>
      </c>
      <c r="H1028" s="84">
        <f t="shared" si="27"/>
        <v>-1.3605808012906784E-2</v>
      </c>
      <c r="J1028" s="83">
        <v>113.90741047803454</v>
      </c>
      <c r="K1028" s="83">
        <v>116.00146299100078</v>
      </c>
      <c r="L1028" s="83">
        <v>112.71329355927701</v>
      </c>
      <c r="M1028" s="83">
        <v>115.35480685063308</v>
      </c>
      <c r="N1028" s="83">
        <v>31342988.374741986</v>
      </c>
      <c r="O1028" s="83" t="s">
        <v>1203</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1202</v>
      </c>
      <c r="H1029" s="84">
        <f t="shared" si="27"/>
        <v>-1.7348802234396943E-2</v>
      </c>
      <c r="J1029" s="83">
        <v>112.41577705970752</v>
      </c>
      <c r="K1029" s="83">
        <v>114.88003399996605</v>
      </c>
      <c r="L1029" s="83">
        <v>111.88642364733892</v>
      </c>
      <c r="M1029" s="83">
        <v>112.6339800156041</v>
      </c>
      <c r="N1029" s="83">
        <v>34726159.821557671</v>
      </c>
      <c r="O1029" s="83" t="s">
        <v>1202</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1201</v>
      </c>
      <c r="H1030" s="84">
        <f t="shared" si="27"/>
        <v>2.3808893944621268E-4</v>
      </c>
      <c r="J1030" s="83">
        <v>114.97655525738188</v>
      </c>
      <c r="K1030" s="83">
        <v>116.80419140506211</v>
      </c>
      <c r="L1030" s="83">
        <v>113.46851933895333</v>
      </c>
      <c r="M1030" s="83">
        <v>114.83638843833216</v>
      </c>
      <c r="N1030" s="83">
        <v>35519366.949705169</v>
      </c>
      <c r="O1030" s="83" t="s">
        <v>1201</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1200</v>
      </c>
      <c r="H1031" s="84">
        <f t="shared" si="27"/>
        <v>-2.4934652247450173E-2</v>
      </c>
      <c r="J1031" s="83">
        <v>116.05663503679693</v>
      </c>
      <c r="K1031" s="83">
        <v>120.51687245077808</v>
      </c>
      <c r="L1031" s="83">
        <v>114.5018768453518</v>
      </c>
      <c r="M1031" s="83">
        <v>119.51010687636243</v>
      </c>
      <c r="N1031" s="83">
        <v>43345170.284878843</v>
      </c>
      <c r="O1031" s="83" t="s">
        <v>1200</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1199</v>
      </c>
      <c r="H1032" s="84">
        <f t="shared" si="27"/>
        <v>2.866831876874909E-2</v>
      </c>
      <c r="J1032" s="83">
        <v>121.85069393630974</v>
      </c>
      <c r="K1032" s="83">
        <v>122.41533757616962</v>
      </c>
      <c r="L1032" s="83">
        <v>115.05459139422872</v>
      </c>
      <c r="M1032" s="83">
        <v>117.3062073172615</v>
      </c>
      <c r="N1032" s="83">
        <v>33428994.763288762</v>
      </c>
      <c r="O1032" s="83" t="s">
        <v>1199</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1198</v>
      </c>
      <c r="H1033" s="84">
        <f t="shared" si="27"/>
        <v>2.9086525863424306E-3</v>
      </c>
      <c r="J1033" s="83">
        <v>117.43146277258252</v>
      </c>
      <c r="K1033" s="83">
        <v>118.59504618887826</v>
      </c>
      <c r="L1033" s="83">
        <v>115.93784117242501</v>
      </c>
      <c r="M1033" s="83">
        <v>116.07502571872901</v>
      </c>
      <c r="N1033" s="83">
        <v>21341850.80520976</v>
      </c>
      <c r="O1033" s="83" t="s">
        <v>1198</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1197</v>
      </c>
      <c r="H1034" s="84">
        <f t="shared" si="27"/>
        <v>6.0455661448295395E-3</v>
      </c>
      <c r="J1034" s="83">
        <v>116.46470935750553</v>
      </c>
      <c r="K1034" s="83">
        <v>116.64613094953798</v>
      </c>
      <c r="L1034" s="83">
        <v>112.72941274346772</v>
      </c>
      <c r="M1034" s="83">
        <v>113.23341683749759</v>
      </c>
      <c r="N1034" s="83">
        <v>30459628.526530851</v>
      </c>
      <c r="O1034" s="83" t="s">
        <v>1197</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1196</v>
      </c>
      <c r="H1035" s="84">
        <f t="shared" si="27"/>
        <v>-2.7528118740691387E-2</v>
      </c>
      <c r="J1035" s="83">
        <v>114.2871532076586</v>
      </c>
      <c r="K1035" s="83">
        <v>118.25705527769452</v>
      </c>
      <c r="L1035" s="83">
        <v>114.01626343325401</v>
      </c>
      <c r="M1035" s="83">
        <v>116.8832216328242</v>
      </c>
      <c r="N1035" s="83">
        <v>33893378.848204821</v>
      </c>
      <c r="O1035" s="83" t="s">
        <v>1196</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1195</v>
      </c>
      <c r="H1036" s="84">
        <f t="shared" si="27"/>
        <v>1.2647142157999003E-2</v>
      </c>
      <c r="J1036" s="83">
        <v>118.70588732592822</v>
      </c>
      <c r="K1036" s="83">
        <v>119.72681869588611</v>
      </c>
      <c r="L1036" s="83">
        <v>114.46349499511415</v>
      </c>
      <c r="M1036" s="83">
        <v>116.42295753906519</v>
      </c>
      <c r="N1036" s="83">
        <v>37009633.058447361</v>
      </c>
      <c r="O1036" s="83" t="s">
        <v>1195</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1194</v>
      </c>
      <c r="H1037" s="84">
        <f t="shared" si="27"/>
        <v>7.8226857887608858E-5</v>
      </c>
      <c r="J1037" s="83">
        <v>114.3408341170819</v>
      </c>
      <c r="K1037" s="83">
        <v>116.80568254143499</v>
      </c>
      <c r="L1037" s="83">
        <v>112.4557892190462</v>
      </c>
      <c r="M1037" s="83">
        <v>113.69716024945996</v>
      </c>
      <c r="N1037" s="83">
        <v>62608076.429893166</v>
      </c>
      <c r="O1037" s="83" t="s">
        <v>1194</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1193</v>
      </c>
      <c r="H1038" s="84">
        <f t="shared" si="27"/>
        <v>-2.263668880940195E-2</v>
      </c>
      <c r="J1038" s="83">
        <v>118.79982891741898</v>
      </c>
      <c r="K1038" s="83">
        <v>122.02465984647783</v>
      </c>
      <c r="L1038" s="83">
        <v>118.45771252893699</v>
      </c>
      <c r="M1038" s="83">
        <v>122.02465984647783</v>
      </c>
      <c r="N1038" s="83">
        <v>49686642.582146928</v>
      </c>
      <c r="O1038" s="83" t="s">
        <v>1193</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1192</v>
      </c>
      <c r="H1039" s="84">
        <f t="shared" si="27"/>
        <v>1.1247496276513669E-2</v>
      </c>
      <c r="J1039" s="83">
        <v>122.52170530410096</v>
      </c>
      <c r="K1039" s="83">
        <v>122.54953984972785</v>
      </c>
      <c r="L1039" s="83">
        <v>118.06743243561132</v>
      </c>
      <c r="M1039" s="83">
        <v>118.72378096240266</v>
      </c>
      <c r="N1039" s="83">
        <v>34727004.814693727</v>
      </c>
      <c r="O1039" s="83" t="s">
        <v>1192</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1191</v>
      </c>
      <c r="H1040" s="84">
        <f t="shared" si="27"/>
        <v>-2.4920955012821433E-2</v>
      </c>
      <c r="J1040" s="83">
        <v>118.90719073626559</v>
      </c>
      <c r="K1040" s="83">
        <v>124.71069349947322</v>
      </c>
      <c r="L1040" s="83">
        <v>118.43648868789647</v>
      </c>
      <c r="M1040" s="83">
        <v>124.2613644057819</v>
      </c>
      <c r="N1040" s="83">
        <v>46686172.550428435</v>
      </c>
      <c r="O1040" s="83" t="s">
        <v>1191</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1190</v>
      </c>
      <c r="H1041" s="84">
        <f t="shared" si="27"/>
        <v>-2.3594742713031636E-2</v>
      </c>
      <c r="J1041" s="83">
        <v>124.19923372357901</v>
      </c>
      <c r="K1041" s="83">
        <v>129.53750193845141</v>
      </c>
      <c r="L1041" s="83">
        <v>123.91343258544572</v>
      </c>
      <c r="M1041" s="83">
        <v>128.58565988710313</v>
      </c>
      <c r="N1041" s="83">
        <v>30336802.738539666</v>
      </c>
      <c r="O1041" s="83" t="s">
        <v>1190</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1189</v>
      </c>
      <c r="H1042" s="84">
        <f t="shared" si="27"/>
        <v>-5.1360693247650691E-3</v>
      </c>
      <c r="J1042" s="83">
        <v>127.48768647121362</v>
      </c>
      <c r="K1042" s="83">
        <v>131.14395285748935</v>
      </c>
      <c r="L1042" s="83">
        <v>127.13831818950491</v>
      </c>
      <c r="M1042" s="83">
        <v>130.50823171718937</v>
      </c>
      <c r="N1042" s="83">
        <v>22743774.893465579</v>
      </c>
      <c r="O1042" s="83" t="s">
        <v>1189</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1188</v>
      </c>
      <c r="H1043" s="84">
        <f t="shared" si="27"/>
        <v>1.5996820507724996E-2</v>
      </c>
      <c r="J1043" s="83">
        <v>129.75968125800895</v>
      </c>
      <c r="K1043" s="83">
        <v>130.13022864666698</v>
      </c>
      <c r="L1043" s="83">
        <v>126.69837828450811</v>
      </c>
      <c r="M1043" s="83">
        <v>127.32018215199464</v>
      </c>
      <c r="N1043" s="83">
        <v>22854348.280983932</v>
      </c>
      <c r="O1043" s="83" t="s">
        <v>1188</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1187</v>
      </c>
      <c r="H1044" s="84">
        <f t="shared" si="27"/>
        <v>2.5899638899264943E-3</v>
      </c>
      <c r="J1044" s="83">
        <v>127.20486760582607</v>
      </c>
      <c r="K1044" s="83">
        <v>127.951429883176</v>
      </c>
      <c r="L1044" s="83">
        <v>125.83050212231609</v>
      </c>
      <c r="M1044" s="83">
        <v>126.65712351152537</v>
      </c>
      <c r="N1044" s="83">
        <v>15005870.96332605</v>
      </c>
      <c r="O1044" s="83" t="s">
        <v>1187</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1186</v>
      </c>
      <c r="H1045" s="84">
        <f t="shared" si="27"/>
        <v>-1.2753850681840539E-2</v>
      </c>
      <c r="J1045" s="83">
        <v>126.50105123783172</v>
      </c>
      <c r="K1045" s="83">
        <v>129.93787205456684</v>
      </c>
      <c r="L1045" s="83">
        <v>126.36038737332439</v>
      </c>
      <c r="M1045" s="83">
        <v>129.87748103146561</v>
      </c>
      <c r="N1045" s="83">
        <v>23622950.01376481</v>
      </c>
      <c r="O1045" s="83" t="s">
        <v>1186</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1185</v>
      </c>
      <c r="H1046" s="84">
        <f t="shared" si="27"/>
        <v>1.2171796209354824E-2</v>
      </c>
      <c r="J1046" s="83">
        <v>129.5161289837736</v>
      </c>
      <c r="K1046" s="83">
        <v>129.8836940996859</v>
      </c>
      <c r="L1046" s="83">
        <v>127.67964045649312</v>
      </c>
      <c r="M1046" s="83">
        <v>127.86643510992246</v>
      </c>
      <c r="N1046" s="83">
        <v>19659127.450288422</v>
      </c>
      <c r="O1046" s="83" t="s">
        <v>1185</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1184</v>
      </c>
      <c r="H1047" s="84">
        <f t="shared" si="27"/>
        <v>-1.0826602509022121E-2</v>
      </c>
      <c r="J1047" s="83">
        <v>127.61592419928039</v>
      </c>
      <c r="K1047" s="83">
        <v>131.64099831511248</v>
      </c>
      <c r="L1047" s="83">
        <v>126.82214260345626</v>
      </c>
      <c r="M1047" s="83">
        <v>131.64099831511248</v>
      </c>
      <c r="N1047" s="83">
        <v>23139955.9609713</v>
      </c>
      <c r="O1047" s="83" t="s">
        <v>1184</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1183</v>
      </c>
      <c r="H1048" s="84">
        <f t="shared" si="27"/>
        <v>-1.0036719706242536E-2</v>
      </c>
      <c r="J1048" s="83">
        <v>129.02952148076056</v>
      </c>
      <c r="K1048" s="83">
        <v>132.15363111828668</v>
      </c>
      <c r="L1048" s="83">
        <v>128.85157920693149</v>
      </c>
      <c r="M1048" s="83">
        <v>132.11468263622731</v>
      </c>
      <c r="N1048" s="83">
        <v>24331114.618433401</v>
      </c>
      <c r="O1048" s="83" t="s">
        <v>1183</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1182</v>
      </c>
      <c r="H1049" s="84">
        <f t="shared" si="27"/>
        <v>-7.7698191089003998E-4</v>
      </c>
      <c r="J1049" s="83">
        <v>133.21862059760829</v>
      </c>
      <c r="K1049" s="83">
        <v>135.44488720230228</v>
      </c>
      <c r="L1049" s="83">
        <v>132.96215011192933</v>
      </c>
      <c r="M1049" s="83">
        <v>135.44488720230228</v>
      </c>
      <c r="N1049" s="83">
        <v>16532169.993655827</v>
      </c>
      <c r="O1049" s="83" t="s">
        <v>1182</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1181</v>
      </c>
      <c r="H1050" s="84">
        <f t="shared" si="27"/>
        <v>7.1533203124998224E-3</v>
      </c>
      <c r="J1050" s="83">
        <v>135.65861674908024</v>
      </c>
      <c r="K1050" s="83">
        <v>136.88781016578224</v>
      </c>
      <c r="L1050" s="83">
        <v>134.06036708009307</v>
      </c>
      <c r="M1050" s="83">
        <v>135.81071265911291</v>
      </c>
      <c r="N1050" s="83">
        <v>19564146.198018745</v>
      </c>
      <c r="O1050" s="83" t="s">
        <v>1181</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1180</v>
      </c>
      <c r="H1051" s="84">
        <f t="shared" si="27"/>
        <v>-7.3035349108963032E-4</v>
      </c>
      <c r="J1051" s="83">
        <v>136.36541538982033</v>
      </c>
      <c r="K1051" s="83">
        <v>139.02212336081593</v>
      </c>
      <c r="L1051" s="83">
        <v>135.61200382606432</v>
      </c>
      <c r="M1051" s="83">
        <v>138.33918290204176</v>
      </c>
      <c r="N1051" s="83">
        <v>23714732.363447987</v>
      </c>
      <c r="O1051" s="83" t="s">
        <v>1180</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1179</v>
      </c>
      <c r="H1052" s="84">
        <f t="shared" si="27"/>
        <v>-9.317660550458684E-3</v>
      </c>
      <c r="J1052" s="83">
        <v>140.22944677738252</v>
      </c>
      <c r="K1052" s="83">
        <v>142.74151452020982</v>
      </c>
      <c r="L1052" s="83">
        <v>140.11065291301057</v>
      </c>
      <c r="M1052" s="83">
        <v>142.55214020085538</v>
      </c>
      <c r="N1052" s="83">
        <v>19370019.084451679</v>
      </c>
      <c r="O1052" s="83" t="s">
        <v>1179</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1178</v>
      </c>
      <c r="H1053" s="84">
        <f t="shared" si="27"/>
        <v>8.1642454076120696E-3</v>
      </c>
      <c r="J1053" s="83">
        <v>142.79370429326022</v>
      </c>
      <c r="K1053" s="83">
        <v>143.19258327300278</v>
      </c>
      <c r="L1053" s="83">
        <v>139.99235609409627</v>
      </c>
      <c r="M1053" s="83">
        <v>139.99235609409627</v>
      </c>
      <c r="N1053" s="83">
        <v>19198344.645642705</v>
      </c>
      <c r="O1053" s="83" t="s">
        <v>1178</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1177</v>
      </c>
      <c r="H1054" s="84">
        <f t="shared" si="27"/>
        <v>-8.6397235288471208E-4</v>
      </c>
      <c r="J1054" s="83">
        <v>139.86859177514813</v>
      </c>
      <c r="K1054" s="83">
        <v>140.11711450395967</v>
      </c>
      <c r="L1054" s="83">
        <v>137.97683676343451</v>
      </c>
      <c r="M1054" s="83">
        <v>139.18266904362818</v>
      </c>
      <c r="N1054" s="83">
        <v>23619590.160104774</v>
      </c>
      <c r="O1054" s="83" t="s">
        <v>1177</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1176</v>
      </c>
      <c r="H1055" s="84">
        <f t="shared" si="27"/>
        <v>-1.3777703874385372E-2</v>
      </c>
      <c r="J1055" s="83">
        <v>138.82429926868193</v>
      </c>
      <c r="K1055" s="83">
        <v>141.80160155984444</v>
      </c>
      <c r="L1055" s="83">
        <v>138.79397949576693</v>
      </c>
      <c r="M1055" s="83">
        <v>141.6067597404562</v>
      </c>
      <c r="N1055" s="83">
        <v>29691771.192465071</v>
      </c>
      <c r="O1055" s="83" t="s">
        <v>1176</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1175</v>
      </c>
      <c r="H1056" s="84">
        <f t="shared" si="27"/>
        <v>-3.8038085337617211E-3</v>
      </c>
      <c r="J1056" s="83">
        <v>141.80160155984444</v>
      </c>
      <c r="K1056" s="83">
        <v>142.63266156499034</v>
      </c>
      <c r="L1056" s="83">
        <v>141.32791723872964</v>
      </c>
      <c r="M1056" s="83">
        <v>142.0257690612325</v>
      </c>
      <c r="N1056" s="83">
        <v>21171484.093873255</v>
      </c>
      <c r="O1056" s="83" t="s">
        <v>1175</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1174</v>
      </c>
      <c r="H1057" s="84">
        <f t="shared" si="27"/>
        <v>3.1445053905807541E-3</v>
      </c>
      <c r="J1057" s="83">
        <v>142.40352360902608</v>
      </c>
      <c r="K1057" s="83">
        <v>143.31063156918827</v>
      </c>
      <c r="L1057" s="83">
        <v>141.64204996794743</v>
      </c>
      <c r="M1057" s="83">
        <v>142.31455247211153</v>
      </c>
      <c r="N1057" s="83">
        <v>28848890.539247919</v>
      </c>
      <c r="O1057" s="83" t="s">
        <v>1174</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1173</v>
      </c>
      <c r="H1058" s="84">
        <f t="shared" si="27"/>
        <v>8.3995186522263232E-3</v>
      </c>
      <c r="J1058" s="83">
        <v>141.11120541920593</v>
      </c>
      <c r="K1058" s="83">
        <v>141.13754882845998</v>
      </c>
      <c r="L1058" s="83">
        <v>139.00187869932694</v>
      </c>
      <c r="M1058" s="83">
        <v>139.8531833659618</v>
      </c>
      <c r="N1058" s="83">
        <v>23914392.170167811</v>
      </c>
      <c r="O1058" s="83" t="s">
        <v>1173</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1172</v>
      </c>
      <c r="H1059" s="84">
        <f t="shared" si="27"/>
        <v>3.2064418139297057E-3</v>
      </c>
      <c r="J1059" s="83">
        <v>140.68523746202291</v>
      </c>
      <c r="K1059" s="83">
        <v>141.12064928290079</v>
      </c>
      <c r="L1059" s="83">
        <v>138.87400381444422</v>
      </c>
      <c r="M1059" s="83">
        <v>140.91636359981766</v>
      </c>
      <c r="N1059" s="83">
        <v>19403738.334357202</v>
      </c>
      <c r="O1059" s="83" t="s">
        <v>1172</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1171</v>
      </c>
      <c r="H1060" s="84">
        <f t="shared" si="27"/>
        <v>1.0075874014979558E-2</v>
      </c>
      <c r="J1060" s="83">
        <v>140.47697541527882</v>
      </c>
      <c r="K1060" s="83">
        <v>140.56097609761713</v>
      </c>
      <c r="L1060" s="83">
        <v>137.22369360422564</v>
      </c>
      <c r="M1060" s="83">
        <v>138.44952699363407</v>
      </c>
      <c r="N1060" s="83">
        <v>20666842.121689323</v>
      </c>
      <c r="O1060" s="83" t="s">
        <v>1171</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1170</v>
      </c>
      <c r="H1061" s="84">
        <f t="shared" si="27"/>
        <v>-6.8662655279504436E-3</v>
      </c>
      <c r="J1061" s="83">
        <v>137.68507107980972</v>
      </c>
      <c r="K1061" s="83">
        <v>139.1975804073569</v>
      </c>
      <c r="L1061" s="83">
        <v>137.35006244137173</v>
      </c>
      <c r="M1061" s="83">
        <v>138.31631881099108</v>
      </c>
      <c r="N1061" s="83">
        <v>25452722.29324431</v>
      </c>
      <c r="O1061" s="83" t="s">
        <v>1170</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1169</v>
      </c>
      <c r="H1062" s="84">
        <f t="shared" si="27"/>
        <v>8.438715953307474E-3</v>
      </c>
      <c r="J1062" s="83">
        <v>139.44858836345659</v>
      </c>
      <c r="K1062" s="83">
        <v>140.66386450734512</v>
      </c>
      <c r="L1062" s="83">
        <v>135.69340993111385</v>
      </c>
      <c r="M1062" s="83">
        <v>135.69340993111385</v>
      </c>
      <c r="N1062" s="83">
        <v>29953859.896832176</v>
      </c>
      <c r="O1062" s="83" t="s">
        <v>1169</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1168</v>
      </c>
      <c r="H1063" s="84">
        <f t="shared" si="27"/>
        <v>1.7079836033584428E-4</v>
      </c>
      <c r="J1063" s="83">
        <v>135.67203697643606</v>
      </c>
      <c r="K1063" s="83">
        <v>136.76951334686791</v>
      </c>
      <c r="L1063" s="83">
        <v>133.81606923767129</v>
      </c>
      <c r="M1063" s="83">
        <v>136.0388565241619</v>
      </c>
      <c r="N1063" s="83">
        <v>26790768.924191035</v>
      </c>
      <c r="O1063" s="83" t="s">
        <v>1168</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1167</v>
      </c>
      <c r="H1064" s="84">
        <f t="shared" si="27"/>
        <v>1.4629437100846632E-2</v>
      </c>
      <c r="J1064" s="83">
        <v>135.9931283420606</v>
      </c>
      <c r="K1064" s="83">
        <v>136.10446652456818</v>
      </c>
      <c r="L1064" s="83">
        <v>132.1464935455152</v>
      </c>
      <c r="M1064" s="83">
        <v>133.09286809682965</v>
      </c>
      <c r="N1064" s="83">
        <v>46172537.43701075</v>
      </c>
      <c r="O1064" s="83" t="s">
        <v>1167</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1166</v>
      </c>
      <c r="H1065" s="84">
        <f t="shared" si="27"/>
        <v>1.6982741320489714E-2</v>
      </c>
      <c r="J1065" s="83">
        <v>133.8051342376036</v>
      </c>
      <c r="K1065" s="83">
        <v>133.94330790436825</v>
      </c>
      <c r="L1065" s="83">
        <v>131.93475218056776</v>
      </c>
      <c r="M1065" s="83">
        <v>132.53319491154599</v>
      </c>
      <c r="N1065" s="83">
        <v>24137007.623750523</v>
      </c>
      <c r="O1065" s="83" t="s">
        <v>1166</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1165</v>
      </c>
      <c r="H1066" s="84">
        <f t="shared" si="27"/>
        <v>1.2667509481668837E-2</v>
      </c>
      <c r="J1066" s="83">
        <v>132.90051150472948</v>
      </c>
      <c r="K1066" s="83">
        <v>132.98053582340683</v>
      </c>
      <c r="L1066" s="83">
        <v>128.43754034073143</v>
      </c>
      <c r="M1066" s="83">
        <v>130.22590989725944</v>
      </c>
      <c r="N1066" s="83">
        <v>32248760.659942832</v>
      </c>
      <c r="O1066" s="83" t="s">
        <v>1165</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1164</v>
      </c>
      <c r="H1067" s="84">
        <f t="shared" si="27"/>
        <v>1.5264603742289884E-2</v>
      </c>
      <c r="J1067" s="83">
        <v>128.89432511628709</v>
      </c>
      <c r="K1067" s="83">
        <v>129.74601250792429</v>
      </c>
      <c r="L1067" s="83">
        <v>125.82009896088805</v>
      </c>
      <c r="M1067" s="83">
        <v>126.98666464992952</v>
      </c>
      <c r="N1067" s="83">
        <v>30472665.563487165</v>
      </c>
      <c r="O1067" s="83" t="s">
        <v>1164</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1163</v>
      </c>
      <c r="H1068" s="84">
        <f t="shared" si="27"/>
        <v>-9.6364998579069328E-3</v>
      </c>
      <c r="J1068" s="83">
        <v>125.99207668922566</v>
      </c>
      <c r="K1068" s="83">
        <v>130.25175626105585</v>
      </c>
      <c r="L1068" s="83">
        <v>125.66601486902488</v>
      </c>
      <c r="M1068" s="83">
        <v>129.80143307644929</v>
      </c>
      <c r="N1068" s="83">
        <v>30433695.28480757</v>
      </c>
      <c r="O1068" s="83" t="s">
        <v>1163</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1162</v>
      </c>
      <c r="H1069" s="84">
        <f t="shared" si="27"/>
        <v>-1.8952289009704804E-2</v>
      </c>
      <c r="J1069" s="83">
        <v>129.7045092122128</v>
      </c>
      <c r="K1069" s="83">
        <v>133.40700082604747</v>
      </c>
      <c r="L1069" s="83">
        <v>129.5265669383837</v>
      </c>
      <c r="M1069" s="83">
        <v>133.20768559754057</v>
      </c>
      <c r="N1069" s="83">
        <v>26757914.786305759</v>
      </c>
      <c r="O1069" s="83" t="s">
        <v>1162</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1161</v>
      </c>
      <c r="H1070" s="84">
        <f t="shared" si="27"/>
        <v>6.9766244465039318E-3</v>
      </c>
      <c r="J1070" s="83">
        <v>131.89797081670363</v>
      </c>
      <c r="K1070" s="83">
        <v>132.74940968561205</v>
      </c>
      <c r="L1070" s="83">
        <v>130.62454035427319</v>
      </c>
      <c r="M1070" s="83">
        <v>130.68567694556083</v>
      </c>
      <c r="N1070" s="83">
        <v>24409437.434592236</v>
      </c>
      <c r="O1070" s="83" t="s">
        <v>1161</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1160</v>
      </c>
      <c r="H1071" s="84">
        <f t="shared" si="27"/>
        <v>5.1678264428980381E-3</v>
      </c>
      <c r="J1071" s="83">
        <v>133.07497446035521</v>
      </c>
      <c r="K1071" s="83">
        <v>133.40550968967457</v>
      </c>
      <c r="L1071" s="83">
        <v>129.31929898255487</v>
      </c>
      <c r="M1071" s="83">
        <v>130.62354626335795</v>
      </c>
      <c r="N1071" s="83">
        <v>32449184.984261945</v>
      </c>
      <c r="O1071" s="83" t="s">
        <v>1160</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1159</v>
      </c>
      <c r="H1072" s="84">
        <f t="shared" ref="H1072:H1135" si="29">B1072/E1072-1</f>
        <v>-7.9323931978432238E-3</v>
      </c>
      <c r="J1072" s="83">
        <v>126.52640055617051</v>
      </c>
      <c r="K1072" s="83">
        <v>130.47095330786763</v>
      </c>
      <c r="L1072" s="83">
        <v>125.11702816108013</v>
      </c>
      <c r="M1072" s="83">
        <v>125.50447509529737</v>
      </c>
      <c r="N1072" s="83">
        <v>35459090.77266641</v>
      </c>
      <c r="O1072" s="83" t="s">
        <v>1159</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1158</v>
      </c>
      <c r="H1073" s="84">
        <f t="shared" si="29"/>
        <v>-2.8029138204824555E-2</v>
      </c>
      <c r="J1073" s="83">
        <v>125.71721055116005</v>
      </c>
      <c r="K1073" s="83">
        <v>131.12456808464205</v>
      </c>
      <c r="L1073" s="83">
        <v>125.66303259627912</v>
      </c>
      <c r="M1073" s="83">
        <v>131.12456808464205</v>
      </c>
      <c r="N1073" s="83">
        <v>39410781.648975119</v>
      </c>
      <c r="O1073" s="83" t="s">
        <v>1158</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1157</v>
      </c>
      <c r="H1074" s="84">
        <f t="shared" si="29"/>
        <v>1.0329277202529852E-3</v>
      </c>
      <c r="J1074" s="83">
        <v>131.34127990416573</v>
      </c>
      <c r="K1074" s="83">
        <v>133.40600673513222</v>
      </c>
      <c r="L1074" s="83">
        <v>129.63790512089128</v>
      </c>
      <c r="M1074" s="83">
        <v>132.59433150283365</v>
      </c>
      <c r="N1074" s="83">
        <v>24617708.123746164</v>
      </c>
      <c r="O1074" s="83" t="s">
        <v>1157</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1156</v>
      </c>
      <c r="H1075" s="84">
        <f t="shared" si="29"/>
        <v>-1.0962421608809447E-2</v>
      </c>
      <c r="J1075" s="83">
        <v>133.51436264489405</v>
      </c>
      <c r="K1075" s="83">
        <v>135.90594159833893</v>
      </c>
      <c r="L1075" s="83">
        <v>132.64254491222309</v>
      </c>
      <c r="M1075" s="83">
        <v>135.17499151881293</v>
      </c>
      <c r="N1075" s="83">
        <v>19896872.3047834</v>
      </c>
      <c r="O1075" s="83" t="s">
        <v>1156</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1155</v>
      </c>
      <c r="H1076" s="84">
        <f t="shared" si="29"/>
        <v>1.2269938650306678E-2</v>
      </c>
      <c r="J1076" s="83">
        <v>133.95524196580578</v>
      </c>
      <c r="K1076" s="83">
        <v>134.81413651657854</v>
      </c>
      <c r="L1076" s="83">
        <v>132.64403604859595</v>
      </c>
      <c r="M1076" s="83">
        <v>133.81283844219675</v>
      </c>
      <c r="N1076" s="83">
        <v>24109203.325797401</v>
      </c>
      <c r="O1076" s="83" t="s">
        <v>1155</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1154</v>
      </c>
      <c r="H1077" s="84">
        <f t="shared" si="29"/>
        <v>-1.1674708132296763E-2</v>
      </c>
      <c r="J1077" s="83">
        <v>133.37518991675958</v>
      </c>
      <c r="K1077" s="83">
        <v>135.30670856508306</v>
      </c>
      <c r="L1077" s="83">
        <v>132.59035513917266</v>
      </c>
      <c r="M1077" s="83">
        <v>133.6853462823164</v>
      </c>
      <c r="N1077" s="83">
        <v>24786384.848810557</v>
      </c>
      <c r="O1077" s="83" t="s">
        <v>1154</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1153</v>
      </c>
      <c r="H1078" s="84">
        <f t="shared" si="29"/>
        <v>1.0524195578830886E-2</v>
      </c>
      <c r="J1078" s="83">
        <v>134.09391764848263</v>
      </c>
      <c r="K1078" s="83">
        <v>134.83898878945968</v>
      </c>
      <c r="L1078" s="83">
        <v>132.04037434031267</v>
      </c>
      <c r="M1078" s="83">
        <v>132.49691059313952</v>
      </c>
      <c r="N1078" s="83">
        <v>29852078.461705655</v>
      </c>
      <c r="O1078" s="83" t="s">
        <v>1153</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1152</v>
      </c>
      <c r="H1079" s="84">
        <f t="shared" si="29"/>
        <v>1.8787188251677467E-2</v>
      </c>
      <c r="J1079" s="83">
        <v>133.72461287346863</v>
      </c>
      <c r="K1079" s="83">
        <v>134.58897492427528</v>
      </c>
      <c r="L1079" s="83">
        <v>130.98638944742282</v>
      </c>
      <c r="M1079" s="83">
        <v>132.73648650371388</v>
      </c>
      <c r="N1079" s="83">
        <v>26391811.450666841</v>
      </c>
      <c r="O1079" s="83" t="s">
        <v>1152</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1151</v>
      </c>
      <c r="H1080" s="84">
        <f t="shared" si="29"/>
        <v>4.2381406183820358E-2</v>
      </c>
      <c r="J1080" s="83">
        <v>131.88952104392405</v>
      </c>
      <c r="K1080" s="83">
        <v>132.25087309161606</v>
      </c>
      <c r="L1080" s="83">
        <v>124.02725599524142</v>
      </c>
      <c r="M1080" s="83">
        <v>124.2613644057819</v>
      </c>
      <c r="N1080" s="83">
        <v>43421662.282576226</v>
      </c>
      <c r="O1080" s="83" t="s">
        <v>1151</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1150</v>
      </c>
      <c r="H1081" s="84">
        <f t="shared" si="29"/>
        <v>-2.4966058228993893E-2</v>
      </c>
      <c r="J1081" s="83">
        <v>126.83108942169348</v>
      </c>
      <c r="K1081" s="83">
        <v>130.9704839927789</v>
      </c>
      <c r="L1081" s="83">
        <v>126.75007101210092</v>
      </c>
      <c r="M1081" s="83">
        <v>130.30394603410627</v>
      </c>
      <c r="N1081" s="83">
        <v>26588393.068105314</v>
      </c>
      <c r="O1081" s="83" t="s">
        <v>1150</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1149</v>
      </c>
      <c r="H1082" s="84">
        <f t="shared" si="29"/>
        <v>-5.3645636569701338E-3</v>
      </c>
      <c r="J1082" s="83">
        <v>128.63784966015356</v>
      </c>
      <c r="K1082" s="83">
        <v>131.12133728916751</v>
      </c>
      <c r="L1082" s="83">
        <v>126.9861676044719</v>
      </c>
      <c r="M1082" s="83">
        <v>129.21690761828449</v>
      </c>
      <c r="N1082" s="83">
        <v>39137848.866028614</v>
      </c>
      <c r="O1082" s="83" t="s">
        <v>1149</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1148</v>
      </c>
      <c r="H1083" s="84">
        <f t="shared" si="29"/>
        <v>-7.1117742136017625E-3</v>
      </c>
      <c r="J1083" s="83">
        <v>129.69655648489081</v>
      </c>
      <c r="K1083" s="83">
        <v>133.03322264191488</v>
      </c>
      <c r="L1083" s="83">
        <v>129.53702974526666</v>
      </c>
      <c r="M1083" s="83">
        <v>132.25137013707368</v>
      </c>
      <c r="N1083" s="83">
        <v>32047974.195708264</v>
      </c>
      <c r="O1083" s="83" t="s">
        <v>1148</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1147</v>
      </c>
      <c r="H1084" s="84">
        <f t="shared" si="29"/>
        <v>-1.3816289970305928E-2</v>
      </c>
      <c r="J1084" s="83">
        <v>131.52667785985918</v>
      </c>
      <c r="K1084" s="83">
        <v>136.03090379683994</v>
      </c>
      <c r="L1084" s="83">
        <v>131.42080717738543</v>
      </c>
      <c r="M1084" s="83">
        <v>135.34547811077766</v>
      </c>
      <c r="N1084" s="83">
        <v>31152200.995950762</v>
      </c>
      <c r="O1084" s="83" t="s">
        <v>1147</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1146</v>
      </c>
      <c r="H1085" s="84">
        <f t="shared" si="29"/>
        <v>5.8549730524253274E-3</v>
      </c>
      <c r="J1085" s="83">
        <v>136.67507470991953</v>
      </c>
      <c r="K1085" s="83">
        <v>137.13086539455995</v>
      </c>
      <c r="L1085" s="83">
        <v>134.02695568443164</v>
      </c>
      <c r="M1085" s="83">
        <v>135.62432061250425</v>
      </c>
      <c r="N1085" s="83">
        <v>25761889.186620317</v>
      </c>
      <c r="O1085" s="83" t="s">
        <v>1146</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1145</v>
      </c>
      <c r="H1086" s="84">
        <f t="shared" si="29"/>
        <v>4.7038071439071683E-3</v>
      </c>
      <c r="J1086" s="83">
        <v>135.61935015792801</v>
      </c>
      <c r="K1086" s="83">
        <v>137.08513721245859</v>
      </c>
      <c r="L1086" s="83">
        <v>134.73859057747441</v>
      </c>
      <c r="M1086" s="83">
        <v>136.65916925527557</v>
      </c>
      <c r="N1086" s="83">
        <v>26735542.587084435</v>
      </c>
      <c r="O1086" s="83" t="s">
        <v>1145</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1144</v>
      </c>
      <c r="H1087" s="84">
        <f t="shared" si="29"/>
        <v>-2.0028187819894905E-3</v>
      </c>
      <c r="J1087" s="83">
        <v>134.50050083281835</v>
      </c>
      <c r="K1087" s="83">
        <v>135.36187564042464</v>
      </c>
      <c r="L1087" s="83">
        <v>132.51430718415631</v>
      </c>
      <c r="M1087" s="83">
        <v>132.57743195727446</v>
      </c>
      <c r="N1087" s="83">
        <v>26952062.018757019</v>
      </c>
      <c r="O1087" s="83" t="s">
        <v>1144</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1143</v>
      </c>
      <c r="H1088" s="84">
        <f t="shared" si="29"/>
        <v>-1.9871717293960867E-2</v>
      </c>
      <c r="J1088" s="83">
        <v>133.33741446198022</v>
      </c>
      <c r="K1088" s="83">
        <v>138.46021347097297</v>
      </c>
      <c r="L1088" s="83">
        <v>132.50088695680049</v>
      </c>
      <c r="M1088" s="83">
        <v>137.93011449041791</v>
      </c>
      <c r="N1088" s="83">
        <v>39039487.641214706</v>
      </c>
      <c r="O1088" s="83" t="s">
        <v>1143</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1142</v>
      </c>
      <c r="H1089" s="84">
        <f t="shared" si="29"/>
        <v>-4.2175788687249804E-3</v>
      </c>
      <c r="J1089" s="83">
        <v>137.7834860804191</v>
      </c>
      <c r="K1089" s="83">
        <v>140.59527223419312</v>
      </c>
      <c r="L1089" s="83">
        <v>137.23425084974554</v>
      </c>
      <c r="M1089" s="83">
        <v>138.6756826768526</v>
      </c>
      <c r="N1089" s="83">
        <v>33213964.129046373</v>
      </c>
      <c r="O1089" s="83" t="s">
        <v>1142</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1141</v>
      </c>
      <c r="H1090" s="84">
        <f t="shared" si="29"/>
        <v>4.8261856409030912E-3</v>
      </c>
      <c r="J1090" s="83">
        <v>140.61714223432855</v>
      </c>
      <c r="K1090" s="83">
        <v>141.33537292059398</v>
      </c>
      <c r="L1090" s="83">
        <v>139.54750040952356</v>
      </c>
      <c r="M1090" s="83">
        <v>140.01745688970624</v>
      </c>
      <c r="N1090" s="83">
        <v>28797325.839064233</v>
      </c>
      <c r="O1090" s="83" t="s">
        <v>1141</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1140</v>
      </c>
      <c r="H1091" s="84">
        <f t="shared" si="29"/>
        <v>9.179002726918517E-3</v>
      </c>
      <c r="J1091" s="83">
        <v>138.39037858417694</v>
      </c>
      <c r="K1091" s="83">
        <v>139.01081060620044</v>
      </c>
      <c r="L1091" s="83">
        <v>136.06420584250071</v>
      </c>
      <c r="M1091" s="83">
        <v>138.16993892372108</v>
      </c>
      <c r="N1091" s="83">
        <v>34458659.13734296</v>
      </c>
      <c r="O1091" s="83" t="s">
        <v>1140</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1139</v>
      </c>
      <c r="H1092" s="84">
        <f t="shared" si="29"/>
        <v>-5.0093168453402281E-3</v>
      </c>
      <c r="J1092" s="83">
        <v>138.11700358248422</v>
      </c>
      <c r="K1092" s="83">
        <v>142.99649386951589</v>
      </c>
      <c r="L1092" s="83">
        <v>137.87941585374037</v>
      </c>
      <c r="M1092" s="83">
        <v>142.85981133912409</v>
      </c>
      <c r="N1092" s="83">
        <v>44875915.588615023</v>
      </c>
      <c r="O1092" s="83" t="s">
        <v>1139</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1138</v>
      </c>
      <c r="H1093" s="84">
        <f t="shared" si="29"/>
        <v>5.3126675439878479E-3</v>
      </c>
      <c r="J1093" s="83">
        <v>142.17090633485844</v>
      </c>
      <c r="K1093" s="83">
        <v>143.68117895784633</v>
      </c>
      <c r="L1093" s="83">
        <v>138.99130654244328</v>
      </c>
      <c r="M1093" s="83">
        <v>142.17190042577369</v>
      </c>
      <c r="N1093" s="83">
        <v>49517000.15064133</v>
      </c>
      <c r="O1093" s="83" t="s">
        <v>1138</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1137</v>
      </c>
      <c r="H1094" s="84">
        <f t="shared" si="29"/>
        <v>-9.6480860609275965E-3</v>
      </c>
      <c r="J1094" s="83">
        <v>141.80756610533595</v>
      </c>
      <c r="K1094" s="83">
        <v>148.23657075423483</v>
      </c>
      <c r="L1094" s="83">
        <v>141.36469860259373</v>
      </c>
      <c r="M1094" s="83">
        <v>144.43643953070466</v>
      </c>
      <c r="N1094" s="83">
        <v>57268544.684262924</v>
      </c>
      <c r="O1094" s="83" t="s">
        <v>1137</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1136</v>
      </c>
      <c r="H1095" s="84">
        <f t="shared" si="29"/>
        <v>3.2937133037376221E-3</v>
      </c>
      <c r="J1095" s="83">
        <v>147.16173977485226</v>
      </c>
      <c r="K1095" s="83">
        <v>151.20122820895543</v>
      </c>
      <c r="L1095" s="83">
        <v>144.69739336641138</v>
      </c>
      <c r="M1095" s="83">
        <v>150.96612570749969</v>
      </c>
      <c r="N1095" s="83">
        <v>90284257.328482896</v>
      </c>
      <c r="O1095" s="83" t="s">
        <v>1136</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1135</v>
      </c>
      <c r="H1096" s="84">
        <f t="shared" si="29"/>
        <v>4.9476275522517543E-3</v>
      </c>
      <c r="J1096" s="83">
        <v>137.0637642577808</v>
      </c>
      <c r="K1096" s="83">
        <v>137.38336448703248</v>
      </c>
      <c r="L1096" s="83">
        <v>133.77304995331403</v>
      </c>
      <c r="M1096" s="83">
        <v>137.02052130296758</v>
      </c>
      <c r="N1096" s="83">
        <v>51507562.552582018</v>
      </c>
      <c r="O1096" s="83" t="s">
        <v>1135</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1134</v>
      </c>
      <c r="H1097" s="84">
        <f t="shared" si="29"/>
        <v>1.9769763600956392E-2</v>
      </c>
      <c r="J1097" s="83">
        <v>134.89664606254397</v>
      </c>
      <c r="K1097" s="83">
        <v>135.04078924525467</v>
      </c>
      <c r="L1097" s="83">
        <v>131.49238172328316</v>
      </c>
      <c r="M1097" s="83">
        <v>133.40501264421698</v>
      </c>
      <c r="N1097" s="83">
        <v>34257993.386413544</v>
      </c>
      <c r="O1097" s="83" t="s">
        <v>1134</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1133</v>
      </c>
      <c r="H1098" s="84">
        <f t="shared" si="29"/>
        <v>2.1215625157106288E-2</v>
      </c>
      <c r="J1098" s="83">
        <v>132.50188104771576</v>
      </c>
      <c r="K1098" s="83">
        <v>132.58240241185069</v>
      </c>
      <c r="L1098" s="83">
        <v>127.9340332921592</v>
      </c>
      <c r="M1098" s="83">
        <v>129.23181898201318</v>
      </c>
      <c r="N1098" s="83">
        <v>30698962.772876985</v>
      </c>
      <c r="O1098" s="83" t="s">
        <v>1133</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1132</v>
      </c>
      <c r="H1099" s="84">
        <f t="shared" si="29"/>
        <v>-1.5858834040652137E-2</v>
      </c>
      <c r="J1099" s="83">
        <v>128.35801306751173</v>
      </c>
      <c r="K1099" s="83">
        <v>131.82633662535102</v>
      </c>
      <c r="L1099" s="83">
        <v>128.18305306642839</v>
      </c>
      <c r="M1099" s="83">
        <v>130.58477671766332</v>
      </c>
      <c r="N1099" s="83">
        <v>30465040.506378457</v>
      </c>
      <c r="O1099" s="83" t="s">
        <v>1132</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1131</v>
      </c>
      <c r="H1100" s="84">
        <f t="shared" si="29"/>
        <v>-1.7502341862643656E-2</v>
      </c>
      <c r="J1100" s="83">
        <v>128.47630988642604</v>
      </c>
      <c r="K1100" s="83">
        <v>132.02272922656707</v>
      </c>
      <c r="L1100" s="83">
        <v>126.40213919176473</v>
      </c>
      <c r="M1100" s="83">
        <v>129.82081784929659</v>
      </c>
      <c r="N1100" s="83">
        <v>39866454.257036112</v>
      </c>
      <c r="O1100" s="83" t="s">
        <v>1131</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1130</v>
      </c>
      <c r="H1101" s="84">
        <f t="shared" si="29"/>
        <v>3.2398221865030941E-3</v>
      </c>
      <c r="J1101" s="83">
        <v>125.98660918919178</v>
      </c>
      <c r="K1101" s="83">
        <v>128.57422784157779</v>
      </c>
      <c r="L1101" s="83">
        <v>125.63122168699125</v>
      </c>
      <c r="M1101" s="83">
        <v>127.67656374511043</v>
      </c>
      <c r="N1101" s="83">
        <v>36222642.66551514</v>
      </c>
      <c r="O1101" s="83" t="s">
        <v>1130</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1129</v>
      </c>
      <c r="H1102" s="84">
        <f t="shared" si="29"/>
        <v>1.7897598550068006E-2</v>
      </c>
      <c r="J1102" s="83">
        <v>129.6016208024848</v>
      </c>
      <c r="K1102" s="83">
        <v>130.00571875953241</v>
      </c>
      <c r="L1102" s="83">
        <v>123.90543015357798</v>
      </c>
      <c r="M1102" s="83">
        <v>125.28279282119745</v>
      </c>
      <c r="N1102" s="83">
        <v>55620707.474530242</v>
      </c>
      <c r="O1102" s="83" t="s">
        <v>1129</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1128</v>
      </c>
      <c r="H1103" s="84">
        <f t="shared" si="29"/>
        <v>-1.7134070440067317E-2</v>
      </c>
      <c r="J1103" s="83">
        <v>129.32327534621584</v>
      </c>
      <c r="K1103" s="83">
        <v>133.96418878404299</v>
      </c>
      <c r="L1103" s="83">
        <v>129.23281307292842</v>
      </c>
      <c r="M1103" s="83">
        <v>132.2260208187349</v>
      </c>
      <c r="N1103" s="83">
        <v>42168396.629613914</v>
      </c>
      <c r="O1103" s="83" t="s">
        <v>1128</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1127</v>
      </c>
      <c r="H1104" s="84">
        <f t="shared" si="29"/>
        <v>-1.5365438550231314E-2</v>
      </c>
      <c r="J1104" s="83">
        <v>132.71759877632419</v>
      </c>
      <c r="K1104" s="83">
        <v>137.09706630344155</v>
      </c>
      <c r="L1104" s="83">
        <v>132.35773786500502</v>
      </c>
      <c r="M1104" s="83">
        <v>135.70732720392729</v>
      </c>
      <c r="N1104" s="83">
        <v>22060919.845110327</v>
      </c>
      <c r="O1104" s="83" t="s">
        <v>1127</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1126</v>
      </c>
      <c r="H1105" s="84">
        <f t="shared" si="29"/>
        <v>-1.3866134814920494E-2</v>
      </c>
      <c r="J1105" s="83">
        <v>134.85042083498502</v>
      </c>
      <c r="K1105" s="83">
        <v>137.5816856246241</v>
      </c>
      <c r="L1105" s="83">
        <v>134.69931901586759</v>
      </c>
      <c r="M1105" s="83">
        <v>136.12931879744932</v>
      </c>
      <c r="N1105" s="83">
        <v>20918891.502844699</v>
      </c>
      <c r="O1105" s="83" t="s">
        <v>1126</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1125</v>
      </c>
      <c r="H1106" s="84">
        <f t="shared" si="29"/>
        <v>-6.8146325304055955E-3</v>
      </c>
      <c r="J1106" s="83">
        <v>135.48514788436975</v>
      </c>
      <c r="K1106" s="83">
        <v>136.57963701160131</v>
      </c>
      <c r="L1106" s="83">
        <v>134.81562765295141</v>
      </c>
      <c r="M1106" s="83">
        <v>135.79281902263847</v>
      </c>
      <c r="N1106" s="83">
        <v>27564842.993472092</v>
      </c>
      <c r="O1106" s="83" t="s">
        <v>1125</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1124</v>
      </c>
      <c r="H1107" s="84">
        <f t="shared" si="29"/>
        <v>7.7486466404841359E-3</v>
      </c>
      <c r="J1107" s="83">
        <v>138.96048972407067</v>
      </c>
      <c r="K1107" s="83">
        <v>140.36613427822888</v>
      </c>
      <c r="L1107" s="83">
        <v>136.68750084636011</v>
      </c>
      <c r="M1107" s="83">
        <v>136.68750084636011</v>
      </c>
      <c r="N1107" s="83">
        <v>23967546.262202654</v>
      </c>
      <c r="O1107" s="83" t="s">
        <v>1124</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1123</v>
      </c>
      <c r="H1108" s="84">
        <f t="shared" si="29"/>
        <v>-1.6102651523877576E-2</v>
      </c>
      <c r="J1108" s="83">
        <v>138.30886312912673</v>
      </c>
      <c r="K1108" s="83">
        <v>142.33940474499269</v>
      </c>
      <c r="L1108" s="83">
        <v>138.09314540051832</v>
      </c>
      <c r="M1108" s="83">
        <v>141.00235246398648</v>
      </c>
      <c r="N1108" s="83">
        <v>26722988.403348725</v>
      </c>
      <c r="O1108" s="83" t="s">
        <v>1123</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1122</v>
      </c>
      <c r="H1109" s="84">
        <f t="shared" si="29"/>
        <v>-1.1301780607068102E-3</v>
      </c>
      <c r="J1109" s="83">
        <v>140.81098996280156</v>
      </c>
      <c r="K1109" s="83">
        <v>141.97034352225293</v>
      </c>
      <c r="L1109" s="83">
        <v>140.27815723222957</v>
      </c>
      <c r="M1109" s="83">
        <v>140.71804246222604</v>
      </c>
      <c r="N1109" s="83">
        <v>23782110.50660646</v>
      </c>
      <c r="O1109" s="83" t="s">
        <v>1122</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1121</v>
      </c>
      <c r="H1110" s="84">
        <f t="shared" si="29"/>
        <v>9.5866068088290568E-3</v>
      </c>
      <c r="J1110" s="83">
        <v>139.19012472549255</v>
      </c>
      <c r="K1110" s="83">
        <v>139.5002810910494</v>
      </c>
      <c r="L1110" s="83">
        <v>136.00505743304353</v>
      </c>
      <c r="M1110" s="83">
        <v>137.36397971418518</v>
      </c>
      <c r="N1110" s="83">
        <v>23640936.296232317</v>
      </c>
      <c r="O1110" s="83" t="s">
        <v>1121</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1120</v>
      </c>
      <c r="H1111" s="84">
        <f t="shared" si="29"/>
        <v>6.2297240114721486E-3</v>
      </c>
      <c r="J1111" s="83">
        <v>137.75515448933459</v>
      </c>
      <c r="K1111" s="83">
        <v>137.82076448974084</v>
      </c>
      <c r="L1111" s="83">
        <v>132.35376150134405</v>
      </c>
      <c r="M1111" s="83">
        <v>134.30068855885384</v>
      </c>
      <c r="N1111" s="83">
        <v>34298351.868102372</v>
      </c>
      <c r="O1111" s="83" t="s">
        <v>1120</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1119</v>
      </c>
      <c r="H1112" s="84">
        <f t="shared" si="29"/>
        <v>-3.7656028451221735E-3</v>
      </c>
      <c r="J1112" s="83">
        <v>136.1949287978556</v>
      </c>
      <c r="K1112" s="83">
        <v>137.43778599418764</v>
      </c>
      <c r="L1112" s="83">
        <v>134.98661129037376</v>
      </c>
      <c r="M1112" s="83">
        <v>137.09010766703483</v>
      </c>
      <c r="N1112" s="83">
        <v>19523606.646372188</v>
      </c>
      <c r="O1112" s="83" t="s">
        <v>1119</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1118</v>
      </c>
      <c r="H1113" s="84">
        <f t="shared" si="29"/>
        <v>-2.7894002789397021E-4</v>
      </c>
      <c r="J1113" s="83">
        <v>136.73819948303765</v>
      </c>
      <c r="K1113" s="83">
        <v>138.8605835870884</v>
      </c>
      <c r="L1113" s="83">
        <v>135.95535288728124</v>
      </c>
      <c r="M1113" s="83">
        <v>136.68501561907198</v>
      </c>
      <c r="N1113" s="83">
        <v>29221713.582206912</v>
      </c>
      <c r="O1113" s="83" t="s">
        <v>1118</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1117</v>
      </c>
      <c r="H1114" s="84">
        <f t="shared" si="29"/>
        <v>-1.8505857149368587E-2</v>
      </c>
      <c r="J1114" s="83">
        <v>136.8400938018504</v>
      </c>
      <c r="K1114" s="83">
        <v>143.44533088820415</v>
      </c>
      <c r="L1114" s="83">
        <v>136.71086198286838</v>
      </c>
      <c r="M1114" s="83">
        <v>143.32902225112034</v>
      </c>
      <c r="N1114" s="83">
        <v>49936599.599346355</v>
      </c>
      <c r="O1114" s="83" t="s">
        <v>1117</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1116</v>
      </c>
      <c r="H1115" s="84">
        <f t="shared" si="29"/>
        <v>-3.4273003767760768E-3</v>
      </c>
      <c r="J1115" s="83">
        <v>143.56313066166084</v>
      </c>
      <c r="K1115" s="83">
        <v>145.74366908425347</v>
      </c>
      <c r="L1115" s="83">
        <v>142.96630332841985</v>
      </c>
      <c r="M1115" s="83">
        <v>144.69042975955009</v>
      </c>
      <c r="N1115" s="83">
        <v>23064067.529799677</v>
      </c>
      <c r="O1115" s="83" t="s">
        <v>1116</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1115</v>
      </c>
      <c r="H1116" s="84">
        <f t="shared" si="29"/>
        <v>3.0141803484573515E-3</v>
      </c>
      <c r="J1116" s="83">
        <v>144.21724248389285</v>
      </c>
      <c r="K1116" s="83">
        <v>144.68993271409246</v>
      </c>
      <c r="L1116" s="83">
        <v>142.65453156512575</v>
      </c>
      <c r="M1116" s="83">
        <v>143.62178202566037</v>
      </c>
      <c r="N1116" s="83">
        <v>25374439.714853857</v>
      </c>
      <c r="O1116" s="83" t="s">
        <v>1115</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1114</v>
      </c>
      <c r="H1117" s="84">
        <f t="shared" si="29"/>
        <v>-1.5095030075704674E-3</v>
      </c>
      <c r="J1117" s="83">
        <v>143.8245765723706</v>
      </c>
      <c r="K1117" s="83">
        <v>145.50011681001817</v>
      </c>
      <c r="L1117" s="83">
        <v>143.82258839054012</v>
      </c>
      <c r="M1117" s="83">
        <v>144.68396816860098</v>
      </c>
      <c r="N1117" s="83">
        <v>17400521.154259849</v>
      </c>
      <c r="O1117" s="83" t="s">
        <v>1114</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1113</v>
      </c>
      <c r="H1118" s="84">
        <f t="shared" si="29"/>
        <v>-3.6869296069550472E-3</v>
      </c>
      <c r="J1118" s="83">
        <v>145.1397588532414</v>
      </c>
      <c r="K1118" s="83">
        <v>146.19349522340241</v>
      </c>
      <c r="L1118" s="83">
        <v>144.89720066992132</v>
      </c>
      <c r="M1118" s="83">
        <v>145.58461453781408</v>
      </c>
      <c r="N1118" s="83">
        <v>13054158.126759809</v>
      </c>
      <c r="O1118" s="83" t="s">
        <v>1113</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1112</v>
      </c>
      <c r="H1119" s="84">
        <f t="shared" si="29"/>
        <v>1.1630558722919293E-3</v>
      </c>
      <c r="J1119" s="83">
        <v>145.63879249269502</v>
      </c>
      <c r="K1119" s="83">
        <v>146.31402874687603</v>
      </c>
      <c r="L1119" s="83">
        <v>144.64470157744876</v>
      </c>
      <c r="M1119" s="83">
        <v>145.56423567405156</v>
      </c>
      <c r="N1119" s="83">
        <v>17125918.50392542</v>
      </c>
      <c r="O1119" s="83" t="s">
        <v>1112</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1111</v>
      </c>
      <c r="H1120" s="84">
        <f t="shared" si="29"/>
        <v>-1.8211619012928892E-3</v>
      </c>
      <c r="J1120" s="83">
        <v>145.58262635598359</v>
      </c>
      <c r="K1120" s="83">
        <v>147.49774250420549</v>
      </c>
      <c r="L1120" s="83">
        <v>145.07315476191988</v>
      </c>
      <c r="M1120" s="83">
        <v>147.49774250420549</v>
      </c>
      <c r="N1120" s="83">
        <v>18746615.338883311</v>
      </c>
      <c r="O1120" s="83" t="s">
        <v>1111</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1110</v>
      </c>
      <c r="H1121" s="84">
        <f t="shared" si="29"/>
        <v>1.1129545140329045E-2</v>
      </c>
      <c r="J1121" s="83">
        <v>147.18907727502156</v>
      </c>
      <c r="K1121" s="83">
        <v>147.54943523179833</v>
      </c>
      <c r="L1121" s="83">
        <v>146.3798872700111</v>
      </c>
      <c r="M1121" s="83">
        <v>146.59212568041616</v>
      </c>
      <c r="N1121" s="83">
        <v>13338136.177127635</v>
      </c>
      <c r="O1121" s="83" t="s">
        <v>1110</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1109</v>
      </c>
      <c r="H1122" s="84">
        <f t="shared" si="29"/>
        <v>4.0147594625328242E-3</v>
      </c>
      <c r="J1122" s="83">
        <v>146.2730224966221</v>
      </c>
      <c r="K1122" s="83">
        <v>147.69466694406123</v>
      </c>
      <c r="L1122" s="83">
        <v>146.08249503180602</v>
      </c>
      <c r="M1122" s="83">
        <v>146.22033567811405</v>
      </c>
      <c r="N1122" s="83">
        <v>13900821.130205028</v>
      </c>
      <c r="O1122" s="83" t="s">
        <v>1109</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1108</v>
      </c>
      <c r="H1123" s="84">
        <f t="shared" si="29"/>
        <v>1.0671054177929351E-2</v>
      </c>
      <c r="J1123" s="83">
        <v>146.08066590452196</v>
      </c>
      <c r="K1123" s="83">
        <v>146.43257408851915</v>
      </c>
      <c r="L1123" s="83">
        <v>143.11231043159665</v>
      </c>
      <c r="M1123" s="83">
        <v>143.2485008869854</v>
      </c>
      <c r="N1123" s="83">
        <v>18550094.078097414</v>
      </c>
      <c r="O1123" s="83" t="s">
        <v>1108</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1107</v>
      </c>
      <c r="H1124" s="84">
        <f t="shared" si="29"/>
        <v>9.5814063796990645E-3</v>
      </c>
      <c r="J1124" s="83">
        <v>143.36828884227256</v>
      </c>
      <c r="K1124" s="83">
        <v>143.83706732472066</v>
      </c>
      <c r="L1124" s="83">
        <v>140.89747587242798</v>
      </c>
      <c r="M1124" s="83">
        <v>142.30411451750143</v>
      </c>
      <c r="N1124" s="83">
        <v>19668160.829290561</v>
      </c>
      <c r="O1124" s="83" t="s">
        <v>1107</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1106</v>
      </c>
      <c r="H1125" s="84">
        <f t="shared" si="29"/>
        <v>9.7761033882548531E-4</v>
      </c>
      <c r="J1125" s="83">
        <v>141.56003746743963</v>
      </c>
      <c r="K1125" s="83">
        <v>141.7678024687261</v>
      </c>
      <c r="L1125" s="83">
        <v>139.4212508632873</v>
      </c>
      <c r="M1125" s="83">
        <v>139.84830735002251</v>
      </c>
      <c r="N1125" s="83">
        <v>20383970.609952047</v>
      </c>
      <c r="O1125" s="83" t="s">
        <v>1106</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1105</v>
      </c>
      <c r="H1126" s="84">
        <f t="shared" si="29"/>
        <v>-3.4284372431607757E-3</v>
      </c>
      <c r="J1126" s="83">
        <v>141.959164969911</v>
      </c>
      <c r="K1126" s="83">
        <v>143.60646805511098</v>
      </c>
      <c r="L1126" s="83">
        <v>140.95016269093605</v>
      </c>
      <c r="M1126" s="83">
        <v>141.87118792391169</v>
      </c>
      <c r="N1126" s="83">
        <v>43662706.634078659</v>
      </c>
      <c r="O1126" s="83" t="s">
        <v>1105</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1104</v>
      </c>
      <c r="H1127" s="84">
        <f t="shared" si="29"/>
        <v>-1.3162739322533201E-2</v>
      </c>
      <c r="J1127" s="83">
        <v>143.98263702789475</v>
      </c>
      <c r="K1127" s="83">
        <v>147.67369659620411</v>
      </c>
      <c r="L1127" s="83">
        <v>143.24104520512103</v>
      </c>
      <c r="M1127" s="83">
        <v>147.20200045691973</v>
      </c>
      <c r="N1127" s="83">
        <v>27562609.797326799</v>
      </c>
      <c r="O1127" s="83" t="s">
        <v>1104</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1103</v>
      </c>
      <c r="H1128" s="84">
        <f t="shared" si="29"/>
        <v>1.5582830724460761E-2</v>
      </c>
      <c r="J1128" s="83">
        <v>146.49768704346778</v>
      </c>
      <c r="K1128" s="83">
        <v>146.64555806711064</v>
      </c>
      <c r="L1128" s="83">
        <v>141.86224110567449</v>
      </c>
      <c r="M1128" s="83">
        <v>143.51292907044089</v>
      </c>
      <c r="N1128" s="83">
        <v>27443123.74411146</v>
      </c>
      <c r="O1128" s="83" t="s">
        <v>1103</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1102</v>
      </c>
      <c r="H1129" s="84">
        <f t="shared" si="29"/>
        <v>6.8107092531688451E-4</v>
      </c>
      <c r="J1129" s="83">
        <v>144.11385702870726</v>
      </c>
      <c r="K1129" s="83">
        <v>144.58257089524588</v>
      </c>
      <c r="L1129" s="83">
        <v>141.40197701191548</v>
      </c>
      <c r="M1129" s="83">
        <v>143.91454180020037</v>
      </c>
      <c r="N1129" s="83">
        <v>24926090.380638696</v>
      </c>
      <c r="O1129" s="83" t="s">
        <v>1102</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1101</v>
      </c>
      <c r="H1130" s="84">
        <f t="shared" si="29"/>
        <v>-7.7481728189471299E-3</v>
      </c>
      <c r="J1130" s="83">
        <v>145.83761067574426</v>
      </c>
      <c r="K1130" s="83">
        <v>147.6846315962718</v>
      </c>
      <c r="L1130" s="83">
        <v>145.4951463554419</v>
      </c>
      <c r="M1130" s="83">
        <v>147.56683182281512</v>
      </c>
      <c r="N1130" s="83">
        <v>24247198.752469234</v>
      </c>
      <c r="O1130" s="83" t="s">
        <v>1101</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1100</v>
      </c>
      <c r="H1131" s="84">
        <f t="shared" si="29"/>
        <v>3.2681253476729566E-3</v>
      </c>
      <c r="J1131" s="83">
        <v>147.796466824237</v>
      </c>
      <c r="K1131" s="83">
        <v>148.51718273779053</v>
      </c>
      <c r="L1131" s="83">
        <v>146.48675204340006</v>
      </c>
      <c r="M1131" s="83">
        <v>148.21895546321667</v>
      </c>
      <c r="N1131" s="83">
        <v>21767083.541488498</v>
      </c>
      <c r="O1131" s="83" t="s">
        <v>1100</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1099</v>
      </c>
      <c r="H1132" s="84">
        <f t="shared" si="29"/>
        <v>-3.9492635784973418E-3</v>
      </c>
      <c r="J1132" s="83">
        <v>147.23082909346189</v>
      </c>
      <c r="K1132" s="83">
        <v>148.72097137541601</v>
      </c>
      <c r="L1132" s="83">
        <v>146.65723863536479</v>
      </c>
      <c r="M1132" s="83">
        <v>147.30041545752911</v>
      </c>
      <c r="N1132" s="83">
        <v>18691046.98074545</v>
      </c>
      <c r="O1132" s="83" t="s">
        <v>1099</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1098</v>
      </c>
      <c r="H1133" s="84">
        <f t="shared" si="29"/>
        <v>1.7403411068570573E-3</v>
      </c>
      <c r="J1133" s="83">
        <v>147.84169796088071</v>
      </c>
      <c r="K1133" s="83">
        <v>148.27512159992807</v>
      </c>
      <c r="L1133" s="83">
        <v>146.33018272424877</v>
      </c>
      <c r="M1133" s="83">
        <v>147.45499659484992</v>
      </c>
      <c r="N1133" s="83">
        <v>19076665.634050455</v>
      </c>
      <c r="O1133" s="83" t="s">
        <v>1098</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1097</v>
      </c>
      <c r="H1134" s="84">
        <f t="shared" si="29"/>
        <v>8.2205255515479525E-3</v>
      </c>
      <c r="J1134" s="83">
        <v>147.16173977485226</v>
      </c>
      <c r="K1134" s="83">
        <v>147.42368273101965</v>
      </c>
      <c r="L1134" s="83">
        <v>144.84153157866751</v>
      </c>
      <c r="M1134" s="83">
        <v>145.08756908019095</v>
      </c>
      <c r="N1134" s="83">
        <v>23396532.09106984</v>
      </c>
      <c r="O1134" s="83" t="s">
        <v>1097</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1096</v>
      </c>
      <c r="H1135" s="84">
        <f t="shared" si="29"/>
        <v>5.7461672349252702E-3</v>
      </c>
      <c r="J1135" s="83">
        <v>142.94679429420813</v>
      </c>
      <c r="K1135" s="83">
        <v>143.49851475216983</v>
      </c>
      <c r="L1135" s="83">
        <v>139.81590495664008</v>
      </c>
      <c r="M1135" s="83">
        <v>142.72560906556586</v>
      </c>
      <c r="N1135" s="83">
        <v>22329647.781260736</v>
      </c>
      <c r="O1135" s="83" t="s">
        <v>1096</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1095</v>
      </c>
      <c r="H1136" s="84">
        <f t="shared" ref="H1136:H1199" si="31">B1136/E1136-1</f>
        <v>-1.2508291481095446E-2</v>
      </c>
      <c r="J1136" s="83">
        <v>141.67833428635393</v>
      </c>
      <c r="K1136" s="83">
        <v>144.35491910519988</v>
      </c>
      <c r="L1136" s="83">
        <v>140.31593268700894</v>
      </c>
      <c r="M1136" s="83">
        <v>143.64166384396526</v>
      </c>
      <c r="N1136" s="83">
        <v>26846115.974602789</v>
      </c>
      <c r="O1136" s="83" t="s">
        <v>1095</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1094</v>
      </c>
      <c r="H1137" s="84">
        <f t="shared" si="31"/>
        <v>1.4815887264127969E-2</v>
      </c>
      <c r="J1137" s="83">
        <v>142.92691247590324</v>
      </c>
      <c r="K1137" s="83">
        <v>143.82010316325199</v>
      </c>
      <c r="L1137" s="83">
        <v>140.14892541324755</v>
      </c>
      <c r="M1137" s="83">
        <v>140.98594996388491</v>
      </c>
      <c r="N1137" s="83">
        <v>21377018.614777096</v>
      </c>
      <c r="O1137" s="83" t="s">
        <v>1094</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1093</v>
      </c>
      <c r="H1138" s="84">
        <f t="shared" si="31"/>
        <v>-2.4100643154993384E-2</v>
      </c>
      <c r="J1138" s="83">
        <v>140.78116723534418</v>
      </c>
      <c r="K1138" s="83">
        <v>145.63344925402555</v>
      </c>
      <c r="L1138" s="83">
        <v>140.66386450734512</v>
      </c>
      <c r="M1138" s="83">
        <v>143.3603361149506</v>
      </c>
      <c r="N1138" s="83">
        <v>28715462.099287637</v>
      </c>
      <c r="O1138" s="83" t="s">
        <v>1093</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1092</v>
      </c>
      <c r="H1139" s="84">
        <f t="shared" si="31"/>
        <v>-1.3512241054614016E-2</v>
      </c>
      <c r="J1139" s="83">
        <v>141.61023905865954</v>
      </c>
      <c r="K1139" s="83">
        <v>145.76205976618556</v>
      </c>
      <c r="L1139" s="83">
        <v>141.22651996537451</v>
      </c>
      <c r="M1139" s="83">
        <v>144.59077214529665</v>
      </c>
      <c r="N1139" s="83">
        <v>41837742.767921016</v>
      </c>
      <c r="O1139" s="83" t="s">
        <v>1092</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1091</v>
      </c>
      <c r="H1140" s="84">
        <f t="shared" si="31"/>
        <v>1.242061353143864E-3</v>
      </c>
      <c r="J1140" s="83">
        <v>145.25059999029136</v>
      </c>
      <c r="K1140" s="83">
        <v>145.99417999489555</v>
      </c>
      <c r="L1140" s="83">
        <v>143.44582793366175</v>
      </c>
      <c r="M1140" s="83">
        <v>143.44582793366175</v>
      </c>
      <c r="N1140" s="83">
        <v>26432310.764545016</v>
      </c>
      <c r="O1140" s="83" t="s">
        <v>1091</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1090</v>
      </c>
      <c r="H1141" s="84">
        <f t="shared" si="31"/>
        <v>-7.173263717397016E-3</v>
      </c>
      <c r="J1141" s="83">
        <v>141.96214724265673</v>
      </c>
      <c r="K1141" s="83">
        <v>144.43844759435345</v>
      </c>
      <c r="L1141" s="83">
        <v>141.64354110432032</v>
      </c>
      <c r="M1141" s="83">
        <v>144.15859111989334</v>
      </c>
      <c r="N1141" s="83">
        <v>17093124.722692721</v>
      </c>
      <c r="O1141" s="83" t="s">
        <v>1090</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1089</v>
      </c>
      <c r="H1142" s="84">
        <f t="shared" si="31"/>
        <v>6.930184804927908E-3</v>
      </c>
      <c r="J1142" s="83">
        <v>145.85053385764246</v>
      </c>
      <c r="K1142" s="83">
        <v>146.13136454119953</v>
      </c>
      <c r="L1142" s="83">
        <v>144.34100680284101</v>
      </c>
      <c r="M1142" s="83">
        <v>145.48520544628946</v>
      </c>
      <c r="N1142" s="83">
        <v>16561925.823375558</v>
      </c>
      <c r="O1142" s="83" t="s">
        <v>1089</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1088</v>
      </c>
      <c r="H1143" s="84">
        <f t="shared" si="31"/>
        <v>2.0951183741881874E-3</v>
      </c>
      <c r="J1143" s="83">
        <v>145.88980044879469</v>
      </c>
      <c r="K1143" s="83">
        <v>146.82126363638042</v>
      </c>
      <c r="L1143" s="83">
        <v>144.03333566457229</v>
      </c>
      <c r="M1143" s="83">
        <v>146.24369681462235</v>
      </c>
      <c r="N1143" s="83">
        <v>18240927.184721407</v>
      </c>
      <c r="O1143" s="83" t="s">
        <v>1088</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1087</v>
      </c>
      <c r="H1144" s="84">
        <f t="shared" si="31"/>
        <v>-6.9757235580810706E-3</v>
      </c>
      <c r="J1144" s="83">
        <v>146.20940067804636</v>
      </c>
      <c r="K1144" s="83">
        <v>149.85373797333912</v>
      </c>
      <c r="L1144" s="83">
        <v>146.13683204123339</v>
      </c>
      <c r="M1144" s="83">
        <v>149.25455961508359</v>
      </c>
      <c r="N1144" s="83">
        <v>24774092.210569341</v>
      </c>
      <c r="O1144" s="83" t="s">
        <v>1087</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1086</v>
      </c>
      <c r="H1145" s="84">
        <f t="shared" si="31"/>
        <v>-1.8987195220783182E-3</v>
      </c>
      <c r="J1145" s="83">
        <v>149.06641796846409</v>
      </c>
      <c r="K1145" s="83">
        <v>150.95270548014386</v>
      </c>
      <c r="L1145" s="83">
        <v>149.00180205897308</v>
      </c>
      <c r="M1145" s="83">
        <v>150.10772820218455</v>
      </c>
      <c r="N1145" s="83">
        <v>19900554.060590509</v>
      </c>
      <c r="O1145" s="83" t="s">
        <v>1086</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1085</v>
      </c>
      <c r="H1146" s="84">
        <f t="shared" si="31"/>
        <v>9.7348414611531098E-4</v>
      </c>
      <c r="J1146" s="83">
        <v>149.81844774584789</v>
      </c>
      <c r="K1146" s="83">
        <v>150.71412366048474</v>
      </c>
      <c r="L1146" s="83">
        <v>148.11805523531916</v>
      </c>
      <c r="M1146" s="83">
        <v>148.264683645318</v>
      </c>
      <c r="N1146" s="83">
        <v>26841005.778018061</v>
      </c>
      <c r="O1146" s="83" t="s">
        <v>1085</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1084</v>
      </c>
      <c r="H1147" s="84">
        <f t="shared" si="31"/>
        <v>-2.0174380855207952E-3</v>
      </c>
      <c r="J1147" s="83">
        <v>148.18118000843728</v>
      </c>
      <c r="K1147" s="83">
        <v>148.74184728463618</v>
      </c>
      <c r="L1147" s="83">
        <v>147.68512864172945</v>
      </c>
      <c r="M1147" s="83">
        <v>148.34719319128342</v>
      </c>
      <c r="N1147" s="83">
        <v>15381711.838913821</v>
      </c>
      <c r="O1147" s="83" t="s">
        <v>1084</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1083</v>
      </c>
      <c r="H1148" s="84">
        <f t="shared" si="31"/>
        <v>4.4002607561930418E-3</v>
      </c>
      <c r="J1148" s="83">
        <v>148.19509728125075</v>
      </c>
      <c r="K1148" s="83">
        <v>148.94712705863455</v>
      </c>
      <c r="L1148" s="83">
        <v>147.47338727678198</v>
      </c>
      <c r="M1148" s="83">
        <v>148.28903887274151</v>
      </c>
      <c r="N1148" s="83">
        <v>17357426.504320927</v>
      </c>
      <c r="O1148" s="83" t="s">
        <v>1083</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1082</v>
      </c>
      <c r="H1149" s="84">
        <f t="shared" si="31"/>
        <v>-2.7381366747882829E-3</v>
      </c>
      <c r="J1149" s="83">
        <v>148.5052536468076</v>
      </c>
      <c r="K1149" s="83">
        <v>149.58781865351077</v>
      </c>
      <c r="L1149" s="83">
        <v>147.77409977864397</v>
      </c>
      <c r="M1149" s="83">
        <v>149.11363728693829</v>
      </c>
      <c r="N1149" s="83">
        <v>16343917.594272777</v>
      </c>
      <c r="O1149" s="83" t="s">
        <v>1082</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1081</v>
      </c>
      <c r="H1150" s="84">
        <f t="shared" si="31"/>
        <v>4.4661647102837154E-3</v>
      </c>
      <c r="J1150" s="83">
        <v>148.76123205748348</v>
      </c>
      <c r="K1150" s="83">
        <v>148.9739675133462</v>
      </c>
      <c r="L1150" s="83">
        <v>145.58859090147507</v>
      </c>
      <c r="M1150" s="83">
        <v>146.95795113722679</v>
      </c>
      <c r="N1150" s="83">
        <v>17148994.86409346</v>
      </c>
      <c r="O1150" s="83" t="s">
        <v>1081</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1080</v>
      </c>
      <c r="H1151" s="84">
        <f t="shared" si="31"/>
        <v>-3.0395136778115228E-3</v>
      </c>
      <c r="J1151" s="83">
        <v>145.88085363055748</v>
      </c>
      <c r="K1151" s="83">
        <v>147.62473761862822</v>
      </c>
      <c r="L1151" s="83">
        <v>145.82766976659178</v>
      </c>
      <c r="M1151" s="83">
        <v>146.23773226913087</v>
      </c>
      <c r="N1151" s="83">
        <v>12537183.278566279</v>
      </c>
      <c r="O1151" s="83" t="s">
        <v>1080</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1079</v>
      </c>
      <c r="H1152" s="84">
        <f t="shared" si="31"/>
        <v>-4.27480202761088E-3</v>
      </c>
      <c r="J1152" s="83">
        <v>145.75957453889743</v>
      </c>
      <c r="K1152" s="83">
        <v>147.82131412666357</v>
      </c>
      <c r="L1152" s="83">
        <v>144.46626225816206</v>
      </c>
      <c r="M1152" s="83">
        <v>147.13514784286943</v>
      </c>
      <c r="N1152" s="83">
        <v>22843303.013562612</v>
      </c>
      <c r="O1152" s="83" t="s">
        <v>1079</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1078</v>
      </c>
      <c r="H1153" s="84">
        <f t="shared" si="31"/>
        <v>-4.2636018166651857E-3</v>
      </c>
      <c r="J1153" s="83">
        <v>148.36657796413073</v>
      </c>
      <c r="K1153" s="83">
        <v>149.48990069835901</v>
      </c>
      <c r="L1153" s="83">
        <v>146.63536863522938</v>
      </c>
      <c r="M1153" s="83">
        <v>148.86113819446575</v>
      </c>
      <c r="N1153" s="83">
        <v>16975871.865622673</v>
      </c>
      <c r="O1153" s="83" t="s">
        <v>1078</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1077</v>
      </c>
      <c r="H1154" s="84">
        <f t="shared" si="31"/>
        <v>-1.5050476984347361E-3</v>
      </c>
      <c r="J1154" s="83">
        <v>148.4689693284011</v>
      </c>
      <c r="K1154" s="83">
        <v>150.14201936830597</v>
      </c>
      <c r="L1154" s="83">
        <v>148.2388372815216</v>
      </c>
      <c r="M1154" s="83">
        <v>149.11363728693829</v>
      </c>
      <c r="N1154" s="83">
        <v>18497442.95816737</v>
      </c>
      <c r="O1154" s="83" t="s">
        <v>1077</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1076</v>
      </c>
      <c r="H1155" s="84">
        <f t="shared" si="31"/>
        <v>-1.946472019464851E-3</v>
      </c>
      <c r="J1155" s="83">
        <v>148.35912228226638</v>
      </c>
      <c r="K1155" s="83">
        <v>149.68098982454219</v>
      </c>
      <c r="L1155" s="83">
        <v>147.77360273318635</v>
      </c>
      <c r="M1155" s="83">
        <v>148.47095751023159</v>
      </c>
      <c r="N1155" s="83">
        <v>20529450.261543244</v>
      </c>
      <c r="O1155" s="83" t="s">
        <v>1076</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1075</v>
      </c>
      <c r="H1156" s="84">
        <f t="shared" si="31"/>
        <v>3.2721748276265394E-3</v>
      </c>
      <c r="J1156" s="83">
        <v>147.80441955155896</v>
      </c>
      <c r="K1156" s="83">
        <v>149.06393274117599</v>
      </c>
      <c r="L1156" s="83">
        <v>145.76852135713463</v>
      </c>
      <c r="M1156" s="83">
        <v>146.33018272424877</v>
      </c>
      <c r="N1156" s="83">
        <v>24847626.732290518</v>
      </c>
      <c r="O1156" s="83" t="s">
        <v>1075</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1074</v>
      </c>
      <c r="H1157" s="84">
        <f t="shared" si="31"/>
        <v>7.3324845569859853E-3</v>
      </c>
      <c r="J1157" s="83">
        <v>145.92260544899781</v>
      </c>
      <c r="K1157" s="83">
        <v>146.04239340428498</v>
      </c>
      <c r="L1157" s="83">
        <v>144.19637154512725</v>
      </c>
      <c r="M1157" s="83">
        <v>145.410648627646</v>
      </c>
      <c r="N1157" s="83">
        <v>17992921.699288588</v>
      </c>
      <c r="O1157" s="83" t="s">
        <v>1074</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1073</v>
      </c>
      <c r="H1158" s="84">
        <f t="shared" si="31"/>
        <v>3.6393713813069883E-3</v>
      </c>
      <c r="J1158" s="83">
        <v>145.00108317056456</v>
      </c>
      <c r="K1158" s="83">
        <v>146.05233431343746</v>
      </c>
      <c r="L1158" s="83">
        <v>143.78630407213362</v>
      </c>
      <c r="M1158" s="83">
        <v>143.95369407089734</v>
      </c>
      <c r="N1158" s="83">
        <v>21276303.480512742</v>
      </c>
      <c r="O1158" s="83" t="s">
        <v>1073</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1072</v>
      </c>
      <c r="H1159" s="84">
        <f t="shared" si="31"/>
        <v>-3.3082067156608996E-4</v>
      </c>
      <c r="J1159" s="83">
        <v>142.9244272486151</v>
      </c>
      <c r="K1159" s="83">
        <v>147.52259477708665</v>
      </c>
      <c r="L1159" s="83">
        <v>142.73107656559972</v>
      </c>
      <c r="M1159" s="83">
        <v>147.28948045746142</v>
      </c>
      <c r="N1159" s="83">
        <v>32463932.126374561</v>
      </c>
      <c r="O1159" s="83" t="s">
        <v>1072</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1071</v>
      </c>
      <c r="H1160" s="84">
        <f t="shared" si="31"/>
        <v>7.18120004771583E-3</v>
      </c>
      <c r="J1160" s="83">
        <v>147.39435704901987</v>
      </c>
      <c r="K1160" s="83">
        <v>147.73483318749174</v>
      </c>
      <c r="L1160" s="83">
        <v>144.3086988480955</v>
      </c>
      <c r="M1160" s="83">
        <v>144.66010998663506</v>
      </c>
      <c r="N1160" s="83">
        <v>29126611.616632085</v>
      </c>
      <c r="O1160" s="83" t="s">
        <v>1071</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1070</v>
      </c>
      <c r="H1161" s="84">
        <f t="shared" si="31"/>
        <v>6.2801470939395365E-3</v>
      </c>
      <c r="J1161" s="83">
        <v>145.26551135402005</v>
      </c>
      <c r="K1161" s="83">
        <v>146.55335613472155</v>
      </c>
      <c r="L1161" s="83">
        <v>143.90808020925127</v>
      </c>
      <c r="M1161" s="83">
        <v>146.42859772485815</v>
      </c>
      <c r="N1161" s="83">
        <v>32610759.743206613</v>
      </c>
      <c r="O1161" s="83" t="s">
        <v>1070</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1069</v>
      </c>
      <c r="H1162" s="84">
        <f t="shared" si="31"/>
        <v>-5.5521136157844486E-3</v>
      </c>
      <c r="J1162" s="83">
        <v>145.56224749222105</v>
      </c>
      <c r="K1162" s="83">
        <v>148.23684909969111</v>
      </c>
      <c r="L1162" s="83">
        <v>139.07580427023925</v>
      </c>
      <c r="M1162" s="83">
        <v>139.07580427023925</v>
      </c>
      <c r="N1162" s="83">
        <v>52159132.736018956</v>
      </c>
      <c r="O1162" s="83" t="s">
        <v>1069</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1068</v>
      </c>
      <c r="H1163" s="84">
        <f t="shared" si="31"/>
        <v>-2.6649534822852372E-3</v>
      </c>
      <c r="J1163" s="83">
        <v>138.84666631427498</v>
      </c>
      <c r="K1163" s="83">
        <v>140.00726745782498</v>
      </c>
      <c r="L1163" s="83">
        <v>138.18410471926336</v>
      </c>
      <c r="M1163" s="83">
        <v>139.77514722911496</v>
      </c>
      <c r="N1163" s="83">
        <v>28426715.873366341</v>
      </c>
      <c r="O1163" s="83" t="s">
        <v>1068</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1067</v>
      </c>
      <c r="H1164" s="84">
        <f t="shared" si="31"/>
        <v>2.6577913992913427E-3</v>
      </c>
      <c r="J1164" s="83">
        <v>137.95297858146859</v>
      </c>
      <c r="K1164" s="83">
        <v>138.38322112958716</v>
      </c>
      <c r="L1164" s="83">
        <v>135.94044152355252</v>
      </c>
      <c r="M1164" s="83">
        <v>137.99025699079033</v>
      </c>
      <c r="N1164" s="83">
        <v>21207014.043356046</v>
      </c>
      <c r="O1164" s="83" t="s">
        <v>1067</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1066</v>
      </c>
      <c r="H1165" s="84">
        <f t="shared" si="31"/>
        <v>2.4004993038451161E-5</v>
      </c>
      <c r="J1165" s="83">
        <v>137.80585312601215</v>
      </c>
      <c r="K1165" s="83">
        <v>140.72201882588703</v>
      </c>
      <c r="L1165" s="83">
        <v>136.35994788978644</v>
      </c>
      <c r="M1165" s="83">
        <v>139.52165404572716</v>
      </c>
      <c r="N1165" s="83">
        <v>30362051.938200425</v>
      </c>
      <c r="O1165" s="83" t="s">
        <v>1066</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1065</v>
      </c>
      <c r="H1166" s="84">
        <f t="shared" si="31"/>
        <v>3.9241176753816998E-3</v>
      </c>
      <c r="J1166" s="83">
        <v>141.93679792431797</v>
      </c>
      <c r="K1166" s="83">
        <v>142.00539019746992</v>
      </c>
      <c r="L1166" s="83">
        <v>140.80005496273384</v>
      </c>
      <c r="M1166" s="83">
        <v>141.35177542069553</v>
      </c>
      <c r="N1166" s="83">
        <v>14938191.0369047</v>
      </c>
      <c r="O1166" s="83" t="s">
        <v>1065</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1064</v>
      </c>
      <c r="H1167" s="84">
        <f t="shared" si="31"/>
        <v>3.0139364421084558E-3</v>
      </c>
      <c r="J1167" s="83">
        <v>141.57345769479545</v>
      </c>
      <c r="K1167" s="83">
        <v>143.39537781971302</v>
      </c>
      <c r="L1167" s="83">
        <v>141.07342996442657</v>
      </c>
      <c r="M1167" s="83">
        <v>143.37027702410305</v>
      </c>
      <c r="N1167" s="83">
        <v>18046136.147976007</v>
      </c>
      <c r="O1167" s="83" t="s">
        <v>1064</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1063</v>
      </c>
      <c r="H1168" s="84">
        <f t="shared" si="31"/>
        <v>3.9734457527742517E-3</v>
      </c>
      <c r="J1168" s="83">
        <v>142.97214361254694</v>
      </c>
      <c r="K1168" s="83">
        <v>143.25545952339209</v>
      </c>
      <c r="L1168" s="83">
        <v>142.25043360807814</v>
      </c>
      <c r="M1168" s="83">
        <v>142.44477838200879</v>
      </c>
      <c r="N1168" s="83">
        <v>15406880.563037813</v>
      </c>
      <c r="O1168" s="83" t="s">
        <v>1063</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1062</v>
      </c>
      <c r="H1169" s="84">
        <f t="shared" si="31"/>
        <v>7.3003429691327337E-3</v>
      </c>
      <c r="J1169" s="83">
        <v>142.11573428906229</v>
      </c>
      <c r="K1169" s="83">
        <v>142.15375826657043</v>
      </c>
      <c r="L1169" s="83">
        <v>140.37905746012706</v>
      </c>
      <c r="M1169" s="83">
        <v>140.37905746012706</v>
      </c>
      <c r="N1169" s="83">
        <v>16665678.90915288</v>
      </c>
      <c r="O1169" s="83" t="s">
        <v>1062</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1061</v>
      </c>
      <c r="H1170" s="84">
        <f t="shared" si="31"/>
        <v>2.4699207668981149E-3</v>
      </c>
      <c r="J1170" s="83">
        <v>140.83783041751323</v>
      </c>
      <c r="K1170" s="83">
        <v>141.3597281480175</v>
      </c>
      <c r="L1170" s="83">
        <v>140.23093791375538</v>
      </c>
      <c r="M1170" s="83">
        <v>141.3597281480175</v>
      </c>
      <c r="N1170" s="83">
        <v>21379694.426374611</v>
      </c>
      <c r="O1170" s="83" t="s">
        <v>1061</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1060</v>
      </c>
      <c r="H1171" s="84">
        <f t="shared" si="31"/>
        <v>7.5798860540003954E-3</v>
      </c>
      <c r="J1171" s="83">
        <v>140.57638450680344</v>
      </c>
      <c r="K1171" s="83">
        <v>140.81446928100493</v>
      </c>
      <c r="L1171" s="83">
        <v>138.51563403949797</v>
      </c>
      <c r="M1171" s="83">
        <v>139.12501177054392</v>
      </c>
      <c r="N1171" s="83">
        <v>21564989.349781461</v>
      </c>
      <c r="O1171" s="83" t="s">
        <v>1060</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1059</v>
      </c>
      <c r="H1172" s="84">
        <f t="shared" si="31"/>
        <v>1.0009008107296768E-3</v>
      </c>
      <c r="J1172" s="83">
        <v>137.08513721245859</v>
      </c>
      <c r="K1172" s="83">
        <v>137.73129630736867</v>
      </c>
      <c r="L1172" s="83">
        <v>136.16709425222871</v>
      </c>
      <c r="M1172" s="83">
        <v>136.93602357517167</v>
      </c>
      <c r="N1172" s="83">
        <v>16490725.092220636</v>
      </c>
      <c r="O1172" s="83" t="s">
        <v>1059</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1058</v>
      </c>
      <c r="H1173" s="84">
        <f t="shared" si="31"/>
        <v>-4.4688553239295992E-3</v>
      </c>
      <c r="J1173" s="83">
        <v>135.90515129606132</v>
      </c>
      <c r="K1173" s="83">
        <v>138.86953040532563</v>
      </c>
      <c r="L1173" s="83">
        <v>135.44488720230228</v>
      </c>
      <c r="M1173" s="83">
        <v>138.81237017769897</v>
      </c>
      <c r="N1173" s="83">
        <v>22668972.882040318</v>
      </c>
      <c r="O1173" s="83" t="s">
        <v>1058</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1057</v>
      </c>
      <c r="H1174" s="84">
        <f t="shared" si="31"/>
        <v>-5.8470801920829096E-3</v>
      </c>
      <c r="J1174" s="83">
        <v>138.02703835465442</v>
      </c>
      <c r="K1174" s="83">
        <v>139.93184080963067</v>
      </c>
      <c r="L1174" s="83">
        <v>137.98628062712933</v>
      </c>
      <c r="M1174" s="83">
        <v>138.97390995142649</v>
      </c>
      <c r="N1174" s="83">
        <v>16683343.289473316</v>
      </c>
      <c r="O1174" s="83" t="s">
        <v>1057</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1056</v>
      </c>
      <c r="H1175" s="84">
        <f t="shared" si="31"/>
        <v>-3.8362538362539667E-3</v>
      </c>
      <c r="J1175" s="83">
        <v>139.22839722572954</v>
      </c>
      <c r="K1175" s="83">
        <v>139.48785495460882</v>
      </c>
      <c r="L1175" s="83">
        <v>138.6054402127813</v>
      </c>
      <c r="M1175" s="83">
        <v>139.07928358844259</v>
      </c>
      <c r="N1175" s="83">
        <v>19040934.495725743</v>
      </c>
      <c r="O1175" s="83" t="s">
        <v>1056</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1055</v>
      </c>
      <c r="H1176" s="84">
        <f t="shared" si="31"/>
        <v>4.4657255563551601E-4</v>
      </c>
      <c r="J1176" s="83">
        <v>138.36304108400768</v>
      </c>
      <c r="K1176" s="83">
        <v>139.32627044679012</v>
      </c>
      <c r="L1176" s="83">
        <v>137.74421948926687</v>
      </c>
      <c r="M1176" s="83">
        <v>138.04244676384076</v>
      </c>
      <c r="N1176" s="83">
        <v>18358944.559390739</v>
      </c>
      <c r="O1176" s="83" t="s">
        <v>1055</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1054</v>
      </c>
      <c r="H1177" s="84">
        <f t="shared" si="31"/>
        <v>1.3074876472823904E-2</v>
      </c>
      <c r="J1177" s="83">
        <v>136.54236357273413</v>
      </c>
      <c r="K1177" s="83">
        <v>137.03742084852678</v>
      </c>
      <c r="L1177" s="83">
        <v>133.6918078732655</v>
      </c>
      <c r="M1177" s="83">
        <v>133.82998651048476</v>
      </c>
      <c r="N1177" s="83">
        <v>19881803.260523714</v>
      </c>
      <c r="O1177" s="83" t="s">
        <v>1054</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1053</v>
      </c>
      <c r="H1178" s="84">
        <f t="shared" si="31"/>
        <v>6.2695924764890609E-3</v>
      </c>
      <c r="J1178" s="83">
        <v>135.37231856548931</v>
      </c>
      <c r="K1178" s="83">
        <v>136.5503163000561</v>
      </c>
      <c r="L1178" s="83">
        <v>133.2081826429982</v>
      </c>
      <c r="M1178" s="83">
        <v>133.2081826429982</v>
      </c>
      <c r="N1178" s="83">
        <v>24270154.399332125</v>
      </c>
      <c r="O1178" s="83" t="s">
        <v>1053</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1052</v>
      </c>
      <c r="H1179" s="84">
        <f t="shared" si="31"/>
        <v>-9.8211594494123089E-3</v>
      </c>
      <c r="J1179" s="83">
        <v>132.97457127791535</v>
      </c>
      <c r="K1179" s="83">
        <v>134.89813719891683</v>
      </c>
      <c r="L1179" s="83">
        <v>130.39142603464794</v>
      </c>
      <c r="M1179" s="83">
        <v>134.89764015345921</v>
      </c>
      <c r="N1179" s="83">
        <v>31717320.334015366</v>
      </c>
      <c r="O1179" s="83" t="s">
        <v>1052</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1051</v>
      </c>
      <c r="H1180" s="84">
        <f t="shared" si="31"/>
        <v>7.3034039647048576E-3</v>
      </c>
      <c r="J1180" s="83">
        <v>135.6561315217921</v>
      </c>
      <c r="K1180" s="83">
        <v>136.26103584371947</v>
      </c>
      <c r="L1180" s="83">
        <v>132.58936104825742</v>
      </c>
      <c r="M1180" s="83">
        <v>132.76531514025601</v>
      </c>
      <c r="N1180" s="83">
        <v>28556040.06095149</v>
      </c>
      <c r="O1180" s="83" t="s">
        <v>1051</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1050</v>
      </c>
      <c r="H1181" s="84">
        <f t="shared" si="31"/>
        <v>-1.6090807035050614E-2</v>
      </c>
      <c r="J1181" s="83">
        <v>132.47802286574984</v>
      </c>
      <c r="K1181" s="83">
        <v>134.78878719823976</v>
      </c>
      <c r="L1181" s="83">
        <v>132.21409172775196</v>
      </c>
      <c r="M1181" s="83">
        <v>133.53126219045325</v>
      </c>
      <c r="N1181" s="83">
        <v>35574190.909127928</v>
      </c>
      <c r="O1181" s="83" t="s">
        <v>1050</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1049</v>
      </c>
      <c r="H1182" s="84">
        <f t="shared" si="31"/>
        <v>-1.5996000999751736E-3</v>
      </c>
      <c r="J1182" s="83">
        <v>133.72610400984152</v>
      </c>
      <c r="K1182" s="83">
        <v>136.5866006184626</v>
      </c>
      <c r="L1182" s="83">
        <v>133.45670537180976</v>
      </c>
      <c r="M1182" s="83">
        <v>136.29949722123033</v>
      </c>
      <c r="N1182" s="83">
        <v>26493773.955751088</v>
      </c>
      <c r="O1182" s="83" t="s">
        <v>1049</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1048</v>
      </c>
      <c r="H1183" s="84">
        <f t="shared" si="31"/>
        <v>-1.3339908765873543E-2</v>
      </c>
      <c r="J1183" s="83">
        <v>135.37927720189603</v>
      </c>
      <c r="K1183" s="83">
        <v>138.78155335932635</v>
      </c>
      <c r="L1183" s="83">
        <v>134.89813719891683</v>
      </c>
      <c r="M1183" s="83">
        <v>138.26661426522878</v>
      </c>
      <c r="N1183" s="83">
        <v>42440444.181655973</v>
      </c>
      <c r="O1183" s="83" t="s">
        <v>1048</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1047</v>
      </c>
      <c r="H1184" s="84">
        <f t="shared" si="31"/>
        <v>-2.9577337882891186E-4</v>
      </c>
      <c r="J1184" s="83">
        <v>140.66485859826037</v>
      </c>
      <c r="K1184" s="83">
        <v>141.65795542259139</v>
      </c>
      <c r="L1184" s="83">
        <v>139.66977359209886</v>
      </c>
      <c r="M1184" s="83">
        <v>140.74885928059868</v>
      </c>
      <c r="N1184" s="83">
        <v>18956093.161088753</v>
      </c>
      <c r="O1184" s="83" t="s">
        <v>1047</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1046</v>
      </c>
      <c r="H1185" s="84">
        <f t="shared" si="31"/>
        <v>5.624186457744873E-3</v>
      </c>
      <c r="J1185" s="83">
        <v>141.79016951431913</v>
      </c>
      <c r="K1185" s="83">
        <v>142.05907110689324</v>
      </c>
      <c r="L1185" s="83">
        <v>140.0182024578927</v>
      </c>
      <c r="M1185" s="83">
        <v>140.1131381402987</v>
      </c>
      <c r="N1185" s="83">
        <v>15038202.010222338</v>
      </c>
      <c r="O1185" s="83" t="s">
        <v>1046</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1045</v>
      </c>
      <c r="H1186" s="84">
        <f t="shared" si="31"/>
        <v>7.5669813413521414E-3</v>
      </c>
      <c r="J1186" s="83">
        <v>140.98843519117304</v>
      </c>
      <c r="K1186" s="83">
        <v>141.41188312788591</v>
      </c>
      <c r="L1186" s="83">
        <v>140.26274882304324</v>
      </c>
      <c r="M1186" s="83">
        <v>140.7727174625646</v>
      </c>
      <c r="N1186" s="83">
        <v>17378792.759332661</v>
      </c>
      <c r="O1186" s="83" t="s">
        <v>1045</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1044</v>
      </c>
      <c r="H1187" s="84">
        <f t="shared" si="31"/>
        <v>4.3016634756445349E-3</v>
      </c>
      <c r="J1187" s="83">
        <v>140.10568245843436</v>
      </c>
      <c r="K1187" s="83">
        <v>140.7468710987682</v>
      </c>
      <c r="L1187" s="83">
        <v>138.6475996084969</v>
      </c>
      <c r="M1187" s="83">
        <v>139.22292972569568</v>
      </c>
      <c r="N1187" s="83">
        <v>22198975.628434733</v>
      </c>
      <c r="O1187" s="83" t="s">
        <v>1044</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1043</v>
      </c>
      <c r="H1188" s="84">
        <f t="shared" si="31"/>
        <v>-6.506730243878156E-3</v>
      </c>
      <c r="J1188" s="83">
        <v>138.82131699593617</v>
      </c>
      <c r="K1188" s="83">
        <v>139.97954723265335</v>
      </c>
      <c r="L1188" s="83">
        <v>138.08469562773871</v>
      </c>
      <c r="M1188" s="83">
        <v>139.28903677155955</v>
      </c>
      <c r="N1188" s="83">
        <v>18237144.834493339</v>
      </c>
      <c r="O1188" s="83" t="s">
        <v>1043</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1042</v>
      </c>
      <c r="H1189" s="84">
        <f t="shared" si="31"/>
        <v>-1.6952955548352744E-3</v>
      </c>
      <c r="J1189" s="83">
        <v>138.19553676478867</v>
      </c>
      <c r="K1189" s="83">
        <v>138.53899517600624</v>
      </c>
      <c r="L1189" s="83">
        <v>136.24314220724503</v>
      </c>
      <c r="M1189" s="83">
        <v>138.17881118513964</v>
      </c>
      <c r="N1189" s="83">
        <v>35125278.246155396</v>
      </c>
      <c r="O1189" s="83" t="s">
        <v>1042</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1041</v>
      </c>
      <c r="H1190" s="84">
        <f t="shared" si="31"/>
        <v>-7.9688071158767748E-3</v>
      </c>
      <c r="J1190" s="83">
        <v>140.62758018893862</v>
      </c>
      <c r="K1190" s="83">
        <v>143.39711747881469</v>
      </c>
      <c r="L1190" s="83">
        <v>140.22795564100963</v>
      </c>
      <c r="M1190" s="83">
        <v>142.94878247603864</v>
      </c>
      <c r="N1190" s="83">
        <v>60396709.27394703</v>
      </c>
      <c r="O1190" s="83" t="s">
        <v>1041</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1040</v>
      </c>
      <c r="H1191" s="84">
        <f t="shared" si="31"/>
        <v>-3.8903883093821534E-4</v>
      </c>
      <c r="J1191" s="83">
        <v>143.52038475230523</v>
      </c>
      <c r="K1191" s="83">
        <v>144.34200089375628</v>
      </c>
      <c r="L1191" s="83">
        <v>142.56890057368645</v>
      </c>
      <c r="M1191" s="83">
        <v>144.26346771145182</v>
      </c>
      <c r="N1191" s="83">
        <v>20419500.559434839</v>
      </c>
      <c r="O1191" s="83" t="s">
        <v>1040</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1039</v>
      </c>
      <c r="H1192" s="84">
        <f t="shared" si="31"/>
        <v>7.412118691748848E-3</v>
      </c>
      <c r="J1192" s="83">
        <v>144.34796543924773</v>
      </c>
      <c r="K1192" s="83">
        <v>144.72124657792273</v>
      </c>
      <c r="L1192" s="83">
        <v>141.4153972392713</v>
      </c>
      <c r="M1192" s="83">
        <v>142.90951588488642</v>
      </c>
      <c r="N1192" s="83">
        <v>20776188.257271975</v>
      </c>
      <c r="O1192" s="83" t="s">
        <v>1039</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1038</v>
      </c>
      <c r="H1193" s="84">
        <f t="shared" si="31"/>
        <v>-8.7617105965729358E-3</v>
      </c>
      <c r="J1193" s="83">
        <v>142.55860179180448</v>
      </c>
      <c r="K1193" s="83">
        <v>143.87229293630242</v>
      </c>
      <c r="L1193" s="83">
        <v>142.06105928872375</v>
      </c>
      <c r="M1193" s="83">
        <v>143.30914043281541</v>
      </c>
      <c r="N1193" s="83">
        <v>19031599.33346073</v>
      </c>
      <c r="O1193" s="83" t="s">
        <v>1038</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1037</v>
      </c>
      <c r="H1194" s="84">
        <f t="shared" si="31"/>
        <v>-4.7997672840103256E-3</v>
      </c>
      <c r="J1194" s="83">
        <v>142.61725315580404</v>
      </c>
      <c r="K1194" s="83">
        <v>143.33896316027281</v>
      </c>
      <c r="L1194" s="83">
        <v>141.44174064852533</v>
      </c>
      <c r="M1194" s="83">
        <v>142.354813154179</v>
      </c>
      <c r="N1194" s="83">
        <v>20295548.11392891</v>
      </c>
      <c r="O1194" s="83" t="s">
        <v>1037</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1036</v>
      </c>
      <c r="H1195" s="84">
        <f t="shared" si="31"/>
        <v>-1.2322457739516457E-2</v>
      </c>
      <c r="J1195" s="83">
        <v>141.0823767826638</v>
      </c>
      <c r="K1195" s="83">
        <v>145.15616135334295</v>
      </c>
      <c r="L1195" s="83">
        <v>140.90393746337708</v>
      </c>
      <c r="M1195" s="83">
        <v>144.58406203161871</v>
      </c>
      <c r="N1195" s="83">
        <v>33092164.40414897</v>
      </c>
      <c r="O1195" s="83" t="s">
        <v>1036</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1035</v>
      </c>
      <c r="H1196" s="84">
        <f t="shared" si="31"/>
        <v>-3.7891586619683837E-3</v>
      </c>
      <c r="J1196" s="83">
        <v>144.05719384653821</v>
      </c>
      <c r="K1196" s="83">
        <v>144.80872657846439</v>
      </c>
      <c r="L1196" s="83">
        <v>143.58052725267763</v>
      </c>
      <c r="M1196" s="83">
        <v>144.02737111908084</v>
      </c>
      <c r="N1196" s="83">
        <v>14886525.742300054</v>
      </c>
      <c r="O1196" s="83" t="s">
        <v>1035</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1034</v>
      </c>
      <c r="H1197" s="84">
        <f t="shared" si="31"/>
        <v>2.4123706366241393E-4</v>
      </c>
      <c r="J1197" s="83">
        <v>144.02737111908084</v>
      </c>
      <c r="K1197" s="83">
        <v>144.69092680500771</v>
      </c>
      <c r="L1197" s="83">
        <v>143.34790997851002</v>
      </c>
      <c r="M1197" s="83">
        <v>144.53435748585642</v>
      </c>
      <c r="N1197" s="83">
        <v>15583745.673968282</v>
      </c>
      <c r="O1197" s="83" t="s">
        <v>1034</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1033</v>
      </c>
      <c r="H1198" s="84">
        <f t="shared" si="31"/>
        <v>-2.9788358517309765E-3</v>
      </c>
      <c r="J1198" s="83">
        <v>144.65911589571982</v>
      </c>
      <c r="K1198" s="83">
        <v>144.96231362486992</v>
      </c>
      <c r="L1198" s="83">
        <v>143.686894980609</v>
      </c>
      <c r="M1198" s="83">
        <v>143.89416293643782</v>
      </c>
      <c r="N1198" s="83">
        <v>15262789.114455853</v>
      </c>
      <c r="O1198" s="83" t="s">
        <v>1033</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1032</v>
      </c>
      <c r="H1199" s="84">
        <f t="shared" si="31"/>
        <v>2.3822128110111418E-3</v>
      </c>
      <c r="J1199" s="83">
        <v>143.91951225477661</v>
      </c>
      <c r="K1199" s="83">
        <v>144.51795498575484</v>
      </c>
      <c r="L1199" s="83">
        <v>142.65701679241386</v>
      </c>
      <c r="M1199" s="83">
        <v>143.29422906908673</v>
      </c>
      <c r="N1199" s="83">
        <v>19224076.698524069</v>
      </c>
      <c r="O1199" s="83" t="s">
        <v>1032</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1031</v>
      </c>
      <c r="H1200" s="84">
        <f t="shared" ref="H1200:H1263" si="33">B1200/E1200-1</f>
        <v>-1.6794625719773748E-4</v>
      </c>
      <c r="J1200" s="83">
        <v>143.3667977058997</v>
      </c>
      <c r="K1200" s="83">
        <v>145.46035317340829</v>
      </c>
      <c r="L1200" s="83">
        <v>143.2549624779345</v>
      </c>
      <c r="M1200" s="83">
        <v>145.08707203473332</v>
      </c>
      <c r="N1200" s="83">
        <v>21985715.456001226</v>
      </c>
      <c r="O1200" s="83" t="s">
        <v>1031</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1030</v>
      </c>
      <c r="H1201" s="84">
        <f t="shared" si="33"/>
        <v>-1.345992068261026E-3</v>
      </c>
      <c r="J1201" s="83">
        <v>144.98020726134436</v>
      </c>
      <c r="K1201" s="83">
        <v>145.95292025145827</v>
      </c>
      <c r="L1201" s="83">
        <v>144.75405157812583</v>
      </c>
      <c r="M1201" s="83">
        <v>144.78934180561708</v>
      </c>
      <c r="N1201" s="83">
        <v>15918745.214646615</v>
      </c>
      <c r="O1201" s="83" t="s">
        <v>1030</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1029</v>
      </c>
      <c r="H1202" s="84">
        <f t="shared" si="33"/>
        <v>-1.4675455901458356E-3</v>
      </c>
      <c r="J1202" s="83">
        <v>144.60245271355078</v>
      </c>
      <c r="K1202" s="83">
        <v>145.24861180846085</v>
      </c>
      <c r="L1202" s="83">
        <v>144.14318271070701</v>
      </c>
      <c r="M1202" s="83">
        <v>145.02245612524234</v>
      </c>
      <c r="N1202" s="83">
        <v>26915465.768412061</v>
      </c>
      <c r="O1202" s="83" t="s">
        <v>1029</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1028</v>
      </c>
      <c r="H1203" s="84">
        <f t="shared" si="33"/>
        <v>2.6527757680991915E-3</v>
      </c>
      <c r="J1203" s="83">
        <v>144.60990839541512</v>
      </c>
      <c r="K1203" s="83">
        <v>145.62387615851173</v>
      </c>
      <c r="L1203" s="83">
        <v>143.74554634460853</v>
      </c>
      <c r="M1203" s="83">
        <v>143.84942884525177</v>
      </c>
      <c r="N1203" s="83">
        <v>17016451.655037615</v>
      </c>
      <c r="O1203" s="83" t="s">
        <v>1028</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1027</v>
      </c>
      <c r="H1204" s="84">
        <f t="shared" si="33"/>
        <v>6.7381838526843207E-3</v>
      </c>
      <c r="J1204" s="83">
        <v>143.69633884430382</v>
      </c>
      <c r="K1204" s="83">
        <v>144.15411771077473</v>
      </c>
      <c r="L1204" s="83">
        <v>141.18079178327318</v>
      </c>
      <c r="M1204" s="83">
        <v>141.27274519293346</v>
      </c>
      <c r="N1204" s="83">
        <v>24714278.767866999</v>
      </c>
      <c r="O1204" s="83" t="s">
        <v>1027</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1026</v>
      </c>
      <c r="H1205" s="84">
        <f t="shared" si="33"/>
        <v>-5.3102495089838442E-3</v>
      </c>
      <c r="J1205" s="83">
        <v>141.28318314754355</v>
      </c>
      <c r="K1205" s="83">
        <v>142.28900433558971</v>
      </c>
      <c r="L1205" s="83">
        <v>141.25186928371329</v>
      </c>
      <c r="M1205" s="83">
        <v>141.77575519604807</v>
      </c>
      <c r="N1205" s="83">
        <v>15010699.495532092</v>
      </c>
      <c r="O1205" s="83" t="s">
        <v>1026</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1025</v>
      </c>
      <c r="H1206" s="84">
        <f t="shared" si="33"/>
        <v>1.3832936950928243E-3</v>
      </c>
      <c r="J1206" s="83">
        <v>142.10529633445219</v>
      </c>
      <c r="K1206" s="83">
        <v>142.46615133668661</v>
      </c>
      <c r="L1206" s="83">
        <v>141.59781292221899</v>
      </c>
      <c r="M1206" s="83">
        <v>142.0386922431307</v>
      </c>
      <c r="N1206" s="83">
        <v>12919401.840442862</v>
      </c>
      <c r="O1206" s="83" t="s">
        <v>1025</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1024</v>
      </c>
      <c r="H1207" s="84">
        <f t="shared" si="33"/>
        <v>-7.2833211944511866E-5</v>
      </c>
      <c r="J1207" s="83">
        <v>141.55705519469387</v>
      </c>
      <c r="K1207" s="83">
        <v>142.16245656207886</v>
      </c>
      <c r="L1207" s="83">
        <v>140.51823018826155</v>
      </c>
      <c r="M1207" s="83">
        <v>140.70710746215832</v>
      </c>
      <c r="N1207" s="83">
        <v>15216173.659783358</v>
      </c>
      <c r="O1207" s="83" t="s">
        <v>1024</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1023</v>
      </c>
      <c r="H1208" s="84">
        <f t="shared" si="33"/>
        <v>4.8136835675016698E-3</v>
      </c>
      <c r="J1208" s="83">
        <v>140.26573109578899</v>
      </c>
      <c r="K1208" s="83">
        <v>141.33685908651228</v>
      </c>
      <c r="L1208" s="83">
        <v>137.92805672222335</v>
      </c>
      <c r="M1208" s="83">
        <v>138.17714608285661</v>
      </c>
      <c r="N1208" s="83">
        <v>21215041.478148591</v>
      </c>
      <c r="O1208" s="83" t="s">
        <v>1023</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1022</v>
      </c>
      <c r="H1209" s="84">
        <f t="shared" si="33"/>
        <v>7.2402886231095476E-3</v>
      </c>
      <c r="J1209" s="83">
        <v>137.61896403394584</v>
      </c>
      <c r="K1209" s="83">
        <v>137.79541517140206</v>
      </c>
      <c r="L1209" s="83">
        <v>135.66060493091072</v>
      </c>
      <c r="M1209" s="83">
        <v>136.2729649347024</v>
      </c>
      <c r="N1209" s="83">
        <v>15659271.96522445</v>
      </c>
      <c r="O1209" s="83" t="s">
        <v>1022</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1021</v>
      </c>
      <c r="H1210" s="84">
        <f t="shared" si="33"/>
        <v>8.2774439651949194E-3</v>
      </c>
      <c r="J1210" s="83">
        <v>136.10446652456818</v>
      </c>
      <c r="K1210" s="83">
        <v>136.63978448242827</v>
      </c>
      <c r="L1210" s="83">
        <v>134.55616992407212</v>
      </c>
      <c r="M1210" s="83">
        <v>134.66701106112208</v>
      </c>
      <c r="N1210" s="83">
        <v>18404674.783158794</v>
      </c>
      <c r="O1210" s="83" t="s">
        <v>1021</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1020</v>
      </c>
      <c r="H1211" s="84">
        <f t="shared" si="33"/>
        <v>-8.3001817199549466E-3</v>
      </c>
      <c r="J1211" s="83">
        <v>135.7629962951811</v>
      </c>
      <c r="K1211" s="83">
        <v>137.47680903306562</v>
      </c>
      <c r="L1211" s="83">
        <v>135.61487674880939</v>
      </c>
      <c r="M1211" s="83">
        <v>136.30527288944791</v>
      </c>
      <c r="N1211" s="83">
        <v>15023233.560383609</v>
      </c>
      <c r="O1211" s="83" t="s">
        <v>1020</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1019</v>
      </c>
      <c r="H1212" s="84">
        <f t="shared" si="33"/>
        <v>-4.4073357655283196E-4</v>
      </c>
      <c r="J1212" s="83">
        <v>136.48917970876849</v>
      </c>
      <c r="K1212" s="83">
        <v>137.89880062658767</v>
      </c>
      <c r="L1212" s="83">
        <v>135.97921106924716</v>
      </c>
      <c r="M1212" s="83">
        <v>137.37441766879527</v>
      </c>
      <c r="N1212" s="83">
        <v>21400477.233744781</v>
      </c>
      <c r="O1212" s="83" t="s">
        <v>1019</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1018</v>
      </c>
      <c r="H1213" s="84">
        <f t="shared" si="33"/>
        <v>5.4561914315773841E-3</v>
      </c>
      <c r="J1213" s="83">
        <v>138.09513358234881</v>
      </c>
      <c r="K1213" s="83">
        <v>138.16919335553465</v>
      </c>
      <c r="L1213" s="83">
        <v>135.36113504269278</v>
      </c>
      <c r="M1213" s="83">
        <v>137.18454630398324</v>
      </c>
      <c r="N1213" s="83">
        <v>18158137.976271983</v>
      </c>
      <c r="O1213" s="83" t="s">
        <v>1018</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1017</v>
      </c>
      <c r="H1214" s="84">
        <f t="shared" si="33"/>
        <v>7.8117371350461262E-4</v>
      </c>
      <c r="J1214" s="83">
        <v>137.5881472155732</v>
      </c>
      <c r="K1214" s="83">
        <v>137.85456358085921</v>
      </c>
      <c r="L1214" s="83">
        <v>137.18951675855945</v>
      </c>
      <c r="M1214" s="83">
        <v>137.53993380618377</v>
      </c>
      <c r="N1214" s="83">
        <v>12655361.604309149</v>
      </c>
      <c r="O1214" s="83" t="s">
        <v>1017</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1016</v>
      </c>
      <c r="H1215" s="84">
        <f t="shared" si="33"/>
        <v>3.2612427051148529E-3</v>
      </c>
      <c r="J1215" s="83">
        <v>137.57174471547165</v>
      </c>
      <c r="K1215" s="83">
        <v>137.60007630655616</v>
      </c>
      <c r="L1215" s="83">
        <v>135.97076129646754</v>
      </c>
      <c r="M1215" s="83">
        <v>136.89924221130755</v>
      </c>
      <c r="N1215" s="83">
        <v>14736479.103997309</v>
      </c>
      <c r="O1215" s="83" t="s">
        <v>1016</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1015</v>
      </c>
      <c r="H1216" s="84">
        <f t="shared" si="33"/>
        <v>-9.8039215686296366E-5</v>
      </c>
      <c r="J1216" s="83">
        <v>136.87588107479925</v>
      </c>
      <c r="K1216" s="83">
        <v>138.02728687738323</v>
      </c>
      <c r="L1216" s="83">
        <v>136.53838720907316</v>
      </c>
      <c r="M1216" s="83">
        <v>137.4658740329979</v>
      </c>
      <c r="N1216" s="83">
        <v>15300069.406863332</v>
      </c>
      <c r="O1216" s="83" t="s">
        <v>1015</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1014</v>
      </c>
      <c r="H1217" s="84">
        <f t="shared" si="33"/>
        <v>1.7202821262696233E-4</v>
      </c>
      <c r="J1217" s="83">
        <v>137.28047607730448</v>
      </c>
      <c r="K1217" s="83">
        <v>137.73278744374156</v>
      </c>
      <c r="L1217" s="83">
        <v>136.41561698104027</v>
      </c>
      <c r="M1217" s="83">
        <v>137.26357653174531</v>
      </c>
      <c r="N1217" s="83">
        <v>16134419.653183144</v>
      </c>
      <c r="O1217" s="83" t="s">
        <v>1014</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1013</v>
      </c>
      <c r="H1218" s="84">
        <f t="shared" si="33"/>
        <v>-6.8838352796540825E-4</v>
      </c>
      <c r="J1218" s="83">
        <v>137.18653448581372</v>
      </c>
      <c r="K1218" s="83">
        <v>137.50414653323489</v>
      </c>
      <c r="L1218" s="83">
        <v>135.62258095340255</v>
      </c>
      <c r="M1218" s="83">
        <v>136.13975675205941</v>
      </c>
      <c r="N1218" s="83">
        <v>12453146.699296962</v>
      </c>
      <c r="O1218" s="83" t="s">
        <v>1013</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1012</v>
      </c>
      <c r="H1219" s="84">
        <f t="shared" si="33"/>
        <v>1.0333628579863863E-3</v>
      </c>
      <c r="J1219" s="83">
        <v>136.22624266168583</v>
      </c>
      <c r="K1219" s="83">
        <v>136.27002739604785</v>
      </c>
      <c r="L1219" s="83">
        <v>135.24258970104967</v>
      </c>
      <c r="M1219" s="83">
        <v>135.48962129348837</v>
      </c>
      <c r="N1219" s="83">
        <v>13645653.321999915</v>
      </c>
      <c r="O1219" s="83" t="s">
        <v>1012</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1011</v>
      </c>
      <c r="H1220" s="84">
        <f t="shared" si="33"/>
        <v>3.6076105757352206E-3</v>
      </c>
      <c r="J1220" s="83">
        <v>136.13080993382221</v>
      </c>
      <c r="K1220" s="83">
        <v>136.14075084297465</v>
      </c>
      <c r="L1220" s="83">
        <v>134.79872810739221</v>
      </c>
      <c r="M1220" s="83">
        <v>135.22469606457526</v>
      </c>
      <c r="N1220" s="83">
        <v>11942348.348550327</v>
      </c>
      <c r="O1220" s="83" t="s">
        <v>1011</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1010</v>
      </c>
      <c r="H1221" s="84">
        <f t="shared" si="33"/>
        <v>-1.6571442704855777E-3</v>
      </c>
      <c r="J1221" s="83">
        <v>135.22469606457526</v>
      </c>
      <c r="K1221" s="83">
        <v>135.73118538589321</v>
      </c>
      <c r="L1221" s="83">
        <v>134.61482128807168</v>
      </c>
      <c r="M1221" s="83">
        <v>135.44439015684466</v>
      </c>
      <c r="N1221" s="83">
        <v>16625380.784116624</v>
      </c>
      <c r="O1221" s="83" t="s">
        <v>1010</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1009</v>
      </c>
      <c r="H1222" s="84">
        <f t="shared" si="33"/>
        <v>6.2022427309715855E-3</v>
      </c>
      <c r="J1222" s="83">
        <v>135.47470992975965</v>
      </c>
      <c r="K1222" s="83">
        <v>135.52988197555584</v>
      </c>
      <c r="L1222" s="83">
        <v>133.39059832594589</v>
      </c>
      <c r="M1222" s="83">
        <v>135.19636447349072</v>
      </c>
      <c r="N1222" s="83">
        <v>19177320.411662232</v>
      </c>
      <c r="O1222" s="83" t="s">
        <v>1009</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1008</v>
      </c>
      <c r="H1223" s="84">
        <f t="shared" si="33"/>
        <v>-6.0526705864913932E-3</v>
      </c>
      <c r="J1223" s="83">
        <v>135.18592651888062</v>
      </c>
      <c r="K1223" s="83">
        <v>135.21674333725326</v>
      </c>
      <c r="L1223" s="83">
        <v>133.87372651075557</v>
      </c>
      <c r="M1223" s="83">
        <v>134.68391060668128</v>
      </c>
      <c r="N1223" s="83">
        <v>20259756.618951626</v>
      </c>
      <c r="O1223" s="83" t="s">
        <v>1008</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1007</v>
      </c>
      <c r="H1224" s="84">
        <f t="shared" si="33"/>
        <v>1.3909933182643108E-3</v>
      </c>
      <c r="J1224" s="83">
        <v>134.42196765051389</v>
      </c>
      <c r="K1224" s="83">
        <v>134.96908049708338</v>
      </c>
      <c r="L1224" s="83">
        <v>134.01757146619173</v>
      </c>
      <c r="M1224" s="83">
        <v>134.71025401593528</v>
      </c>
      <c r="N1224" s="83">
        <v>24096890.568671994</v>
      </c>
      <c r="O1224" s="83" t="s">
        <v>1007</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1006</v>
      </c>
      <c r="H1225" s="84">
        <f t="shared" si="33"/>
        <v>1.9042437431990855E-3</v>
      </c>
      <c r="J1225" s="83">
        <v>135.73367061318132</v>
      </c>
      <c r="K1225" s="83">
        <v>136.34106016239679</v>
      </c>
      <c r="L1225" s="83">
        <v>135.3335490197947</v>
      </c>
      <c r="M1225" s="83">
        <v>135.57471547583344</v>
      </c>
      <c r="N1225" s="83">
        <v>19397964.214594144</v>
      </c>
      <c r="O1225" s="83" t="s">
        <v>1006</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1005</v>
      </c>
      <c r="H1226" s="84">
        <f t="shared" si="33"/>
        <v>-1.9298809906722614E-3</v>
      </c>
      <c r="J1226" s="83">
        <v>135.57561015765717</v>
      </c>
      <c r="K1226" s="83">
        <v>138.85064267793595</v>
      </c>
      <c r="L1226" s="83">
        <v>135.5442962938269</v>
      </c>
      <c r="M1226" s="83">
        <v>137.74322539835163</v>
      </c>
      <c r="N1226" s="83">
        <v>55013418.95519954</v>
      </c>
      <c r="O1226" s="83" t="s">
        <v>1005</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1004</v>
      </c>
      <c r="H1227" s="84">
        <f t="shared" si="33"/>
        <v>-2.076894548151853E-3</v>
      </c>
      <c r="J1227" s="83">
        <v>135.98815788748436</v>
      </c>
      <c r="K1227" s="83">
        <v>139.18366313454345</v>
      </c>
      <c r="L1227" s="83">
        <v>134.30168264976908</v>
      </c>
      <c r="M1227" s="83">
        <v>139.18366313454345</v>
      </c>
      <c r="N1227" s="83">
        <v>42413686.065680832</v>
      </c>
      <c r="O1227" s="83" t="s">
        <v>1004</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1003</v>
      </c>
      <c r="H1228" s="84">
        <f t="shared" si="33"/>
        <v>3.6888492770845716E-3</v>
      </c>
      <c r="J1228" s="83">
        <v>138.81932881410569</v>
      </c>
      <c r="K1228" s="83">
        <v>138.88742404180007</v>
      </c>
      <c r="L1228" s="83">
        <v>136.83761354501686</v>
      </c>
      <c r="M1228" s="83">
        <v>137.4330690327948</v>
      </c>
      <c r="N1228" s="83">
        <v>23189488.65385161</v>
      </c>
      <c r="O1228" s="83" t="s">
        <v>1003</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1002</v>
      </c>
      <c r="H1229" s="84">
        <f t="shared" si="33"/>
        <v>5.495188601835066E-3</v>
      </c>
      <c r="J1229" s="83">
        <v>137.00163357557793</v>
      </c>
      <c r="K1229" s="83">
        <v>137.98826880895984</v>
      </c>
      <c r="L1229" s="83">
        <v>133.90454332912822</v>
      </c>
      <c r="M1229" s="83">
        <v>134.46073719620847</v>
      </c>
      <c r="N1229" s="83">
        <v>26534534.815123755</v>
      </c>
      <c r="O1229" s="83" t="s">
        <v>1002</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1001</v>
      </c>
      <c r="H1230" s="84">
        <f t="shared" si="33"/>
        <v>1.6762152560607646E-3</v>
      </c>
      <c r="J1230" s="83">
        <v>132.54065059341036</v>
      </c>
      <c r="K1230" s="83">
        <v>132.71561059449368</v>
      </c>
      <c r="L1230" s="83">
        <v>131.61763717860421</v>
      </c>
      <c r="M1230" s="83">
        <v>131.86615990741578</v>
      </c>
      <c r="N1230" s="83">
        <v>13689029.636317523</v>
      </c>
      <c r="O1230" s="83" t="s">
        <v>1001</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1000</v>
      </c>
      <c r="H1231" s="84">
        <f t="shared" si="33"/>
        <v>5.1574922008652546E-3</v>
      </c>
      <c r="J1231" s="83">
        <v>131.81695240711107</v>
      </c>
      <c r="K1231" s="83">
        <v>131.83360342994143</v>
      </c>
      <c r="L1231" s="83">
        <v>129.82976466753382</v>
      </c>
      <c r="M1231" s="83">
        <v>130.01416853231197</v>
      </c>
      <c r="N1231" s="83">
        <v>14829267.397890076</v>
      </c>
      <c r="O1231" s="83" t="s">
        <v>1000</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999</v>
      </c>
      <c r="H1232" s="84">
        <f t="shared" si="33"/>
        <v>1.2405933383587309E-2</v>
      </c>
      <c r="J1232" s="83">
        <v>130.32681012515695</v>
      </c>
      <c r="K1232" s="83">
        <v>131.22134780569584</v>
      </c>
      <c r="L1232" s="83">
        <v>128.42498994292643</v>
      </c>
      <c r="M1232" s="83">
        <v>129.23579534567418</v>
      </c>
      <c r="N1232" s="83">
        <v>19196554.064949632</v>
      </c>
      <c r="O1232" s="83" t="s">
        <v>999</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998</v>
      </c>
      <c r="H1233" s="84">
        <f t="shared" si="33"/>
        <v>-2.8076981979681115E-3</v>
      </c>
      <c r="J1233" s="83">
        <v>128.49022715923948</v>
      </c>
      <c r="K1233" s="83">
        <v>130.47145035332528</v>
      </c>
      <c r="L1233" s="83">
        <v>127.77746397300791</v>
      </c>
      <c r="M1233" s="83">
        <v>130.38049103458025</v>
      </c>
      <c r="N1233" s="83">
        <v>25862141.586548258</v>
      </c>
      <c r="O1233" s="83" t="s">
        <v>998</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997</v>
      </c>
      <c r="H1234" s="84">
        <f t="shared" si="33"/>
        <v>-1.0552839038020068E-2</v>
      </c>
      <c r="J1234" s="83">
        <v>131.06641376610014</v>
      </c>
      <c r="K1234" s="83">
        <v>131.40191944999575</v>
      </c>
      <c r="L1234" s="83">
        <v>130.04846466888799</v>
      </c>
      <c r="M1234" s="83">
        <v>130.86312217393231</v>
      </c>
      <c r="N1234" s="83">
        <v>14949517.968704706</v>
      </c>
      <c r="O1234" s="83" t="s">
        <v>997</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996</v>
      </c>
      <c r="H1235" s="84">
        <f t="shared" si="33"/>
        <v>-5.0032521138776431E-5</v>
      </c>
      <c r="J1235" s="83">
        <v>130.49083512617256</v>
      </c>
      <c r="K1235" s="83">
        <v>131.81148490707722</v>
      </c>
      <c r="L1235" s="83">
        <v>129.82628534933045</v>
      </c>
      <c r="M1235" s="83">
        <v>131.71704627012883</v>
      </c>
      <c r="N1235" s="83">
        <v>16684912.56244028</v>
      </c>
      <c r="O1235" s="83" t="s">
        <v>996</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995</v>
      </c>
      <c r="H1236" s="84">
        <f t="shared" si="33"/>
        <v>-2.6115505148486262E-3</v>
      </c>
      <c r="J1236" s="83">
        <v>131.30201331301353</v>
      </c>
      <c r="K1236" s="83">
        <v>132.2101103936364</v>
      </c>
      <c r="L1236" s="83">
        <v>131.11860353915057</v>
      </c>
      <c r="M1236" s="83">
        <v>131.12208285735394</v>
      </c>
      <c r="N1236" s="83">
        <v>18025051.557342958</v>
      </c>
      <c r="O1236" s="83" t="s">
        <v>995</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994</v>
      </c>
      <c r="H1237" s="84">
        <f t="shared" si="33"/>
        <v>-1.5458262690735136E-3</v>
      </c>
      <c r="J1237" s="83">
        <v>130.22044239722558</v>
      </c>
      <c r="K1237" s="83">
        <v>131.26174766049147</v>
      </c>
      <c r="L1237" s="83">
        <v>129.86505489502505</v>
      </c>
      <c r="M1237" s="83">
        <v>130.10811012380276</v>
      </c>
      <c r="N1237" s="83">
        <v>16716740.637231771</v>
      </c>
      <c r="O1237" s="83" t="s">
        <v>994</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993</v>
      </c>
      <c r="H1238" s="84">
        <f t="shared" si="33"/>
        <v>3.7971521358979299E-3</v>
      </c>
      <c r="J1238" s="83">
        <v>129.79248625821208</v>
      </c>
      <c r="K1238" s="83">
        <v>129.9972689867528</v>
      </c>
      <c r="L1238" s="83">
        <v>128.8341826159147</v>
      </c>
      <c r="M1238" s="83">
        <v>129.06630284462469</v>
      </c>
      <c r="N1238" s="83">
        <v>17051679.821257528</v>
      </c>
      <c r="O1238" s="83" t="s">
        <v>993</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992</v>
      </c>
      <c r="H1239" s="84">
        <f t="shared" si="33"/>
        <v>6.8908281568291763E-3</v>
      </c>
      <c r="J1239" s="83">
        <v>128.80883329757589</v>
      </c>
      <c r="K1239" s="83">
        <v>129.08220829926861</v>
      </c>
      <c r="L1239" s="83">
        <v>128.18156193005552</v>
      </c>
      <c r="M1239" s="83">
        <v>128.18255602097076</v>
      </c>
      <c r="N1239" s="83">
        <v>15199132.964872869</v>
      </c>
      <c r="O1239" s="83" t="s">
        <v>992</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991</v>
      </c>
      <c r="H1240" s="84">
        <f t="shared" si="33"/>
        <v>5.048198883815358E-3</v>
      </c>
      <c r="J1240" s="83">
        <v>128.41368215876551</v>
      </c>
      <c r="K1240" s="83">
        <v>129.26412693675869</v>
      </c>
      <c r="L1240" s="83">
        <v>127.28340078813054</v>
      </c>
      <c r="M1240" s="83">
        <v>127.49215988033224</v>
      </c>
      <c r="N1240" s="83">
        <v>19897073.49362532</v>
      </c>
      <c r="O1240" s="83" t="s">
        <v>991</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990</v>
      </c>
      <c r="H1241" s="84">
        <f t="shared" si="33"/>
        <v>1.7558381618882901E-3</v>
      </c>
      <c r="J1241" s="83">
        <v>129.30886102794477</v>
      </c>
      <c r="K1241" s="83">
        <v>129.867952670043</v>
      </c>
      <c r="L1241" s="83">
        <v>128.99323716235406</v>
      </c>
      <c r="M1241" s="83">
        <v>129.57080398411216</v>
      </c>
      <c r="N1241" s="83">
        <v>16782891.528454542</v>
      </c>
      <c r="O1241" s="83" t="s">
        <v>990</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989</v>
      </c>
      <c r="H1242" s="84">
        <f t="shared" si="33"/>
        <v>-1.9309376332221628E-3</v>
      </c>
      <c r="J1242" s="83">
        <v>129.00417216242181</v>
      </c>
      <c r="K1242" s="83">
        <v>129.11700148130225</v>
      </c>
      <c r="L1242" s="83">
        <v>127.65022033585639</v>
      </c>
      <c r="M1242" s="83">
        <v>128.6845719331701</v>
      </c>
      <c r="N1242" s="83">
        <v>21477250.895820845</v>
      </c>
      <c r="O1242" s="83" t="s">
        <v>989</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988</v>
      </c>
      <c r="H1243" s="84">
        <f t="shared" si="33"/>
        <v>4.7877031624037336E-3</v>
      </c>
      <c r="J1243" s="83">
        <v>127.95838851958274</v>
      </c>
      <c r="K1243" s="83">
        <v>128.08662624764949</v>
      </c>
      <c r="L1243" s="83">
        <v>126.01991123485254</v>
      </c>
      <c r="M1243" s="83">
        <v>126.0899946443774</v>
      </c>
      <c r="N1243" s="83">
        <v>21290929.909320213</v>
      </c>
      <c r="O1243" s="83" t="s">
        <v>988</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987</v>
      </c>
      <c r="H1244" s="84">
        <f t="shared" si="33"/>
        <v>3.6520415926959426E-3</v>
      </c>
      <c r="J1244" s="83">
        <v>125.62177782329641</v>
      </c>
      <c r="K1244" s="83">
        <v>125.71522236932955</v>
      </c>
      <c r="L1244" s="83">
        <v>124.11200224576615</v>
      </c>
      <c r="M1244" s="83">
        <v>124.11200224576615</v>
      </c>
      <c r="N1244" s="83">
        <v>17226392.211579472</v>
      </c>
      <c r="O1244" s="83" t="s">
        <v>987</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986</v>
      </c>
      <c r="H1245" s="84">
        <f t="shared" si="33"/>
        <v>2.0370747606435202E-3</v>
      </c>
      <c r="J1245" s="83">
        <v>124.57549713499974</v>
      </c>
      <c r="K1245" s="83">
        <v>125.05663713797891</v>
      </c>
      <c r="L1245" s="83">
        <v>124.0202973588347</v>
      </c>
      <c r="M1245" s="83">
        <v>124.91106743480483</v>
      </c>
      <c r="N1245" s="83">
        <v>24152277.856852133</v>
      </c>
      <c r="O1245" s="83" t="s">
        <v>986</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985</v>
      </c>
      <c r="H1246" s="84">
        <f t="shared" si="33"/>
        <v>-4.8303038006858312E-4</v>
      </c>
      <c r="J1246" s="83">
        <v>125.27384600296021</v>
      </c>
      <c r="K1246" s="83">
        <v>126.24954623627443</v>
      </c>
      <c r="L1246" s="83">
        <v>124.69578213574451</v>
      </c>
      <c r="M1246" s="83">
        <v>126.02339055305589</v>
      </c>
      <c r="N1246" s="83">
        <v>21074088.575500555</v>
      </c>
      <c r="O1246" s="83" t="s">
        <v>985</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984</v>
      </c>
      <c r="H1247" s="84">
        <f t="shared" si="33"/>
        <v>7.3598456970280779E-4</v>
      </c>
      <c r="J1247" s="83">
        <v>126.07011282607246</v>
      </c>
      <c r="K1247" s="83">
        <v>126.5845548747124</v>
      </c>
      <c r="L1247" s="83">
        <v>125.22939025723042</v>
      </c>
      <c r="M1247" s="83">
        <v>126.24954623627443</v>
      </c>
      <c r="N1247" s="83">
        <v>28277956.843651876</v>
      </c>
      <c r="O1247" s="83" t="s">
        <v>984</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983</v>
      </c>
      <c r="H1248" s="84">
        <f t="shared" si="33"/>
        <v>1.5271061338764103E-3</v>
      </c>
      <c r="J1248" s="83">
        <v>126.24457578169819</v>
      </c>
      <c r="K1248" s="83">
        <v>126.75156214847378</v>
      </c>
      <c r="L1248" s="83">
        <v>125.69683168739751</v>
      </c>
      <c r="M1248" s="83">
        <v>126.20680032691882</v>
      </c>
      <c r="N1248" s="83">
        <v>33684987.445745736</v>
      </c>
      <c r="O1248" s="83" t="s">
        <v>983</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982</v>
      </c>
      <c r="H1249" s="84">
        <f t="shared" si="33"/>
        <v>4.0827783306540688E-4</v>
      </c>
      <c r="J1249" s="83">
        <v>126.52987987437386</v>
      </c>
      <c r="K1249" s="83">
        <v>126.78188192138879</v>
      </c>
      <c r="L1249" s="83">
        <v>126.20978259966456</v>
      </c>
      <c r="M1249" s="83">
        <v>126.3027301002401</v>
      </c>
      <c r="N1249" s="83">
        <v>19045783.146815978</v>
      </c>
      <c r="O1249" s="83" t="s">
        <v>982</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981</v>
      </c>
      <c r="H1250" s="84">
        <f t="shared" si="33"/>
        <v>-1.3577558601255424E-3</v>
      </c>
      <c r="J1250" s="83">
        <v>125.71422827841431</v>
      </c>
      <c r="K1250" s="83">
        <v>127.04084260481045</v>
      </c>
      <c r="L1250" s="83">
        <v>125.50596623167021</v>
      </c>
      <c r="M1250" s="83">
        <v>125.80220532441361</v>
      </c>
      <c r="N1250" s="83">
        <v>19810220.270569146</v>
      </c>
      <c r="O1250" s="83" t="s">
        <v>981</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980</v>
      </c>
      <c r="H1251" s="84">
        <f t="shared" si="33"/>
        <v>5.1514527096641061E-3</v>
      </c>
      <c r="J1251" s="83">
        <v>126.24904919081679</v>
      </c>
      <c r="K1251" s="83">
        <v>126.51795078339092</v>
      </c>
      <c r="L1251" s="83">
        <v>125.2817987302822</v>
      </c>
      <c r="M1251" s="83">
        <v>125.70279623288899</v>
      </c>
      <c r="N1251" s="83">
        <v>21110946.371340007</v>
      </c>
      <c r="O1251" s="83" t="s">
        <v>980</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979</v>
      </c>
      <c r="H1252" s="84">
        <f t="shared" si="33"/>
        <v>9.5708712613784552E-3</v>
      </c>
      <c r="J1252" s="83">
        <v>125.70776668746521</v>
      </c>
      <c r="K1252" s="83">
        <v>126.28607410695514</v>
      </c>
      <c r="L1252" s="83">
        <v>124.39482111115372</v>
      </c>
      <c r="M1252" s="83">
        <v>124.99699168306415</v>
      </c>
      <c r="N1252" s="83">
        <v>26412594.258037012</v>
      </c>
      <c r="O1252" s="83" t="s">
        <v>979</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978</v>
      </c>
      <c r="H1253" s="84">
        <f t="shared" si="33"/>
        <v>-5.1196756672472477E-3</v>
      </c>
      <c r="J1253" s="83">
        <v>124.82551100018415</v>
      </c>
      <c r="K1253" s="83">
        <v>125.64215668705897</v>
      </c>
      <c r="L1253" s="83">
        <v>123.86671031242915</v>
      </c>
      <c r="M1253" s="83">
        <v>124.96269554648815</v>
      </c>
      <c r="N1253" s="83">
        <v>53623063.225354031</v>
      </c>
      <c r="O1253" s="83" t="s">
        <v>978</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977</v>
      </c>
      <c r="H1254" s="84">
        <f t="shared" si="33"/>
        <v>9.0294618440744934E-4</v>
      </c>
      <c r="J1254" s="83">
        <v>125.62426305058453</v>
      </c>
      <c r="K1254" s="83">
        <v>126.44488510112031</v>
      </c>
      <c r="L1254" s="83">
        <v>124.77332122713374</v>
      </c>
      <c r="M1254" s="83">
        <v>124.7812739544557</v>
      </c>
      <c r="N1254" s="83">
        <v>25908917.992294289</v>
      </c>
      <c r="O1254" s="83" t="s">
        <v>977</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976</v>
      </c>
      <c r="H1255" s="84">
        <f t="shared" si="33"/>
        <v>-5.9131404087818806E-3</v>
      </c>
      <c r="J1255" s="83">
        <v>124.95374872825091</v>
      </c>
      <c r="K1255" s="83">
        <v>125.77586191515957</v>
      </c>
      <c r="L1255" s="83">
        <v>123.41635730509515</v>
      </c>
      <c r="M1255" s="83">
        <v>125.50149282255161</v>
      </c>
      <c r="N1255" s="83">
        <v>26473192.337222833</v>
      </c>
      <c r="O1255" s="83" t="s">
        <v>976</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975</v>
      </c>
      <c r="H1256" s="84">
        <f t="shared" si="33"/>
        <v>-2.3009075802120638E-3</v>
      </c>
      <c r="J1256" s="83">
        <v>125.28826032123129</v>
      </c>
      <c r="K1256" s="83">
        <v>126.11236168997043</v>
      </c>
      <c r="L1256" s="83">
        <v>124.9060323643191</v>
      </c>
      <c r="M1256" s="83">
        <v>125.77437077878672</v>
      </c>
      <c r="N1256" s="83">
        <v>22314458.023695897</v>
      </c>
      <c r="O1256" s="83" t="s">
        <v>975</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974</v>
      </c>
      <c r="H1257" s="84">
        <f t="shared" si="33"/>
        <v>2.2039414674150937E-3</v>
      </c>
      <c r="J1257" s="83">
        <v>125.60537532319485</v>
      </c>
      <c r="K1257" s="83">
        <v>125.664523732652</v>
      </c>
      <c r="L1257" s="83">
        <v>124.30808667879849</v>
      </c>
      <c r="M1257" s="83">
        <v>124.92690827353927</v>
      </c>
      <c r="N1257" s="83">
        <v>22684484.541752227</v>
      </c>
      <c r="O1257" s="83" t="s">
        <v>974</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973</v>
      </c>
      <c r="H1258" s="84">
        <f t="shared" si="33"/>
        <v>2.3076923076925659E-4</v>
      </c>
      <c r="J1258" s="83">
        <v>124.95374872825091</v>
      </c>
      <c r="K1258" s="83">
        <v>125.60289009590672</v>
      </c>
      <c r="L1258" s="83">
        <v>124.17636963252835</v>
      </c>
      <c r="M1258" s="83">
        <v>125.50000168617875</v>
      </c>
      <c r="N1258" s="83">
        <v>25396248.585317813</v>
      </c>
      <c r="O1258" s="83" t="s">
        <v>973</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972</v>
      </c>
      <c r="H1259" s="84">
        <f t="shared" si="33"/>
        <v>1.4143907833152891E-3</v>
      </c>
      <c r="J1259" s="83">
        <v>125.33498259424786</v>
      </c>
      <c r="K1259" s="83">
        <v>125.41749214021331</v>
      </c>
      <c r="L1259" s="83">
        <v>123.96313713120803</v>
      </c>
      <c r="M1259" s="83">
        <v>123.96363417666566</v>
      </c>
      <c r="N1259" s="83">
        <v>31420325.365575422</v>
      </c>
      <c r="O1259" s="83" t="s">
        <v>972</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971</v>
      </c>
      <c r="H1260" s="84">
        <f t="shared" si="33"/>
        <v>-3.7524416572426444E-3</v>
      </c>
      <c r="J1260" s="83">
        <v>123.83390531222602</v>
      </c>
      <c r="K1260" s="83">
        <v>124.50988713459347</v>
      </c>
      <c r="L1260" s="83">
        <v>123.63160781097341</v>
      </c>
      <c r="M1260" s="83">
        <v>124.23651213290076</v>
      </c>
      <c r="N1260" s="83">
        <v>20246377.560964052</v>
      </c>
      <c r="O1260" s="83" t="s">
        <v>971</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970</v>
      </c>
      <c r="H1261" s="84">
        <f t="shared" si="33"/>
        <v>-1.9794344473006431E-3</v>
      </c>
      <c r="J1261" s="83">
        <v>123.40893144595825</v>
      </c>
      <c r="K1261" s="83">
        <v>123.98774088136037</v>
      </c>
      <c r="L1261" s="83">
        <v>122.68274803237085</v>
      </c>
      <c r="M1261" s="83">
        <v>123.26230303595943</v>
      </c>
      <c r="N1261" s="83">
        <v>25214051.970076505</v>
      </c>
      <c r="O1261" s="83" t="s">
        <v>970</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969</v>
      </c>
      <c r="H1262" s="84">
        <f t="shared" si="33"/>
        <v>-9.0085452486343698E-4</v>
      </c>
      <c r="J1262" s="83">
        <v>122.57588325898189</v>
      </c>
      <c r="K1262" s="83">
        <v>122.67081894138791</v>
      </c>
      <c r="L1262" s="83">
        <v>121.33239978537324</v>
      </c>
      <c r="M1262" s="83">
        <v>121.84174711807253</v>
      </c>
      <c r="N1262" s="83">
        <v>23990823.81121261</v>
      </c>
      <c r="O1262" s="83" t="s">
        <v>969</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968</v>
      </c>
      <c r="H1263" s="84">
        <f t="shared" si="33"/>
        <v>4.3690700860887777E-3</v>
      </c>
      <c r="J1263" s="83">
        <v>121.86361711820796</v>
      </c>
      <c r="K1263" s="83">
        <v>121.96794695976304</v>
      </c>
      <c r="L1263" s="83">
        <v>120.17415960774693</v>
      </c>
      <c r="M1263" s="83">
        <v>120.41025620011791</v>
      </c>
      <c r="N1263" s="83">
        <v>26102924.392556205</v>
      </c>
      <c r="O1263" s="83" t="s">
        <v>968</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967</v>
      </c>
      <c r="H1264" s="84">
        <f t="shared" ref="H1264:H1327" si="35">B1264/E1264-1</f>
        <v>2.186532004060604E-3</v>
      </c>
      <c r="J1264" s="83">
        <v>119.5200477855149</v>
      </c>
      <c r="K1264" s="83">
        <v>119.77528062800437</v>
      </c>
      <c r="L1264" s="83">
        <v>118.43748277881173</v>
      </c>
      <c r="M1264" s="83">
        <v>119.04338119165432</v>
      </c>
      <c r="N1264" s="83">
        <v>18454871.399217434</v>
      </c>
      <c r="O1264" s="83" t="s">
        <v>967</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966</v>
      </c>
      <c r="H1265" s="84">
        <f t="shared" si="35"/>
        <v>7.7629706300985646E-5</v>
      </c>
      <c r="J1265" s="83">
        <v>120.34862256337266</v>
      </c>
      <c r="K1265" s="83">
        <v>121.37850075156777</v>
      </c>
      <c r="L1265" s="83">
        <v>119.49966892175235</v>
      </c>
      <c r="M1265" s="83">
        <v>121.04597734041789</v>
      </c>
      <c r="N1265" s="83">
        <v>17264115.11943917</v>
      </c>
      <c r="O1265" s="83" t="s">
        <v>966</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965</v>
      </c>
      <c r="H1266" s="84">
        <f t="shared" si="35"/>
        <v>-6.87258687258685E-3</v>
      </c>
      <c r="J1266" s="83">
        <v>120.77260233872518</v>
      </c>
      <c r="K1266" s="83">
        <v>121.17823616623683</v>
      </c>
      <c r="L1266" s="83">
        <v>119.53346801287073</v>
      </c>
      <c r="M1266" s="83">
        <v>120.38440983632151</v>
      </c>
      <c r="N1266" s="83">
        <v>19279705.413314506</v>
      </c>
      <c r="O1266" s="83" t="s">
        <v>965</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964</v>
      </c>
      <c r="H1267" s="84">
        <f t="shared" si="35"/>
        <v>-2.325401131695104E-3</v>
      </c>
      <c r="J1267" s="83">
        <v>119.86549437856297</v>
      </c>
      <c r="K1267" s="83">
        <v>120.68959574730211</v>
      </c>
      <c r="L1267" s="83">
        <v>119.67313778646282</v>
      </c>
      <c r="M1267" s="83">
        <v>120.38242165449103</v>
      </c>
      <c r="N1267" s="83">
        <v>24250940.864928916</v>
      </c>
      <c r="O1267" s="83" t="s">
        <v>964</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963</v>
      </c>
      <c r="H1268" s="84">
        <f t="shared" si="35"/>
        <v>-2.3340485283276369E-3</v>
      </c>
      <c r="J1268" s="83">
        <v>119.41566823941405</v>
      </c>
      <c r="K1268" s="83">
        <v>121.27909166004315</v>
      </c>
      <c r="L1268" s="83">
        <v>119.39031892107526</v>
      </c>
      <c r="M1268" s="83">
        <v>121.12699575001047</v>
      </c>
      <c r="N1268" s="83">
        <v>39193859.839618698</v>
      </c>
      <c r="O1268" s="83" t="s">
        <v>963</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962</v>
      </c>
      <c r="H1269" s="84">
        <f t="shared" si="35"/>
        <v>3.1161546651437E-4</v>
      </c>
      <c r="J1269" s="83">
        <v>120.95750324896099</v>
      </c>
      <c r="K1269" s="83">
        <v>121.42542184276739</v>
      </c>
      <c r="L1269" s="83">
        <v>119.91296221976597</v>
      </c>
      <c r="M1269" s="83">
        <v>119.92886767440991</v>
      </c>
      <c r="N1269" s="83">
        <v>21986298.903642789</v>
      </c>
      <c r="O1269" s="83" t="s">
        <v>962</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961</v>
      </c>
      <c r="H1270" s="84">
        <f t="shared" si="35"/>
        <v>-4.8913043478259199E-3</v>
      </c>
      <c r="J1270" s="83">
        <v>119.74173005961482</v>
      </c>
      <c r="K1270" s="83">
        <v>120.92569233967309</v>
      </c>
      <c r="L1270" s="83">
        <v>119.43952642137994</v>
      </c>
      <c r="M1270" s="83">
        <v>120.28500074479689</v>
      </c>
      <c r="N1270" s="83">
        <v>18950540.349051807</v>
      </c>
      <c r="O1270" s="83" t="s">
        <v>961</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960</v>
      </c>
      <c r="H1271" s="84">
        <f t="shared" si="35"/>
        <v>4.2482212202559211E-3</v>
      </c>
      <c r="J1271" s="83">
        <v>119.62243914978527</v>
      </c>
      <c r="K1271" s="83">
        <v>120.20944983523817</v>
      </c>
      <c r="L1271" s="83">
        <v>117.30819549909198</v>
      </c>
      <c r="M1271" s="83">
        <v>117.65065981939431</v>
      </c>
      <c r="N1271" s="83">
        <v>21370057.480846718</v>
      </c>
      <c r="O1271" s="83" t="s">
        <v>960</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959</v>
      </c>
      <c r="H1272" s="84">
        <f t="shared" si="35"/>
        <v>-4.5925423374996166E-3</v>
      </c>
      <c r="J1272" s="83">
        <v>116.56213026719966</v>
      </c>
      <c r="K1272" s="83">
        <v>117.75006394046436</v>
      </c>
      <c r="L1272" s="83">
        <v>116.42643685726854</v>
      </c>
      <c r="M1272" s="83">
        <v>117.60045822817436</v>
      </c>
      <c r="N1272" s="83">
        <v>22968361.997699093</v>
      </c>
      <c r="O1272" s="83" t="s">
        <v>959</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958</v>
      </c>
      <c r="H1273" s="84">
        <f t="shared" si="35"/>
        <v>8.4264468922525815E-3</v>
      </c>
      <c r="J1273" s="83">
        <v>117.10838322512748</v>
      </c>
      <c r="K1273" s="83">
        <v>117.31962754461732</v>
      </c>
      <c r="L1273" s="83">
        <v>115.36872412344654</v>
      </c>
      <c r="M1273" s="83">
        <v>115.71417071649461</v>
      </c>
      <c r="N1273" s="83">
        <v>23973521.570807628</v>
      </c>
      <c r="O1273" s="83" t="s">
        <v>958</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957</v>
      </c>
      <c r="H1274" s="84">
        <f t="shared" si="35"/>
        <v>9.81126022563239E-3</v>
      </c>
      <c r="J1274" s="83">
        <v>114.75338184690911</v>
      </c>
      <c r="K1274" s="83">
        <v>115.15350344029574</v>
      </c>
      <c r="L1274" s="83">
        <v>112.50723342391019</v>
      </c>
      <c r="M1274" s="83">
        <v>112.55097342418102</v>
      </c>
      <c r="N1274" s="83">
        <v>19465905.686509989</v>
      </c>
      <c r="O1274" s="83" t="s">
        <v>957</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956</v>
      </c>
      <c r="H1275" s="84">
        <f t="shared" si="35"/>
        <v>-9.2086330935250427E-3</v>
      </c>
      <c r="J1275" s="83">
        <v>114.49094184528408</v>
      </c>
      <c r="K1275" s="83">
        <v>116.46520640296316</v>
      </c>
      <c r="L1275" s="83">
        <v>114.47752161792826</v>
      </c>
      <c r="M1275" s="83">
        <v>116.15483133740497</v>
      </c>
      <c r="N1275" s="83">
        <v>17405228.97316074</v>
      </c>
      <c r="O1275" s="83" t="s">
        <v>956</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955</v>
      </c>
      <c r="H1276" s="84">
        <f t="shared" si="35"/>
        <v>3.4040324692319324E-4</v>
      </c>
      <c r="J1276" s="83">
        <v>115.38462957809047</v>
      </c>
      <c r="K1276" s="83">
        <v>115.48055935141174</v>
      </c>
      <c r="L1276" s="83">
        <v>114.0719325245078</v>
      </c>
      <c r="M1276" s="83">
        <v>114.78370161982411</v>
      </c>
      <c r="N1276" s="83">
        <v>19966302.574129444</v>
      </c>
      <c r="O1276" s="83" t="s">
        <v>955</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954</v>
      </c>
      <c r="H1277" s="84">
        <f t="shared" si="35"/>
        <v>8.2672915405070935E-3</v>
      </c>
      <c r="J1277" s="83">
        <v>115.12368071283832</v>
      </c>
      <c r="K1277" s="83">
        <v>115.37120935073465</v>
      </c>
      <c r="L1277" s="83">
        <v>113.49138343000399</v>
      </c>
      <c r="M1277" s="83">
        <v>113.91436911444126</v>
      </c>
      <c r="N1277" s="83">
        <v>26783224.342619095</v>
      </c>
      <c r="O1277" s="83" t="s">
        <v>954</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953</v>
      </c>
      <c r="H1278" s="84">
        <f t="shared" si="35"/>
        <v>7.8832740974319471E-3</v>
      </c>
      <c r="J1278" s="83">
        <v>112.43019137797859</v>
      </c>
      <c r="K1278" s="83">
        <v>113.15742852793616</v>
      </c>
      <c r="L1278" s="83">
        <v>111.47337887205407</v>
      </c>
      <c r="M1278" s="83">
        <v>112.38645137770777</v>
      </c>
      <c r="N1278" s="83">
        <v>26828693.020892654</v>
      </c>
      <c r="O1278" s="83" t="s">
        <v>953</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952</v>
      </c>
      <c r="H1279" s="84">
        <f t="shared" si="35"/>
        <v>-1.4046132684372048E-2</v>
      </c>
      <c r="J1279" s="83">
        <v>111.29245432547926</v>
      </c>
      <c r="K1279" s="83">
        <v>113.59327774881672</v>
      </c>
      <c r="L1279" s="83">
        <v>110.84362227724559</v>
      </c>
      <c r="M1279" s="83">
        <v>112.4172681960804</v>
      </c>
      <c r="N1279" s="83">
        <v>35140930.738056652</v>
      </c>
      <c r="O1279" s="83" t="s">
        <v>952</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951</v>
      </c>
      <c r="H1280" s="84">
        <f t="shared" si="35"/>
        <v>2.9229756418698294E-3</v>
      </c>
      <c r="J1280" s="83">
        <v>114.75586707419723</v>
      </c>
      <c r="K1280" s="83">
        <v>115.41395526009023</v>
      </c>
      <c r="L1280" s="83">
        <v>113.47547797536004</v>
      </c>
      <c r="M1280" s="83">
        <v>113.91586025081413</v>
      </c>
      <c r="N1280" s="83">
        <v>32301834.276440904</v>
      </c>
      <c r="O1280" s="83" t="s">
        <v>951</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950</v>
      </c>
      <c r="H1281" s="84">
        <f t="shared" si="35"/>
        <v>-1.0761823845936158E-2</v>
      </c>
      <c r="J1281" s="83">
        <v>116.3911466297773</v>
      </c>
      <c r="K1281" s="83">
        <v>118.19740982277975</v>
      </c>
      <c r="L1281" s="83">
        <v>116.04669412764449</v>
      </c>
      <c r="M1281" s="83">
        <v>118.04282868545896</v>
      </c>
      <c r="N1281" s="83">
        <v>26160001.667008456</v>
      </c>
      <c r="O1281" s="83" t="s">
        <v>950</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949</v>
      </c>
      <c r="H1282" s="84">
        <f t="shared" si="35"/>
        <v>5.2069840940884848E-3</v>
      </c>
      <c r="J1282" s="83">
        <v>119.22579687460201</v>
      </c>
      <c r="K1282" s="83">
        <v>120.10656142551018</v>
      </c>
      <c r="L1282" s="83">
        <v>118.79386437192751</v>
      </c>
      <c r="M1282" s="83">
        <v>119.29090982955063</v>
      </c>
      <c r="N1282" s="83">
        <v>23416208.359809458</v>
      </c>
      <c r="O1282" s="83" t="s">
        <v>949</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948</v>
      </c>
      <c r="H1283" s="84">
        <f t="shared" si="35"/>
        <v>7.9003819389944496E-3</v>
      </c>
      <c r="J1283" s="83">
        <v>118.3639200510835</v>
      </c>
      <c r="K1283" s="83">
        <v>118.43151823332025</v>
      </c>
      <c r="L1283" s="83">
        <v>116.42485625271331</v>
      </c>
      <c r="M1283" s="83">
        <v>116.83749345072287</v>
      </c>
      <c r="N1283" s="83">
        <v>20739732.839116361</v>
      </c>
      <c r="O1283" s="83" t="s">
        <v>948</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947</v>
      </c>
      <c r="H1284" s="84">
        <f t="shared" si="35"/>
        <v>-4.0394037318878251E-3</v>
      </c>
      <c r="J1284" s="83">
        <v>117.14069117987297</v>
      </c>
      <c r="K1284" s="83">
        <v>118.40616891498146</v>
      </c>
      <c r="L1284" s="83">
        <v>116.87576595095985</v>
      </c>
      <c r="M1284" s="83">
        <v>117.7212402743768</v>
      </c>
      <c r="N1284" s="83">
        <v>21935116.462258749</v>
      </c>
      <c r="O1284" s="83" t="s">
        <v>947</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946</v>
      </c>
      <c r="H1285" s="84">
        <f t="shared" si="35"/>
        <v>-1.0979818048727497E-3</v>
      </c>
      <c r="J1285" s="83">
        <v>117.01692686092483</v>
      </c>
      <c r="K1285" s="83">
        <v>118.26003755044027</v>
      </c>
      <c r="L1285" s="83">
        <v>114.9019984387384</v>
      </c>
      <c r="M1285" s="83">
        <v>117.78685027478303</v>
      </c>
      <c r="N1285" s="83">
        <v>35329062.424134545</v>
      </c>
      <c r="O1285" s="83" t="s">
        <v>946</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945</v>
      </c>
      <c r="H1286" s="84">
        <f t="shared" si="35"/>
        <v>-2.9048656499636172E-3</v>
      </c>
      <c r="J1286" s="83">
        <v>119.05083687351866</v>
      </c>
      <c r="K1286" s="83">
        <v>120.27008938106819</v>
      </c>
      <c r="L1286" s="83">
        <v>118.52048937023478</v>
      </c>
      <c r="M1286" s="83">
        <v>119.42610619402411</v>
      </c>
      <c r="N1286" s="83">
        <v>33988621.645968996</v>
      </c>
      <c r="O1286" s="83" t="s">
        <v>945</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944</v>
      </c>
      <c r="H1287" s="84">
        <f t="shared" si="35"/>
        <v>-8.8562423484683794E-4</v>
      </c>
      <c r="J1287" s="83">
        <v>119.79391983266524</v>
      </c>
      <c r="K1287" s="83">
        <v>120.6398912015398</v>
      </c>
      <c r="L1287" s="83">
        <v>119.39827164839723</v>
      </c>
      <c r="M1287" s="83">
        <v>119.51408324002341</v>
      </c>
      <c r="N1287" s="83">
        <v>39375271.818376526</v>
      </c>
      <c r="O1287" s="83" t="s">
        <v>944</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943</v>
      </c>
      <c r="H1288" s="84">
        <f t="shared" si="35"/>
        <v>-7.246376811593791E-4</v>
      </c>
      <c r="J1288" s="83">
        <v>120.77657870238616</v>
      </c>
      <c r="K1288" s="83">
        <v>121.1061198407903</v>
      </c>
      <c r="L1288" s="83">
        <v>119.40423619388872</v>
      </c>
      <c r="M1288" s="83">
        <v>119.80435778727532</v>
      </c>
      <c r="N1288" s="83">
        <v>39788654.531866267</v>
      </c>
      <c r="O1288" s="83" t="s">
        <v>943</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942</v>
      </c>
      <c r="H1289" s="84">
        <f t="shared" si="35"/>
        <v>-1.4058838844052124E-3</v>
      </c>
      <c r="J1289" s="83">
        <v>118.29234550518576</v>
      </c>
      <c r="K1289" s="83">
        <v>121.89433452748906</v>
      </c>
      <c r="L1289" s="83">
        <v>118.04084050362846</v>
      </c>
      <c r="M1289" s="83">
        <v>119.64604880902236</v>
      </c>
      <c r="N1289" s="83">
        <v>60083820.386995532</v>
      </c>
      <c r="O1289" s="83" t="s">
        <v>942</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941</v>
      </c>
      <c r="H1290" s="84">
        <f t="shared" si="35"/>
        <v>-1.1972930765227208E-3</v>
      </c>
      <c r="J1290" s="83">
        <v>114.67435161914702</v>
      </c>
      <c r="K1290" s="83">
        <v>116.18189049211796</v>
      </c>
      <c r="L1290" s="83">
        <v>114.53269366372443</v>
      </c>
      <c r="M1290" s="83">
        <v>116.10981890076262</v>
      </c>
      <c r="N1290" s="83">
        <v>32161706.248044737</v>
      </c>
      <c r="O1290" s="83" t="s">
        <v>941</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940</v>
      </c>
      <c r="H1291" s="84">
        <f t="shared" si="35"/>
        <v>3.387798712637391E-4</v>
      </c>
      <c r="J1291" s="83">
        <v>115.6495548070036</v>
      </c>
      <c r="K1291" s="83">
        <v>116.3712648114724</v>
      </c>
      <c r="L1291" s="83">
        <v>115.00836616666977</v>
      </c>
      <c r="M1291" s="83">
        <v>115.31106685036224</v>
      </c>
      <c r="N1291" s="83">
        <v>20956835.718430512</v>
      </c>
      <c r="O1291" s="83" t="s">
        <v>940</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939</v>
      </c>
      <c r="H1292" s="84">
        <f t="shared" si="35"/>
        <v>9.1155781542271441E-3</v>
      </c>
      <c r="J1292" s="83">
        <v>115.08093480348275</v>
      </c>
      <c r="K1292" s="83">
        <v>115.60382662490228</v>
      </c>
      <c r="L1292" s="83">
        <v>113.23739320115857</v>
      </c>
      <c r="M1292" s="83">
        <v>113.49883911186832</v>
      </c>
      <c r="N1292" s="83">
        <v>28873858.074529994</v>
      </c>
      <c r="O1292" s="83" t="s">
        <v>939</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938</v>
      </c>
      <c r="H1293" s="84">
        <f t="shared" si="35"/>
        <v>-8.7099811676082384E-3</v>
      </c>
      <c r="J1293" s="83">
        <v>112.72593342526437</v>
      </c>
      <c r="K1293" s="83">
        <v>114.50744872493175</v>
      </c>
      <c r="L1293" s="83">
        <v>112.15582228537063</v>
      </c>
      <c r="M1293" s="83">
        <v>113.98395547850851</v>
      </c>
      <c r="N1293" s="83">
        <v>21221559.996626746</v>
      </c>
      <c r="O1293" s="83" t="s">
        <v>938</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937</v>
      </c>
      <c r="H1294" s="84">
        <f t="shared" si="35"/>
        <v>1.1155757639843555E-2</v>
      </c>
      <c r="J1294" s="83">
        <v>113.98693775125423</v>
      </c>
      <c r="K1294" s="83">
        <v>114.08783797915174</v>
      </c>
      <c r="L1294" s="83">
        <v>112.26119592238675</v>
      </c>
      <c r="M1294" s="83">
        <v>113.58731320332524</v>
      </c>
      <c r="N1294" s="83">
        <v>24076892.397785306</v>
      </c>
      <c r="O1294" s="83" t="s">
        <v>937</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936</v>
      </c>
      <c r="H1295" s="84">
        <f t="shared" si="35"/>
        <v>-4.0736944466346348E-3</v>
      </c>
      <c r="J1295" s="83">
        <v>114.00383729681343</v>
      </c>
      <c r="K1295" s="83">
        <v>114.79761889263756</v>
      </c>
      <c r="L1295" s="83">
        <v>112.91431365370353</v>
      </c>
      <c r="M1295" s="83">
        <v>114.712624119384</v>
      </c>
      <c r="N1295" s="83">
        <v>21904415.044982001</v>
      </c>
      <c r="O1295" s="83" t="s">
        <v>936</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935</v>
      </c>
      <c r="H1296" s="84">
        <f t="shared" si="35"/>
        <v>-2.2999320474622609E-3</v>
      </c>
      <c r="J1296" s="83">
        <v>114.43974616314891</v>
      </c>
      <c r="K1296" s="83">
        <v>115.23750412263402</v>
      </c>
      <c r="L1296" s="83">
        <v>113.71629649957843</v>
      </c>
      <c r="M1296" s="83">
        <v>113.92182479630561</v>
      </c>
      <c r="N1296" s="83">
        <v>24835655.996196374</v>
      </c>
      <c r="O1296" s="83" t="s">
        <v>935</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934</v>
      </c>
      <c r="H1297" s="84">
        <f t="shared" si="35"/>
        <v>1.8771606901690774E-4</v>
      </c>
      <c r="J1297" s="83">
        <v>114.20911707081179</v>
      </c>
      <c r="K1297" s="83">
        <v>114.64055252802865</v>
      </c>
      <c r="L1297" s="83">
        <v>113.54754956671539</v>
      </c>
      <c r="M1297" s="83">
        <v>114.4695688906063</v>
      </c>
      <c r="N1297" s="83">
        <v>22736149.836356871</v>
      </c>
      <c r="O1297" s="83" t="s">
        <v>934</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933</v>
      </c>
      <c r="H1298" s="84">
        <f t="shared" si="35"/>
        <v>5.1534193989430932E-3</v>
      </c>
      <c r="J1298" s="83">
        <v>114.15444207047322</v>
      </c>
      <c r="K1298" s="83">
        <v>114.64833128944046</v>
      </c>
      <c r="L1298" s="83">
        <v>112.63050069740072</v>
      </c>
      <c r="M1298" s="83">
        <v>113.17625660987092</v>
      </c>
      <c r="N1298" s="83">
        <v>27635540.752522219</v>
      </c>
      <c r="O1298" s="83" t="s">
        <v>933</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932</v>
      </c>
      <c r="H1299" s="84">
        <f t="shared" si="35"/>
        <v>-3.2414483740050848E-3</v>
      </c>
      <c r="J1299" s="83">
        <v>112.07579796669332</v>
      </c>
      <c r="K1299" s="83">
        <v>113.22645820109085</v>
      </c>
      <c r="L1299" s="83">
        <v>111.79496728313624</v>
      </c>
      <c r="M1299" s="83">
        <v>113.0857943365835</v>
      </c>
      <c r="N1299" s="83">
        <v>20339527.994772274</v>
      </c>
      <c r="O1299" s="83" t="s">
        <v>932</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931</v>
      </c>
      <c r="H1300" s="84">
        <f t="shared" si="35"/>
        <v>2.8543489177261794E-3</v>
      </c>
      <c r="J1300" s="83">
        <v>112.69362547051885</v>
      </c>
      <c r="K1300" s="83">
        <v>113.18768865539626</v>
      </c>
      <c r="L1300" s="83">
        <v>112.13792864889621</v>
      </c>
      <c r="M1300" s="83">
        <v>112.40533910509744</v>
      </c>
      <c r="N1300" s="83">
        <v>23454675.666384257</v>
      </c>
      <c r="O1300" s="83" t="s">
        <v>931</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930</v>
      </c>
      <c r="H1301" s="84">
        <f t="shared" si="35"/>
        <v>1.9062748212868019E-3</v>
      </c>
      <c r="J1301" s="83">
        <v>112.0733127394052</v>
      </c>
      <c r="K1301" s="83">
        <v>113.09374706390548</v>
      </c>
      <c r="L1301" s="83">
        <v>111.26188602983545</v>
      </c>
      <c r="M1301" s="83">
        <v>112.6429268338413</v>
      </c>
      <c r="N1301" s="83">
        <v>31503174.930677418</v>
      </c>
      <c r="O1301" s="83" t="s">
        <v>930</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929</v>
      </c>
      <c r="H1302" s="84">
        <f t="shared" si="35"/>
        <v>7.5382238559478232E-3</v>
      </c>
      <c r="J1302" s="83">
        <v>113.6186270671555</v>
      </c>
      <c r="K1302" s="83">
        <v>113.77569343176441</v>
      </c>
      <c r="L1302" s="83">
        <v>112.01982567771039</v>
      </c>
      <c r="M1302" s="83">
        <v>112.1682484218112</v>
      </c>
      <c r="N1302" s="83">
        <v>21011458.489011358</v>
      </c>
      <c r="O1302" s="83" t="s">
        <v>929</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928</v>
      </c>
      <c r="H1303" s="84">
        <f t="shared" si="35"/>
        <v>1.5467904098993568E-3</v>
      </c>
      <c r="J1303" s="83">
        <v>112.60266615177383</v>
      </c>
      <c r="K1303" s="83">
        <v>113.52543104385117</v>
      </c>
      <c r="L1303" s="83">
        <v>112.21695887665827</v>
      </c>
      <c r="M1303" s="83">
        <v>113.22496706471799</v>
      </c>
      <c r="N1303" s="83">
        <v>27326655.523524895</v>
      </c>
      <c r="O1303" s="83" t="s">
        <v>928</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927</v>
      </c>
      <c r="H1304" s="84">
        <f t="shared" si="35"/>
        <v>1.5811759661255032E-3</v>
      </c>
      <c r="J1304" s="83">
        <v>111.81932251055977</v>
      </c>
      <c r="K1304" s="83">
        <v>112.08375069401528</v>
      </c>
      <c r="L1304" s="83">
        <v>110.6090317326112</v>
      </c>
      <c r="M1304" s="83">
        <v>110.64878045785731</v>
      </c>
      <c r="N1304" s="83">
        <v>25950564.082571398</v>
      </c>
      <c r="O1304" s="83" t="s">
        <v>927</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926</v>
      </c>
      <c r="H1305" s="84">
        <f t="shared" si="35"/>
        <v>5.8974908856934682E-4</v>
      </c>
      <c r="J1305" s="83">
        <v>110.58018818470532</v>
      </c>
      <c r="K1305" s="83">
        <v>111.22187387049678</v>
      </c>
      <c r="L1305" s="83">
        <v>110.08562795437032</v>
      </c>
      <c r="M1305" s="83">
        <v>110.46835295674012</v>
      </c>
      <c r="N1305" s="83">
        <v>27221574.591390911</v>
      </c>
      <c r="O1305" s="83" t="s">
        <v>926</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925</v>
      </c>
      <c r="H1306" s="84">
        <f t="shared" si="35"/>
        <v>6.9562403947263096E-3</v>
      </c>
      <c r="J1306" s="83">
        <v>110.61995182131518</v>
      </c>
      <c r="K1306" s="83">
        <v>111.20447727947997</v>
      </c>
      <c r="L1306" s="83">
        <v>106.94529475310739</v>
      </c>
      <c r="M1306" s="83">
        <v>107.01090475351364</v>
      </c>
      <c r="N1306" s="83">
        <v>43554869.414810397</v>
      </c>
      <c r="O1306" s="83" t="s">
        <v>925</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924</v>
      </c>
      <c r="H1307" s="84">
        <f t="shared" si="35"/>
        <v>5.3522665210268272E-3</v>
      </c>
      <c r="J1307" s="83">
        <v>106.25589270338411</v>
      </c>
      <c r="K1307" s="83">
        <v>106.51385929589051</v>
      </c>
      <c r="L1307" s="83">
        <v>104.22496496353601</v>
      </c>
      <c r="M1307" s="83">
        <v>104.27765178204406</v>
      </c>
      <c r="N1307" s="83">
        <v>34181541.626484551</v>
      </c>
      <c r="O1307" s="83" t="s">
        <v>924</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923</v>
      </c>
      <c r="H1308" s="84">
        <f t="shared" si="35"/>
        <v>2.5041965931920096E-3</v>
      </c>
      <c r="J1308" s="83">
        <v>102.82031450029307</v>
      </c>
      <c r="K1308" s="83">
        <v>104.04788257834862</v>
      </c>
      <c r="L1308" s="83">
        <v>102.22957597390796</v>
      </c>
      <c r="M1308" s="83">
        <v>102.34762427009345</v>
      </c>
      <c r="N1308" s="83">
        <v>29372162.598193496</v>
      </c>
      <c r="O1308" s="83" t="s">
        <v>923</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922</v>
      </c>
      <c r="H1309" s="84">
        <f t="shared" si="35"/>
        <v>8.2744924977951051E-4</v>
      </c>
      <c r="J1309" s="83">
        <v>102.16968199626437</v>
      </c>
      <c r="K1309" s="83">
        <v>102.92717927368204</v>
      </c>
      <c r="L1309" s="83">
        <v>101.59758267454016</v>
      </c>
      <c r="M1309" s="83">
        <v>102.27356449690762</v>
      </c>
      <c r="N1309" s="83">
        <v>20858736.039111096</v>
      </c>
      <c r="O1309" s="83" t="s">
        <v>922</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921</v>
      </c>
      <c r="H1310" s="84">
        <f t="shared" si="35"/>
        <v>3.3648674738671058E-3</v>
      </c>
      <c r="J1310" s="83">
        <v>102.19006086002692</v>
      </c>
      <c r="K1310" s="83">
        <v>102.31332813351746</v>
      </c>
      <c r="L1310" s="83">
        <v>100.18547652943285</v>
      </c>
      <c r="M1310" s="83">
        <v>100.79485426047881</v>
      </c>
      <c r="N1310" s="83">
        <v>24741741.044788864</v>
      </c>
      <c r="O1310" s="83" t="s">
        <v>921</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920</v>
      </c>
      <c r="H1311" s="84">
        <f t="shared" si="35"/>
        <v>1.2911483985863947E-2</v>
      </c>
      <c r="J1311" s="83">
        <v>101.17608812647575</v>
      </c>
      <c r="K1311" s="83">
        <v>101.94352631304585</v>
      </c>
      <c r="L1311" s="83">
        <v>100.10595422666773</v>
      </c>
      <c r="M1311" s="83">
        <v>101.340610172949</v>
      </c>
      <c r="N1311" s="83">
        <v>30053589.20577113</v>
      </c>
      <c r="O1311" s="83" t="s">
        <v>920</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919</v>
      </c>
      <c r="H1312" s="84">
        <f t="shared" si="35"/>
        <v>9.4079982026511466E-3</v>
      </c>
      <c r="J1312" s="83">
        <v>101.61398517464171</v>
      </c>
      <c r="K1312" s="83">
        <v>102.33519813365288</v>
      </c>
      <c r="L1312" s="83">
        <v>99.942421300655141</v>
      </c>
      <c r="M1312" s="83">
        <v>101.63635222023476</v>
      </c>
      <c r="N1312" s="83">
        <v>28546825.611991629</v>
      </c>
      <c r="O1312" s="83" t="s">
        <v>919</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918</v>
      </c>
      <c r="H1313" s="84">
        <f t="shared" si="35"/>
        <v>-9.1209004463417287E-3</v>
      </c>
      <c r="J1313" s="83">
        <v>101.64877835667534</v>
      </c>
      <c r="K1313" s="83">
        <v>103.29648404869602</v>
      </c>
      <c r="L1313" s="83">
        <v>101.47456392377843</v>
      </c>
      <c r="M1313" s="83">
        <v>102.6582776811079</v>
      </c>
      <c r="N1313" s="83">
        <v>23217775.805025339</v>
      </c>
      <c r="O1313" s="83" t="s">
        <v>918</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917</v>
      </c>
      <c r="H1314" s="84">
        <f t="shared" si="35"/>
        <v>-5.8639670290153711E-3</v>
      </c>
      <c r="J1314" s="83">
        <v>102.04144426819761</v>
      </c>
      <c r="K1314" s="83">
        <v>103.00285444460513</v>
      </c>
      <c r="L1314" s="83">
        <v>101.35850380942344</v>
      </c>
      <c r="M1314" s="83">
        <v>101.9788165405371</v>
      </c>
      <c r="N1314" s="83">
        <v>27502454.333593197</v>
      </c>
      <c r="O1314" s="83" t="s">
        <v>917</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916</v>
      </c>
      <c r="H1315" s="84">
        <f t="shared" si="35"/>
        <v>6.3370299341281022E-3</v>
      </c>
      <c r="J1315" s="83">
        <v>101.32718994559318</v>
      </c>
      <c r="K1315" s="83">
        <v>102.29145813338204</v>
      </c>
      <c r="L1315" s="83">
        <v>100.70488903264902</v>
      </c>
      <c r="M1315" s="83">
        <v>101.48872971932069</v>
      </c>
      <c r="N1315" s="83">
        <v>39328716.720356606</v>
      </c>
      <c r="O1315" s="83" t="s">
        <v>916</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915</v>
      </c>
      <c r="H1316" s="84">
        <f t="shared" si="35"/>
        <v>-1.167802029751086E-3</v>
      </c>
      <c r="J1316" s="83">
        <v>101.55632790155744</v>
      </c>
      <c r="K1316" s="83">
        <v>102.04840290460433</v>
      </c>
      <c r="L1316" s="83">
        <v>100.28786789370322</v>
      </c>
      <c r="M1316" s="83">
        <v>101.49916767393078</v>
      </c>
      <c r="N1316" s="83">
        <v>46573064.183501907</v>
      </c>
      <c r="O1316" s="83" t="s">
        <v>915</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914</v>
      </c>
      <c r="H1317" s="84">
        <f t="shared" si="35"/>
        <v>-7.8846524963472886E-3</v>
      </c>
      <c r="J1317" s="83">
        <v>101.20939017213649</v>
      </c>
      <c r="K1317" s="83">
        <v>103.16178472968014</v>
      </c>
      <c r="L1317" s="83">
        <v>101.07667903495111</v>
      </c>
      <c r="M1317" s="83">
        <v>102.4410688161266</v>
      </c>
      <c r="N1317" s="83">
        <v>27410571.389489062</v>
      </c>
      <c r="O1317" s="83" t="s">
        <v>914</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913</v>
      </c>
      <c r="H1318" s="84">
        <f t="shared" si="35"/>
        <v>6.6422291431249558E-3</v>
      </c>
      <c r="J1318" s="83">
        <v>103.93618155265698</v>
      </c>
      <c r="K1318" s="83">
        <v>104.86565655841224</v>
      </c>
      <c r="L1318" s="83">
        <v>102.09313699579042</v>
      </c>
      <c r="M1318" s="83">
        <v>103.18812813893418</v>
      </c>
      <c r="N1318" s="83">
        <v>26134752.467347696</v>
      </c>
      <c r="O1318" s="83" t="s">
        <v>913</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912</v>
      </c>
      <c r="H1319" s="84">
        <f t="shared" si="35"/>
        <v>-2.9305433829973637E-3</v>
      </c>
      <c r="J1319" s="83">
        <v>104.00775609855471</v>
      </c>
      <c r="K1319" s="83">
        <v>105.55058519901689</v>
      </c>
      <c r="L1319" s="83">
        <v>102.88840972798742</v>
      </c>
      <c r="M1319" s="83">
        <v>103.33525359439061</v>
      </c>
      <c r="N1319" s="83">
        <v>30008603.380718175</v>
      </c>
      <c r="O1319" s="83" t="s">
        <v>912</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911</v>
      </c>
      <c r="H1320" s="84">
        <f t="shared" si="35"/>
        <v>4.935616400584486E-3</v>
      </c>
      <c r="J1320" s="83">
        <v>102.71394677236169</v>
      </c>
      <c r="K1320" s="83">
        <v>102.74227836344622</v>
      </c>
      <c r="L1320" s="83">
        <v>101.57173631074376</v>
      </c>
      <c r="M1320" s="83">
        <v>102.50568472561763</v>
      </c>
      <c r="N1320" s="83">
        <v>26120850.318371136</v>
      </c>
      <c r="O1320" s="83" t="s">
        <v>911</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910</v>
      </c>
      <c r="H1321" s="84">
        <f t="shared" si="35"/>
        <v>5.159500693481256E-3</v>
      </c>
      <c r="J1321" s="83">
        <v>102.48679699822794</v>
      </c>
      <c r="K1321" s="83">
        <v>103.89542382513189</v>
      </c>
      <c r="L1321" s="83">
        <v>101.7725426756235</v>
      </c>
      <c r="M1321" s="83">
        <v>103.63397791442212</v>
      </c>
      <c r="N1321" s="83">
        <v>34721049.624972939</v>
      </c>
      <c r="O1321" s="83" t="s">
        <v>910</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909</v>
      </c>
      <c r="H1322" s="84">
        <f t="shared" si="35"/>
        <v>3.2995064603782431E-3</v>
      </c>
      <c r="J1322" s="83">
        <v>105.11368224176617</v>
      </c>
      <c r="K1322" s="83">
        <v>105.65695292694824</v>
      </c>
      <c r="L1322" s="83">
        <v>103.00670654690173</v>
      </c>
      <c r="M1322" s="83">
        <v>103.0902101837824</v>
      </c>
      <c r="N1322" s="83">
        <v>24928907.024425551</v>
      </c>
      <c r="O1322" s="83" t="s">
        <v>909</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908</v>
      </c>
      <c r="H1323" s="84">
        <f t="shared" si="35"/>
        <v>-6.4192017862141348E-4</v>
      </c>
      <c r="J1323" s="83">
        <v>102.1443326779256</v>
      </c>
      <c r="K1323" s="83">
        <v>103.13693245679899</v>
      </c>
      <c r="L1323" s="83">
        <v>101.06773221671391</v>
      </c>
      <c r="M1323" s="83">
        <v>102.9758897285291</v>
      </c>
      <c r="N1323" s="83">
        <v>25522655.534695145</v>
      </c>
      <c r="O1323" s="83" t="s">
        <v>908</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907</v>
      </c>
      <c r="H1324" s="84">
        <f t="shared" si="35"/>
        <v>3.1571529245948415E-3</v>
      </c>
      <c r="J1324" s="83">
        <v>102.02852108629941</v>
      </c>
      <c r="K1324" s="83">
        <v>103.28803427591642</v>
      </c>
      <c r="L1324" s="83">
        <v>101.78645994843694</v>
      </c>
      <c r="M1324" s="83">
        <v>102.88840972798742</v>
      </c>
      <c r="N1324" s="83">
        <v>34147902.852115795</v>
      </c>
      <c r="O1324" s="83" t="s">
        <v>907</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906</v>
      </c>
      <c r="H1325" s="84">
        <f t="shared" si="35"/>
        <v>-7.5502644006448794E-3</v>
      </c>
      <c r="J1325" s="83">
        <v>100.61045039570064</v>
      </c>
      <c r="K1325" s="83">
        <v>105.81153406426904</v>
      </c>
      <c r="L1325" s="83">
        <v>100.4832067585491</v>
      </c>
      <c r="M1325" s="83">
        <v>104.43571223756823</v>
      </c>
      <c r="N1325" s="83">
        <v>33144433.265279371</v>
      </c>
      <c r="O1325" s="83" t="s">
        <v>906</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905</v>
      </c>
      <c r="H1326" s="84">
        <f t="shared" si="35"/>
        <v>8.3483431969579858E-3</v>
      </c>
      <c r="J1326" s="83">
        <v>104.80402292166696</v>
      </c>
      <c r="K1326" s="83">
        <v>105.2796954246123</v>
      </c>
      <c r="L1326" s="83">
        <v>101.71612801618328</v>
      </c>
      <c r="M1326" s="83">
        <v>103.04348791076583</v>
      </c>
      <c r="N1326" s="83">
        <v>44165336.717843413</v>
      </c>
      <c r="O1326" s="83" t="s">
        <v>905</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904</v>
      </c>
      <c r="H1327" s="84">
        <f t="shared" si="35"/>
        <v>-1.1840566064652558E-2</v>
      </c>
      <c r="J1327" s="83">
        <v>101.84908767609747</v>
      </c>
      <c r="K1327" s="83">
        <v>103.8447251884543</v>
      </c>
      <c r="L1327" s="83">
        <v>100.41660266722761</v>
      </c>
      <c r="M1327" s="83">
        <v>100.57068675909078</v>
      </c>
      <c r="N1327" s="83">
        <v>42611917.431623034</v>
      </c>
      <c r="O1327" s="83" t="s">
        <v>904</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903</v>
      </c>
      <c r="H1328" s="84">
        <f t="shared" ref="H1328:H1391" si="37">B1328/E1328-1</f>
        <v>-1.1389906963631069E-2</v>
      </c>
      <c r="J1328" s="83">
        <v>100.73669994193691</v>
      </c>
      <c r="K1328" s="83">
        <v>103.80883850641393</v>
      </c>
      <c r="L1328" s="83">
        <v>99.906136982248654</v>
      </c>
      <c r="M1328" s="83">
        <v>102.74973404531057</v>
      </c>
      <c r="N1328" s="83">
        <v>29860065.658729818</v>
      </c>
      <c r="O1328" s="83" t="s">
        <v>903</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902</v>
      </c>
      <c r="H1329" s="84">
        <f t="shared" si="37"/>
        <v>-8.4547128746023104E-3</v>
      </c>
      <c r="J1329" s="83">
        <v>103.17868427523933</v>
      </c>
      <c r="K1329" s="83">
        <v>104.5967549658381</v>
      </c>
      <c r="L1329" s="83">
        <v>102.95103745564795</v>
      </c>
      <c r="M1329" s="83">
        <v>103.19608086625614</v>
      </c>
      <c r="N1329" s="83">
        <v>22826785.409641113</v>
      </c>
      <c r="O1329" s="83" t="s">
        <v>902</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901</v>
      </c>
      <c r="H1330" s="84">
        <f t="shared" si="37"/>
        <v>1.0069101678183534E-2</v>
      </c>
      <c r="J1330" s="83">
        <v>103.46050904971165</v>
      </c>
      <c r="K1330" s="83">
        <v>103.70952882398083</v>
      </c>
      <c r="L1330" s="83">
        <v>101.70047108426814</v>
      </c>
      <c r="M1330" s="83">
        <v>102.21839245111144</v>
      </c>
      <c r="N1330" s="83">
        <v>28269345.961217765</v>
      </c>
      <c r="O1330" s="83" t="s">
        <v>901</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900</v>
      </c>
      <c r="H1331" s="84">
        <f t="shared" si="37"/>
        <v>-1.0976886298695976E-2</v>
      </c>
      <c r="J1331" s="83">
        <v>101.24120108142438</v>
      </c>
      <c r="K1331" s="83">
        <v>102.93860634875278</v>
      </c>
      <c r="L1331" s="83">
        <v>100.20734652956827</v>
      </c>
      <c r="M1331" s="83">
        <v>101.92016517653757</v>
      </c>
      <c r="N1331" s="83">
        <v>41923750.997841135</v>
      </c>
      <c r="O1331" s="83" t="s">
        <v>900</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899</v>
      </c>
      <c r="H1332" s="84">
        <f t="shared" si="37"/>
        <v>-2.0917472077542243E-2</v>
      </c>
      <c r="J1332" s="83">
        <v>100.96782607973165</v>
      </c>
      <c r="K1332" s="83">
        <v>104.12505385609919</v>
      </c>
      <c r="L1332" s="83">
        <v>100.46730130390516</v>
      </c>
      <c r="M1332" s="83">
        <v>102.76166313629352</v>
      </c>
      <c r="N1332" s="83">
        <v>36786011.660655051</v>
      </c>
      <c r="O1332" s="83" t="s">
        <v>899</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898</v>
      </c>
      <c r="H1333" s="84">
        <f t="shared" si="37"/>
        <v>1.4106715472335773E-2</v>
      </c>
      <c r="J1333" s="83">
        <v>104.13946817437025</v>
      </c>
      <c r="K1333" s="83">
        <v>104.41831564655142</v>
      </c>
      <c r="L1333" s="83">
        <v>101.30432585454253</v>
      </c>
      <c r="M1333" s="83">
        <v>101.48823267386307</v>
      </c>
      <c r="N1333" s="83">
        <v>25115388.961999722</v>
      </c>
      <c r="O1333" s="83" t="s">
        <v>898</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897</v>
      </c>
      <c r="H1334" s="84">
        <f t="shared" si="37"/>
        <v>7.1531567191609469E-3</v>
      </c>
      <c r="J1334" s="83">
        <v>102.93116060779758</v>
      </c>
      <c r="K1334" s="83">
        <v>103.48536132259281</v>
      </c>
      <c r="L1334" s="83">
        <v>99.5094947070654</v>
      </c>
      <c r="M1334" s="83">
        <v>100.65220221414097</v>
      </c>
      <c r="N1334" s="83">
        <v>33545764.767138202</v>
      </c>
      <c r="O1334" s="83" t="s">
        <v>897</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896</v>
      </c>
      <c r="H1335" s="84">
        <f t="shared" si="37"/>
        <v>-1.9671762589934527E-4</v>
      </c>
      <c r="J1335" s="83">
        <v>102.63391748322979</v>
      </c>
      <c r="K1335" s="83">
        <v>103.95307612776158</v>
      </c>
      <c r="L1335" s="83">
        <v>102.49772702784108</v>
      </c>
      <c r="M1335" s="83">
        <v>102.73929609070048</v>
      </c>
      <c r="N1335" s="83">
        <v>27513238.05552002</v>
      </c>
      <c r="O1335" s="83" t="s">
        <v>896</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895</v>
      </c>
      <c r="H1336" s="84">
        <f t="shared" si="37"/>
        <v>-5.2154132105308726E-3</v>
      </c>
      <c r="J1336" s="83">
        <v>104.43620431257128</v>
      </c>
      <c r="K1336" s="83">
        <v>105.89702588298023</v>
      </c>
      <c r="L1336" s="83">
        <v>104.25080635687785</v>
      </c>
      <c r="M1336" s="83">
        <v>105.33735269769657</v>
      </c>
      <c r="N1336" s="83">
        <v>29325527.024636809</v>
      </c>
      <c r="O1336" s="83" t="s">
        <v>895</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894</v>
      </c>
      <c r="H1337" s="84">
        <f t="shared" si="37"/>
        <v>2.8193389906208122E-3</v>
      </c>
      <c r="J1337" s="83">
        <v>105.23446428796858</v>
      </c>
      <c r="K1337" s="83">
        <v>106.00662937684068</v>
      </c>
      <c r="L1337" s="83">
        <v>104.56394996563499</v>
      </c>
      <c r="M1337" s="83">
        <v>104.89597136087266</v>
      </c>
      <c r="N1337" s="83">
        <v>22570470.825037066</v>
      </c>
      <c r="O1337" s="83" t="s">
        <v>894</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893</v>
      </c>
      <c r="H1338" s="84">
        <f t="shared" si="37"/>
        <v>4.9020973177729132E-3</v>
      </c>
      <c r="J1338" s="83">
        <v>105.78668676184246</v>
      </c>
      <c r="K1338" s="83">
        <v>106.05259614076168</v>
      </c>
      <c r="L1338" s="83">
        <v>104.32586022097892</v>
      </c>
      <c r="M1338" s="83">
        <v>104.3795461008568</v>
      </c>
      <c r="N1338" s="83">
        <v>21546137.955293708</v>
      </c>
      <c r="O1338" s="83" t="s">
        <v>893</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892</v>
      </c>
      <c r="H1339" s="84">
        <f t="shared" si="37"/>
        <v>-3.9762529338672747E-3</v>
      </c>
      <c r="J1339" s="83">
        <v>105.46807068259687</v>
      </c>
      <c r="K1339" s="83">
        <v>106.99797660116087</v>
      </c>
      <c r="L1339" s="83">
        <v>104.59626289083506</v>
      </c>
      <c r="M1339" s="83">
        <v>104.59626289083506</v>
      </c>
      <c r="N1339" s="83">
        <v>22811555.414307889</v>
      </c>
      <c r="O1339" s="83" t="s">
        <v>892</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891</v>
      </c>
      <c r="H1340" s="84">
        <f t="shared" si="37"/>
        <v>7.253452364346602E-3</v>
      </c>
      <c r="J1340" s="83">
        <v>104.58383675439448</v>
      </c>
      <c r="K1340" s="83">
        <v>104.81794516493497</v>
      </c>
      <c r="L1340" s="83">
        <v>103.541025443392</v>
      </c>
      <c r="M1340" s="83">
        <v>103.89492677967425</v>
      </c>
      <c r="N1340" s="83">
        <v>17219048.818849448</v>
      </c>
      <c r="O1340" s="83" t="s">
        <v>891</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890</v>
      </c>
      <c r="H1341" s="84">
        <f t="shared" si="37"/>
        <v>-1.3622084456921257E-3</v>
      </c>
      <c r="J1341" s="83">
        <v>104.17525544731913</v>
      </c>
      <c r="K1341" s="83">
        <v>104.48044632875431</v>
      </c>
      <c r="L1341" s="83">
        <v>103.25225197342212</v>
      </c>
      <c r="M1341" s="83">
        <v>104.35519087343329</v>
      </c>
      <c r="N1341" s="83">
        <v>19025422.836013835</v>
      </c>
      <c r="O1341" s="83" t="s">
        <v>890</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889</v>
      </c>
      <c r="H1342" s="84">
        <f t="shared" si="37"/>
        <v>-5.242282195656478E-3</v>
      </c>
      <c r="J1342" s="83">
        <v>104.14990612898033</v>
      </c>
      <c r="K1342" s="83">
        <v>104.79557811934194</v>
      </c>
      <c r="L1342" s="83">
        <v>102.54495628722441</v>
      </c>
      <c r="M1342" s="83">
        <v>104.09175678089302</v>
      </c>
      <c r="N1342" s="83">
        <v>22844268.720003821</v>
      </c>
      <c r="O1342" s="83" t="s">
        <v>889</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888</v>
      </c>
      <c r="H1343" s="84">
        <f t="shared" si="37"/>
        <v>1.5632851320415142E-3</v>
      </c>
      <c r="J1343" s="83">
        <v>103.55991814123628</v>
      </c>
      <c r="K1343" s="83">
        <v>104.63452545016288</v>
      </c>
      <c r="L1343" s="83">
        <v>103.31288654879756</v>
      </c>
      <c r="M1343" s="83">
        <v>103.31288654879756</v>
      </c>
      <c r="N1343" s="83">
        <v>17902789.098109145</v>
      </c>
      <c r="O1343" s="83" t="s">
        <v>888</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887</v>
      </c>
      <c r="H1344" s="84">
        <f t="shared" si="37"/>
        <v>3.2130084935180214E-3</v>
      </c>
      <c r="J1344" s="83">
        <v>104.02713590094744</v>
      </c>
      <c r="K1344" s="83">
        <v>105.5499340694674</v>
      </c>
      <c r="L1344" s="83">
        <v>102.98781881951204</v>
      </c>
      <c r="M1344" s="83">
        <v>104.6732949958575</v>
      </c>
      <c r="N1344" s="83">
        <v>24995923.027668573</v>
      </c>
      <c r="O1344" s="83" t="s">
        <v>887</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886</v>
      </c>
      <c r="H1345" s="84">
        <f t="shared" si="37"/>
        <v>-1.288876435976416E-3</v>
      </c>
      <c r="J1345" s="83">
        <v>104.28013700933218</v>
      </c>
      <c r="K1345" s="83">
        <v>104.50430451072022</v>
      </c>
      <c r="L1345" s="83">
        <v>102.35806719515813</v>
      </c>
      <c r="M1345" s="83">
        <v>102.88840972798742</v>
      </c>
      <c r="N1345" s="83">
        <v>30885203.28384085</v>
      </c>
      <c r="O1345" s="83" t="s">
        <v>886</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885</v>
      </c>
      <c r="H1346" s="84">
        <f t="shared" si="37"/>
        <v>8.2358286947630255E-3</v>
      </c>
      <c r="J1346" s="83">
        <v>102.50916901427556</v>
      </c>
      <c r="K1346" s="83">
        <v>103.3133835942552</v>
      </c>
      <c r="L1346" s="83">
        <v>101.52600812864243</v>
      </c>
      <c r="M1346" s="83">
        <v>102.83323271173668</v>
      </c>
      <c r="N1346" s="83">
        <v>37266792.636187464</v>
      </c>
      <c r="O1346" s="83" t="s">
        <v>885</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884</v>
      </c>
      <c r="H1347" s="84">
        <f t="shared" si="37"/>
        <v>-1.7344327551891414E-3</v>
      </c>
      <c r="J1347" s="83">
        <v>102.89189401664535</v>
      </c>
      <c r="K1347" s="83">
        <v>105.19967110593497</v>
      </c>
      <c r="L1347" s="83">
        <v>100.32266107573685</v>
      </c>
      <c r="M1347" s="83">
        <v>103.03752336527437</v>
      </c>
      <c r="N1347" s="83">
        <v>82852985.312311217</v>
      </c>
      <c r="O1347" s="83" t="s">
        <v>884</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883</v>
      </c>
      <c r="H1348" s="84">
        <f t="shared" si="37"/>
        <v>4.8417132216014291E-3</v>
      </c>
      <c r="J1348" s="83">
        <v>95.806009002315477</v>
      </c>
      <c r="K1348" s="83">
        <v>97.210162420100815</v>
      </c>
      <c r="L1348" s="83">
        <v>95.15885581649016</v>
      </c>
      <c r="M1348" s="83">
        <v>95.5599764712466</v>
      </c>
      <c r="N1348" s="83">
        <v>45744769.72132384</v>
      </c>
      <c r="O1348" s="83" t="s">
        <v>883</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882</v>
      </c>
      <c r="H1349" s="84">
        <f t="shared" si="37"/>
        <v>6.2276285539679677E-3</v>
      </c>
      <c r="J1349" s="83">
        <v>94.505738085173377</v>
      </c>
      <c r="K1349" s="83">
        <v>95.551611196194813</v>
      </c>
      <c r="L1349" s="83">
        <v>91.999639858292142</v>
      </c>
      <c r="M1349" s="83">
        <v>92.130849918195494</v>
      </c>
      <c r="N1349" s="83">
        <v>32234114.11225117</v>
      </c>
      <c r="O1349" s="83" t="s">
        <v>882</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881</v>
      </c>
      <c r="H1350" s="84">
        <f t="shared" si="37"/>
        <v>-1.485621615360122E-2</v>
      </c>
      <c r="J1350" s="83">
        <v>91.244622837708036</v>
      </c>
      <c r="K1350" s="83">
        <v>92.315258753428253</v>
      </c>
      <c r="L1350" s="83">
        <v>89.975168738938564</v>
      </c>
      <c r="M1350" s="83">
        <v>91.763041250008953</v>
      </c>
      <c r="N1350" s="83">
        <v>32442746.941320553</v>
      </c>
      <c r="O1350" s="83" t="s">
        <v>881</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880</v>
      </c>
      <c r="H1351" s="84">
        <f t="shared" si="37"/>
        <v>3.3528918692371512E-3</v>
      </c>
      <c r="J1351" s="83">
        <v>92.605036255222529</v>
      </c>
      <c r="K1351" s="83">
        <v>94.380482629852338</v>
      </c>
      <c r="L1351" s="83">
        <v>91.587584203467998</v>
      </c>
      <c r="M1351" s="83">
        <v>91.652195142504425</v>
      </c>
      <c r="N1351" s="83">
        <v>35673558.078151435</v>
      </c>
      <c r="O1351" s="83" t="s">
        <v>880</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879</v>
      </c>
      <c r="H1352" s="84">
        <f t="shared" si="37"/>
        <v>-1.5162785375064325E-2</v>
      </c>
      <c r="J1352" s="83">
        <v>90.99858533618459</v>
      </c>
      <c r="K1352" s="83">
        <v>93.941591490771131</v>
      </c>
      <c r="L1352" s="83">
        <v>89.915523284023791</v>
      </c>
      <c r="M1352" s="83">
        <v>93.570298533926646</v>
      </c>
      <c r="N1352" s="83">
        <v>55292568.473361328</v>
      </c>
      <c r="O1352" s="83" t="s">
        <v>879</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878</v>
      </c>
      <c r="H1353" s="84">
        <f t="shared" si="37"/>
        <v>-4.0369251616181323E-3</v>
      </c>
      <c r="J1353" s="83">
        <v>95.295543317336524</v>
      </c>
      <c r="K1353" s="83">
        <v>95.681250592452074</v>
      </c>
      <c r="L1353" s="83">
        <v>93.655541829909012</v>
      </c>
      <c r="M1353" s="83">
        <v>93.883934217686843</v>
      </c>
      <c r="N1353" s="83">
        <v>26418891.468789056</v>
      </c>
      <c r="O1353" s="83" t="s">
        <v>878</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877</v>
      </c>
      <c r="H1354" s="84">
        <f t="shared" si="37"/>
        <v>1.7578180374813179E-3</v>
      </c>
      <c r="J1354" s="83">
        <v>94.408814220936875</v>
      </c>
      <c r="K1354" s="83">
        <v>95.908897412043459</v>
      </c>
      <c r="L1354" s="83">
        <v>92.824730347491951</v>
      </c>
      <c r="M1354" s="83">
        <v>95.466029909301255</v>
      </c>
      <c r="N1354" s="83">
        <v>38775527.88061776</v>
      </c>
      <c r="O1354" s="83" t="s">
        <v>877</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876</v>
      </c>
      <c r="H1355" s="84">
        <f t="shared" si="37"/>
        <v>1.4798793329158233E-3</v>
      </c>
      <c r="J1355" s="83">
        <v>94.490826721444677</v>
      </c>
      <c r="K1355" s="83">
        <v>94.982901724491583</v>
      </c>
      <c r="L1355" s="83">
        <v>93.532026033689661</v>
      </c>
      <c r="M1355" s="83">
        <v>94.223918281155633</v>
      </c>
      <c r="N1355" s="83">
        <v>25595888.273153443</v>
      </c>
      <c r="O1355" s="83" t="s">
        <v>876</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875</v>
      </c>
      <c r="H1356" s="84">
        <f t="shared" si="37"/>
        <v>-8.4875233406878081E-4</v>
      </c>
      <c r="J1356" s="83">
        <v>94.003722172974022</v>
      </c>
      <c r="K1356" s="83">
        <v>96.171337413668468</v>
      </c>
      <c r="L1356" s="83">
        <v>93.797945353518031</v>
      </c>
      <c r="M1356" s="83">
        <v>94.339227856869627</v>
      </c>
      <c r="N1356" s="83">
        <v>41524008.887833454</v>
      </c>
      <c r="O1356" s="83" t="s">
        <v>875</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874</v>
      </c>
      <c r="H1357" s="84">
        <f t="shared" si="37"/>
        <v>7.1648778259876256E-3</v>
      </c>
      <c r="J1357" s="83">
        <v>93.787507398907962</v>
      </c>
      <c r="K1357" s="83">
        <v>94.623040813172437</v>
      </c>
      <c r="L1357" s="83">
        <v>90.737139425474822</v>
      </c>
      <c r="M1357" s="83">
        <v>91.031887381845337</v>
      </c>
      <c r="N1357" s="83">
        <v>50101212.309803993</v>
      </c>
      <c r="O1357" s="83" t="s">
        <v>874</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873</v>
      </c>
      <c r="H1358" s="84">
        <f t="shared" si="37"/>
        <v>8.6256469235190814E-4</v>
      </c>
      <c r="J1358" s="83">
        <v>89.013882823895429</v>
      </c>
      <c r="K1358" s="83">
        <v>89.929192034108425</v>
      </c>
      <c r="L1358" s="83">
        <v>86.558478263237191</v>
      </c>
      <c r="M1358" s="83">
        <v>87.094790312012535</v>
      </c>
      <c r="N1358" s="83">
        <v>34898498.183544971</v>
      </c>
      <c r="O1358" s="83" t="s">
        <v>873</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872</v>
      </c>
      <c r="H1359" s="84">
        <f t="shared" si="37"/>
        <v>-2.5991278482108138E-3</v>
      </c>
      <c r="J1359" s="83">
        <v>86.29653033661522</v>
      </c>
      <c r="K1359" s="83">
        <v>87.281182358621209</v>
      </c>
      <c r="L1359" s="83">
        <v>85.568860757109533</v>
      </c>
      <c r="M1359" s="83">
        <v>86.395939428139854</v>
      </c>
      <c r="N1359" s="83">
        <v>27002962.795762375</v>
      </c>
      <c r="O1359" s="83" t="s">
        <v>872</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871</v>
      </c>
      <c r="H1360" s="84">
        <f t="shared" si="37"/>
        <v>-5.716735743890311E-3</v>
      </c>
      <c r="J1360" s="83">
        <v>86.494861415116006</v>
      </c>
      <c r="K1360" s="83">
        <v>88.22606577356278</v>
      </c>
      <c r="L1360" s="83">
        <v>86.157859624392955</v>
      </c>
      <c r="M1360" s="83">
        <v>87.162885539706906</v>
      </c>
      <c r="N1360" s="83">
        <v>23729761.169939291</v>
      </c>
      <c r="O1360" s="83" t="s">
        <v>871</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870</v>
      </c>
      <c r="H1361" s="84">
        <f t="shared" si="37"/>
        <v>2.642842779581045E-3</v>
      </c>
      <c r="J1361" s="83">
        <v>87.201655085401512</v>
      </c>
      <c r="K1361" s="83">
        <v>87.730262929583716</v>
      </c>
      <c r="L1361" s="83">
        <v>86.386997580357203</v>
      </c>
      <c r="M1361" s="83">
        <v>86.415329171441726</v>
      </c>
      <c r="N1361" s="83">
        <v>22012694.879702486</v>
      </c>
      <c r="O1361" s="83" t="s">
        <v>870</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869</v>
      </c>
      <c r="H1362" s="84">
        <f t="shared" si="37"/>
        <v>-4.0195233993678414E-4</v>
      </c>
      <c r="J1362" s="83">
        <v>86.811474401167359</v>
      </c>
      <c r="K1362" s="83">
        <v>88.376670547222588</v>
      </c>
      <c r="L1362" s="83">
        <v>85.755754819630411</v>
      </c>
      <c r="M1362" s="83">
        <v>87.177796903435606</v>
      </c>
      <c r="N1362" s="83">
        <v>27315227.997303929</v>
      </c>
      <c r="O1362" s="83" t="s">
        <v>869</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868</v>
      </c>
      <c r="H1363" s="84">
        <f t="shared" si="37"/>
        <v>2.2167204053431533E-3</v>
      </c>
      <c r="J1363" s="83">
        <v>87.814015089193205</v>
      </c>
      <c r="K1363" s="83">
        <v>89.185607059049659</v>
      </c>
      <c r="L1363" s="83">
        <v>87.505851875921437</v>
      </c>
      <c r="M1363" s="83">
        <v>88.775793079239378</v>
      </c>
      <c r="N1363" s="83">
        <v>24338518.367815997</v>
      </c>
      <c r="O1363" s="83" t="s">
        <v>868</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867</v>
      </c>
      <c r="H1364" s="84">
        <f t="shared" si="37"/>
        <v>1.5433863038756268E-3</v>
      </c>
      <c r="J1364" s="83">
        <v>89.826552147109254</v>
      </c>
      <c r="K1364" s="83">
        <v>89.957275102464124</v>
      </c>
      <c r="L1364" s="83">
        <v>88.152751568563374</v>
      </c>
      <c r="M1364" s="83">
        <v>88.870733732099978</v>
      </c>
      <c r="N1364" s="83">
        <v>41263871.715232961</v>
      </c>
      <c r="O1364" s="83" t="s">
        <v>867</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866</v>
      </c>
      <c r="H1365" s="84">
        <f t="shared" si="37"/>
        <v>7.8671834326371481E-3</v>
      </c>
      <c r="J1365" s="83">
        <v>88.834449413693491</v>
      </c>
      <c r="K1365" s="83">
        <v>88.891609641320159</v>
      </c>
      <c r="L1365" s="83">
        <v>86.339281216425391</v>
      </c>
      <c r="M1365" s="83">
        <v>86.488896869624526</v>
      </c>
      <c r="N1365" s="83">
        <v>45569715.309970632</v>
      </c>
      <c r="O1365" s="83" t="s">
        <v>866</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865</v>
      </c>
      <c r="H1366" s="84">
        <f t="shared" si="37"/>
        <v>1.0418199476146972E-2</v>
      </c>
      <c r="J1366" s="83">
        <v>86.251801215883717</v>
      </c>
      <c r="K1366" s="83">
        <v>86.883545992522713</v>
      </c>
      <c r="L1366" s="83">
        <v>84.448023250169385</v>
      </c>
      <c r="M1366" s="83">
        <v>84.628450751286593</v>
      </c>
      <c r="N1366" s="83">
        <v>52351630.219966486</v>
      </c>
      <c r="O1366" s="83" t="s">
        <v>865</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864</v>
      </c>
      <c r="H1367" s="84">
        <f t="shared" si="37"/>
        <v>8.4515366430262251E-3</v>
      </c>
      <c r="J1367" s="83">
        <v>86.531637808525545</v>
      </c>
      <c r="K1367" s="83">
        <v>86.86714349242115</v>
      </c>
      <c r="L1367" s="83">
        <v>85.393155187839767</v>
      </c>
      <c r="M1367" s="83">
        <v>85.740341439989521</v>
      </c>
      <c r="N1367" s="83">
        <v>23043103.652471781</v>
      </c>
      <c r="O1367" s="83" t="s">
        <v>864</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863</v>
      </c>
      <c r="H1368" s="84">
        <f t="shared" si="37"/>
        <v>-1.7361312387687677E-2</v>
      </c>
      <c r="J1368" s="83">
        <v>85.901384168259412</v>
      </c>
      <c r="K1368" s="83">
        <v>87.512308496415969</v>
      </c>
      <c r="L1368" s="83">
        <v>84.887908480165848</v>
      </c>
      <c r="M1368" s="83">
        <v>87.357727359095179</v>
      </c>
      <c r="N1368" s="83">
        <v>38263200.494672544</v>
      </c>
      <c r="O1368" s="83" t="s">
        <v>863</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862</v>
      </c>
      <c r="H1369" s="84">
        <f t="shared" si="37"/>
        <v>5.4707155813000785E-3</v>
      </c>
      <c r="J1369" s="83">
        <v>87.076399630080488</v>
      </c>
      <c r="K1369" s="83">
        <v>87.426821648159375</v>
      </c>
      <c r="L1369" s="83">
        <v>86.258262806832818</v>
      </c>
      <c r="M1369" s="83">
        <v>86.258262806832818</v>
      </c>
      <c r="N1369" s="83">
        <v>20365139.334348485</v>
      </c>
      <c r="O1369" s="83" t="s">
        <v>862</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861</v>
      </c>
      <c r="H1370" s="84">
        <f t="shared" si="37"/>
        <v>-1.2562814070350425E-3</v>
      </c>
      <c r="J1370" s="83">
        <v>86.462051444458297</v>
      </c>
      <c r="K1370" s="83">
        <v>87.733245202329456</v>
      </c>
      <c r="L1370" s="83">
        <v>85.770164167446907</v>
      </c>
      <c r="M1370" s="83">
        <v>87.579906678652719</v>
      </c>
      <c r="N1370" s="83">
        <v>26277878.209488448</v>
      </c>
      <c r="O1370" s="83" t="s">
        <v>861</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860</v>
      </c>
      <c r="H1371" s="84">
        <f t="shared" si="37"/>
        <v>-6.5186392340600419E-3</v>
      </c>
      <c r="J1371" s="83">
        <v>87.416378723094709</v>
      </c>
      <c r="K1371" s="83">
        <v>89.092411035745315</v>
      </c>
      <c r="L1371" s="83">
        <v>87.285655767739811</v>
      </c>
      <c r="M1371" s="83">
        <v>88.861289868405137</v>
      </c>
      <c r="N1371" s="83">
        <v>26142377.524456404</v>
      </c>
      <c r="O1371" s="83" t="s">
        <v>860</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859</v>
      </c>
      <c r="H1372" s="84">
        <f t="shared" si="37"/>
        <v>1.0826944460702315E-3</v>
      </c>
      <c r="J1372" s="83">
        <v>88.279746682986072</v>
      </c>
      <c r="K1372" s="83">
        <v>89.007296971581923</v>
      </c>
      <c r="L1372" s="83">
        <v>86.800787923828466</v>
      </c>
      <c r="M1372" s="83">
        <v>87.064222016368717</v>
      </c>
      <c r="N1372" s="83">
        <v>28026269.602411952</v>
      </c>
      <c r="O1372" s="83" t="s">
        <v>859</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858</v>
      </c>
      <c r="H1373" s="84">
        <f t="shared" si="37"/>
        <v>2.334722345361584E-3</v>
      </c>
      <c r="J1373" s="83">
        <v>86.428749398797549</v>
      </c>
      <c r="K1373" s="83">
        <v>86.784136900998092</v>
      </c>
      <c r="L1373" s="83">
        <v>85.944627123072621</v>
      </c>
      <c r="M1373" s="83">
        <v>86.237386897612652</v>
      </c>
      <c r="N1373" s="83">
        <v>6976283.4501732206</v>
      </c>
      <c r="O1373" s="83" t="s">
        <v>858</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857</v>
      </c>
      <c r="H1374" s="84">
        <f t="shared" si="37"/>
        <v>-2.1563183080286485E-3</v>
      </c>
      <c r="J1374" s="83">
        <v>86.107160987715389</v>
      </c>
      <c r="K1374" s="83">
        <v>86.883048947065092</v>
      </c>
      <c r="L1374" s="83">
        <v>85.742329621820005</v>
      </c>
      <c r="M1374" s="83">
        <v>85.894922577310311</v>
      </c>
      <c r="N1374" s="83">
        <v>20801256.386975009</v>
      </c>
      <c r="O1374" s="83" t="s">
        <v>857</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856</v>
      </c>
      <c r="H1375" s="84">
        <f t="shared" si="37"/>
        <v>-2.7476585812628018E-3</v>
      </c>
      <c r="J1375" s="83">
        <v>85.665784621346049</v>
      </c>
      <c r="K1375" s="83">
        <v>86.356926330171007</v>
      </c>
      <c r="L1375" s="83">
        <v>85.12276245889278</v>
      </c>
      <c r="M1375" s="83">
        <v>86.209060276982711</v>
      </c>
      <c r="N1375" s="83">
        <v>18878474.505876634</v>
      </c>
      <c r="O1375" s="83" t="s">
        <v>856</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855</v>
      </c>
      <c r="H1376" s="84">
        <f t="shared" si="37"/>
        <v>8.1940444734733831E-3</v>
      </c>
      <c r="J1376" s="83">
        <v>86.454595762593954</v>
      </c>
      <c r="K1376" s="83">
        <v>86.52815849032217</v>
      </c>
      <c r="L1376" s="83">
        <v>84.448023250169385</v>
      </c>
      <c r="M1376" s="83">
        <v>85.169236209180539</v>
      </c>
      <c r="N1376" s="83">
        <v>36784925.24090869</v>
      </c>
      <c r="O1376" s="83" t="s">
        <v>855</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854</v>
      </c>
      <c r="H1377" s="84">
        <f t="shared" si="37"/>
        <v>-5.1111305820847885E-3</v>
      </c>
      <c r="J1377" s="83">
        <v>86.039065760021018</v>
      </c>
      <c r="K1377" s="83">
        <v>87.236945312892757</v>
      </c>
      <c r="L1377" s="83">
        <v>85.50275371124566</v>
      </c>
      <c r="M1377" s="83">
        <v>87.190725055788377</v>
      </c>
      <c r="N1377" s="83">
        <v>80804540.880550608</v>
      </c>
      <c r="O1377" s="83" t="s">
        <v>854</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853</v>
      </c>
      <c r="H1378" s="84">
        <f t="shared" si="37"/>
        <v>7.0222664364916199E-4</v>
      </c>
      <c r="J1378" s="83">
        <v>86.878575537946489</v>
      </c>
      <c r="K1378" s="83">
        <v>88.065699027115258</v>
      </c>
      <c r="L1378" s="83">
        <v>86.419305535102708</v>
      </c>
      <c r="M1378" s="83">
        <v>87.902986226107743</v>
      </c>
      <c r="N1378" s="83">
        <v>32688036.377387471</v>
      </c>
      <c r="O1378" s="83" t="s">
        <v>853</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852</v>
      </c>
      <c r="H1379" s="84">
        <f t="shared" si="37"/>
        <v>9.7107377218041968E-4</v>
      </c>
      <c r="J1379" s="83">
        <v>87.629114178957408</v>
      </c>
      <c r="K1379" s="83">
        <v>88.126159636580525</v>
      </c>
      <c r="L1379" s="83">
        <v>87.285158722282191</v>
      </c>
      <c r="M1379" s="83">
        <v>88.120195091089059</v>
      </c>
      <c r="N1379" s="83">
        <v>30450796.336370632</v>
      </c>
      <c r="O1379" s="83" t="s">
        <v>852</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851</v>
      </c>
      <c r="H1380" s="84">
        <f t="shared" si="37"/>
        <v>5.9234687833193966E-3</v>
      </c>
      <c r="J1380" s="83">
        <v>87.866204862243634</v>
      </c>
      <c r="K1380" s="83">
        <v>88.047626454276084</v>
      </c>
      <c r="L1380" s="83">
        <v>86.980469856759228</v>
      </c>
      <c r="M1380" s="83">
        <v>87.699694633939885</v>
      </c>
      <c r="N1380" s="83">
        <v>29821437.401081484</v>
      </c>
      <c r="O1380" s="83" t="s">
        <v>851</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850</v>
      </c>
      <c r="H1381" s="84">
        <f t="shared" si="37"/>
        <v>-1.1069783917817988E-2</v>
      </c>
      <c r="J1381" s="83">
        <v>87.482987784870772</v>
      </c>
      <c r="K1381" s="83">
        <v>89.338453507723344</v>
      </c>
      <c r="L1381" s="83">
        <v>87.341573381722426</v>
      </c>
      <c r="M1381" s="83">
        <v>88.225568728105159</v>
      </c>
      <c r="N1381" s="83">
        <v>32193695.273909763</v>
      </c>
      <c r="O1381" s="83" t="s">
        <v>850</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849</v>
      </c>
      <c r="H1382" s="84">
        <f t="shared" si="37"/>
        <v>3.6980704422773236E-3</v>
      </c>
      <c r="J1382" s="83">
        <v>88.56206850291602</v>
      </c>
      <c r="K1382" s="83">
        <v>88.695276685559008</v>
      </c>
      <c r="L1382" s="83">
        <v>87.480000541670464</v>
      </c>
      <c r="M1382" s="83">
        <v>87.632101422157717</v>
      </c>
      <c r="N1382" s="83">
        <v>24558136.107654128</v>
      </c>
      <c r="O1382" s="83" t="s">
        <v>849</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848</v>
      </c>
      <c r="H1383" s="84">
        <f t="shared" si="37"/>
        <v>3.6933341275986464E-3</v>
      </c>
      <c r="J1383" s="83">
        <v>88.241971228206722</v>
      </c>
      <c r="K1383" s="83">
        <v>88.539209382319925</v>
      </c>
      <c r="L1383" s="83">
        <v>86.501810110613576</v>
      </c>
      <c r="M1383" s="83">
        <v>87.967105090141132</v>
      </c>
      <c r="N1383" s="83">
        <v>27418981.083081249</v>
      </c>
      <c r="O1383" s="83" t="s">
        <v>848</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847</v>
      </c>
      <c r="H1384" s="84">
        <f t="shared" si="37"/>
        <v>-1.0710408169253949E-2</v>
      </c>
      <c r="J1384" s="83">
        <v>88.679371230915081</v>
      </c>
      <c r="K1384" s="83">
        <v>91.171557155437426</v>
      </c>
      <c r="L1384" s="83">
        <v>87.868198014528701</v>
      </c>
      <c r="M1384" s="83">
        <v>90.065133966768357</v>
      </c>
      <c r="N1384" s="83">
        <v>30330384.814482469</v>
      </c>
      <c r="O1384" s="83" t="s">
        <v>847</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846</v>
      </c>
      <c r="H1385" s="84">
        <f t="shared" si="37"/>
        <v>6.7181627156767121E-3</v>
      </c>
      <c r="J1385" s="83">
        <v>90.390201696053879</v>
      </c>
      <c r="K1385" s="83">
        <v>90.556711924357629</v>
      </c>
      <c r="L1385" s="83">
        <v>89.279538709631268</v>
      </c>
      <c r="M1385" s="83">
        <v>89.970198284362326</v>
      </c>
      <c r="N1385" s="83">
        <v>22056714.998314232</v>
      </c>
      <c r="O1385" s="83" t="s">
        <v>846</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845</v>
      </c>
      <c r="H1386" s="84">
        <f t="shared" si="37"/>
        <v>3.2441678709416166E-4</v>
      </c>
      <c r="J1386" s="83">
        <v>90.436426923612828</v>
      </c>
      <c r="K1386" s="83">
        <v>91.07711851848903</v>
      </c>
      <c r="L1386" s="83">
        <v>89.755474646669143</v>
      </c>
      <c r="M1386" s="83">
        <v>90.412568741646922</v>
      </c>
      <c r="N1386" s="83">
        <v>26575959.597674757</v>
      </c>
      <c r="O1386" s="83" t="s">
        <v>845</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844</v>
      </c>
      <c r="H1387" s="84">
        <f t="shared" si="37"/>
        <v>6.831020030844126E-3</v>
      </c>
      <c r="J1387" s="83">
        <v>90.859412608050107</v>
      </c>
      <c r="K1387" s="83">
        <v>91.116385109641271</v>
      </c>
      <c r="L1387" s="83">
        <v>90.312662604664666</v>
      </c>
      <c r="M1387" s="83">
        <v>90.686937834254877</v>
      </c>
      <c r="N1387" s="83">
        <v>27727162.151131861</v>
      </c>
      <c r="O1387" s="83" t="s">
        <v>844</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843</v>
      </c>
      <c r="H1388" s="84">
        <f t="shared" si="37"/>
        <v>0</v>
      </c>
      <c r="J1388" s="83">
        <v>90.798773062220093</v>
      </c>
      <c r="K1388" s="83">
        <v>91.814236932144141</v>
      </c>
      <c r="L1388" s="83">
        <v>90.593990333679358</v>
      </c>
      <c r="M1388" s="83">
        <v>90.661588515916108</v>
      </c>
      <c r="N1388" s="83">
        <v>24691866.330877289</v>
      </c>
      <c r="O1388" s="83" t="s">
        <v>843</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842</v>
      </c>
      <c r="H1389" s="84">
        <f t="shared" si="37"/>
        <v>5.3397768629555031E-3</v>
      </c>
      <c r="J1389" s="83">
        <v>90.857424426219623</v>
      </c>
      <c r="K1389" s="83">
        <v>91.240149428589433</v>
      </c>
      <c r="L1389" s="83">
        <v>88.944917766650235</v>
      </c>
      <c r="M1389" s="83">
        <v>89.373743735214575</v>
      </c>
      <c r="N1389" s="83">
        <v>24585920.286723059</v>
      </c>
      <c r="O1389" s="83" t="s">
        <v>842</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841</v>
      </c>
      <c r="H1390" s="84">
        <f t="shared" si="37"/>
        <v>1.1312217194567875E-3</v>
      </c>
      <c r="J1390" s="83">
        <v>89.373743735214575</v>
      </c>
      <c r="K1390" s="83">
        <v>90.702346243441198</v>
      </c>
      <c r="L1390" s="83">
        <v>87.945732135463331</v>
      </c>
      <c r="M1390" s="83">
        <v>88.194254864274896</v>
      </c>
      <c r="N1390" s="83">
        <v>34987644.959399015</v>
      </c>
      <c r="O1390" s="83" t="s">
        <v>841</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840</v>
      </c>
      <c r="H1391" s="84">
        <f t="shared" si="37"/>
        <v>-2.2795440911816955E-3</v>
      </c>
      <c r="J1391" s="83">
        <v>87.516781905534572</v>
      </c>
      <c r="K1391" s="83">
        <v>88.874953648035202</v>
      </c>
      <c r="L1391" s="83">
        <v>87.231477812858898</v>
      </c>
      <c r="M1391" s="83">
        <v>88.53296152091761</v>
      </c>
      <c r="N1391" s="83">
        <v>36693545.26890935</v>
      </c>
      <c r="O1391" s="83" t="s">
        <v>840</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839</v>
      </c>
      <c r="H1392" s="84">
        <f t="shared" ref="H1392:H1455" si="39">B1392/E1392-1</f>
        <v>-4.3376161060193485E-4</v>
      </c>
      <c r="J1392" s="83">
        <v>89.129689445067058</v>
      </c>
      <c r="K1392" s="83">
        <v>89.667000555212226</v>
      </c>
      <c r="L1392" s="83">
        <v>88.098320120499068</v>
      </c>
      <c r="M1392" s="83">
        <v>88.130633045699142</v>
      </c>
      <c r="N1392" s="83">
        <v>17803522.523506604</v>
      </c>
      <c r="O1392" s="83" t="s">
        <v>839</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838</v>
      </c>
      <c r="H1393" s="84">
        <f t="shared" si="39"/>
        <v>-1.4385470674619372E-3</v>
      </c>
      <c r="J1393" s="83">
        <v>88.048128470188274</v>
      </c>
      <c r="K1393" s="83">
        <v>88.401522820103736</v>
      </c>
      <c r="L1393" s="83">
        <v>87.308022813332855</v>
      </c>
      <c r="M1393" s="83">
        <v>88.12069213654668</v>
      </c>
      <c r="N1393" s="83">
        <v>21046807.36853642</v>
      </c>
      <c r="O1393" s="83" t="s">
        <v>838</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837</v>
      </c>
      <c r="H1394" s="84">
        <f t="shared" si="39"/>
        <v>8.2170261615612805E-3</v>
      </c>
      <c r="J1394" s="83">
        <v>87.921376908039804</v>
      </c>
      <c r="K1394" s="83">
        <v>88.05657327251329</v>
      </c>
      <c r="L1394" s="83">
        <v>85.874041697635562</v>
      </c>
      <c r="M1394" s="83">
        <v>86.013716441682234</v>
      </c>
      <c r="N1394" s="83">
        <v>31781861.714502793</v>
      </c>
      <c r="O1394" s="83" t="s">
        <v>837</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836</v>
      </c>
      <c r="H1395" s="84">
        <f t="shared" si="39"/>
        <v>4.264652126235724E-4</v>
      </c>
      <c r="J1395" s="83">
        <v>86.230428261205915</v>
      </c>
      <c r="K1395" s="83">
        <v>87.176802812520364</v>
      </c>
      <c r="L1395" s="83">
        <v>85.378492346839877</v>
      </c>
      <c r="M1395" s="83">
        <v>86.963073265742409</v>
      </c>
      <c r="N1395" s="83">
        <v>43496524.650654063</v>
      </c>
      <c r="O1395" s="83" t="s">
        <v>836</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835</v>
      </c>
      <c r="H1396" s="84">
        <f t="shared" si="39"/>
        <v>-5.8463505983374908E-3</v>
      </c>
      <c r="J1396" s="83">
        <v>86.59475761118911</v>
      </c>
      <c r="K1396" s="83">
        <v>88.175864182342849</v>
      </c>
      <c r="L1396" s="83">
        <v>86.578360081542101</v>
      </c>
      <c r="M1396" s="83">
        <v>87.738961225092112</v>
      </c>
      <c r="N1396" s="83">
        <v>46548157.004872404</v>
      </c>
      <c r="O1396" s="83" t="s">
        <v>835</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834</v>
      </c>
      <c r="H1397" s="84">
        <f t="shared" si="39"/>
        <v>5.9064757008200353E-3</v>
      </c>
      <c r="J1397" s="83">
        <v>87.674842361058737</v>
      </c>
      <c r="K1397" s="83">
        <v>87.956652224167314</v>
      </c>
      <c r="L1397" s="83">
        <v>86.337044511866083</v>
      </c>
      <c r="M1397" s="83">
        <v>86.405388262289264</v>
      </c>
      <c r="N1397" s="83">
        <v>25146794.540223185</v>
      </c>
      <c r="O1397" s="83" t="s">
        <v>834</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833</v>
      </c>
      <c r="H1398" s="84">
        <f t="shared" si="39"/>
        <v>-1.2996411663600993E-2</v>
      </c>
      <c r="J1398" s="83">
        <v>86.822906446692684</v>
      </c>
      <c r="K1398" s="83">
        <v>88.149520773088824</v>
      </c>
      <c r="L1398" s="83">
        <v>86.791095537404814</v>
      </c>
      <c r="M1398" s="83">
        <v>87.739955316007368</v>
      </c>
      <c r="N1398" s="83">
        <v>23608826.557062138</v>
      </c>
      <c r="O1398" s="83" t="s">
        <v>833</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832</v>
      </c>
      <c r="H1399" s="84">
        <f t="shared" si="39"/>
        <v>1.8444048014996106E-3</v>
      </c>
      <c r="J1399" s="83">
        <v>87.984501681157951</v>
      </c>
      <c r="K1399" s="83">
        <v>88.72261418572829</v>
      </c>
      <c r="L1399" s="83">
        <v>87.827932362006649</v>
      </c>
      <c r="M1399" s="83">
        <v>88.321990576429471</v>
      </c>
      <c r="N1399" s="83">
        <v>23078653.720838763</v>
      </c>
      <c r="O1399" s="83" t="s">
        <v>832</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831</v>
      </c>
      <c r="H1400" s="84">
        <f t="shared" si="39"/>
        <v>4.070556309362372E-3</v>
      </c>
      <c r="J1400" s="83">
        <v>88.542683730068717</v>
      </c>
      <c r="K1400" s="83">
        <v>89.421952174149453</v>
      </c>
      <c r="L1400" s="83">
        <v>87.862223528128084</v>
      </c>
      <c r="M1400" s="83">
        <v>88.061543727089528</v>
      </c>
      <c r="N1400" s="83">
        <v>25083923.027123682</v>
      </c>
      <c r="O1400" s="83" t="s">
        <v>831</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830</v>
      </c>
      <c r="H1401" s="84">
        <f t="shared" si="39"/>
        <v>7.8419359779446918E-3</v>
      </c>
      <c r="J1401" s="83">
        <v>88.325971910545022</v>
      </c>
      <c r="K1401" s="83">
        <v>88.525784184509519</v>
      </c>
      <c r="L1401" s="83">
        <v>86.712065309642725</v>
      </c>
      <c r="M1401" s="83">
        <v>87.362200768213796</v>
      </c>
      <c r="N1401" s="83">
        <v>30189874.527286656</v>
      </c>
      <c r="O1401" s="83" t="s">
        <v>830</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829</v>
      </c>
      <c r="H1402" s="84">
        <f t="shared" si="39"/>
        <v>-6.5495501009976698E-3</v>
      </c>
      <c r="J1402" s="83">
        <v>86.975002356725369</v>
      </c>
      <c r="K1402" s="83">
        <v>87.891057135124797</v>
      </c>
      <c r="L1402" s="83">
        <v>86.764255082693154</v>
      </c>
      <c r="M1402" s="83">
        <v>86.865155310590666</v>
      </c>
      <c r="N1402" s="83">
        <v>25123537.110097416</v>
      </c>
      <c r="O1402" s="83" t="s">
        <v>829</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828</v>
      </c>
      <c r="H1403" s="84">
        <f t="shared" si="39"/>
        <v>6.4137804654551545E-4</v>
      </c>
      <c r="J1403" s="83">
        <v>87.117654403063213</v>
      </c>
      <c r="K1403" s="83">
        <v>87.689753724787423</v>
      </c>
      <c r="L1403" s="83">
        <v>86.851983605963639</v>
      </c>
      <c r="M1403" s="83">
        <v>86.982955084047333</v>
      </c>
      <c r="N1403" s="83">
        <v>25429585.576423693</v>
      </c>
      <c r="O1403" s="83" t="s">
        <v>828</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827</v>
      </c>
      <c r="H1404" s="84">
        <f t="shared" si="39"/>
        <v>1.7550882162762349E-3</v>
      </c>
      <c r="J1404" s="83">
        <v>86.50529439927152</v>
      </c>
      <c r="K1404" s="83">
        <v>87.629114178957408</v>
      </c>
      <c r="L1404" s="83">
        <v>85.357616437619711</v>
      </c>
      <c r="M1404" s="83">
        <v>86.043042123682</v>
      </c>
      <c r="N1404" s="83">
        <v>53036235.611246429</v>
      </c>
      <c r="O1404" s="83" t="s">
        <v>827</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826</v>
      </c>
      <c r="H1405" s="84">
        <f t="shared" si="39"/>
        <v>-2.5720779997607468E-2</v>
      </c>
      <c r="J1405" s="83">
        <v>87.629114178957408</v>
      </c>
      <c r="K1405" s="83">
        <v>90.365851439084921</v>
      </c>
      <c r="L1405" s="83">
        <v>87.480994632585706</v>
      </c>
      <c r="M1405" s="83">
        <v>89.015871005725927</v>
      </c>
      <c r="N1405" s="83">
        <v>45635061.445825733</v>
      </c>
      <c r="O1405" s="83" t="s">
        <v>826</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825</v>
      </c>
      <c r="H1406" s="84">
        <f t="shared" si="39"/>
        <v>9.6441015430559496E-4</v>
      </c>
      <c r="J1406" s="83">
        <v>87.566983496754517</v>
      </c>
      <c r="K1406" s="83">
        <v>88.097833015950584</v>
      </c>
      <c r="L1406" s="83">
        <v>86.503306217441022</v>
      </c>
      <c r="M1406" s="83">
        <v>87.179288039808469</v>
      </c>
      <c r="N1406" s="83">
        <v>33421993.391590003</v>
      </c>
      <c r="O1406" s="83" t="s">
        <v>825</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824</v>
      </c>
      <c r="H1407" s="84">
        <f t="shared" si="39"/>
        <v>2.64847011902547E-3</v>
      </c>
      <c r="J1407" s="83">
        <v>87.647504860889455</v>
      </c>
      <c r="K1407" s="83">
        <v>89.15206146111467</v>
      </c>
      <c r="L1407" s="83">
        <v>87.008304402386116</v>
      </c>
      <c r="M1407" s="83">
        <v>88.523796002679035</v>
      </c>
      <c r="N1407" s="83">
        <v>41561832.390114114</v>
      </c>
      <c r="O1407" s="83" t="s">
        <v>824</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823</v>
      </c>
      <c r="H1408" s="84">
        <f t="shared" si="39"/>
        <v>7.7269389188672211E-3</v>
      </c>
      <c r="J1408" s="83">
        <v>86.939712129234124</v>
      </c>
      <c r="K1408" s="83">
        <v>88.044892704259155</v>
      </c>
      <c r="L1408" s="83">
        <v>84.797456147787599</v>
      </c>
      <c r="M1408" s="83">
        <v>85.00869052636827</v>
      </c>
      <c r="N1408" s="83">
        <v>71843066.770515919</v>
      </c>
      <c r="O1408" s="83" t="s">
        <v>823</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822</v>
      </c>
      <c r="H1409" s="84">
        <f t="shared" si="39"/>
        <v>6.8173663437389731E-3</v>
      </c>
      <c r="J1409" s="83">
        <v>82.022938462426154</v>
      </c>
      <c r="K1409" s="83">
        <v>82.594043693235122</v>
      </c>
      <c r="L1409" s="83">
        <v>80.353367740724636</v>
      </c>
      <c r="M1409" s="83">
        <v>81.106883684026727</v>
      </c>
      <c r="N1409" s="83">
        <v>33430604.27402411</v>
      </c>
      <c r="O1409" s="83" t="s">
        <v>822</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821</v>
      </c>
      <c r="H1410" s="84">
        <f t="shared" si="39"/>
        <v>-1.9777829053624352E-4</v>
      </c>
      <c r="J1410" s="83">
        <v>80.821082545893418</v>
      </c>
      <c r="K1410" s="83">
        <v>82.547818465676173</v>
      </c>
      <c r="L1410" s="83">
        <v>80.324037088270302</v>
      </c>
      <c r="M1410" s="83">
        <v>80.926953228367154</v>
      </c>
      <c r="N1410" s="83">
        <v>51010344.448664874</v>
      </c>
      <c r="O1410" s="83" t="s">
        <v>821</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820</v>
      </c>
      <c r="H1411" s="84">
        <f t="shared" si="39"/>
        <v>-5.7699960206925027E-3</v>
      </c>
      <c r="J1411" s="83">
        <v>80.571565726166611</v>
      </c>
      <c r="K1411" s="83">
        <v>83.851568701021634</v>
      </c>
      <c r="L1411" s="83">
        <v>79.748955493800338</v>
      </c>
      <c r="M1411" s="83">
        <v>83.111468014620797</v>
      </c>
      <c r="N1411" s="83">
        <v>87132111.028842121</v>
      </c>
      <c r="O1411" s="83" t="s">
        <v>820</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819</v>
      </c>
      <c r="H1412" s="84">
        <f t="shared" si="39"/>
        <v>9.6896643580182129E-3</v>
      </c>
      <c r="J1412" s="83">
        <v>77.898952300527057</v>
      </c>
      <c r="K1412" s="83">
        <v>79.214631626855478</v>
      </c>
      <c r="L1412" s="83">
        <v>75.662247741222984</v>
      </c>
      <c r="M1412" s="83">
        <v>75.66821228671445</v>
      </c>
      <c r="N1412" s="83">
        <v>40299412.644844517</v>
      </c>
      <c r="O1412" s="83" t="s">
        <v>819</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818</v>
      </c>
      <c r="H1413" s="84">
        <f t="shared" si="39"/>
        <v>-1.6583095729688857E-2</v>
      </c>
      <c r="J1413" s="83">
        <v>75.382908194038777</v>
      </c>
      <c r="K1413" s="83">
        <v>77.606192525987026</v>
      </c>
      <c r="L1413" s="83">
        <v>75.283499102514156</v>
      </c>
      <c r="M1413" s="83">
        <v>77.526168207309709</v>
      </c>
      <c r="N1413" s="83">
        <v>36897208.733583353</v>
      </c>
      <c r="O1413" s="83" t="s">
        <v>818</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817</v>
      </c>
      <c r="H1414" s="84">
        <f t="shared" si="39"/>
        <v>-4.516625024024834E-3</v>
      </c>
      <c r="J1414" s="83">
        <v>79.739014584647876</v>
      </c>
      <c r="K1414" s="83">
        <v>79.867500835443451</v>
      </c>
      <c r="L1414" s="83">
        <v>78.671360941673399</v>
      </c>
      <c r="M1414" s="83">
        <v>79.312052536549615</v>
      </c>
      <c r="N1414" s="83">
        <v>24726148.909540184</v>
      </c>
      <c r="O1414" s="83" t="s">
        <v>817</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816</v>
      </c>
      <c r="H1415" s="84">
        <f t="shared" si="39"/>
        <v>-7.9857465559478591E-3</v>
      </c>
      <c r="J1415" s="83">
        <v>79.052594807670332</v>
      </c>
      <c r="K1415" s="83">
        <v>81.427975049651266</v>
      </c>
      <c r="L1415" s="83">
        <v>78.359216394286079</v>
      </c>
      <c r="M1415" s="83">
        <v>80.770383909215866</v>
      </c>
      <c r="N1415" s="83">
        <v>37285402.604064912</v>
      </c>
      <c r="O1415" s="83" t="s">
        <v>816</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815</v>
      </c>
      <c r="H1416" s="84">
        <f t="shared" si="39"/>
        <v>-5.977850490812564E-4</v>
      </c>
      <c r="J1416" s="83">
        <v>81.565159595955251</v>
      </c>
      <c r="K1416" s="83">
        <v>81.632757778191987</v>
      </c>
      <c r="L1416" s="83">
        <v>80.546713453285463</v>
      </c>
      <c r="M1416" s="83">
        <v>80.823065757269333</v>
      </c>
      <c r="N1416" s="83">
        <v>27680446.102038406</v>
      </c>
      <c r="O1416" s="83" t="s">
        <v>815</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814</v>
      </c>
      <c r="H1417" s="84">
        <f t="shared" si="39"/>
        <v>4.7927378911953866E-3</v>
      </c>
      <c r="J1417" s="83">
        <v>80.289243906236678</v>
      </c>
      <c r="K1417" s="83">
        <v>80.620276181013679</v>
      </c>
      <c r="L1417" s="83">
        <v>78.781705033265737</v>
      </c>
      <c r="M1417" s="83">
        <v>79.181826626652352</v>
      </c>
      <c r="N1417" s="83">
        <v>28851324.924235132</v>
      </c>
      <c r="O1417" s="83" t="s">
        <v>814</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813</v>
      </c>
      <c r="H1418" s="84">
        <f t="shared" si="39"/>
        <v>-1.8071716178943431E-3</v>
      </c>
      <c r="J1418" s="83">
        <v>79.194754779005123</v>
      </c>
      <c r="K1418" s="83">
        <v>80.458239361828547</v>
      </c>
      <c r="L1418" s="83">
        <v>78.117160226878184</v>
      </c>
      <c r="M1418" s="83">
        <v>78.201652984219535</v>
      </c>
      <c r="N1418" s="83">
        <v>51672235.619692229</v>
      </c>
      <c r="O1418" s="83" t="s">
        <v>813</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812</v>
      </c>
      <c r="H1419" s="84">
        <f t="shared" si="39"/>
        <v>-2.2188411309753686E-4</v>
      </c>
      <c r="J1419" s="83">
        <v>77.336798858409878</v>
      </c>
      <c r="K1419" s="83">
        <v>78.40892094004839</v>
      </c>
      <c r="L1419" s="83">
        <v>75.832734333187716</v>
      </c>
      <c r="M1419" s="83">
        <v>75.901326606339708</v>
      </c>
      <c r="N1419" s="83">
        <v>45118046.359863818</v>
      </c>
      <c r="O1419" s="83" t="s">
        <v>812</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811</v>
      </c>
      <c r="H1420" s="84">
        <f t="shared" si="39"/>
        <v>-1.9138307836403246E-2</v>
      </c>
      <c r="J1420" s="83">
        <v>76.277092972302782</v>
      </c>
      <c r="K1420" s="83">
        <v>78.938274352417025</v>
      </c>
      <c r="L1420" s="83">
        <v>75.948545924813899</v>
      </c>
      <c r="M1420" s="83">
        <v>78.556046395504836</v>
      </c>
      <c r="N1420" s="83">
        <v>32332555.812601846</v>
      </c>
      <c r="O1420" s="83" t="s">
        <v>811</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810</v>
      </c>
      <c r="H1421" s="84">
        <f t="shared" si="39"/>
        <v>-5.176984250740535E-3</v>
      </c>
      <c r="J1421" s="83">
        <v>78.185747529575607</v>
      </c>
      <c r="K1421" s="83">
        <v>78.589348441165583</v>
      </c>
      <c r="L1421" s="83">
        <v>77.688205026494856</v>
      </c>
      <c r="M1421" s="83">
        <v>77.829862981917444</v>
      </c>
      <c r="N1421" s="83">
        <v>28873355.102425199</v>
      </c>
      <c r="O1421" s="83" t="s">
        <v>810</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809</v>
      </c>
      <c r="H1422" s="84">
        <f t="shared" si="39"/>
        <v>1.1244496531627179E-2</v>
      </c>
      <c r="J1422" s="83">
        <v>77.495848434394702</v>
      </c>
      <c r="K1422" s="83">
        <v>78.289878552947641</v>
      </c>
      <c r="L1422" s="83">
        <v>76.795014339146093</v>
      </c>
      <c r="M1422" s="83">
        <v>76.900387976162193</v>
      </c>
      <c r="N1422" s="83">
        <v>30999518.783818886</v>
      </c>
      <c r="O1422" s="83" t="s">
        <v>809</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808</v>
      </c>
      <c r="H1423" s="84">
        <f t="shared" si="39"/>
        <v>-8.0069517720813277E-3</v>
      </c>
      <c r="J1423" s="83">
        <v>77.940704118967389</v>
      </c>
      <c r="K1423" s="83">
        <v>78.915117004546346</v>
      </c>
      <c r="L1423" s="83">
        <v>77.068389340838806</v>
      </c>
      <c r="M1423" s="83">
        <v>78.463098894929303</v>
      </c>
      <c r="N1423" s="83">
        <v>38849364.185601816</v>
      </c>
      <c r="O1423" s="83" t="s">
        <v>808</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807</v>
      </c>
      <c r="H1424" s="84">
        <f t="shared" si="39"/>
        <v>-6.1488073167715873E-3</v>
      </c>
      <c r="J1424" s="83">
        <v>78.119645454166303</v>
      </c>
      <c r="K1424" s="83">
        <v>79.030227762077288</v>
      </c>
      <c r="L1424" s="83">
        <v>77.698145935647318</v>
      </c>
      <c r="M1424" s="83">
        <v>78.71858026014759</v>
      </c>
      <c r="N1424" s="83">
        <v>32211198.703156665</v>
      </c>
      <c r="O1424" s="83" t="s">
        <v>807</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806</v>
      </c>
      <c r="H1425" s="84">
        <f t="shared" si="39"/>
        <v>8.0338793049761215E-3</v>
      </c>
      <c r="J1425" s="83">
        <v>77.993887982933074</v>
      </c>
      <c r="K1425" s="83">
        <v>79.222087308719821</v>
      </c>
      <c r="L1425" s="83">
        <v>76.175690728493095</v>
      </c>
      <c r="M1425" s="83">
        <v>76.694114111248595</v>
      </c>
      <c r="N1425" s="83">
        <v>49946337.139295205</v>
      </c>
      <c r="O1425" s="83" t="s">
        <v>806</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805</v>
      </c>
      <c r="H1426" s="84">
        <f t="shared" si="39"/>
        <v>3.4963933600022923E-3</v>
      </c>
      <c r="J1426" s="83">
        <v>75.313321829971542</v>
      </c>
      <c r="K1426" s="83">
        <v>75.377937739462553</v>
      </c>
      <c r="L1426" s="83">
        <v>74.032435685676745</v>
      </c>
      <c r="M1426" s="83">
        <v>74.293384550928891</v>
      </c>
      <c r="N1426" s="83">
        <v>28881503.250522893</v>
      </c>
      <c r="O1426" s="83" t="s">
        <v>805</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804</v>
      </c>
      <c r="H1427" s="84">
        <f t="shared" si="39"/>
        <v>2.5717551435102681E-3</v>
      </c>
      <c r="J1427" s="83">
        <v>73.857480655047979</v>
      </c>
      <c r="K1427" s="83">
        <v>74.059773185846012</v>
      </c>
      <c r="L1427" s="83">
        <v>72.821632950906803</v>
      </c>
      <c r="M1427" s="83">
        <v>72.821632950906803</v>
      </c>
      <c r="N1427" s="83">
        <v>23897834.328477927</v>
      </c>
      <c r="O1427" s="83" t="s">
        <v>804</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803</v>
      </c>
      <c r="H1428" s="84">
        <f t="shared" si="39"/>
        <v>7.7036205213529829E-3</v>
      </c>
      <c r="J1428" s="83">
        <v>72.5830511312477</v>
      </c>
      <c r="K1428" s="83">
        <v>73.013989543006957</v>
      </c>
      <c r="L1428" s="83">
        <v>71.375727714681133</v>
      </c>
      <c r="M1428" s="83">
        <v>72.781869314296955</v>
      </c>
      <c r="N1428" s="83">
        <v>35130710.344887197</v>
      </c>
      <c r="O1428" s="83" t="s">
        <v>803</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802</v>
      </c>
      <c r="H1429" s="84">
        <f t="shared" si="39"/>
        <v>-1.4507606084867897E-2</v>
      </c>
      <c r="J1429" s="83">
        <v>72.242570022321289</v>
      </c>
      <c r="K1429" s="83">
        <v>73.898730457576121</v>
      </c>
      <c r="L1429" s="83">
        <v>72.001512916283218</v>
      </c>
      <c r="M1429" s="83">
        <v>73.343033635953461</v>
      </c>
      <c r="N1429" s="83">
        <v>25056521.106854398</v>
      </c>
      <c r="O1429" s="83" t="s">
        <v>802</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801</v>
      </c>
      <c r="H1430" s="84">
        <f t="shared" si="39"/>
        <v>1.0981891217726414E-2</v>
      </c>
      <c r="J1430" s="83">
        <v>73.861949093712013</v>
      </c>
      <c r="K1430" s="83">
        <v>73.970802048931475</v>
      </c>
      <c r="L1430" s="83">
        <v>72.780875223381713</v>
      </c>
      <c r="M1430" s="83">
        <v>72.877302042160593</v>
      </c>
      <c r="N1430" s="83">
        <v>22397488.658755623</v>
      </c>
      <c r="O1430" s="83" t="s">
        <v>801</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800</v>
      </c>
      <c r="H1431" s="84">
        <f t="shared" si="39"/>
        <v>6.5634024678393743E-3</v>
      </c>
      <c r="J1431" s="83">
        <v>72.490103630672181</v>
      </c>
      <c r="K1431" s="83">
        <v>73.721782274662289</v>
      </c>
      <c r="L1431" s="83">
        <v>72.117319537454833</v>
      </c>
      <c r="M1431" s="83">
        <v>72.669537040874133</v>
      </c>
      <c r="N1431" s="83">
        <v>25834075.743100643</v>
      </c>
      <c r="O1431" s="83" t="s">
        <v>800</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799</v>
      </c>
      <c r="H1432" s="84">
        <f t="shared" si="39"/>
        <v>-1.8055197317512484E-3</v>
      </c>
      <c r="J1432" s="83">
        <v>74.064246594964629</v>
      </c>
      <c r="K1432" s="83">
        <v>74.509102279537331</v>
      </c>
      <c r="L1432" s="83">
        <v>73.523461137070669</v>
      </c>
      <c r="M1432" s="83">
        <v>73.77496613862796</v>
      </c>
      <c r="N1432" s="83">
        <v>35801494.062727347</v>
      </c>
      <c r="O1432" s="83" t="s">
        <v>799</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798</v>
      </c>
      <c r="H1433" s="84">
        <f t="shared" si="39"/>
        <v>5.2607502287280727E-3</v>
      </c>
      <c r="J1433" s="83">
        <v>73.045800452294827</v>
      </c>
      <c r="K1433" s="83">
        <v>74.047347049405445</v>
      </c>
      <c r="L1433" s="83">
        <v>72.562672267485169</v>
      </c>
      <c r="M1433" s="83">
        <v>72.906627724160359</v>
      </c>
      <c r="N1433" s="83">
        <v>34234454.291909091</v>
      </c>
      <c r="O1433" s="83" t="s">
        <v>798</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797</v>
      </c>
      <c r="H1434" s="84">
        <f t="shared" si="39"/>
        <v>-5.0189023595357263E-3</v>
      </c>
      <c r="J1434" s="83">
        <v>73.032380224939004</v>
      </c>
      <c r="K1434" s="83">
        <v>73.396873599923211</v>
      </c>
      <c r="L1434" s="83">
        <v>72.509244851245256</v>
      </c>
      <c r="M1434" s="83">
        <v>73.085067043447069</v>
      </c>
      <c r="N1434" s="83">
        <v>19698439.749999281</v>
      </c>
      <c r="O1434" s="83" t="s">
        <v>797</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796</v>
      </c>
      <c r="H1435" s="84">
        <f t="shared" si="39"/>
        <v>3.0577060698717684E-3</v>
      </c>
      <c r="J1435" s="83">
        <v>72.793301359822294</v>
      </c>
      <c r="K1435" s="83">
        <v>73.403673181783489</v>
      </c>
      <c r="L1435" s="83">
        <v>72.036852848320223</v>
      </c>
      <c r="M1435" s="83">
        <v>73.274938408259104</v>
      </c>
      <c r="N1435" s="83">
        <v>40397532.44304812</v>
      </c>
      <c r="O1435" s="83" t="s">
        <v>796</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795</v>
      </c>
      <c r="H1436" s="84">
        <f t="shared" si="39"/>
        <v>1.9171637402335628E-2</v>
      </c>
      <c r="J1436" s="83">
        <v>71.821080444711455</v>
      </c>
      <c r="K1436" s="83">
        <v>72.071591355353505</v>
      </c>
      <c r="L1436" s="83">
        <v>70.249422707707112</v>
      </c>
      <c r="M1436" s="83">
        <v>71.208223395462142</v>
      </c>
      <c r="N1436" s="83">
        <v>26624828.367376737</v>
      </c>
      <c r="O1436" s="83" t="s">
        <v>795</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794</v>
      </c>
      <c r="H1437" s="84">
        <f t="shared" si="39"/>
        <v>7.3909081704970347E-3</v>
      </c>
      <c r="J1437" s="83">
        <v>70.992505666853702</v>
      </c>
      <c r="K1437" s="83">
        <v>71.75888514659907</v>
      </c>
      <c r="L1437" s="83">
        <v>70.07595384299664</v>
      </c>
      <c r="M1437" s="83">
        <v>70.134605206996184</v>
      </c>
      <c r="N1437" s="83">
        <v>29176727.757153958</v>
      </c>
      <c r="O1437" s="83" t="s">
        <v>794</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793</v>
      </c>
      <c r="H1438" s="84">
        <f t="shared" si="39"/>
        <v>-2.4895178197064882E-2</v>
      </c>
      <c r="J1438" s="83">
        <v>70.342370208282645</v>
      </c>
      <c r="K1438" s="83">
        <v>72.616353176908461</v>
      </c>
      <c r="L1438" s="83">
        <v>69.969089069607676</v>
      </c>
      <c r="M1438" s="83">
        <v>72.507997267146607</v>
      </c>
      <c r="N1438" s="83">
        <v>33344032.715346619</v>
      </c>
      <c r="O1438" s="83" t="s">
        <v>793</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792</v>
      </c>
      <c r="H1439" s="84">
        <f t="shared" si="39"/>
        <v>5.3775856949620504E-3</v>
      </c>
      <c r="J1439" s="83">
        <v>72.840023632838864</v>
      </c>
      <c r="K1439" s="83">
        <v>73.041824088633859</v>
      </c>
      <c r="L1439" s="83">
        <v>71.302662032410524</v>
      </c>
      <c r="M1439" s="83">
        <v>72.076064764472108</v>
      </c>
      <c r="N1439" s="83">
        <v>31852237.57140585</v>
      </c>
      <c r="O1439" s="83" t="s">
        <v>792</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791</v>
      </c>
      <c r="H1440" s="84">
        <f t="shared" si="39"/>
        <v>4.0603055213497274E-3</v>
      </c>
      <c r="J1440" s="83">
        <v>71.135157713191546</v>
      </c>
      <c r="K1440" s="83">
        <v>71.99007590030331</v>
      </c>
      <c r="L1440" s="83">
        <v>69.911928841981023</v>
      </c>
      <c r="M1440" s="83">
        <v>71.577533140930697</v>
      </c>
      <c r="N1440" s="83">
        <v>58119975.86326161</v>
      </c>
      <c r="O1440" s="83" t="s">
        <v>791</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790</v>
      </c>
      <c r="H1441" s="84">
        <f t="shared" si="39"/>
        <v>-1.4348500517063045E-2</v>
      </c>
      <c r="J1441" s="83">
        <v>72.568139767519014</v>
      </c>
      <c r="K1441" s="83">
        <v>74.706091335302531</v>
      </c>
      <c r="L1441" s="83">
        <v>71.431893851392545</v>
      </c>
      <c r="M1441" s="83">
        <v>74.457906597402143</v>
      </c>
      <c r="N1441" s="83">
        <v>62446642.503137842</v>
      </c>
      <c r="O1441" s="83" t="s">
        <v>790</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789</v>
      </c>
      <c r="H1442" s="84">
        <f t="shared" si="39"/>
        <v>6.8846254241710092E-3</v>
      </c>
      <c r="J1442" s="83">
        <v>74.334639323911603</v>
      </c>
      <c r="K1442" s="83">
        <v>74.969281875568541</v>
      </c>
      <c r="L1442" s="83">
        <v>73.065687241054334</v>
      </c>
      <c r="M1442" s="83">
        <v>74.358000460419902</v>
      </c>
      <c r="N1442" s="83">
        <v>37818492.678496107</v>
      </c>
      <c r="O1442" s="83" t="s">
        <v>789</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788</v>
      </c>
      <c r="H1443" s="84">
        <f t="shared" si="39"/>
        <v>-7.966603996048649E-3</v>
      </c>
      <c r="J1443" s="83">
        <v>75.59564364990149</v>
      </c>
      <c r="K1443" s="83">
        <v>77.638500480732532</v>
      </c>
      <c r="L1443" s="83">
        <v>75.5419577700236</v>
      </c>
      <c r="M1443" s="83">
        <v>77.317409115107992</v>
      </c>
      <c r="N1443" s="83">
        <v>26401991.606067911</v>
      </c>
      <c r="O1443" s="83" t="s">
        <v>788</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787</v>
      </c>
      <c r="H1444" s="84">
        <f t="shared" si="39"/>
        <v>-2.8710881424059975E-3</v>
      </c>
      <c r="J1444" s="83">
        <v>76.616570049404814</v>
      </c>
      <c r="K1444" s="83">
        <v>77.517713464075541</v>
      </c>
      <c r="L1444" s="83">
        <v>76.13916285781238</v>
      </c>
      <c r="M1444" s="83">
        <v>76.346182290912409</v>
      </c>
      <c r="N1444" s="83">
        <v>26779884.60784325</v>
      </c>
      <c r="O1444" s="83" t="s">
        <v>787</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786</v>
      </c>
      <c r="H1445" s="84">
        <f t="shared" si="39"/>
        <v>2.8702270381837369E-3</v>
      </c>
      <c r="J1445" s="83">
        <v>75.515122285766537</v>
      </c>
      <c r="K1445" s="83">
        <v>77.737904601802583</v>
      </c>
      <c r="L1445" s="83">
        <v>75.339168193767946</v>
      </c>
      <c r="M1445" s="83">
        <v>76.495544450928165</v>
      </c>
      <c r="N1445" s="83">
        <v>34133477.612150244</v>
      </c>
      <c r="O1445" s="83" t="s">
        <v>786</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785</v>
      </c>
      <c r="H1446" s="84">
        <f t="shared" si="39"/>
        <v>-5.0883163182628977E-3</v>
      </c>
      <c r="J1446" s="83">
        <v>75.58669683166427</v>
      </c>
      <c r="K1446" s="83">
        <v>78.294600484795069</v>
      </c>
      <c r="L1446" s="83">
        <v>74.425598642656638</v>
      </c>
      <c r="M1446" s="83">
        <v>76.346182290912409</v>
      </c>
      <c r="N1446" s="83">
        <v>32131608.397293743</v>
      </c>
      <c r="O1446" s="83" t="s">
        <v>785</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784</v>
      </c>
      <c r="H1447" s="84">
        <f t="shared" si="39"/>
        <v>-2.3244706256965619E-2</v>
      </c>
      <c r="J1447" s="83">
        <v>76.148358198778396</v>
      </c>
      <c r="K1447" s="83">
        <v>78.736031526164751</v>
      </c>
      <c r="L1447" s="83">
        <v>75.839449417320211</v>
      </c>
      <c r="M1447" s="83">
        <v>77.570902298495795</v>
      </c>
      <c r="N1447" s="83">
        <v>32563560.840892557</v>
      </c>
      <c r="O1447" s="83" t="s">
        <v>784</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783</v>
      </c>
      <c r="H1448" s="84">
        <f t="shared" si="39"/>
        <v>6.6581760144448499E-3</v>
      </c>
      <c r="J1448" s="83">
        <v>77.387989570090483</v>
      </c>
      <c r="K1448" s="83">
        <v>77.986432301068731</v>
      </c>
      <c r="L1448" s="83">
        <v>76.348722193200857</v>
      </c>
      <c r="M1448" s="83">
        <v>77.416321161174992</v>
      </c>
      <c r="N1448" s="83">
        <v>35705064.250795856</v>
      </c>
      <c r="O1448" s="83" t="s">
        <v>783</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782</v>
      </c>
      <c r="H1449" s="84">
        <f t="shared" si="39"/>
        <v>-1.0279618555034786E-2</v>
      </c>
      <c r="J1449" s="83">
        <v>76.166748880710458</v>
      </c>
      <c r="K1449" s="83">
        <v>77.731199458579255</v>
      </c>
      <c r="L1449" s="83">
        <v>75.94904297027152</v>
      </c>
      <c r="M1449" s="83">
        <v>76.222417971964248</v>
      </c>
      <c r="N1449" s="83">
        <v>52528072.834328927</v>
      </c>
      <c r="O1449" s="83" t="s">
        <v>782</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781</v>
      </c>
      <c r="H1450" s="84">
        <f t="shared" si="39"/>
        <v>-9.2834440003773944E-3</v>
      </c>
      <c r="J1450" s="83">
        <v>79.081920489670097</v>
      </c>
      <c r="K1450" s="83">
        <v>81.769445279038351</v>
      </c>
      <c r="L1450" s="83">
        <v>76.923376328577262</v>
      </c>
      <c r="M1450" s="83">
        <v>80.733105499894137</v>
      </c>
      <c r="N1450" s="83">
        <v>52481477.498540625</v>
      </c>
      <c r="O1450" s="83" t="s">
        <v>781</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780</v>
      </c>
      <c r="H1451" s="84">
        <f t="shared" si="39"/>
        <v>-2.9509800923518958E-2</v>
      </c>
      <c r="J1451" s="83">
        <v>81.606911414395583</v>
      </c>
      <c r="K1451" s="83">
        <v>84.980577635285115</v>
      </c>
      <c r="L1451" s="83">
        <v>80.275828649335423</v>
      </c>
      <c r="M1451" s="83">
        <v>84.980577635285115</v>
      </c>
      <c r="N1451" s="83">
        <v>62524723.892686374</v>
      </c>
      <c r="O1451" s="83" t="s">
        <v>780</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779</v>
      </c>
      <c r="H1452" s="84">
        <f t="shared" si="39"/>
        <v>8.5905381358533095E-3</v>
      </c>
      <c r="J1452" s="83">
        <v>85.903372350089896</v>
      </c>
      <c r="K1452" s="83">
        <v>86.146919653870668</v>
      </c>
      <c r="L1452" s="83">
        <v>82.824180710569195</v>
      </c>
      <c r="M1452" s="83">
        <v>83.194245965133348</v>
      </c>
      <c r="N1452" s="83">
        <v>50522139.60486567</v>
      </c>
      <c r="O1452" s="83" t="s">
        <v>779</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778</v>
      </c>
      <c r="H1453" s="84">
        <f t="shared" si="39"/>
        <v>6.8674062334916908E-3</v>
      </c>
      <c r="J1453" s="83">
        <v>82.544836192930433</v>
      </c>
      <c r="K1453" s="83">
        <v>82.79435301265724</v>
      </c>
      <c r="L1453" s="83">
        <v>81.128753684162135</v>
      </c>
      <c r="M1453" s="83">
        <v>81.347950730973949</v>
      </c>
      <c r="N1453" s="83">
        <v>36750260.403446153</v>
      </c>
      <c r="O1453" s="83" t="s">
        <v>778</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777</v>
      </c>
      <c r="H1454" s="84">
        <f t="shared" si="39"/>
        <v>-2.9815516491707994E-3</v>
      </c>
      <c r="J1454" s="83">
        <v>81.226179564310854</v>
      </c>
      <c r="K1454" s="83">
        <v>81.911351757189749</v>
      </c>
      <c r="L1454" s="83">
        <v>81.0338229722107</v>
      </c>
      <c r="M1454" s="83">
        <v>81.907623916257592</v>
      </c>
      <c r="N1454" s="83">
        <v>36684894.148706861</v>
      </c>
      <c r="O1454" s="83" t="s">
        <v>777</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776</v>
      </c>
      <c r="H1455" s="84">
        <f t="shared" si="39"/>
        <v>3.1450457744284233E-3</v>
      </c>
      <c r="J1455" s="83">
        <v>81.734652097004741</v>
      </c>
      <c r="K1455" s="83">
        <v>81.871831672854142</v>
      </c>
      <c r="L1455" s="83">
        <v>81.055688001891539</v>
      </c>
      <c r="M1455" s="83">
        <v>81.191878457280282</v>
      </c>
      <c r="N1455" s="83">
        <v>30173940.37100672</v>
      </c>
      <c r="O1455" s="83" t="s">
        <v>776</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775</v>
      </c>
      <c r="H1456" s="84">
        <f t="shared" ref="H1456:H1519" si="41">B1456/E1456-1</f>
        <v>-4.684279557806148E-4</v>
      </c>
      <c r="J1456" s="83">
        <v>81.233630275720614</v>
      </c>
      <c r="K1456" s="83">
        <v>82.261023236627622</v>
      </c>
      <c r="L1456" s="83">
        <v>80.807165273079974</v>
      </c>
      <c r="M1456" s="83">
        <v>82.195418206675953</v>
      </c>
      <c r="N1456" s="83">
        <v>37453355.049298398</v>
      </c>
      <c r="O1456" s="83" t="s">
        <v>775</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774</v>
      </c>
      <c r="H1457" s="84">
        <f t="shared" si="41"/>
        <v>8.4609313338597225E-3</v>
      </c>
      <c r="J1457" s="83">
        <v>82.130797326730374</v>
      </c>
      <c r="K1457" s="83">
        <v>82.470776419744581</v>
      </c>
      <c r="L1457" s="83">
        <v>79.70620958444475</v>
      </c>
      <c r="M1457" s="83">
        <v>79.924909585798929</v>
      </c>
      <c r="N1457" s="83">
        <v>72047172.850642145</v>
      </c>
      <c r="O1457" s="83" t="s">
        <v>774</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773</v>
      </c>
      <c r="H1458" s="84">
        <f t="shared" si="41"/>
        <v>1.615508885298933E-3</v>
      </c>
      <c r="J1458" s="83">
        <v>79.935844585866633</v>
      </c>
      <c r="K1458" s="83">
        <v>80.104840041458488</v>
      </c>
      <c r="L1458" s="83">
        <v>78.636065743727571</v>
      </c>
      <c r="M1458" s="83">
        <v>78.636065743727571</v>
      </c>
      <c r="N1458" s="83">
        <v>42895151.083275758</v>
      </c>
      <c r="O1458" s="83" t="s">
        <v>773</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772</v>
      </c>
      <c r="H1459" s="84">
        <f t="shared" si="41"/>
        <v>2.3699320831545023E-3</v>
      </c>
      <c r="J1459" s="83">
        <v>78.94075957970513</v>
      </c>
      <c r="K1459" s="83">
        <v>80.231586633152403</v>
      </c>
      <c r="L1459" s="83">
        <v>78.561508925084112</v>
      </c>
      <c r="M1459" s="83">
        <v>79.228051854211301</v>
      </c>
      <c r="N1459" s="83">
        <v>28372233.934974838</v>
      </c>
      <c r="O1459" s="83" t="s">
        <v>772</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771</v>
      </c>
      <c r="H1460" s="84">
        <f t="shared" si="41"/>
        <v>4.669540924026494E-3</v>
      </c>
      <c r="J1460" s="83">
        <v>78.554058213674338</v>
      </c>
      <c r="K1460" s="83">
        <v>79.413946855362354</v>
      </c>
      <c r="L1460" s="83">
        <v>77.936976278035232</v>
      </c>
      <c r="M1460" s="83">
        <v>78.38555980354009</v>
      </c>
      <c r="N1460" s="83">
        <v>29101020.395940062</v>
      </c>
      <c r="O1460" s="83" t="s">
        <v>771</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770</v>
      </c>
      <c r="H1461" s="84">
        <f t="shared" si="41"/>
        <v>8.7955600272631163E-3</v>
      </c>
      <c r="J1461" s="83">
        <v>78.620165259538211</v>
      </c>
      <c r="K1461" s="83">
        <v>78.824947988078932</v>
      </c>
      <c r="L1461" s="83">
        <v>76.455532291589492</v>
      </c>
      <c r="M1461" s="83">
        <v>76.716481156841638</v>
      </c>
      <c r="N1461" s="83">
        <v>34340460.692715898</v>
      </c>
      <c r="O1461" s="83" t="s">
        <v>770</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769</v>
      </c>
      <c r="H1462" s="84">
        <f t="shared" si="41"/>
        <v>-5.4886856042370979E-3</v>
      </c>
      <c r="J1462" s="83">
        <v>76.919275703551875</v>
      </c>
      <c r="K1462" s="83">
        <v>78.219054545690923</v>
      </c>
      <c r="L1462" s="83">
        <v>76.7413334297228</v>
      </c>
      <c r="M1462" s="83">
        <v>77.206572948512616</v>
      </c>
      <c r="N1462" s="83">
        <v>33409640.39669621</v>
      </c>
      <c r="O1462" s="83" t="s">
        <v>769</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768</v>
      </c>
      <c r="H1463" s="84">
        <f t="shared" si="41"/>
        <v>7.3971633486635824E-4</v>
      </c>
      <c r="J1463" s="83">
        <v>77.469505025140677</v>
      </c>
      <c r="K1463" s="83">
        <v>77.661861617240831</v>
      </c>
      <c r="L1463" s="83">
        <v>75.735313423493579</v>
      </c>
      <c r="M1463" s="83">
        <v>75.858088621981068</v>
      </c>
      <c r="N1463" s="83">
        <v>40782708.480900906</v>
      </c>
      <c r="O1463" s="83" t="s">
        <v>768</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767</v>
      </c>
      <c r="H1464" s="84">
        <f t="shared" si="41"/>
        <v>2.2548640639108442E-4</v>
      </c>
      <c r="J1464" s="83">
        <v>75.450506376275527</v>
      </c>
      <c r="K1464" s="83">
        <v>75.829752060441976</v>
      </c>
      <c r="L1464" s="83">
        <v>74.952963873194776</v>
      </c>
      <c r="M1464" s="83">
        <v>75.285984329802275</v>
      </c>
      <c r="N1464" s="83">
        <v>27735893.746871121</v>
      </c>
      <c r="O1464" s="83" t="s">
        <v>767</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766</v>
      </c>
      <c r="H1465" s="84">
        <f t="shared" si="41"/>
        <v>1.1644832605530731E-3</v>
      </c>
      <c r="J1465" s="83">
        <v>74.94103478221183</v>
      </c>
      <c r="K1465" s="83">
        <v>75.6453481956638</v>
      </c>
      <c r="L1465" s="83">
        <v>74.699967735264607</v>
      </c>
      <c r="M1465" s="83">
        <v>75.335191830106965</v>
      </c>
      <c r="N1465" s="83">
        <v>27265111.856782056</v>
      </c>
      <c r="O1465" s="83" t="s">
        <v>766</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765</v>
      </c>
      <c r="H1466" s="84">
        <f t="shared" si="41"/>
        <v>6.7895247332683262E-4</v>
      </c>
      <c r="J1466" s="83">
        <v>75.473867512783812</v>
      </c>
      <c r="K1466" s="83">
        <v>76.408312973115301</v>
      </c>
      <c r="L1466" s="83">
        <v>74.954703532296463</v>
      </c>
      <c r="M1466" s="83">
        <v>75.070763646651457</v>
      </c>
      <c r="N1466" s="83">
        <v>29277161.227039624</v>
      </c>
      <c r="O1466" s="83" t="s">
        <v>765</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764</v>
      </c>
      <c r="H1467" s="84">
        <f t="shared" si="41"/>
        <v>5.8069748580698022E-3</v>
      </c>
      <c r="J1467" s="83">
        <v>74.885862736415646</v>
      </c>
      <c r="K1467" s="83">
        <v>75.172454176826577</v>
      </c>
      <c r="L1467" s="83">
        <v>73.823676593475028</v>
      </c>
      <c r="M1467" s="83">
        <v>73.840079093576591</v>
      </c>
      <c r="N1467" s="83">
        <v>28924014.452820253</v>
      </c>
      <c r="O1467" s="83" t="s">
        <v>764</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763</v>
      </c>
      <c r="H1468" s="84">
        <f t="shared" si="41"/>
        <v>-1.1857069010080101E-2</v>
      </c>
      <c r="J1468" s="83">
        <v>73.578628212412255</v>
      </c>
      <c r="K1468" s="83">
        <v>75.053864101092273</v>
      </c>
      <c r="L1468" s="83">
        <v>73.463318636698261</v>
      </c>
      <c r="M1468" s="83">
        <v>74.181047307051486</v>
      </c>
      <c r="N1468" s="83">
        <v>29260201.007665906</v>
      </c>
      <c r="O1468" s="83" t="s">
        <v>763</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762</v>
      </c>
      <c r="H1469" s="84">
        <f t="shared" si="41"/>
        <v>1.494088605950239E-3</v>
      </c>
      <c r="J1469" s="83">
        <v>74.362970914996126</v>
      </c>
      <c r="K1469" s="83">
        <v>74.759364667450569</v>
      </c>
      <c r="L1469" s="83">
        <v>73.218772271547678</v>
      </c>
      <c r="M1469" s="83">
        <v>73.919611337250871</v>
      </c>
      <c r="N1469" s="83">
        <v>25943904.731903899</v>
      </c>
      <c r="O1469" s="83" t="s">
        <v>762</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761</v>
      </c>
      <c r="H1470" s="84">
        <f t="shared" si="41"/>
        <v>3.6900369003689537E-3</v>
      </c>
      <c r="J1470" s="83">
        <v>74.282946596318808</v>
      </c>
      <c r="K1470" s="83">
        <v>75.394091716835305</v>
      </c>
      <c r="L1470" s="83">
        <v>73.64424318327309</v>
      </c>
      <c r="M1470" s="83">
        <v>74.556818643469143</v>
      </c>
      <c r="N1470" s="83">
        <v>31744098.568874706</v>
      </c>
      <c r="O1470" s="83" t="s">
        <v>761</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760</v>
      </c>
      <c r="H1471" s="84">
        <f t="shared" si="41"/>
        <v>8.6020093243153184E-3</v>
      </c>
      <c r="J1471" s="83">
        <v>74.561789098045367</v>
      </c>
      <c r="K1471" s="83">
        <v>74.67561250784108</v>
      </c>
      <c r="L1471" s="83">
        <v>72.86686408755051</v>
      </c>
      <c r="M1471" s="83">
        <v>73.152665225683805</v>
      </c>
      <c r="N1471" s="83">
        <v>40144577.712104112</v>
      </c>
      <c r="O1471" s="83" t="s">
        <v>760</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759</v>
      </c>
      <c r="H1472" s="84">
        <f t="shared" si="41"/>
        <v>1.7727586093692072E-3</v>
      </c>
      <c r="J1472" s="83">
        <v>73.245115680801703</v>
      </c>
      <c r="K1472" s="83">
        <v>73.682515683510076</v>
      </c>
      <c r="L1472" s="83">
        <v>72.740614541314244</v>
      </c>
      <c r="M1472" s="83">
        <v>73.030889088566141</v>
      </c>
      <c r="N1472" s="83">
        <v>39834525.587823659</v>
      </c>
      <c r="O1472" s="83" t="s">
        <v>759</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758</v>
      </c>
      <c r="H1473" s="84">
        <f t="shared" si="41"/>
        <v>6.7724586680830701E-3</v>
      </c>
      <c r="J1473" s="83">
        <v>72.815668405415337</v>
      </c>
      <c r="K1473" s="83">
        <v>73.839089973115918</v>
      </c>
      <c r="L1473" s="83">
        <v>72.50153567619752</v>
      </c>
      <c r="M1473" s="83">
        <v>73.392236165803581</v>
      </c>
      <c r="N1473" s="83">
        <v>38296074.751442015</v>
      </c>
      <c r="O1473" s="83" t="s">
        <v>758</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757</v>
      </c>
      <c r="H1474" s="84">
        <f t="shared" si="41"/>
        <v>1.127134095806559E-3</v>
      </c>
      <c r="J1474" s="83">
        <v>73.286867499242064</v>
      </c>
      <c r="K1474" s="83">
        <v>74.083134322354312</v>
      </c>
      <c r="L1474" s="83">
        <v>72.848970451076084</v>
      </c>
      <c r="M1474" s="83">
        <v>73.892765912084656</v>
      </c>
      <c r="N1474" s="83">
        <v>46907460.157654487</v>
      </c>
      <c r="O1474" s="83" t="s">
        <v>757</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756</v>
      </c>
      <c r="H1475" s="84">
        <f t="shared" si="41"/>
        <v>2.1706461846719982E-3</v>
      </c>
      <c r="J1475" s="83">
        <v>73.709853183679343</v>
      </c>
      <c r="K1475" s="83">
        <v>75.001674328041844</v>
      </c>
      <c r="L1475" s="83">
        <v>72.271900674775623</v>
      </c>
      <c r="M1475" s="83">
        <v>74.805838417738329</v>
      </c>
      <c r="N1475" s="83">
        <v>68988378.173651502</v>
      </c>
      <c r="O1475" s="83" t="s">
        <v>756</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755</v>
      </c>
      <c r="H1476" s="84">
        <f t="shared" si="41"/>
        <v>6.3231216609183072E-3</v>
      </c>
      <c r="J1476" s="83">
        <v>76.120026607693887</v>
      </c>
      <c r="K1476" s="83">
        <v>76.439129791487929</v>
      </c>
      <c r="L1476" s="83">
        <v>74.170117277438351</v>
      </c>
      <c r="M1476" s="83">
        <v>74.407705006182212</v>
      </c>
      <c r="N1476" s="83">
        <v>33626622.562705211</v>
      </c>
      <c r="O1476" s="83" t="s">
        <v>755</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754</v>
      </c>
      <c r="H1477" s="84">
        <f t="shared" si="41"/>
        <v>9.1216216216214452E-3</v>
      </c>
      <c r="J1477" s="83">
        <v>75.651312741155266</v>
      </c>
      <c r="K1477" s="83">
        <v>76.110195048542096</v>
      </c>
      <c r="L1477" s="83">
        <v>74.622925689333016</v>
      </c>
      <c r="M1477" s="83">
        <v>74.870946402232391</v>
      </c>
      <c r="N1477" s="83">
        <v>22262229.400333881</v>
      </c>
      <c r="O1477" s="83" t="s">
        <v>754</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753</v>
      </c>
      <c r="H1478" s="84">
        <f t="shared" si="41"/>
        <v>-3.5451414680262028E-3</v>
      </c>
      <c r="J1478" s="83">
        <v>74.573718189028327</v>
      </c>
      <c r="K1478" s="83">
        <v>75.872995015255185</v>
      </c>
      <c r="L1478" s="83">
        <v>74.440510006385338</v>
      </c>
      <c r="M1478" s="83">
        <v>75.808384076218758</v>
      </c>
      <c r="N1478" s="83">
        <v>34245841.580361672</v>
      </c>
      <c r="O1478" s="83" t="s">
        <v>753</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752</v>
      </c>
      <c r="H1479" s="84">
        <f t="shared" si="41"/>
        <v>5.0426424800324998E-3</v>
      </c>
      <c r="J1479" s="83">
        <v>76.057895925490996</v>
      </c>
      <c r="K1479" s="83">
        <v>76.593213883351098</v>
      </c>
      <c r="L1479" s="83">
        <v>75.312824784513921</v>
      </c>
      <c r="M1479" s="83">
        <v>75.332209557361224</v>
      </c>
      <c r="N1479" s="83">
        <v>25067727.325349253</v>
      </c>
      <c r="O1479" s="83" t="s">
        <v>752</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751</v>
      </c>
      <c r="H1480" s="84">
        <f t="shared" si="41"/>
        <v>-1.35657600217165E-4</v>
      </c>
      <c r="J1480" s="83">
        <v>75.146811601667793</v>
      </c>
      <c r="K1480" s="83">
        <v>75.433417953442444</v>
      </c>
      <c r="L1480" s="83">
        <v>73.980245912626316</v>
      </c>
      <c r="M1480" s="83">
        <v>74.503639749958054</v>
      </c>
      <c r="N1480" s="83">
        <v>31071685.221415017</v>
      </c>
      <c r="O1480" s="83" t="s">
        <v>751</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750</v>
      </c>
      <c r="H1481" s="84">
        <f t="shared" si="41"/>
        <v>-1.0635815023505635E-2</v>
      </c>
      <c r="J1481" s="83">
        <v>75.336190891476789</v>
      </c>
      <c r="K1481" s="83">
        <v>78.129084347406561</v>
      </c>
      <c r="L1481" s="83">
        <v>74.924224704835012</v>
      </c>
      <c r="M1481" s="83">
        <v>77.885532073171234</v>
      </c>
      <c r="N1481" s="83">
        <v>32746179.952701893</v>
      </c>
      <c r="O1481" s="83" t="s">
        <v>750</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749</v>
      </c>
      <c r="H1482" s="84">
        <f t="shared" si="41"/>
        <v>7.0753135269263634E-3</v>
      </c>
      <c r="J1482" s="83">
        <v>77.961082982729948</v>
      </c>
      <c r="K1482" s="83">
        <v>78.036136846831042</v>
      </c>
      <c r="L1482" s="83">
        <v>76.848198203111764</v>
      </c>
      <c r="M1482" s="83">
        <v>77.563943662089073</v>
      </c>
      <c r="N1482" s="83">
        <v>18750498.283532336</v>
      </c>
      <c r="O1482" s="83" t="s">
        <v>749</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748</v>
      </c>
      <c r="H1483" s="84">
        <f t="shared" si="41"/>
        <v>-4.1019142266390807E-3</v>
      </c>
      <c r="J1483" s="83">
        <v>77.460558206903457</v>
      </c>
      <c r="K1483" s="83">
        <v>78.880617079332737</v>
      </c>
      <c r="L1483" s="83">
        <v>77.25478138744748</v>
      </c>
      <c r="M1483" s="83">
        <v>78.880617079332737</v>
      </c>
      <c r="N1483" s="83">
        <v>24517777.625965293</v>
      </c>
      <c r="O1483" s="83" t="s">
        <v>748</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747</v>
      </c>
      <c r="H1484" s="84">
        <f t="shared" si="41"/>
        <v>9.0745945213830392E-3</v>
      </c>
      <c r="J1484" s="83">
        <v>77.823401390968343</v>
      </c>
      <c r="K1484" s="83">
        <v>78.050551165102107</v>
      </c>
      <c r="L1484" s="83">
        <v>74.735755008213474</v>
      </c>
      <c r="M1484" s="83">
        <v>75.31531001180204</v>
      </c>
      <c r="N1484" s="83">
        <v>31330172.645511784</v>
      </c>
      <c r="O1484" s="83" t="s">
        <v>747</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746</v>
      </c>
      <c r="H1485" s="84">
        <f t="shared" si="41"/>
        <v>-5.7486811849050135E-4</v>
      </c>
      <c r="J1485" s="83">
        <v>75.329724330073105</v>
      </c>
      <c r="K1485" s="83">
        <v>75.721888225683188</v>
      </c>
      <c r="L1485" s="83">
        <v>74.478285461164702</v>
      </c>
      <c r="M1485" s="83">
        <v>75.631430922850342</v>
      </c>
      <c r="N1485" s="83">
        <v>29313415.456353322</v>
      </c>
      <c r="O1485" s="83" t="s">
        <v>746</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745</v>
      </c>
      <c r="H1486" s="84">
        <f t="shared" si="41"/>
        <v>3.3015656909460844E-3</v>
      </c>
      <c r="J1486" s="83">
        <v>75.451500467190783</v>
      </c>
      <c r="K1486" s="83">
        <v>75.485791633312203</v>
      </c>
      <c r="L1486" s="83">
        <v>73.876368382437661</v>
      </c>
      <c r="M1486" s="83">
        <v>74.556818643469143</v>
      </c>
      <c r="N1486" s="83">
        <v>30567526.10245169</v>
      </c>
      <c r="O1486" s="83" t="s">
        <v>745</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744</v>
      </c>
      <c r="H1487" s="84">
        <f t="shared" si="41"/>
        <v>-1.8906782808332245E-3</v>
      </c>
      <c r="J1487" s="83">
        <v>75.234788647667102</v>
      </c>
      <c r="K1487" s="83">
        <v>76.312880245251648</v>
      </c>
      <c r="L1487" s="83">
        <v>74.457409551944522</v>
      </c>
      <c r="M1487" s="83">
        <v>75.706484786951449</v>
      </c>
      <c r="N1487" s="83">
        <v>32405164.865650196</v>
      </c>
      <c r="O1487" s="83" t="s">
        <v>744</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743</v>
      </c>
      <c r="H1488" s="84">
        <f t="shared" si="41"/>
        <v>1.820772090760614E-2</v>
      </c>
      <c r="J1488" s="83">
        <v>75.579738195257534</v>
      </c>
      <c r="K1488" s="83">
        <v>75.697537968714229</v>
      </c>
      <c r="L1488" s="83">
        <v>73.736693638390989</v>
      </c>
      <c r="M1488" s="83">
        <v>74.075186565486902</v>
      </c>
      <c r="N1488" s="83">
        <v>31888753.346214037</v>
      </c>
      <c r="O1488" s="83" t="s">
        <v>743</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742</v>
      </c>
      <c r="H1489" s="84">
        <f t="shared" si="41"/>
        <v>-1.6797007820469334E-2</v>
      </c>
      <c r="J1489" s="83">
        <v>75.120468192413767</v>
      </c>
      <c r="K1489" s="83">
        <v>78.390609785389543</v>
      </c>
      <c r="L1489" s="83">
        <v>74.817404665537225</v>
      </c>
      <c r="M1489" s="83">
        <v>77.042045931584781</v>
      </c>
      <c r="N1489" s="83">
        <v>37147990.625034645</v>
      </c>
      <c r="O1489" s="83" t="s">
        <v>742</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741</v>
      </c>
      <c r="H1490" s="84">
        <f t="shared" si="41"/>
        <v>1.0667775006927283E-2</v>
      </c>
      <c r="J1490" s="83">
        <v>76.631486383588083</v>
      </c>
      <c r="K1490" s="83">
        <v>76.735368884231306</v>
      </c>
      <c r="L1490" s="83">
        <v>74.384840915131548</v>
      </c>
      <c r="M1490" s="83">
        <v>74.862501599907375</v>
      </c>
      <c r="N1490" s="83">
        <v>37354812.754526764</v>
      </c>
      <c r="O1490" s="83" t="s">
        <v>741</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740</v>
      </c>
      <c r="H1491" s="84">
        <f t="shared" si="41"/>
        <v>-7.2847226994707803E-3</v>
      </c>
      <c r="J1491" s="83">
        <v>75.103071601396962</v>
      </c>
      <c r="K1491" s="83">
        <v>75.68610592318889</v>
      </c>
      <c r="L1491" s="83">
        <v>73.964588980711198</v>
      </c>
      <c r="M1491" s="83">
        <v>74.877412963636061</v>
      </c>
      <c r="N1491" s="83">
        <v>28635650.485698603</v>
      </c>
      <c r="O1491" s="83" t="s">
        <v>740</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739</v>
      </c>
      <c r="H1492" s="84">
        <f t="shared" si="41"/>
        <v>4.775086505190318E-3</v>
      </c>
      <c r="J1492" s="83">
        <v>74.358000460419902</v>
      </c>
      <c r="K1492" s="83">
        <v>74.849076402096969</v>
      </c>
      <c r="L1492" s="83">
        <v>73.842564320864724</v>
      </c>
      <c r="M1492" s="83">
        <v>74.274491853084626</v>
      </c>
      <c r="N1492" s="83">
        <v>25141724.581406839</v>
      </c>
      <c r="O1492" s="83" t="s">
        <v>739</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738</v>
      </c>
      <c r="H1493" s="84">
        <f t="shared" si="41"/>
        <v>-4.9366520523355106E-3</v>
      </c>
      <c r="J1493" s="83">
        <v>73.82020224572625</v>
      </c>
      <c r="K1493" s="83">
        <v>75.391855012275997</v>
      </c>
      <c r="L1493" s="83">
        <v>73.739178865679094</v>
      </c>
      <c r="M1493" s="83">
        <v>74.059773185846012</v>
      </c>
      <c r="N1493" s="83">
        <v>29336793.59978424</v>
      </c>
      <c r="O1493" s="83" t="s">
        <v>738</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737</v>
      </c>
      <c r="H1494" s="84">
        <f t="shared" si="41"/>
        <v>2.0297932363160243E-3</v>
      </c>
      <c r="J1494" s="83">
        <v>74.343089096691202</v>
      </c>
      <c r="K1494" s="83">
        <v>74.884371600042783</v>
      </c>
      <c r="L1494" s="83">
        <v>73.207837271479974</v>
      </c>
      <c r="M1494" s="83">
        <v>73.565714971423205</v>
      </c>
      <c r="N1494" s="83">
        <v>31465874.519385748</v>
      </c>
      <c r="O1494" s="83" t="s">
        <v>737</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736</v>
      </c>
      <c r="H1495" s="84">
        <f t="shared" si="41"/>
        <v>-6.753012882670606E-3</v>
      </c>
      <c r="J1495" s="83">
        <v>72.802248178059514</v>
      </c>
      <c r="K1495" s="83">
        <v>73.709356138221722</v>
      </c>
      <c r="L1495" s="83">
        <v>71.89364908152443</v>
      </c>
      <c r="M1495" s="83">
        <v>71.919490474866265</v>
      </c>
      <c r="N1495" s="83">
        <v>37410662.777043313</v>
      </c>
      <c r="O1495" s="83" t="s">
        <v>736</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735</v>
      </c>
      <c r="H1496" s="84">
        <f t="shared" si="41"/>
        <v>3.5165453458523288E-3</v>
      </c>
      <c r="J1496" s="83">
        <v>71.477124988036252</v>
      </c>
      <c r="K1496" s="83">
        <v>71.723659535017319</v>
      </c>
      <c r="L1496" s="83">
        <v>70.074457736169208</v>
      </c>
      <c r="M1496" s="83">
        <v>70.138084525199531</v>
      </c>
      <c r="N1496" s="83">
        <v>35714379.294176675</v>
      </c>
      <c r="O1496" s="83" t="s">
        <v>735</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734</v>
      </c>
      <c r="H1497" s="84">
        <f t="shared" si="41"/>
        <v>1.4823301944215661E-2</v>
      </c>
      <c r="J1497" s="83">
        <v>70.262842935062935</v>
      </c>
      <c r="K1497" s="83">
        <v>70.513353845705012</v>
      </c>
      <c r="L1497" s="83">
        <v>68.789103153210377</v>
      </c>
      <c r="M1497" s="83">
        <v>69.111183639295589</v>
      </c>
      <c r="N1497" s="83">
        <v>41090426.814615108</v>
      </c>
      <c r="O1497" s="83" t="s">
        <v>734</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733</v>
      </c>
      <c r="H1498" s="84">
        <f t="shared" si="41"/>
        <v>1.014843439633073E-2</v>
      </c>
      <c r="J1498" s="83">
        <v>69.336350202053438</v>
      </c>
      <c r="K1498" s="83">
        <v>69.367664065883687</v>
      </c>
      <c r="L1498" s="83">
        <v>66.952520187292919</v>
      </c>
      <c r="M1498" s="83">
        <v>67.507724933912527</v>
      </c>
      <c r="N1498" s="83">
        <v>36418801.786385581</v>
      </c>
      <c r="O1498" s="83" t="s">
        <v>733</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732</v>
      </c>
      <c r="H1499" s="84">
        <f t="shared" si="41"/>
        <v>-1.9842954159592585E-2</v>
      </c>
      <c r="J1499" s="83">
        <v>67.593211782169135</v>
      </c>
      <c r="K1499" s="83">
        <v>71.248981122987232</v>
      </c>
      <c r="L1499" s="83">
        <v>67.200048825189228</v>
      </c>
      <c r="M1499" s="83">
        <v>71.146589758716871</v>
      </c>
      <c r="N1499" s="83">
        <v>85861321.827748716</v>
      </c>
      <c r="O1499" s="83" t="s">
        <v>732</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731</v>
      </c>
      <c r="H1500" s="84">
        <f t="shared" si="41"/>
        <v>1.2488403625205091E-2</v>
      </c>
      <c r="J1500" s="83">
        <v>71.640652943594247</v>
      </c>
      <c r="K1500" s="83">
        <v>71.718689080441095</v>
      </c>
      <c r="L1500" s="83">
        <v>70.580454982484127</v>
      </c>
      <c r="M1500" s="83">
        <v>71.07252998553102</v>
      </c>
      <c r="N1500" s="83">
        <v>24755763.907070573</v>
      </c>
      <c r="O1500" s="83" t="s">
        <v>731</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730</v>
      </c>
      <c r="H1501" s="84">
        <f t="shared" si="41"/>
        <v>-1.8491331096196717E-2</v>
      </c>
      <c r="J1501" s="83">
        <v>71.175418395259015</v>
      </c>
      <c r="K1501" s="83">
        <v>73.335080908631497</v>
      </c>
      <c r="L1501" s="83">
        <v>71.065074303666677</v>
      </c>
      <c r="M1501" s="83">
        <v>72.643690677077728</v>
      </c>
      <c r="N1501" s="83">
        <v>35329203.256323889</v>
      </c>
      <c r="O1501" s="83" t="s">
        <v>730</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729</v>
      </c>
      <c r="H1502" s="84">
        <f t="shared" si="41"/>
        <v>-4.6630513626471082E-3</v>
      </c>
      <c r="J1502" s="83">
        <v>72.787833859788435</v>
      </c>
      <c r="K1502" s="83">
        <v>73.36097697697366</v>
      </c>
      <c r="L1502" s="83">
        <v>71.834997717524899</v>
      </c>
      <c r="M1502" s="83">
        <v>72.351924993452954</v>
      </c>
      <c r="N1502" s="83">
        <v>28765256.33766244</v>
      </c>
      <c r="O1502" s="83" t="s">
        <v>729</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728</v>
      </c>
      <c r="H1503" s="84">
        <f t="shared" si="41"/>
        <v>8.8271496395286864E-3</v>
      </c>
      <c r="J1503" s="83">
        <v>72.164041810471403</v>
      </c>
      <c r="K1503" s="83">
        <v>72.208278856199868</v>
      </c>
      <c r="L1503" s="83">
        <v>70.740006574381155</v>
      </c>
      <c r="M1503" s="83">
        <v>71.027795894344933</v>
      </c>
      <c r="N1503" s="83">
        <v>31032171.732862245</v>
      </c>
      <c r="O1503" s="83" t="s">
        <v>728</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727</v>
      </c>
      <c r="H1504" s="84">
        <f t="shared" si="41"/>
        <v>-1.7480347538270768E-2</v>
      </c>
      <c r="J1504" s="83">
        <v>71.162992258818434</v>
      </c>
      <c r="K1504" s="83">
        <v>71.962241354676422</v>
      </c>
      <c r="L1504" s="83">
        <v>70.647561089717826</v>
      </c>
      <c r="M1504" s="83">
        <v>71.773364080779629</v>
      </c>
      <c r="N1504" s="83">
        <v>63532921.417307876</v>
      </c>
      <c r="O1504" s="83" t="s">
        <v>727</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726</v>
      </c>
      <c r="H1505" s="84">
        <f t="shared" si="41"/>
        <v>5.9304488191738169E-3</v>
      </c>
      <c r="J1505" s="83">
        <v>71.373739532850635</v>
      </c>
      <c r="K1505" s="83">
        <v>72.141674764878374</v>
      </c>
      <c r="L1505" s="83">
        <v>70.928883848277934</v>
      </c>
      <c r="M1505" s="83">
        <v>72.029839536913173</v>
      </c>
      <c r="N1505" s="83">
        <v>31826384.805219334</v>
      </c>
      <c r="O1505" s="83" t="s">
        <v>726</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725</v>
      </c>
      <c r="H1506" s="84">
        <f t="shared" si="41"/>
        <v>-8.0698230180448194E-3</v>
      </c>
      <c r="J1506" s="83">
        <v>72.127260446607295</v>
      </c>
      <c r="K1506" s="83">
        <v>72.568636812976635</v>
      </c>
      <c r="L1506" s="83">
        <v>71.14609271325925</v>
      </c>
      <c r="M1506" s="83">
        <v>71.930430445388538</v>
      </c>
      <c r="N1506" s="83">
        <v>31176524.726938698</v>
      </c>
      <c r="O1506" s="83" t="s">
        <v>725</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724</v>
      </c>
      <c r="H1507" s="84">
        <f t="shared" si="41"/>
        <v>-8.0330977417685245E-3</v>
      </c>
      <c r="J1507" s="83">
        <v>71.709742262203875</v>
      </c>
      <c r="K1507" s="83">
        <v>72.321108175080312</v>
      </c>
      <c r="L1507" s="83">
        <v>70.873716772936348</v>
      </c>
      <c r="M1507" s="83">
        <v>71.834003626609658</v>
      </c>
      <c r="N1507" s="83">
        <v>34435763.847132646</v>
      </c>
      <c r="O1507" s="83" t="s">
        <v>724</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723</v>
      </c>
      <c r="H1508" s="84">
        <f t="shared" si="41"/>
        <v>3.0265415647475313E-2</v>
      </c>
      <c r="J1508" s="83">
        <v>70.57299930061977</v>
      </c>
      <c r="K1508" s="83">
        <v>70.819031831688648</v>
      </c>
      <c r="L1508" s="83">
        <v>68.985933154429134</v>
      </c>
      <c r="M1508" s="83">
        <v>69.129082246224584</v>
      </c>
      <c r="N1508" s="83">
        <v>30300971.005793996</v>
      </c>
      <c r="O1508" s="83" t="s">
        <v>723</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722</v>
      </c>
      <c r="H1509" s="84">
        <f t="shared" si="41"/>
        <v>-1.3058055408505576E-2</v>
      </c>
      <c r="J1509" s="83">
        <v>70.241474950839731</v>
      </c>
      <c r="K1509" s="83">
        <v>71.425432260443444</v>
      </c>
      <c r="L1509" s="83">
        <v>68.891494517480737</v>
      </c>
      <c r="M1509" s="83">
        <v>71.002446576006164</v>
      </c>
      <c r="N1509" s="83">
        <v>39158732.267819747</v>
      </c>
      <c r="O1509" s="83" t="s">
        <v>722</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721</v>
      </c>
      <c r="H1510" s="84">
        <f t="shared" si="41"/>
        <v>-3.5060762676351498E-2</v>
      </c>
      <c r="J1510" s="83">
        <v>69.777229522965143</v>
      </c>
      <c r="K1510" s="83">
        <v>72.294019197639855</v>
      </c>
      <c r="L1510" s="83">
        <v>69.685773158762501</v>
      </c>
      <c r="M1510" s="83">
        <v>71.697813171220915</v>
      </c>
      <c r="N1510" s="83">
        <v>40063377.895505846</v>
      </c>
      <c r="O1510" s="83" t="s">
        <v>721</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720</v>
      </c>
      <c r="H1511" s="84">
        <f t="shared" si="41"/>
        <v>-7.8164653334685807E-3</v>
      </c>
      <c r="J1511" s="83">
        <v>72.859408405686167</v>
      </c>
      <c r="K1511" s="83">
        <v>73.277373931001449</v>
      </c>
      <c r="L1511" s="83">
        <v>72.383238857283203</v>
      </c>
      <c r="M1511" s="83">
        <v>72.545772721925971</v>
      </c>
      <c r="N1511" s="83">
        <v>30684376.5818379</v>
      </c>
      <c r="O1511" s="83" t="s">
        <v>720</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719</v>
      </c>
      <c r="H1512" s="84">
        <f t="shared" si="41"/>
        <v>1.9355495942137146E-3</v>
      </c>
      <c r="J1512" s="83">
        <v>72.377771357249358</v>
      </c>
      <c r="K1512" s="83">
        <v>72.966273179075131</v>
      </c>
      <c r="L1512" s="83">
        <v>71.734097489627402</v>
      </c>
      <c r="M1512" s="83">
        <v>71.840962263016365</v>
      </c>
      <c r="N1512" s="83">
        <v>28352517.428466834</v>
      </c>
      <c r="O1512" s="83" t="s">
        <v>719</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718</v>
      </c>
      <c r="H1513" s="84">
        <f t="shared" si="41"/>
        <v>9.3061169038481939E-3</v>
      </c>
      <c r="J1513" s="83">
        <v>71.903092945219257</v>
      </c>
      <c r="K1513" s="83">
        <v>71.971685218371263</v>
      </c>
      <c r="L1513" s="83">
        <v>70.696763619567932</v>
      </c>
      <c r="M1513" s="83">
        <v>70.696763619567932</v>
      </c>
      <c r="N1513" s="83">
        <v>28250494.566730011</v>
      </c>
      <c r="O1513" s="83" t="s">
        <v>718</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717</v>
      </c>
      <c r="H1514" s="84">
        <f t="shared" si="41"/>
        <v>6.789424956280099E-3</v>
      </c>
      <c r="J1514" s="83">
        <v>71.494521579053057</v>
      </c>
      <c r="K1514" s="83">
        <v>71.825553853830058</v>
      </c>
      <c r="L1514" s="83">
        <v>69.884591341811742</v>
      </c>
      <c r="M1514" s="83">
        <v>70.240972934927527</v>
      </c>
      <c r="N1514" s="83">
        <v>34911173.08058583</v>
      </c>
      <c r="O1514" s="83" t="s">
        <v>717</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716</v>
      </c>
      <c r="H1515" s="84">
        <f t="shared" si="41"/>
        <v>1.0139860139859458E-3</v>
      </c>
      <c r="J1515" s="83">
        <v>70.19177040507742</v>
      </c>
      <c r="K1515" s="83">
        <v>71.52285317013758</v>
      </c>
      <c r="L1515" s="83">
        <v>69.821466568693609</v>
      </c>
      <c r="M1515" s="83">
        <v>71.097382258412182</v>
      </c>
      <c r="N1515" s="83">
        <v>29861896.477191273</v>
      </c>
      <c r="O1515" s="83" t="s">
        <v>716</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715</v>
      </c>
      <c r="H1516" s="84">
        <f t="shared" si="41"/>
        <v>6.3814866760167899E-3</v>
      </c>
      <c r="J1516" s="83">
        <v>71.394615442070815</v>
      </c>
      <c r="K1516" s="83">
        <v>71.900220022474215</v>
      </c>
      <c r="L1516" s="83">
        <v>71.066426267311414</v>
      </c>
      <c r="M1516" s="83">
        <v>71.49004816993444</v>
      </c>
      <c r="N1516" s="83">
        <v>25273060.657411173</v>
      </c>
      <c r="O1516" s="83" t="s">
        <v>715</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714</v>
      </c>
      <c r="H1517" s="84">
        <f t="shared" si="41"/>
        <v>5.2876255367468872E-3</v>
      </c>
      <c r="J1517" s="83">
        <v>71.535776352035782</v>
      </c>
      <c r="K1517" s="83">
        <v>71.555161124883071</v>
      </c>
      <c r="L1517" s="83">
        <v>70.522300663942218</v>
      </c>
      <c r="M1517" s="83">
        <v>71.104837940276525</v>
      </c>
      <c r="N1517" s="83">
        <v>25714509.214348536</v>
      </c>
      <c r="O1517" s="83" t="s">
        <v>714</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713</v>
      </c>
      <c r="H1518" s="84">
        <f t="shared" si="41"/>
        <v>6.8083276597270537E-3</v>
      </c>
      <c r="J1518" s="83">
        <v>71.167957742940089</v>
      </c>
      <c r="K1518" s="83">
        <v>71.47314862437527</v>
      </c>
      <c r="L1518" s="83">
        <v>70.481045890959493</v>
      </c>
      <c r="M1518" s="83">
        <v>70.50043066380681</v>
      </c>
      <c r="N1518" s="83">
        <v>24487498.705256574</v>
      </c>
      <c r="O1518" s="83" t="s">
        <v>713</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712</v>
      </c>
      <c r="H1519" s="84">
        <f t="shared" si="41"/>
        <v>6.1863827644501601E-3</v>
      </c>
      <c r="J1519" s="83">
        <v>71.023819530683966</v>
      </c>
      <c r="K1519" s="83">
        <v>71.205236152261818</v>
      </c>
      <c r="L1519" s="83">
        <v>70.249919753164747</v>
      </c>
      <c r="M1519" s="83">
        <v>70.428354101996874</v>
      </c>
      <c r="N1519" s="83">
        <v>36979696.158769898</v>
      </c>
      <c r="O1519" s="83" t="s">
        <v>712</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711</v>
      </c>
      <c r="H1520" s="84">
        <f t="shared" ref="H1520:H1583" si="43">B1520/E1520-1</f>
        <v>-5.4637003178230614E-3</v>
      </c>
      <c r="J1520" s="83">
        <v>70.41792111784136</v>
      </c>
      <c r="K1520" s="83">
        <v>71.61629771617072</v>
      </c>
      <c r="L1520" s="83">
        <v>69.387545884188626</v>
      </c>
      <c r="M1520" s="83">
        <v>69.4302917935442</v>
      </c>
      <c r="N1520" s="83">
        <v>34080906.967756964</v>
      </c>
      <c r="O1520" s="83" t="s">
        <v>711</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710</v>
      </c>
      <c r="H1521" s="84">
        <f t="shared" si="43"/>
        <v>4.5719634242928908E-3</v>
      </c>
      <c r="J1521" s="83">
        <v>70.473093163637529</v>
      </c>
      <c r="K1521" s="83">
        <v>70.666940892110546</v>
      </c>
      <c r="L1521" s="83">
        <v>69.153437473648125</v>
      </c>
      <c r="M1521" s="83">
        <v>70.443767481637764</v>
      </c>
      <c r="N1521" s="83">
        <v>33923295.628998086</v>
      </c>
      <c r="O1521" s="83" t="s">
        <v>710</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709</v>
      </c>
      <c r="H1522" s="84">
        <f t="shared" si="43"/>
        <v>-8.9720030266997597E-3</v>
      </c>
      <c r="J1522" s="83">
        <v>70.432335436112439</v>
      </c>
      <c r="K1522" s="83">
        <v>71.624250443492699</v>
      </c>
      <c r="L1522" s="83">
        <v>70.189280207334733</v>
      </c>
      <c r="M1522" s="83">
        <v>71.438852487799267</v>
      </c>
      <c r="N1522" s="83">
        <v>41457837.877726495</v>
      </c>
      <c r="O1522" s="83" t="s">
        <v>709</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708</v>
      </c>
      <c r="H1523" s="84">
        <f t="shared" si="43"/>
        <v>2.9177131038560233E-3</v>
      </c>
      <c r="J1523" s="83">
        <v>70.104285434081177</v>
      </c>
      <c r="K1523" s="83">
        <v>70.220594071164982</v>
      </c>
      <c r="L1523" s="83">
        <v>69.180277928359772</v>
      </c>
      <c r="M1523" s="83">
        <v>69.422836111679857</v>
      </c>
      <c r="N1523" s="83">
        <v>26343827.911869302</v>
      </c>
      <c r="O1523" s="83" t="s">
        <v>708</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707</v>
      </c>
      <c r="H1524" s="84">
        <f t="shared" si="43"/>
        <v>-6.8181818181818343E-3</v>
      </c>
      <c r="J1524" s="83">
        <v>69.725536795372349</v>
      </c>
      <c r="K1524" s="83">
        <v>70.356287481096089</v>
      </c>
      <c r="L1524" s="83">
        <v>69.260799292494724</v>
      </c>
      <c r="M1524" s="83">
        <v>69.984000433336377</v>
      </c>
      <c r="N1524" s="83">
        <v>27868557.669232115</v>
      </c>
      <c r="O1524" s="83" t="s">
        <v>707</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706</v>
      </c>
      <c r="H1525" s="84">
        <f t="shared" si="43"/>
        <v>3.6040011768165847E-3</v>
      </c>
      <c r="J1525" s="83">
        <v>69.920378614760608</v>
      </c>
      <c r="K1525" s="83">
        <v>70.104285434081177</v>
      </c>
      <c r="L1525" s="83">
        <v>68.952631108768387</v>
      </c>
      <c r="M1525" s="83">
        <v>69.06844270039457</v>
      </c>
      <c r="N1525" s="83">
        <v>33304297.919067737</v>
      </c>
      <c r="O1525" s="83" t="s">
        <v>706</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705</v>
      </c>
      <c r="H1526" s="84">
        <f t="shared" si="43"/>
        <v>-7.7232918221796787E-3</v>
      </c>
      <c r="J1526" s="83">
        <v>68.268448036350136</v>
      </c>
      <c r="K1526" s="83">
        <v>69.188727701139371</v>
      </c>
      <c r="L1526" s="83">
        <v>68.268448036350136</v>
      </c>
      <c r="M1526" s="83">
        <v>68.940031006417641</v>
      </c>
      <c r="N1526" s="83">
        <v>25765228.921396166</v>
      </c>
      <c r="O1526" s="83" t="s">
        <v>705</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704</v>
      </c>
      <c r="H1527" s="84">
        <f t="shared" si="43"/>
        <v>6.534976979058138E-3</v>
      </c>
      <c r="J1527" s="83">
        <v>68.788104091840552</v>
      </c>
      <c r="K1527" s="83">
        <v>69.204881678512123</v>
      </c>
      <c r="L1527" s="83">
        <v>67.312381098612065</v>
      </c>
      <c r="M1527" s="83">
        <v>67.685165191829412</v>
      </c>
      <c r="N1527" s="83">
        <v>36696120.486085907</v>
      </c>
      <c r="O1527" s="83" t="s">
        <v>704</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703</v>
      </c>
      <c r="H1528" s="84">
        <f t="shared" si="43"/>
        <v>1.3485397241272956E-2</v>
      </c>
      <c r="J1528" s="83">
        <v>68.253780224895692</v>
      </c>
      <c r="K1528" s="83">
        <v>68.31790405938365</v>
      </c>
      <c r="L1528" s="83">
        <v>66.554386775736788</v>
      </c>
      <c r="M1528" s="83">
        <v>67.101136779122228</v>
      </c>
      <c r="N1528" s="83">
        <v>34357964.121962801</v>
      </c>
      <c r="O1528" s="83" t="s">
        <v>703</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702</v>
      </c>
      <c r="H1529" s="84">
        <f t="shared" si="43"/>
        <v>2.1573752584558958E-2</v>
      </c>
      <c r="J1529" s="83">
        <v>67.405825644645219</v>
      </c>
      <c r="K1529" s="83">
        <v>67.469944508678594</v>
      </c>
      <c r="L1529" s="83">
        <v>65.804345180183489</v>
      </c>
      <c r="M1529" s="83">
        <v>66.356562683602789</v>
      </c>
      <c r="N1529" s="83">
        <v>32252120.513602868</v>
      </c>
      <c r="O1529" s="83" t="s">
        <v>702</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701</v>
      </c>
      <c r="H1530" s="84">
        <f t="shared" si="43"/>
        <v>-1.5711188039715496E-2</v>
      </c>
      <c r="J1530" s="83">
        <v>67.067834733461481</v>
      </c>
      <c r="K1530" s="83">
        <v>68.864763412769761</v>
      </c>
      <c r="L1530" s="83">
        <v>66.027518590656285</v>
      </c>
      <c r="M1530" s="83">
        <v>68.445644741992794</v>
      </c>
      <c r="N1530" s="83">
        <v>36467187.702866957</v>
      </c>
      <c r="O1530" s="83" t="s">
        <v>701</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700</v>
      </c>
      <c r="H1531" s="84">
        <f t="shared" si="43"/>
        <v>-2.4335135935995234E-2</v>
      </c>
      <c r="J1531" s="83">
        <v>68.380531787044163</v>
      </c>
      <c r="K1531" s="83">
        <v>70.331932253672562</v>
      </c>
      <c r="L1531" s="83">
        <v>68.332318377654715</v>
      </c>
      <c r="M1531" s="83">
        <v>69.940260433065532</v>
      </c>
      <c r="N1531" s="83">
        <v>27977320.357173204</v>
      </c>
      <c r="O1531" s="83" t="s">
        <v>700</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699</v>
      </c>
      <c r="H1532" s="84">
        <f t="shared" si="43"/>
        <v>7.6467501311943131E-3</v>
      </c>
      <c r="J1532" s="83">
        <v>69.748400886423013</v>
      </c>
      <c r="K1532" s="83">
        <v>70.407980208688898</v>
      </c>
      <c r="L1532" s="83">
        <v>68.450714605660551</v>
      </c>
      <c r="M1532" s="83">
        <v>68.506781333280429</v>
      </c>
      <c r="N1532" s="83">
        <v>28410198.269444842</v>
      </c>
      <c r="O1532" s="83" t="s">
        <v>699</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698</v>
      </c>
      <c r="H1533" s="84">
        <f t="shared" si="43"/>
        <v>4.672373191791479E-3</v>
      </c>
      <c r="J1533" s="83">
        <v>69.008300200022163</v>
      </c>
      <c r="K1533" s="83">
        <v>69.524730430492596</v>
      </c>
      <c r="L1533" s="83">
        <v>68.367608605145961</v>
      </c>
      <c r="M1533" s="83">
        <v>68.747848380227666</v>
      </c>
      <c r="N1533" s="83">
        <v>27926379.342399463</v>
      </c>
      <c r="O1533" s="83" t="s">
        <v>698</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697</v>
      </c>
      <c r="H1534" s="84">
        <f t="shared" si="43"/>
        <v>-3.4032898468505657E-4</v>
      </c>
      <c r="J1534" s="83">
        <v>68.222476301974581</v>
      </c>
      <c r="K1534" s="83">
        <v>68.472982242162061</v>
      </c>
      <c r="L1534" s="83">
        <v>67.363079735289617</v>
      </c>
      <c r="M1534" s="83">
        <v>67.893422268118925</v>
      </c>
      <c r="N1534" s="83">
        <v>28161589.21748627</v>
      </c>
      <c r="O1534" s="83" t="s">
        <v>697</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696</v>
      </c>
      <c r="H1535" s="84">
        <f t="shared" si="43"/>
        <v>-1.2995353405613752E-2</v>
      </c>
      <c r="J1535" s="83">
        <v>66.966934505563984</v>
      </c>
      <c r="K1535" s="83">
        <v>68.150891815167697</v>
      </c>
      <c r="L1535" s="83">
        <v>66.966437460106363</v>
      </c>
      <c r="M1535" s="83">
        <v>67.682177948629089</v>
      </c>
      <c r="N1535" s="83">
        <v>24452954.581099186</v>
      </c>
      <c r="O1535" s="83" t="s">
        <v>696</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695</v>
      </c>
      <c r="H1536" s="84">
        <f t="shared" si="43"/>
        <v>-1.5562725374832498E-3</v>
      </c>
      <c r="J1536" s="83">
        <v>67.156308824918398</v>
      </c>
      <c r="K1536" s="83">
        <v>68.291058634217421</v>
      </c>
      <c r="L1536" s="83">
        <v>66.477841775262831</v>
      </c>
      <c r="M1536" s="83">
        <v>66.500705866313496</v>
      </c>
      <c r="N1536" s="83">
        <v>33227001.166002683</v>
      </c>
      <c r="O1536" s="83" t="s">
        <v>695</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694</v>
      </c>
      <c r="H1537" s="84">
        <f t="shared" si="43"/>
        <v>1.0545905707195713E-2</v>
      </c>
      <c r="J1537" s="83">
        <v>65.947991317436575</v>
      </c>
      <c r="K1537" s="83">
        <v>65.990737226792163</v>
      </c>
      <c r="L1537" s="83">
        <v>64.56620494524428</v>
      </c>
      <c r="M1537" s="83">
        <v>65.024977902630425</v>
      </c>
      <c r="N1537" s="83">
        <v>30259143.845559161</v>
      </c>
      <c r="O1537" s="83" t="s">
        <v>694</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693</v>
      </c>
      <c r="H1538" s="84">
        <f t="shared" si="43"/>
        <v>-8.8502327000838932E-3</v>
      </c>
      <c r="J1538" s="83">
        <v>65.640320179167858</v>
      </c>
      <c r="K1538" s="83">
        <v>67.204000336577337</v>
      </c>
      <c r="L1538" s="83">
        <v>65.162659494392031</v>
      </c>
      <c r="M1538" s="83">
        <v>66.032489045232509</v>
      </c>
      <c r="N1538" s="83">
        <v>41699184.012491807</v>
      </c>
      <c r="O1538" s="83" t="s">
        <v>693</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692</v>
      </c>
      <c r="H1539" s="84">
        <f t="shared" si="43"/>
        <v>-3.6556251865113021E-3</v>
      </c>
      <c r="J1539" s="83">
        <v>67.034532687800734</v>
      </c>
      <c r="K1539" s="83">
        <v>67.24129862771737</v>
      </c>
      <c r="L1539" s="83">
        <v>65.733764725201013</v>
      </c>
      <c r="M1539" s="83">
        <v>65.852558589572936</v>
      </c>
      <c r="N1539" s="83">
        <v>53695410.732907884</v>
      </c>
      <c r="O1539" s="83" t="s">
        <v>692</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691</v>
      </c>
      <c r="H1540" s="84">
        <f t="shared" si="43"/>
        <v>5.4854839913425213E-3</v>
      </c>
      <c r="J1540" s="83">
        <v>66.677654049227328</v>
      </c>
      <c r="K1540" s="83">
        <v>67.597685191287738</v>
      </c>
      <c r="L1540" s="83">
        <v>65.875422680623601</v>
      </c>
      <c r="M1540" s="83">
        <v>66.676659958312086</v>
      </c>
      <c r="N1540" s="83">
        <v>76323602.636691347</v>
      </c>
      <c r="O1540" s="83" t="s">
        <v>691</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690</v>
      </c>
      <c r="H1541" s="84">
        <f t="shared" si="43"/>
        <v>-1.794526693584575E-2</v>
      </c>
      <c r="J1541" s="83">
        <v>61.31900697059239</v>
      </c>
      <c r="K1541" s="83">
        <v>64.021940169146959</v>
      </c>
      <c r="L1541" s="83">
        <v>61.245941288321788</v>
      </c>
      <c r="M1541" s="83">
        <v>64.015980594110061</v>
      </c>
      <c r="N1541" s="83">
        <v>59377043.985336177</v>
      </c>
      <c r="O1541" s="83" t="s">
        <v>690</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689</v>
      </c>
      <c r="H1542" s="84">
        <f t="shared" si="43"/>
        <v>7.2134651349184953E-3</v>
      </c>
      <c r="J1542" s="83">
        <v>63.417035847219616</v>
      </c>
      <c r="K1542" s="83">
        <v>64.424546989821692</v>
      </c>
      <c r="L1542" s="83">
        <v>63.075068572374896</v>
      </c>
      <c r="M1542" s="83">
        <v>64.417091307957349</v>
      </c>
      <c r="N1542" s="83">
        <v>32201541.638744581</v>
      </c>
      <c r="O1542" s="83" t="s">
        <v>689</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688</v>
      </c>
      <c r="H1543" s="84">
        <f t="shared" si="43"/>
        <v>8.2945736434107964E-3</v>
      </c>
      <c r="J1543" s="83">
        <v>63.587527409638916</v>
      </c>
      <c r="K1543" s="83">
        <v>63.641700394065268</v>
      </c>
      <c r="L1543" s="83">
        <v>62.103344702721685</v>
      </c>
      <c r="M1543" s="83">
        <v>62.685881979055992</v>
      </c>
      <c r="N1543" s="83">
        <v>33002896.914989773</v>
      </c>
      <c r="O1543" s="83" t="s">
        <v>688</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687</v>
      </c>
      <c r="H1544" s="84">
        <f t="shared" si="43"/>
        <v>-5.1600387972839945E-3</v>
      </c>
      <c r="J1544" s="83">
        <v>63.438413772351979</v>
      </c>
      <c r="K1544" s="83">
        <v>64.283391050311295</v>
      </c>
      <c r="L1544" s="83">
        <v>62.909552434986402</v>
      </c>
      <c r="M1544" s="83">
        <v>63.20181516406879</v>
      </c>
      <c r="N1544" s="83">
        <v>31510256.777912948</v>
      </c>
      <c r="O1544" s="83" t="s">
        <v>687</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686</v>
      </c>
      <c r="H1545" s="84">
        <f t="shared" si="43"/>
        <v>2.5016612594301879E-3</v>
      </c>
      <c r="J1545" s="83">
        <v>62.787279252411111</v>
      </c>
      <c r="K1545" s="83">
        <v>63.900825102487929</v>
      </c>
      <c r="L1545" s="83">
        <v>61.733045836792456</v>
      </c>
      <c r="M1545" s="83">
        <v>61.90899992879104</v>
      </c>
      <c r="N1545" s="83">
        <v>42111641.257308729</v>
      </c>
      <c r="O1545" s="83" t="s">
        <v>686</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685</v>
      </c>
      <c r="H1546" s="84">
        <f t="shared" si="43"/>
        <v>-1.2979351032448405E-2</v>
      </c>
      <c r="J1546" s="83">
        <v>60.457627192531504</v>
      </c>
      <c r="K1546" s="83">
        <v>62.34292061329603</v>
      </c>
      <c r="L1546" s="83">
        <v>60.128086054127373</v>
      </c>
      <c r="M1546" s="83">
        <v>61.981568565604015</v>
      </c>
      <c r="N1546" s="83">
        <v>43316018.02168487</v>
      </c>
      <c r="O1546" s="83" t="s">
        <v>685</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684</v>
      </c>
      <c r="H1547" s="84">
        <f t="shared" si="43"/>
        <v>-3.0425572886576546E-3</v>
      </c>
      <c r="J1547" s="83">
        <v>62.956274708002965</v>
      </c>
      <c r="K1547" s="83">
        <v>63.701345848980033</v>
      </c>
      <c r="L1547" s="83">
        <v>62.695822888208447</v>
      </c>
      <c r="M1547" s="83">
        <v>63.174477663899523</v>
      </c>
      <c r="N1547" s="83">
        <v>34111326.720655024</v>
      </c>
      <c r="O1547" s="83" t="s">
        <v>684</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683</v>
      </c>
      <c r="H1548" s="84">
        <f t="shared" si="43"/>
        <v>4.95596812931276E-3</v>
      </c>
      <c r="J1548" s="83">
        <v>63.783358349487855</v>
      </c>
      <c r="K1548" s="83">
        <v>64.339060141565085</v>
      </c>
      <c r="L1548" s="83">
        <v>63.185909709424855</v>
      </c>
      <c r="M1548" s="83">
        <v>63.862885622707552</v>
      </c>
      <c r="N1548" s="83">
        <v>39212550.283032916</v>
      </c>
      <c r="O1548" s="83" t="s">
        <v>683</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682</v>
      </c>
      <c r="H1549" s="84">
        <f t="shared" si="43"/>
        <v>6.2374763170724989E-5</v>
      </c>
      <c r="J1549" s="83">
        <v>62.800202434309313</v>
      </c>
      <c r="K1549" s="83">
        <v>63.572114029998026</v>
      </c>
      <c r="L1549" s="83">
        <v>61.763862655165084</v>
      </c>
      <c r="M1549" s="83">
        <v>63.328561755762685</v>
      </c>
      <c r="N1549" s="83">
        <v>50661342.164589018</v>
      </c>
      <c r="O1549" s="83" t="s">
        <v>682</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681</v>
      </c>
      <c r="H1550" s="84">
        <f t="shared" si="43"/>
        <v>6.2725419476250543E-4</v>
      </c>
      <c r="J1550" s="83">
        <v>62.750497888546995</v>
      </c>
      <c r="K1550" s="83">
        <v>63.644682666811001</v>
      </c>
      <c r="L1550" s="83">
        <v>61.65351856357276</v>
      </c>
      <c r="M1550" s="83">
        <v>61.912479246994394</v>
      </c>
      <c r="N1550" s="83">
        <v>33632799.060152106</v>
      </c>
      <c r="O1550" s="83" t="s">
        <v>681</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680</v>
      </c>
      <c r="H1551" s="84">
        <f t="shared" si="43"/>
        <v>1.0377942998760714E-2</v>
      </c>
      <c r="J1551" s="83">
        <v>63.086500617900228</v>
      </c>
      <c r="K1551" s="83">
        <v>63.724702015033749</v>
      </c>
      <c r="L1551" s="83">
        <v>61.481048760232106</v>
      </c>
      <c r="M1551" s="83">
        <v>61.886632883197997</v>
      </c>
      <c r="N1551" s="83">
        <v>49700745.919965409</v>
      </c>
      <c r="O1551" s="83" t="s">
        <v>680</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679</v>
      </c>
      <c r="H1552" s="84">
        <f t="shared" si="43"/>
        <v>-5.6943135406849477E-3</v>
      </c>
      <c r="J1552" s="83">
        <v>60.518271708816101</v>
      </c>
      <c r="K1552" s="83">
        <v>60.664895148360351</v>
      </c>
      <c r="L1552" s="83">
        <v>59.029039020049424</v>
      </c>
      <c r="M1552" s="83">
        <v>60.101747615327923</v>
      </c>
      <c r="N1552" s="83">
        <v>35003398.045721225</v>
      </c>
      <c r="O1552" s="83" t="s">
        <v>679</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678</v>
      </c>
      <c r="H1553" s="84">
        <f t="shared" si="43"/>
        <v>2.1558482282846292E-3</v>
      </c>
      <c r="J1553" s="83">
        <v>60.214571963753798</v>
      </c>
      <c r="K1553" s="83">
        <v>60.916395179463073</v>
      </c>
      <c r="L1553" s="83">
        <v>59.483174543315947</v>
      </c>
      <c r="M1553" s="83">
        <v>60.842340376731805</v>
      </c>
      <c r="N1553" s="83">
        <v>43767043.167497545</v>
      </c>
      <c r="O1553" s="83" t="s">
        <v>678</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677</v>
      </c>
      <c r="H1554" s="84">
        <f t="shared" si="43"/>
        <v>2.3107537361923169E-2</v>
      </c>
      <c r="J1554" s="83">
        <v>60.156417645211889</v>
      </c>
      <c r="K1554" s="83">
        <v>60.593315632008043</v>
      </c>
      <c r="L1554" s="83">
        <v>59.056953092949541</v>
      </c>
      <c r="M1554" s="83">
        <v>59.968534462230352</v>
      </c>
      <c r="N1554" s="83">
        <v>39737512.328250609</v>
      </c>
      <c r="O1554" s="83" t="s">
        <v>677</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676</v>
      </c>
      <c r="H1555" s="84">
        <f t="shared" si="43"/>
        <v>-3.2788186725944746E-2</v>
      </c>
      <c r="J1555" s="83">
        <v>58.974940592441719</v>
      </c>
      <c r="K1555" s="83">
        <v>60.888068558833133</v>
      </c>
      <c r="L1555" s="83">
        <v>58.76220513657902</v>
      </c>
      <c r="M1555" s="83">
        <v>60.689250375783885</v>
      </c>
      <c r="N1555" s="83">
        <v>48030395.678822055</v>
      </c>
      <c r="O1555" s="83" t="s">
        <v>676</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675</v>
      </c>
      <c r="H1556" s="84">
        <f t="shared" si="43"/>
        <v>2.7726198514517186E-2</v>
      </c>
      <c r="J1556" s="83">
        <v>58.995319456204271</v>
      </c>
      <c r="K1556" s="83">
        <v>59.380032640404572</v>
      </c>
      <c r="L1556" s="83">
        <v>56.212854013975424</v>
      </c>
      <c r="M1556" s="83">
        <v>56.563773077511925</v>
      </c>
      <c r="N1556" s="83">
        <v>53611253.440333419</v>
      </c>
      <c r="O1556" s="83" t="s">
        <v>675</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674</v>
      </c>
      <c r="H1557" s="84">
        <f t="shared" si="43"/>
        <v>-1.0458707633554609E-2</v>
      </c>
      <c r="J1557" s="83">
        <v>54.569626701527945</v>
      </c>
      <c r="K1557" s="83">
        <v>55.845045345788883</v>
      </c>
      <c r="L1557" s="83">
        <v>53.671465559602943</v>
      </c>
      <c r="M1557" s="83">
        <v>55.62013227621442</v>
      </c>
      <c r="N1557" s="83">
        <v>46543026.689403489</v>
      </c>
      <c r="O1557" s="83" t="s">
        <v>674</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673</v>
      </c>
      <c r="H1558" s="84">
        <f t="shared" si="43"/>
        <v>2.7095273915001883E-2</v>
      </c>
      <c r="J1558" s="83">
        <v>55.710843072230638</v>
      </c>
      <c r="K1558" s="83">
        <v>56.010064437719755</v>
      </c>
      <c r="L1558" s="83">
        <v>54.496063973799721</v>
      </c>
      <c r="M1558" s="83">
        <v>54.588514428917613</v>
      </c>
      <c r="N1558" s="83">
        <v>39531213.289747477</v>
      </c>
      <c r="O1558" s="83" t="s">
        <v>673</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672</v>
      </c>
      <c r="H1559" s="84">
        <f t="shared" si="43"/>
        <v>-7.7658827658826368E-3</v>
      </c>
      <c r="J1559" s="83">
        <v>54.954339885728231</v>
      </c>
      <c r="K1559" s="83">
        <v>56.150728302227108</v>
      </c>
      <c r="L1559" s="83">
        <v>54.548253746850143</v>
      </c>
      <c r="M1559" s="83">
        <v>55.768500345314919</v>
      </c>
      <c r="N1559" s="83">
        <v>47162145.112638988</v>
      </c>
      <c r="O1559" s="83" t="s">
        <v>672</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671</v>
      </c>
      <c r="H1560" s="84">
        <f t="shared" si="43"/>
        <v>-1.0983503863019384E-2</v>
      </c>
      <c r="J1560" s="83">
        <v>57.796942857874903</v>
      </c>
      <c r="K1560" s="83">
        <v>58.418249679903809</v>
      </c>
      <c r="L1560" s="83">
        <v>56.570731713918654</v>
      </c>
      <c r="M1560" s="83">
        <v>57.026025353101431</v>
      </c>
      <c r="N1560" s="83">
        <v>50055441.848267555</v>
      </c>
      <c r="O1560" s="83" t="s">
        <v>671</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670</v>
      </c>
      <c r="H1561" s="84">
        <f t="shared" si="43"/>
        <v>2.3284522390601081E-2</v>
      </c>
      <c r="J1561" s="83">
        <v>57.002167171135518</v>
      </c>
      <c r="K1561" s="83">
        <v>57.241246036252257</v>
      </c>
      <c r="L1561" s="83">
        <v>54.500040337460703</v>
      </c>
      <c r="M1561" s="83">
        <v>55.919602164432348</v>
      </c>
      <c r="N1561" s="83">
        <v>51787235.161732785</v>
      </c>
      <c r="O1561" s="83" t="s">
        <v>670</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669</v>
      </c>
      <c r="H1562" s="84">
        <f t="shared" si="43"/>
        <v>6.8758057584883403E-4</v>
      </c>
      <c r="J1562" s="83">
        <v>55.207336023658414</v>
      </c>
      <c r="K1562" s="83">
        <v>57.193539613229582</v>
      </c>
      <c r="L1562" s="83">
        <v>54.96875420399931</v>
      </c>
      <c r="M1562" s="83">
        <v>55.950916028262611</v>
      </c>
      <c r="N1562" s="83">
        <v>64551339.335098833</v>
      </c>
      <c r="O1562" s="83" t="s">
        <v>669</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668</v>
      </c>
      <c r="H1563" s="84">
        <f t="shared" si="43"/>
        <v>4.7838375379462006E-2</v>
      </c>
      <c r="J1563" s="83">
        <v>57.744256039366853</v>
      </c>
      <c r="K1563" s="83">
        <v>58.152827405533067</v>
      </c>
      <c r="L1563" s="83">
        <v>54.353411927461877</v>
      </c>
      <c r="M1563" s="83">
        <v>55.261513978539327</v>
      </c>
      <c r="N1563" s="83">
        <v>71899962.97501044</v>
      </c>
      <c r="O1563" s="83" t="s">
        <v>668</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667</v>
      </c>
      <c r="H1564" s="84">
        <f t="shared" si="43"/>
        <v>7.1999999999998732E-3</v>
      </c>
      <c r="J1564" s="83">
        <v>54.7987646574922</v>
      </c>
      <c r="K1564" s="83">
        <v>57.105552626321142</v>
      </c>
      <c r="L1564" s="83">
        <v>53.979633743329288</v>
      </c>
      <c r="M1564" s="83">
        <v>55.990679664872459</v>
      </c>
      <c r="N1564" s="83">
        <v>82115789.157753795</v>
      </c>
      <c r="O1564" s="83" t="s">
        <v>667</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666</v>
      </c>
      <c r="H1565" s="84">
        <f t="shared" si="43"/>
        <v>3.4012662322658205E-2</v>
      </c>
      <c r="J1565" s="83">
        <v>56.387818985513341</v>
      </c>
      <c r="K1565" s="83">
        <v>56.414659440224987</v>
      </c>
      <c r="L1565" s="83">
        <v>54.208771699293543</v>
      </c>
      <c r="M1565" s="83">
        <v>54.862386476067961</v>
      </c>
      <c r="N1565" s="83">
        <v>67286602.235400483</v>
      </c>
      <c r="O1565" s="83" t="s">
        <v>666</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665</v>
      </c>
      <c r="H1566" s="84">
        <f t="shared" si="43"/>
        <v>-2.5568859418976242E-2</v>
      </c>
      <c r="J1566" s="83">
        <v>52.51881714337491</v>
      </c>
      <c r="K1566" s="83">
        <v>53.249473966080906</v>
      </c>
      <c r="L1566" s="83">
        <v>50.377351464206008</v>
      </c>
      <c r="M1566" s="83">
        <v>52.752428508457783</v>
      </c>
      <c r="N1566" s="83">
        <v>81363523.958936691</v>
      </c>
      <c r="O1566" s="83" t="s">
        <v>665</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664</v>
      </c>
      <c r="H1567" s="84">
        <f t="shared" si="43"/>
        <v>-5.4129263913823999E-2</v>
      </c>
      <c r="J1567" s="83">
        <v>53.299178511843223</v>
      </c>
      <c r="K1567" s="83">
        <v>56.86150330662818</v>
      </c>
      <c r="L1567" s="83">
        <v>52.95969646428663</v>
      </c>
      <c r="M1567" s="83">
        <v>56.450446713173854</v>
      </c>
      <c r="N1567" s="83">
        <v>72463191.137961015</v>
      </c>
      <c r="O1567" s="83" t="s">
        <v>664</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663</v>
      </c>
      <c r="H1568" s="84">
        <f t="shared" si="43"/>
        <v>8.7442201162843958E-3</v>
      </c>
      <c r="J1568" s="83">
        <v>55.434982843249799</v>
      </c>
      <c r="K1568" s="83">
        <v>57.55636788593074</v>
      </c>
      <c r="L1568" s="83">
        <v>52.692161746720984</v>
      </c>
      <c r="M1568" s="83">
        <v>54.329553745495964</v>
      </c>
      <c r="N1568" s="83">
        <v>73456178.786133483</v>
      </c>
      <c r="O1568" s="83" t="s">
        <v>663</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662</v>
      </c>
      <c r="H1569" s="84">
        <f t="shared" si="43"/>
        <v>1.8835616438356073E-2</v>
      </c>
      <c r="J1569" s="83">
        <v>54.515945792104638</v>
      </c>
      <c r="K1569" s="83">
        <v>54.998079885999076</v>
      </c>
      <c r="L1569" s="83">
        <v>51.557531228331783</v>
      </c>
      <c r="M1569" s="83">
        <v>52.513349643341058</v>
      </c>
      <c r="N1569" s="83">
        <v>85171988.498683691</v>
      </c>
      <c r="O1569" s="83" t="s">
        <v>662</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661</v>
      </c>
      <c r="H1570" s="84">
        <f t="shared" si="43"/>
        <v>4.0804469273743038E-2</v>
      </c>
      <c r="J1570" s="83">
        <v>55.65915034463783</v>
      </c>
      <c r="K1570" s="83">
        <v>56.20888262076901</v>
      </c>
      <c r="L1570" s="83">
        <v>52.488497370459903</v>
      </c>
      <c r="M1570" s="83">
        <v>54.332536018241704</v>
      </c>
      <c r="N1570" s="83">
        <v>77688849.999065444</v>
      </c>
      <c r="O1570" s="83" t="s">
        <v>661</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660</v>
      </c>
      <c r="H1571" s="84">
        <f t="shared" si="43"/>
        <v>-1.9205743773838879E-2</v>
      </c>
      <c r="J1571" s="83">
        <v>53.896130106448595</v>
      </c>
      <c r="K1571" s="83">
        <v>57.272882979629955</v>
      </c>
      <c r="L1571" s="83">
        <v>53.404552148859331</v>
      </c>
      <c r="M1571" s="83">
        <v>54.47618215549479</v>
      </c>
      <c r="N1571" s="83">
        <v>85552838.976435229</v>
      </c>
      <c r="O1571" s="83" t="s">
        <v>660</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659</v>
      </c>
      <c r="H1572" s="84">
        <f t="shared" si="43"/>
        <v>2.9003573506191094E-2</v>
      </c>
      <c r="J1572" s="83">
        <v>60.626125602665752</v>
      </c>
      <c r="K1572" s="83">
        <v>60.627616739038615</v>
      </c>
      <c r="L1572" s="83">
        <v>55.52709530745652</v>
      </c>
      <c r="M1572" s="83">
        <v>58.60165945376675</v>
      </c>
      <c r="N1572" s="83">
        <v>74442386.370333314</v>
      </c>
      <c r="O1572" s="83" t="s">
        <v>659</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658</v>
      </c>
      <c r="H1573" s="84">
        <f t="shared" si="43"/>
        <v>-3.6009193836724296E-2</v>
      </c>
      <c r="J1573" s="83">
        <v>55.416095115860131</v>
      </c>
      <c r="K1573" s="83">
        <v>59.340766049252338</v>
      </c>
      <c r="L1573" s="83">
        <v>55.336070797182799</v>
      </c>
      <c r="M1573" s="83">
        <v>55.967318528364174</v>
      </c>
      <c r="N1573" s="83">
        <v>85037453.52009286</v>
      </c>
      <c r="O1573" s="83" t="s">
        <v>658</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657</v>
      </c>
      <c r="H1574" s="84">
        <f t="shared" si="43"/>
        <v>-2.3104496220681225E-2</v>
      </c>
      <c r="J1574" s="83">
        <v>60.411401964972562</v>
      </c>
      <c r="K1574" s="83">
        <v>62.675444024445902</v>
      </c>
      <c r="L1574" s="83">
        <v>59.450116049929427</v>
      </c>
      <c r="M1574" s="83">
        <v>62.115770839162266</v>
      </c>
      <c r="N1574" s="83">
        <v>52535013.849375106</v>
      </c>
      <c r="O1574" s="83" t="s">
        <v>657</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656</v>
      </c>
      <c r="H1575" s="84">
        <f t="shared" si="43"/>
        <v>1.2784090909090828E-2</v>
      </c>
      <c r="J1575" s="83">
        <v>63.641203348607647</v>
      </c>
      <c r="K1575" s="83">
        <v>63.678978803387004</v>
      </c>
      <c r="L1575" s="83">
        <v>60.578409238733926</v>
      </c>
      <c r="M1575" s="83">
        <v>62.627727660514083</v>
      </c>
      <c r="N1575" s="83">
        <v>52537910.968698733</v>
      </c>
      <c r="O1575" s="83" t="s">
        <v>656</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655</v>
      </c>
      <c r="H1576" s="84">
        <f t="shared" si="43"/>
        <v>-7.0109102367165166E-3</v>
      </c>
      <c r="J1576" s="83">
        <v>60.418857646836898</v>
      </c>
      <c r="K1576" s="83">
        <v>62.367270870264989</v>
      </c>
      <c r="L1576" s="83">
        <v>59.645454914775314</v>
      </c>
      <c r="M1576" s="83">
        <v>59.908889007315572</v>
      </c>
      <c r="N1576" s="83">
        <v>67707388.698272824</v>
      </c>
      <c r="O1576" s="83" t="s">
        <v>655</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654</v>
      </c>
      <c r="H1577" s="84">
        <f t="shared" si="43"/>
        <v>1.4369523243724869E-2</v>
      </c>
      <c r="J1577" s="83">
        <v>64.536879263244515</v>
      </c>
      <c r="K1577" s="83">
        <v>64.925071765648184</v>
      </c>
      <c r="L1577" s="83">
        <v>62.679917433564512</v>
      </c>
      <c r="M1577" s="83">
        <v>63.475687211219139</v>
      </c>
      <c r="N1577" s="83">
        <v>53528866.609567828</v>
      </c>
      <c r="O1577" s="83" t="s">
        <v>654</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653</v>
      </c>
      <c r="H1578" s="84">
        <f t="shared" si="43"/>
        <v>-8.740635033892219E-3</v>
      </c>
      <c r="J1578" s="83">
        <v>65.562284042321025</v>
      </c>
      <c r="K1578" s="83">
        <v>67.544004281864446</v>
      </c>
      <c r="L1578" s="83">
        <v>64.869402674394379</v>
      </c>
      <c r="M1578" s="83">
        <v>67.11107768827469</v>
      </c>
      <c r="N1578" s="83">
        <v>51530256.653950408</v>
      </c>
      <c r="O1578" s="83" t="s">
        <v>653</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652</v>
      </c>
      <c r="H1579" s="84">
        <f t="shared" si="43"/>
        <v>2.2223802581517127E-2</v>
      </c>
      <c r="J1579" s="83">
        <v>68.916346790361899</v>
      </c>
      <c r="K1579" s="83">
        <v>68.994382927208719</v>
      </c>
      <c r="L1579" s="83">
        <v>66.758672458819888</v>
      </c>
      <c r="M1579" s="83">
        <v>67.559909736508374</v>
      </c>
      <c r="N1579" s="83">
        <v>38493762.907511041</v>
      </c>
      <c r="O1579" s="83" t="s">
        <v>652</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651</v>
      </c>
      <c r="H1580" s="84">
        <f t="shared" si="43"/>
        <v>-2.9190405852148715E-2</v>
      </c>
      <c r="J1580" s="83">
        <v>66.673180640108725</v>
      </c>
      <c r="K1580" s="83">
        <v>70.090865206725354</v>
      </c>
      <c r="L1580" s="83">
        <v>66.206454955400602</v>
      </c>
      <c r="M1580" s="83">
        <v>69.557535430695737</v>
      </c>
      <c r="N1580" s="83">
        <v>48332118.585047081</v>
      </c>
      <c r="O1580" s="83" t="s">
        <v>651</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650</v>
      </c>
      <c r="H1581" s="84">
        <f t="shared" si="43"/>
        <v>3.6021897810218917E-2</v>
      </c>
      <c r="J1581" s="83">
        <v>69.045081563886285</v>
      </c>
      <c r="K1581" s="83">
        <v>69.132561564427945</v>
      </c>
      <c r="L1581" s="83">
        <v>65.948736885623006</v>
      </c>
      <c r="M1581" s="83">
        <v>67.181161097799546</v>
      </c>
      <c r="N1581" s="83">
        <v>48918423.108165696</v>
      </c>
      <c r="O1581" s="83" t="s">
        <v>650</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649</v>
      </c>
      <c r="H1582" s="84">
        <f t="shared" si="43"/>
        <v>2.4197195838987051E-2</v>
      </c>
      <c r="J1582" s="83">
        <v>66.570789275838351</v>
      </c>
      <c r="K1582" s="83">
        <v>66.660754503668144</v>
      </c>
      <c r="L1582" s="83">
        <v>63.174477663899523</v>
      </c>
      <c r="M1582" s="83">
        <v>63.497557211354554</v>
      </c>
      <c r="N1582" s="83">
        <v>76263004.557505518</v>
      </c>
      <c r="O1582" s="83" t="s">
        <v>649</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648</v>
      </c>
      <c r="H1583" s="84">
        <f t="shared" si="43"/>
        <v>-2.5590761663755957E-2</v>
      </c>
      <c r="J1583" s="83">
        <v>65.515064723846834</v>
      </c>
      <c r="K1583" s="83">
        <v>68.17990932898374</v>
      </c>
      <c r="L1583" s="83">
        <v>65.469336541745506</v>
      </c>
      <c r="M1583" s="83">
        <v>67.700573601015719</v>
      </c>
      <c r="N1583" s="83">
        <v>59920072.78855814</v>
      </c>
      <c r="O1583" s="83" t="s">
        <v>648</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647</v>
      </c>
      <c r="H1584" s="84">
        <f t="shared" ref="H1584:H1647" si="45">B1584/E1584-1</f>
        <v>-8.8008038529502342E-3</v>
      </c>
      <c r="J1584" s="83">
        <v>69.247379065138901</v>
      </c>
      <c r="K1584" s="83">
        <v>70.366725435706186</v>
      </c>
      <c r="L1584" s="83">
        <v>68.542568606229295</v>
      </c>
      <c r="M1584" s="83">
        <v>69.394504520595348</v>
      </c>
      <c r="N1584" s="83">
        <v>44342765.157531247</v>
      </c>
      <c r="O1584" s="83" t="s">
        <v>647</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646</v>
      </c>
      <c r="H1585" s="84">
        <f t="shared" si="45"/>
        <v>-3.489739025291394E-2</v>
      </c>
      <c r="J1585" s="83">
        <v>69.012276563683159</v>
      </c>
      <c r="K1585" s="83">
        <v>71.48209544261249</v>
      </c>
      <c r="L1585" s="83">
        <v>68.711564061821164</v>
      </c>
      <c r="M1585" s="83">
        <v>71.226614077394188</v>
      </c>
      <c r="N1585" s="83">
        <v>49860188.077185743</v>
      </c>
      <c r="O1585" s="83" t="s">
        <v>646</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645</v>
      </c>
      <c r="H1586" s="84">
        <f t="shared" si="45"/>
        <v>-2.4245689655170155E-3</v>
      </c>
      <c r="J1586" s="83">
        <v>70.659485210246203</v>
      </c>
      <c r="K1586" s="83">
        <v>71.423941124070581</v>
      </c>
      <c r="L1586" s="83">
        <v>70.15249884347061</v>
      </c>
      <c r="M1586" s="83">
        <v>70.884149757091848</v>
      </c>
      <c r="N1586" s="83">
        <v>57681907.278868482</v>
      </c>
      <c r="O1586" s="83" t="s">
        <v>645</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644</v>
      </c>
      <c r="H1587" s="84">
        <f t="shared" si="45"/>
        <v>-5.8709049626988197E-3</v>
      </c>
      <c r="J1587" s="83">
        <v>73.816717957068306</v>
      </c>
      <c r="K1587" s="83">
        <v>75.163959669955787</v>
      </c>
      <c r="L1587" s="83">
        <v>73.584597728358318</v>
      </c>
      <c r="M1587" s="83">
        <v>74.955946145940516</v>
      </c>
      <c r="N1587" s="83">
        <v>34851399.875651874</v>
      </c>
      <c r="O1587" s="83" t="s">
        <v>644</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643</v>
      </c>
      <c r="H1588" s="84">
        <f t="shared" si="45"/>
        <v>-2.0944095376189686E-3</v>
      </c>
      <c r="J1588" s="83">
        <v>75.458956149055126</v>
      </c>
      <c r="K1588" s="83">
        <v>76.030061379864108</v>
      </c>
      <c r="L1588" s="83">
        <v>74.895803645568122</v>
      </c>
      <c r="M1588" s="83">
        <v>75.650318650240024</v>
      </c>
      <c r="N1588" s="83">
        <v>22061402.698330931</v>
      </c>
      <c r="O1588" s="83" t="s">
        <v>643</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642</v>
      </c>
      <c r="H1589" s="84">
        <f t="shared" si="45"/>
        <v>1.6107209587010729E-3</v>
      </c>
      <c r="J1589" s="83">
        <v>75.883432969865282</v>
      </c>
      <c r="K1589" s="83">
        <v>76.152647701077683</v>
      </c>
      <c r="L1589" s="83">
        <v>75.620495922782638</v>
      </c>
      <c r="M1589" s="83">
        <v>75.80291160573033</v>
      </c>
      <c r="N1589" s="83">
        <v>19098212.959019914</v>
      </c>
      <c r="O1589" s="83" t="s">
        <v>642</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641</v>
      </c>
      <c r="H1590" s="84">
        <f t="shared" si="45"/>
        <v>6.144095201137123E-4</v>
      </c>
      <c r="J1590" s="83">
        <v>75.534507058613841</v>
      </c>
      <c r="K1590" s="83">
        <v>76.128973425931107</v>
      </c>
      <c r="L1590" s="83">
        <v>75.182598874616659</v>
      </c>
      <c r="M1590" s="83">
        <v>75.302386829903838</v>
      </c>
      <c r="N1590" s="83">
        <v>22556085.822839901</v>
      </c>
      <c r="O1590" s="83" t="s">
        <v>641</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640</v>
      </c>
      <c r="H1591" s="84">
        <f t="shared" si="45"/>
        <v>5.4819257682736655E-4</v>
      </c>
      <c r="J1591" s="83">
        <v>75.587690922579512</v>
      </c>
      <c r="K1591" s="83">
        <v>75.587690922579512</v>
      </c>
      <c r="L1591" s="83">
        <v>74.921650009364512</v>
      </c>
      <c r="M1591" s="83">
        <v>75.332209557361224</v>
      </c>
      <c r="N1591" s="83">
        <v>24099123.76481729</v>
      </c>
      <c r="O1591" s="83" t="s">
        <v>640</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639</v>
      </c>
      <c r="H1592" s="84">
        <f t="shared" si="45"/>
        <v>3.7589112119247314E-3</v>
      </c>
      <c r="J1592" s="83">
        <v>75.285487284344654</v>
      </c>
      <c r="K1592" s="83">
        <v>75.907788197288809</v>
      </c>
      <c r="L1592" s="83">
        <v>74.785459553975784</v>
      </c>
      <c r="M1592" s="83">
        <v>75.187569329192897</v>
      </c>
      <c r="N1592" s="83">
        <v>18705130.199679736</v>
      </c>
      <c r="O1592" s="83" t="s">
        <v>639</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638</v>
      </c>
      <c r="H1593" s="84">
        <f t="shared" si="45"/>
        <v>1.6151957617263069E-3</v>
      </c>
      <c r="J1593" s="83">
        <v>75.464920694546606</v>
      </c>
      <c r="K1593" s="83">
        <v>75.585454218020203</v>
      </c>
      <c r="L1593" s="83">
        <v>74.959922509601498</v>
      </c>
      <c r="M1593" s="83">
        <v>75.276540466107434</v>
      </c>
      <c r="N1593" s="83">
        <v>23490105.02144609</v>
      </c>
      <c r="O1593" s="83" t="s">
        <v>638</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637</v>
      </c>
      <c r="H1594" s="84">
        <f t="shared" si="45"/>
        <v>-2.751432363318651E-3</v>
      </c>
      <c r="J1594" s="83">
        <v>74.99372160071988</v>
      </c>
      <c r="K1594" s="83">
        <v>76.029564334406473</v>
      </c>
      <c r="L1594" s="83">
        <v>74.837042931567908</v>
      </c>
      <c r="M1594" s="83">
        <v>75.143829328922052</v>
      </c>
      <c r="N1594" s="83">
        <v>27052515.60752688</v>
      </c>
      <c r="O1594" s="83" t="s">
        <v>637</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636</v>
      </c>
      <c r="H1595" s="84">
        <f t="shared" si="45"/>
        <v>1.0282860803574323E-2</v>
      </c>
      <c r="J1595" s="83">
        <v>74.988254100686021</v>
      </c>
      <c r="K1595" s="83">
        <v>75.029011828211111</v>
      </c>
      <c r="L1595" s="83">
        <v>73.280405908292948</v>
      </c>
      <c r="M1595" s="83">
        <v>73.280405908292948</v>
      </c>
      <c r="N1595" s="83">
        <v>28566320.810773522</v>
      </c>
      <c r="O1595" s="83" t="s">
        <v>636</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635</v>
      </c>
      <c r="H1596" s="84">
        <f t="shared" si="45"/>
        <v>-1.634895203217468E-3</v>
      </c>
      <c r="J1596" s="83">
        <v>73.524455227985911</v>
      </c>
      <c r="K1596" s="83">
        <v>73.853002275474793</v>
      </c>
      <c r="L1596" s="83">
        <v>72.884260678567315</v>
      </c>
      <c r="M1596" s="83">
        <v>72.931479997041521</v>
      </c>
      <c r="N1596" s="83">
        <v>23584764.371568698</v>
      </c>
      <c r="O1596" s="83" t="s">
        <v>635</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634</v>
      </c>
      <c r="H1597" s="84">
        <f t="shared" si="45"/>
        <v>2.9335071707925486E-4</v>
      </c>
      <c r="J1597" s="83">
        <v>73.375341590698966</v>
      </c>
      <c r="K1597" s="83">
        <v>73.662121908383796</v>
      </c>
      <c r="L1597" s="83">
        <v>72.050218400675718</v>
      </c>
      <c r="M1597" s="83">
        <v>72.087993855455068</v>
      </c>
      <c r="N1597" s="83">
        <v>33787332.209629633</v>
      </c>
      <c r="O1597" s="83" t="s">
        <v>634</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633</v>
      </c>
      <c r="H1598" s="84">
        <f t="shared" si="45"/>
        <v>1.4734774066798018E-3</v>
      </c>
      <c r="J1598" s="83">
        <v>71.983614309354209</v>
      </c>
      <c r="K1598" s="83">
        <v>72.759502268703912</v>
      </c>
      <c r="L1598" s="83">
        <v>71.105334985734146</v>
      </c>
      <c r="M1598" s="83">
        <v>72.688921813721436</v>
      </c>
      <c r="N1598" s="83">
        <v>39959262.669813074</v>
      </c>
      <c r="O1598" s="83" t="s">
        <v>633</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632</v>
      </c>
      <c r="H1599" s="84">
        <f t="shared" si="45"/>
        <v>3.0845771144278888E-3</v>
      </c>
      <c r="J1599" s="83">
        <v>71.925957036269935</v>
      </c>
      <c r="K1599" s="83">
        <v>73.040829997718603</v>
      </c>
      <c r="L1599" s="83">
        <v>70.893593620786689</v>
      </c>
      <c r="M1599" s="83">
        <v>72.423002493893051</v>
      </c>
      <c r="N1599" s="83">
        <v>79126646.057835311</v>
      </c>
      <c r="O1599" s="83" t="s">
        <v>632</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631</v>
      </c>
      <c r="H1600" s="84">
        <f t="shared" si="45"/>
        <v>2.4232633279483995E-3</v>
      </c>
      <c r="J1600" s="83">
        <v>73.857972730051031</v>
      </c>
      <c r="K1600" s="83">
        <v>74.059773185846012</v>
      </c>
      <c r="L1600" s="83">
        <v>72.518435221756704</v>
      </c>
      <c r="M1600" s="83">
        <v>72.668045904501255</v>
      </c>
      <c r="N1600" s="83">
        <v>61467536.885057732</v>
      </c>
      <c r="O1600" s="83" t="s">
        <v>631</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630</v>
      </c>
      <c r="H1601" s="84">
        <f t="shared" si="45"/>
        <v>-1.5810145120489838E-2</v>
      </c>
      <c r="J1601" s="83">
        <v>71.287750668681838</v>
      </c>
      <c r="K1601" s="83">
        <v>73.072143861548867</v>
      </c>
      <c r="L1601" s="83">
        <v>71.004434757836648</v>
      </c>
      <c r="M1601" s="83">
        <v>73.011007270261217</v>
      </c>
      <c r="N1601" s="83">
        <v>48631648.5328952</v>
      </c>
      <c r="O1601" s="83" t="s">
        <v>630</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629</v>
      </c>
      <c r="H1602" s="84">
        <f t="shared" si="45"/>
        <v>1.0233525701248025E-2</v>
      </c>
      <c r="J1602" s="83">
        <v>72.361865902605416</v>
      </c>
      <c r="K1602" s="83">
        <v>72.433440448503148</v>
      </c>
      <c r="L1602" s="83">
        <v>71.395609532986057</v>
      </c>
      <c r="M1602" s="83">
        <v>71.57255771589989</v>
      </c>
      <c r="N1602" s="83">
        <v>26947655.983119007</v>
      </c>
      <c r="O1602" s="83" t="s">
        <v>629</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628</v>
      </c>
      <c r="H1603" s="84">
        <f t="shared" si="45"/>
        <v>-5.4012857048181262E-3</v>
      </c>
      <c r="J1603" s="83">
        <v>72.500541585282278</v>
      </c>
      <c r="K1603" s="83">
        <v>72.838532496466001</v>
      </c>
      <c r="L1603" s="83">
        <v>71.909554536168372</v>
      </c>
      <c r="M1603" s="83">
        <v>72.508991358061863</v>
      </c>
      <c r="N1603" s="83">
        <v>21701576.454559866</v>
      </c>
      <c r="O1603" s="83" t="s">
        <v>628</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627</v>
      </c>
      <c r="H1604" s="84">
        <f t="shared" si="45"/>
        <v>5.8587211248743998E-3</v>
      </c>
      <c r="J1604" s="83">
        <v>72.198834992505027</v>
      </c>
      <c r="K1604" s="83">
        <v>72.36981862992738</v>
      </c>
      <c r="L1604" s="83">
        <v>71.200270668140163</v>
      </c>
      <c r="M1604" s="83">
        <v>71.723659535017319</v>
      </c>
      <c r="N1604" s="83">
        <v>31735970.539661203</v>
      </c>
      <c r="O1604" s="83" t="s">
        <v>627</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626</v>
      </c>
      <c r="H1605" s="84">
        <f t="shared" si="45"/>
        <v>1.3138391052418541E-3</v>
      </c>
      <c r="J1605" s="83">
        <v>71.271348168580275</v>
      </c>
      <c r="K1605" s="83">
        <v>71.478616124409115</v>
      </c>
      <c r="L1605" s="83">
        <v>70.6401004373989</v>
      </c>
      <c r="M1605" s="83">
        <v>71.127204985869568</v>
      </c>
      <c r="N1605" s="83">
        <v>35312685.652402394</v>
      </c>
      <c r="O1605" s="83" t="s">
        <v>626</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625</v>
      </c>
      <c r="H1606" s="84">
        <f t="shared" si="45"/>
        <v>-1.109946958286967E-2</v>
      </c>
      <c r="J1606" s="83">
        <v>72.902154315041756</v>
      </c>
      <c r="K1606" s="83">
        <v>74.332899664809915</v>
      </c>
      <c r="L1606" s="83">
        <v>72.829585678228781</v>
      </c>
      <c r="M1606" s="83">
        <v>74.238212505132722</v>
      </c>
      <c r="N1606" s="83">
        <v>35905045.959662743</v>
      </c>
      <c r="O1606" s="83" t="s">
        <v>625</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624</v>
      </c>
      <c r="H1607" s="84">
        <f t="shared" si="45"/>
        <v>3.1924697209060326E-3</v>
      </c>
      <c r="J1607" s="83">
        <v>73.893262957542277</v>
      </c>
      <c r="K1607" s="83">
        <v>74.334142278453982</v>
      </c>
      <c r="L1607" s="83">
        <v>73.66710727432374</v>
      </c>
      <c r="M1607" s="83">
        <v>73.942470457846966</v>
      </c>
      <c r="N1607" s="83">
        <v>27187734.628180236</v>
      </c>
      <c r="O1607" s="83" t="s">
        <v>624</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623</v>
      </c>
      <c r="H1608" s="84">
        <f t="shared" si="45"/>
        <v>-2.6202875765615197E-3</v>
      </c>
      <c r="J1608" s="83">
        <v>73.858469775508652</v>
      </c>
      <c r="K1608" s="83">
        <v>74.716583964912957</v>
      </c>
      <c r="L1608" s="83">
        <v>73.8077711388311</v>
      </c>
      <c r="M1608" s="83">
        <v>74.109477731608337</v>
      </c>
      <c r="N1608" s="83">
        <v>32408424.124889277</v>
      </c>
      <c r="O1608" s="83" t="s">
        <v>623</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622</v>
      </c>
      <c r="H1609" s="84">
        <f t="shared" si="45"/>
        <v>1.1510128913445605E-3</v>
      </c>
      <c r="J1609" s="83">
        <v>73.781427729577075</v>
      </c>
      <c r="K1609" s="83">
        <v>74.15172659550629</v>
      </c>
      <c r="L1609" s="83">
        <v>73.125327725514538</v>
      </c>
      <c r="M1609" s="83">
        <v>73.518987727952052</v>
      </c>
      <c r="N1609" s="83">
        <v>40977740.944256604</v>
      </c>
      <c r="O1609" s="83" t="s">
        <v>622</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621</v>
      </c>
      <c r="H1610" s="84">
        <f t="shared" si="45"/>
        <v>9.5153722479257574E-4</v>
      </c>
      <c r="J1610" s="83">
        <v>73.582112501070199</v>
      </c>
      <c r="K1610" s="83">
        <v>73.627114996803385</v>
      </c>
      <c r="L1610" s="83">
        <v>72.480162721519719</v>
      </c>
      <c r="M1610" s="83">
        <v>72.713277041144977</v>
      </c>
      <c r="N1610" s="83">
        <v>48209172.083750747</v>
      </c>
      <c r="O1610" s="83" t="s">
        <v>621</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620</v>
      </c>
      <c r="H1611" s="84">
        <f t="shared" si="45"/>
        <v>3.5980722255231079E-3</v>
      </c>
      <c r="J1611" s="83">
        <v>72.156089083149439</v>
      </c>
      <c r="K1611" s="83">
        <v>72.170503401420504</v>
      </c>
      <c r="L1611" s="83">
        <v>71.620274079831717</v>
      </c>
      <c r="M1611" s="83">
        <v>71.944347718201996</v>
      </c>
      <c r="N1611" s="83">
        <v>23613292.949352726</v>
      </c>
      <c r="O1611" s="83" t="s">
        <v>620</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619</v>
      </c>
      <c r="H1612" s="84">
        <f t="shared" si="45"/>
        <v>2.3270502975298868E-3</v>
      </c>
      <c r="J1612" s="83">
        <v>71.534782261120526</v>
      </c>
      <c r="K1612" s="83">
        <v>71.643883739068812</v>
      </c>
      <c r="L1612" s="83">
        <v>71.087938394717341</v>
      </c>
      <c r="M1612" s="83">
        <v>71.087938394717341</v>
      </c>
      <c r="N1612" s="83">
        <v>25806190.969610751</v>
      </c>
      <c r="O1612" s="83" t="s">
        <v>619</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618</v>
      </c>
      <c r="H1613" s="84">
        <f t="shared" si="45"/>
        <v>-1.661736847353712E-4</v>
      </c>
      <c r="J1613" s="83">
        <v>71.121240440378088</v>
      </c>
      <c r="K1613" s="83">
        <v>71.664014080102547</v>
      </c>
      <c r="L1613" s="83">
        <v>70.996482030514684</v>
      </c>
      <c r="M1613" s="83">
        <v>71.525338397425685</v>
      </c>
      <c r="N1613" s="83">
        <v>31394573.193809863</v>
      </c>
      <c r="O1613" s="83" t="s">
        <v>618</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617</v>
      </c>
      <c r="H1614" s="84">
        <f t="shared" si="45"/>
        <v>4.434663732453048E-3</v>
      </c>
      <c r="J1614" s="83">
        <v>71.536273397493403</v>
      </c>
      <c r="K1614" s="83">
        <v>71.600392261526778</v>
      </c>
      <c r="L1614" s="83">
        <v>70.879676347973245</v>
      </c>
      <c r="M1614" s="83">
        <v>71.382189305630234</v>
      </c>
      <c r="N1614" s="83">
        <v>33266212.87129258</v>
      </c>
      <c r="O1614" s="83" t="s">
        <v>617</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616</v>
      </c>
      <c r="H1615" s="84">
        <f t="shared" si="45"/>
        <v>-4.9211943871784181E-3</v>
      </c>
      <c r="J1615" s="83">
        <v>71.064080212751435</v>
      </c>
      <c r="K1615" s="83">
        <v>71.32250408707884</v>
      </c>
      <c r="L1615" s="83">
        <v>70.498442481976298</v>
      </c>
      <c r="M1615" s="83">
        <v>70.956221348447201</v>
      </c>
      <c r="N1615" s="83">
        <v>36647875.401793875</v>
      </c>
      <c r="O1615" s="83" t="s">
        <v>616</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615</v>
      </c>
      <c r="H1616" s="84">
        <f t="shared" si="45"/>
        <v>1.3011710539483357E-3</v>
      </c>
      <c r="J1616" s="83">
        <v>70.572005209704528</v>
      </c>
      <c r="K1616" s="83">
        <v>70.944789302921876</v>
      </c>
      <c r="L1616" s="83">
        <v>70.09682975221682</v>
      </c>
      <c r="M1616" s="83">
        <v>70.608786573568636</v>
      </c>
      <c r="N1616" s="83">
        <v>30231922.995247602</v>
      </c>
      <c r="O1616" s="83" t="s">
        <v>615</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614</v>
      </c>
      <c r="H1617" s="84">
        <f t="shared" si="45"/>
        <v>4.5498972060260545E-3</v>
      </c>
      <c r="J1617" s="83">
        <v>69.801087704931064</v>
      </c>
      <c r="K1617" s="83">
        <v>70.161942707165451</v>
      </c>
      <c r="L1617" s="83">
        <v>69.131070428055082</v>
      </c>
      <c r="M1617" s="83">
        <v>69.192704064800353</v>
      </c>
      <c r="N1617" s="83">
        <v>30765334.971825864</v>
      </c>
      <c r="O1617" s="83" t="s">
        <v>614</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613</v>
      </c>
      <c r="H1618" s="84">
        <f t="shared" si="45"/>
        <v>-9.770231116502659E-4</v>
      </c>
      <c r="J1618" s="83">
        <v>69.255331792460865</v>
      </c>
      <c r="K1618" s="83">
        <v>69.73498065906719</v>
      </c>
      <c r="L1618" s="83">
        <v>69.108206337004432</v>
      </c>
      <c r="M1618" s="83">
        <v>69.483972702967506</v>
      </c>
      <c r="N1618" s="83">
        <v>30413576.400615729</v>
      </c>
      <c r="O1618" s="83" t="s">
        <v>613</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612</v>
      </c>
      <c r="H1619" s="84">
        <f t="shared" si="45"/>
        <v>9.9517695808708506E-3</v>
      </c>
      <c r="J1619" s="83">
        <v>69.298574747274074</v>
      </c>
      <c r="K1619" s="83">
        <v>69.412398157069774</v>
      </c>
      <c r="L1619" s="83">
        <v>67.101136779122228</v>
      </c>
      <c r="M1619" s="83">
        <v>67.101136779122228</v>
      </c>
      <c r="N1619" s="83">
        <v>34869024.018203929</v>
      </c>
      <c r="O1619" s="83" t="s">
        <v>612</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611</v>
      </c>
      <c r="H1620" s="84">
        <f t="shared" si="45"/>
        <v>3.4550504708352747E-3</v>
      </c>
      <c r="J1620" s="83">
        <v>67.630987236948485</v>
      </c>
      <c r="K1620" s="83">
        <v>68.219489058774272</v>
      </c>
      <c r="L1620" s="83">
        <v>66.879633441387057</v>
      </c>
      <c r="M1620" s="83">
        <v>66.994769051190872</v>
      </c>
      <c r="N1620" s="83">
        <v>23881236.249019656</v>
      </c>
      <c r="O1620" s="83" t="s">
        <v>611</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610</v>
      </c>
      <c r="H1621" s="84">
        <f t="shared" si="45"/>
        <v>3.8010023882402155E-3</v>
      </c>
      <c r="J1621" s="83">
        <v>67.964504739013606</v>
      </c>
      <c r="K1621" s="83">
        <v>68.002777239250591</v>
      </c>
      <c r="L1621" s="83">
        <v>66.681133367430689</v>
      </c>
      <c r="M1621" s="83">
        <v>66.681133367430689</v>
      </c>
      <c r="N1621" s="83">
        <v>28301858.078071781</v>
      </c>
      <c r="O1621" s="83" t="s">
        <v>610</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609</v>
      </c>
      <c r="H1622" s="84">
        <f t="shared" si="45"/>
        <v>4.3119546395955499E-3</v>
      </c>
      <c r="J1622" s="83">
        <v>66.455971775127409</v>
      </c>
      <c r="K1622" s="83">
        <v>66.504682229974478</v>
      </c>
      <c r="L1622" s="83">
        <v>66.061566204503464</v>
      </c>
      <c r="M1622" s="83">
        <v>66.112513363909827</v>
      </c>
      <c r="N1622" s="83">
        <v>19363782.230352208</v>
      </c>
      <c r="O1622" s="83" t="s">
        <v>609</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608</v>
      </c>
      <c r="H1623" s="84">
        <f t="shared" si="45"/>
        <v>-5.7624262847513208E-3</v>
      </c>
      <c r="J1623" s="83">
        <v>66.412231774856579</v>
      </c>
      <c r="K1623" s="83">
        <v>67.250250416409173</v>
      </c>
      <c r="L1623" s="83">
        <v>66.306858137840479</v>
      </c>
      <c r="M1623" s="83">
        <v>67.101136779122228</v>
      </c>
      <c r="N1623" s="83">
        <v>21151445.685218181</v>
      </c>
      <c r="O1623" s="83" t="s">
        <v>608</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607</v>
      </c>
      <c r="H1624" s="84">
        <f t="shared" si="45"/>
        <v>-2.8234345064030997E-3</v>
      </c>
      <c r="J1624" s="83">
        <v>67.195078370613004</v>
      </c>
      <c r="K1624" s="83">
        <v>67.823343829048639</v>
      </c>
      <c r="L1624" s="83">
        <v>67.066840642546239</v>
      </c>
      <c r="M1624" s="83">
        <v>67.746798828574669</v>
      </c>
      <c r="N1624" s="83">
        <v>20897847.149980035</v>
      </c>
      <c r="O1624" s="83" t="s">
        <v>607</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606</v>
      </c>
      <c r="H1625" s="84">
        <f t="shared" si="45"/>
        <v>3.7555826228177214E-3</v>
      </c>
      <c r="J1625" s="83">
        <v>67.618064055050283</v>
      </c>
      <c r="K1625" s="83">
        <v>67.664135198517371</v>
      </c>
      <c r="L1625" s="83">
        <v>66.826270641056638</v>
      </c>
      <c r="M1625" s="83">
        <v>66.910768368852573</v>
      </c>
      <c r="N1625" s="83">
        <v>13434465.394638168</v>
      </c>
      <c r="O1625" s="83" t="s">
        <v>606</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605</v>
      </c>
      <c r="H1626" s="84">
        <f t="shared" si="45"/>
        <v>-6.7713976164673895E-4</v>
      </c>
      <c r="J1626" s="83">
        <v>66.781039504412931</v>
      </c>
      <c r="K1626" s="83">
        <v>67.11405996102043</v>
      </c>
      <c r="L1626" s="83">
        <v>66.742269958718339</v>
      </c>
      <c r="M1626" s="83">
        <v>67.026579960478756</v>
      </c>
      <c r="N1626" s="83">
        <v>6991674.3965799781</v>
      </c>
      <c r="O1626" s="83" t="s">
        <v>605</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604</v>
      </c>
      <c r="H1627" s="84">
        <f t="shared" si="45"/>
        <v>-1.116789062235668E-3</v>
      </c>
      <c r="J1627" s="83">
        <v>67.04347950603794</v>
      </c>
      <c r="K1627" s="83">
        <v>67.588236357138314</v>
      </c>
      <c r="L1627" s="83">
        <v>66.927667914411757</v>
      </c>
      <c r="M1627" s="83">
        <v>67.392902462747003</v>
      </c>
      <c r="N1627" s="83">
        <v>17768998.518233407</v>
      </c>
      <c r="O1627" s="83" t="s">
        <v>604</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603</v>
      </c>
      <c r="H1628" s="84">
        <f t="shared" si="45"/>
        <v>1.3856500726621146E-3</v>
      </c>
      <c r="J1628" s="83">
        <v>67.080757915359683</v>
      </c>
      <c r="K1628" s="83">
        <v>67.779106783320188</v>
      </c>
      <c r="L1628" s="83">
        <v>67.051432233359918</v>
      </c>
      <c r="M1628" s="83">
        <v>67.764692465049109</v>
      </c>
      <c r="N1628" s="83">
        <v>66732427.570336245</v>
      </c>
      <c r="O1628" s="83" t="s">
        <v>603</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602</v>
      </c>
      <c r="H1629" s="84">
        <f t="shared" si="45"/>
        <v>3.4719858397440628E-3</v>
      </c>
      <c r="J1629" s="83">
        <v>67.401352235526602</v>
      </c>
      <c r="K1629" s="83">
        <v>67.503743599796962</v>
      </c>
      <c r="L1629" s="83">
        <v>67.050686665173473</v>
      </c>
      <c r="M1629" s="83">
        <v>67.191599052409643</v>
      </c>
      <c r="N1629" s="83">
        <v>29577013.077034816</v>
      </c>
      <c r="O1629" s="83" t="s">
        <v>602</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601</v>
      </c>
      <c r="H1630" s="84">
        <f t="shared" si="45"/>
        <v>-1.4964968369499676E-3</v>
      </c>
      <c r="J1630" s="83">
        <v>67.231362689019491</v>
      </c>
      <c r="K1630" s="83">
        <v>67.621543373253644</v>
      </c>
      <c r="L1630" s="83">
        <v>67.150841324884539</v>
      </c>
      <c r="M1630" s="83">
        <v>67.42918678115349</v>
      </c>
      <c r="N1630" s="83">
        <v>33338379.308888711</v>
      </c>
      <c r="O1630" s="83" t="s">
        <v>601</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600</v>
      </c>
      <c r="H1631" s="84">
        <f t="shared" si="45"/>
        <v>-1.462634783496064E-3</v>
      </c>
      <c r="J1631" s="83">
        <v>67.355624053425274</v>
      </c>
      <c r="K1631" s="83">
        <v>67.846704965556924</v>
      </c>
      <c r="L1631" s="83">
        <v>67.166900863620356</v>
      </c>
      <c r="M1631" s="83">
        <v>67.741828373998445</v>
      </c>
      <c r="N1631" s="83">
        <v>37325740.966869555</v>
      </c>
      <c r="O1631" s="83" t="s">
        <v>600</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599</v>
      </c>
      <c r="H1632" s="84">
        <f t="shared" si="45"/>
        <v>8.1838641478548801E-4</v>
      </c>
      <c r="J1632" s="83">
        <v>67.656336555287268</v>
      </c>
      <c r="K1632" s="83">
        <v>67.830799510912982</v>
      </c>
      <c r="L1632" s="83">
        <v>67.23384791630761</v>
      </c>
      <c r="M1632" s="83">
        <v>67.424216326577266</v>
      </c>
      <c r="N1632" s="83">
        <v>28115154.832771502</v>
      </c>
      <c r="O1632" s="83" t="s">
        <v>599</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598</v>
      </c>
      <c r="H1633" s="84">
        <f t="shared" si="45"/>
        <v>1.2023772716343029E-3</v>
      </c>
      <c r="J1633" s="83">
        <v>66.993277914818009</v>
      </c>
      <c r="K1633" s="83">
        <v>67.254877909619637</v>
      </c>
      <c r="L1633" s="83">
        <v>66.796447913599252</v>
      </c>
      <c r="M1633" s="83">
        <v>66.999242460309489</v>
      </c>
      <c r="N1633" s="83">
        <v>31184833.826109927</v>
      </c>
      <c r="O1633" s="83" t="s">
        <v>598</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597</v>
      </c>
      <c r="H1634" s="84">
        <f t="shared" si="45"/>
        <v>8.5857711615022758E-3</v>
      </c>
      <c r="J1634" s="83">
        <v>67.114557006478051</v>
      </c>
      <c r="K1634" s="83">
        <v>67.388180530899589</v>
      </c>
      <c r="L1634" s="83">
        <v>66.62894359438026</v>
      </c>
      <c r="M1634" s="83">
        <v>66.899336323327248</v>
      </c>
      <c r="N1634" s="83">
        <v>25786816.484134011</v>
      </c>
      <c r="O1634" s="83" t="s">
        <v>597</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596</v>
      </c>
      <c r="H1635" s="84">
        <f t="shared" si="45"/>
        <v>1.1787138152192789E-3</v>
      </c>
      <c r="J1635" s="83">
        <v>66.853608141225919</v>
      </c>
      <c r="K1635" s="83">
        <v>67.160782234037015</v>
      </c>
      <c r="L1635" s="83">
        <v>66.73680245868448</v>
      </c>
      <c r="M1635" s="83">
        <v>67.142888597562575</v>
      </c>
      <c r="N1635" s="83">
        <v>17117066.194881011</v>
      </c>
      <c r="O1635" s="83" t="s">
        <v>596</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595</v>
      </c>
      <c r="H1636" s="84">
        <f t="shared" si="45"/>
        <v>-9.3649197044864962E-4</v>
      </c>
      <c r="J1636" s="83">
        <v>66.835714504751479</v>
      </c>
      <c r="K1636" s="83">
        <v>67.099894165478176</v>
      </c>
      <c r="L1636" s="83">
        <v>66.407261320280341</v>
      </c>
      <c r="M1636" s="83">
        <v>66.67864814014257</v>
      </c>
      <c r="N1636" s="83">
        <v>22023196.937250625</v>
      </c>
      <c r="O1636" s="83" t="s">
        <v>595</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594</v>
      </c>
      <c r="H1637" s="84">
        <f t="shared" si="45"/>
        <v>-1.9385882923111941E-3</v>
      </c>
      <c r="J1637" s="83">
        <v>66.781039504412931</v>
      </c>
      <c r="K1637" s="83">
        <v>67.570844736576092</v>
      </c>
      <c r="L1637" s="83">
        <v>66.496729502652499</v>
      </c>
      <c r="M1637" s="83">
        <v>66.506670411804976</v>
      </c>
      <c r="N1637" s="83">
        <v>27277082.5928762</v>
      </c>
      <c r="O1637" s="83" t="s">
        <v>594</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593</v>
      </c>
      <c r="H1638" s="84">
        <f t="shared" si="45"/>
        <v>2.113798600041461E-3</v>
      </c>
      <c r="J1638" s="83">
        <v>66.634908139871726</v>
      </c>
      <c r="K1638" s="83">
        <v>66.802909504548353</v>
      </c>
      <c r="L1638" s="83">
        <v>66.278029501298334</v>
      </c>
      <c r="M1638" s="83">
        <v>66.278029501298334</v>
      </c>
      <c r="N1638" s="83">
        <v>26466593.343207911</v>
      </c>
      <c r="O1638" s="83" t="s">
        <v>593</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592</v>
      </c>
      <c r="H1639" s="84">
        <f t="shared" si="45"/>
        <v>-6.6241327615657042E-4</v>
      </c>
      <c r="J1639" s="83">
        <v>66.014098363300462</v>
      </c>
      <c r="K1639" s="83">
        <v>66.075130575041996</v>
      </c>
      <c r="L1639" s="83">
        <v>65.433052223339018</v>
      </c>
      <c r="M1639" s="83">
        <v>66.007636772351347</v>
      </c>
      <c r="N1639" s="83">
        <v>24400544.887779441</v>
      </c>
      <c r="O1639" s="83" t="s">
        <v>592</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591</v>
      </c>
      <c r="H1640" s="84">
        <f t="shared" si="45"/>
        <v>2.4526120318137945E-3</v>
      </c>
      <c r="J1640" s="83">
        <v>65.636840860964497</v>
      </c>
      <c r="K1640" s="83">
        <v>65.898286771674265</v>
      </c>
      <c r="L1640" s="83">
        <v>64.857970628869055</v>
      </c>
      <c r="M1640" s="83">
        <v>64.964338356800411</v>
      </c>
      <c r="N1640" s="83">
        <v>30945056.964311574</v>
      </c>
      <c r="O1640" s="83" t="s">
        <v>591</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590</v>
      </c>
      <c r="H1641" s="84">
        <f t="shared" si="45"/>
        <v>2.7158577878103607E-3</v>
      </c>
      <c r="J1641" s="83">
        <v>64.381304035008469</v>
      </c>
      <c r="K1641" s="83">
        <v>64.539414195078393</v>
      </c>
      <c r="L1641" s="83">
        <v>63.572114029998026</v>
      </c>
      <c r="M1641" s="83">
        <v>63.600445621082542</v>
      </c>
      <c r="N1641" s="83">
        <v>25523762.073325697</v>
      </c>
      <c r="O1641" s="83" t="s">
        <v>590</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589</v>
      </c>
      <c r="H1642" s="84">
        <f t="shared" si="45"/>
        <v>-9.445386292080471E-3</v>
      </c>
      <c r="J1642" s="83">
        <v>64.114887669722478</v>
      </c>
      <c r="K1642" s="83">
        <v>64.905686992800867</v>
      </c>
      <c r="L1642" s="83">
        <v>63.671523121522654</v>
      </c>
      <c r="M1642" s="83">
        <v>64.665614036768901</v>
      </c>
      <c r="N1642" s="83">
        <v>30416755.18431804</v>
      </c>
      <c r="O1642" s="83" t="s">
        <v>589</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588</v>
      </c>
      <c r="H1643" s="84">
        <f t="shared" si="45"/>
        <v>-2.0743301642179857E-3</v>
      </c>
      <c r="J1643" s="83">
        <v>64.862444037987672</v>
      </c>
      <c r="K1643" s="83">
        <v>65.123144380510993</v>
      </c>
      <c r="L1643" s="83">
        <v>64.813236537682982</v>
      </c>
      <c r="M1643" s="83">
        <v>64.969805856834256</v>
      </c>
      <c r="N1643" s="83">
        <v>11809402.761810645</v>
      </c>
      <c r="O1643" s="83" t="s">
        <v>588</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587</v>
      </c>
      <c r="H1644" s="84">
        <f t="shared" si="45"/>
        <v>2.4216425655572138E-3</v>
      </c>
      <c r="J1644" s="83">
        <v>65.26157154045903</v>
      </c>
      <c r="K1644" s="83">
        <v>65.528484951202657</v>
      </c>
      <c r="L1644" s="83">
        <v>65.094564266697674</v>
      </c>
      <c r="M1644" s="83">
        <v>65.361477677441286</v>
      </c>
      <c r="N1644" s="83">
        <v>20045027.767972112</v>
      </c>
      <c r="O1644" s="83" t="s">
        <v>587</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586</v>
      </c>
      <c r="H1645" s="84">
        <f t="shared" si="45"/>
        <v>1.7019207391195668E-3</v>
      </c>
      <c r="J1645" s="83">
        <v>65.289406086085933</v>
      </c>
      <c r="K1645" s="83">
        <v>65.351536768288824</v>
      </c>
      <c r="L1645" s="83">
        <v>64.868905628936758</v>
      </c>
      <c r="M1645" s="83">
        <v>65.105996312222999</v>
      </c>
      <c r="N1645" s="83">
        <v>21523081.714009859</v>
      </c>
      <c r="O1645" s="83" t="s">
        <v>586</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585</v>
      </c>
      <c r="H1646" s="84">
        <f t="shared" si="45"/>
        <v>4.2568039078854092E-3</v>
      </c>
      <c r="J1646" s="83">
        <v>64.948432902156469</v>
      </c>
      <c r="K1646" s="83">
        <v>65.178067903578352</v>
      </c>
      <c r="L1646" s="83">
        <v>64.522961990431071</v>
      </c>
      <c r="M1646" s="83">
        <v>64.5751517634815</v>
      </c>
      <c r="N1646" s="83">
        <v>20852961.919348039</v>
      </c>
      <c r="O1646" s="83" t="s">
        <v>585</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584</v>
      </c>
      <c r="H1647" s="84">
        <f t="shared" si="45"/>
        <v>-3.4995625546818676E-4</v>
      </c>
      <c r="J1647" s="83">
        <v>64.384286307754209</v>
      </c>
      <c r="K1647" s="83">
        <v>65.049830175511588</v>
      </c>
      <c r="L1647" s="83">
        <v>64.188947442908329</v>
      </c>
      <c r="M1647" s="83">
        <v>64.895249038190784</v>
      </c>
      <c r="N1647" s="83">
        <v>27894953.645291809</v>
      </c>
      <c r="O1647" s="83" t="s">
        <v>584</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583</v>
      </c>
      <c r="H1648" s="84">
        <f t="shared" ref="H1648:H1711" si="47">B1648/E1648-1</f>
        <v>-1.7511908097505025E-3</v>
      </c>
      <c r="J1648" s="83">
        <v>64.683010627785706</v>
      </c>
      <c r="K1648" s="83">
        <v>65.241689722154106</v>
      </c>
      <c r="L1648" s="83">
        <v>64.267977670670405</v>
      </c>
      <c r="M1648" s="83">
        <v>64.689472218734821</v>
      </c>
      <c r="N1648" s="83">
        <v>20028329.094092887</v>
      </c>
      <c r="O1648" s="83" t="s">
        <v>583</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582</v>
      </c>
      <c r="H1649" s="84">
        <f t="shared" si="47"/>
        <v>-1.5739218635236751E-3</v>
      </c>
      <c r="J1649" s="83">
        <v>64.76750835558164</v>
      </c>
      <c r="K1649" s="83">
        <v>65.361477677441286</v>
      </c>
      <c r="L1649" s="83">
        <v>64.176024261010127</v>
      </c>
      <c r="M1649" s="83">
        <v>65.199440858256139</v>
      </c>
      <c r="N1649" s="83">
        <v>26352418.675419219</v>
      </c>
      <c r="O1649" s="83" t="s">
        <v>582</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581</v>
      </c>
      <c r="H1650" s="84">
        <f t="shared" si="47"/>
        <v>-2.6806851413452293E-3</v>
      </c>
      <c r="J1650" s="83">
        <v>65.38434176849195</v>
      </c>
      <c r="K1650" s="83">
        <v>65.992725408622661</v>
      </c>
      <c r="L1650" s="83">
        <v>65.252127676764189</v>
      </c>
      <c r="M1650" s="83">
        <v>65.992725408622661</v>
      </c>
      <c r="N1650" s="83">
        <v>25538348.264364779</v>
      </c>
      <c r="O1650" s="83" t="s">
        <v>581</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580</v>
      </c>
      <c r="H1651" s="84">
        <f t="shared" si="47"/>
        <v>1.5025508421273592E-3</v>
      </c>
      <c r="J1651" s="83">
        <v>65.644793588286475</v>
      </c>
      <c r="K1651" s="83">
        <v>66.381852356486647</v>
      </c>
      <c r="L1651" s="83">
        <v>65.485739041847069</v>
      </c>
      <c r="M1651" s="83">
        <v>66.217389955468306</v>
      </c>
      <c r="N1651" s="83">
        <v>29938569.544846378</v>
      </c>
      <c r="O1651" s="83" t="s">
        <v>580</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579</v>
      </c>
      <c r="H1652" s="84">
        <f t="shared" si="47"/>
        <v>2.7657190869625481E-3</v>
      </c>
      <c r="J1652" s="83">
        <v>66.349107001738432</v>
      </c>
      <c r="K1652" s="83">
        <v>66.349604047196067</v>
      </c>
      <c r="L1652" s="83">
        <v>65.325670522674116</v>
      </c>
      <c r="M1652" s="83">
        <v>65.557313587744801</v>
      </c>
      <c r="N1652" s="83">
        <v>35871065.164262727</v>
      </c>
      <c r="O1652" s="83" t="s">
        <v>579</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578</v>
      </c>
      <c r="H1653" s="84">
        <f t="shared" si="47"/>
        <v>2.3621492032153135E-3</v>
      </c>
      <c r="J1653" s="83">
        <v>65.185523585442695</v>
      </c>
      <c r="K1653" s="83">
        <v>65.460886768965906</v>
      </c>
      <c r="L1653" s="83">
        <v>64.399694716940544</v>
      </c>
      <c r="M1653" s="83">
        <v>64.491648126600808</v>
      </c>
      <c r="N1653" s="83">
        <v>24028083.984735899</v>
      </c>
      <c r="O1653" s="83" t="s">
        <v>578</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577</v>
      </c>
      <c r="H1654" s="84">
        <f t="shared" si="47"/>
        <v>3.8892621009087858E-3</v>
      </c>
      <c r="J1654" s="83">
        <v>64.51650039948197</v>
      </c>
      <c r="K1654" s="83">
        <v>64.829639037784531</v>
      </c>
      <c r="L1654" s="83">
        <v>64.293326989009188</v>
      </c>
      <c r="M1654" s="83">
        <v>64.321161534636076</v>
      </c>
      <c r="N1654" s="83">
        <v>17178730.574929003</v>
      </c>
      <c r="O1654" s="83" t="s">
        <v>577</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576</v>
      </c>
      <c r="H1655" s="84">
        <f t="shared" si="47"/>
        <v>8.1105860780050776E-4</v>
      </c>
      <c r="J1655" s="83">
        <v>64.556264036091818</v>
      </c>
      <c r="K1655" s="83">
        <v>65.112954948629721</v>
      </c>
      <c r="L1655" s="83">
        <v>64.40565926243201</v>
      </c>
      <c r="M1655" s="83">
        <v>64.61590949100659</v>
      </c>
      <c r="N1655" s="83">
        <v>21846271.46966758</v>
      </c>
      <c r="O1655" s="83" t="s">
        <v>576</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575</v>
      </c>
      <c r="H1656" s="84">
        <f t="shared" si="47"/>
        <v>2.9033742874340351E-3</v>
      </c>
      <c r="J1656" s="83">
        <v>64.575648808939121</v>
      </c>
      <c r="K1656" s="83">
        <v>64.935261197529456</v>
      </c>
      <c r="L1656" s="83">
        <v>64.487174717482205</v>
      </c>
      <c r="M1656" s="83">
        <v>64.773969946530755</v>
      </c>
      <c r="N1656" s="83">
        <v>20368941.803460743</v>
      </c>
      <c r="O1656" s="83" t="s">
        <v>575</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574</v>
      </c>
      <c r="H1657" s="84">
        <f t="shared" si="47"/>
        <v>3.7490273749734015E-3</v>
      </c>
      <c r="J1657" s="83">
        <v>65.181050176324078</v>
      </c>
      <c r="K1657" s="83">
        <v>65.510591314728217</v>
      </c>
      <c r="L1657" s="83">
        <v>64.832869833259096</v>
      </c>
      <c r="M1657" s="83">
        <v>64.8783494926316</v>
      </c>
      <c r="N1657" s="83">
        <v>25187153.021912016</v>
      </c>
      <c r="O1657" s="83" t="s">
        <v>574</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573</v>
      </c>
      <c r="H1658" s="84">
        <f t="shared" si="47"/>
        <v>-1.2347421152895111E-3</v>
      </c>
      <c r="J1658" s="83">
        <v>65.056291766460674</v>
      </c>
      <c r="K1658" s="83">
        <v>65.795895407403904</v>
      </c>
      <c r="L1658" s="83">
        <v>64.329859830144471</v>
      </c>
      <c r="M1658" s="83">
        <v>64.331599489246159</v>
      </c>
      <c r="N1658" s="83">
        <v>40840731.342910178</v>
      </c>
      <c r="O1658" s="83" t="s">
        <v>573</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572</v>
      </c>
      <c r="H1659" s="84">
        <f t="shared" si="47"/>
        <v>2.4819174585166692E-4</v>
      </c>
      <c r="J1659" s="83">
        <v>64.208332215755632</v>
      </c>
      <c r="K1659" s="83">
        <v>64.304261989076892</v>
      </c>
      <c r="L1659" s="83">
        <v>63.746079940166119</v>
      </c>
      <c r="M1659" s="83">
        <v>64.092023578671814</v>
      </c>
      <c r="N1659" s="83">
        <v>23196610.738855522</v>
      </c>
      <c r="O1659" s="83" t="s">
        <v>572</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571</v>
      </c>
      <c r="H1660" s="84">
        <f t="shared" si="47"/>
        <v>-2.194068936230642E-3</v>
      </c>
      <c r="J1660" s="83">
        <v>64.219764261280957</v>
      </c>
      <c r="K1660" s="83">
        <v>64.562725627040919</v>
      </c>
      <c r="L1660" s="83">
        <v>64.179945949670781</v>
      </c>
      <c r="M1660" s="83">
        <v>64.26251017063656</v>
      </c>
      <c r="N1660" s="83">
        <v>25806714.060599741</v>
      </c>
      <c r="O1660" s="83" t="s">
        <v>571</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570</v>
      </c>
      <c r="H1661" s="84">
        <f t="shared" si="47"/>
        <v>-1.6620106793026057E-3</v>
      </c>
      <c r="J1661" s="83">
        <v>64.186959261077831</v>
      </c>
      <c r="K1661" s="83">
        <v>64.32414380738183</v>
      </c>
      <c r="L1661" s="83">
        <v>63.440645506456711</v>
      </c>
      <c r="M1661" s="83">
        <v>63.445367438304132</v>
      </c>
      <c r="N1661" s="83">
        <v>30197720.892121471</v>
      </c>
      <c r="O1661" s="83" t="s">
        <v>570</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569</v>
      </c>
      <c r="H1662" s="84">
        <f t="shared" si="47"/>
        <v>4.1064095697196379E-3</v>
      </c>
      <c r="J1662" s="83">
        <v>63.310668119288259</v>
      </c>
      <c r="K1662" s="83">
        <v>63.354408119559089</v>
      </c>
      <c r="L1662" s="83">
        <v>62.652579933395238</v>
      </c>
      <c r="M1662" s="83">
        <v>62.876250389325648</v>
      </c>
      <c r="N1662" s="83">
        <v>33599985.160035215</v>
      </c>
      <c r="O1662" s="83" t="s">
        <v>569</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568</v>
      </c>
      <c r="H1663" s="84">
        <f t="shared" si="47"/>
        <v>-2.8637909432611686E-3</v>
      </c>
      <c r="J1663" s="83">
        <v>62.633195160547935</v>
      </c>
      <c r="K1663" s="83">
        <v>63.008961526511023</v>
      </c>
      <c r="L1663" s="83">
        <v>62.172573194059424</v>
      </c>
      <c r="M1663" s="83">
        <v>62.691349479089844</v>
      </c>
      <c r="N1663" s="83">
        <v>29286073.89273661</v>
      </c>
      <c r="O1663" s="83" t="s">
        <v>568</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567</v>
      </c>
      <c r="H1664" s="84">
        <f t="shared" si="47"/>
        <v>2.7270443862354998E-3</v>
      </c>
      <c r="J1664" s="83">
        <v>62.691846524547465</v>
      </c>
      <c r="K1664" s="83">
        <v>63.092962208849329</v>
      </c>
      <c r="L1664" s="83">
        <v>62.23009129441558</v>
      </c>
      <c r="M1664" s="83">
        <v>62.278304703805027</v>
      </c>
      <c r="N1664" s="83">
        <v>28344510.11255848</v>
      </c>
      <c r="O1664" s="83" t="s">
        <v>567</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566</v>
      </c>
      <c r="H1665" s="84">
        <f t="shared" si="47"/>
        <v>5.3894797355580337E-4</v>
      </c>
      <c r="J1665" s="83">
        <v>62.757953570411338</v>
      </c>
      <c r="K1665" s="83">
        <v>63.700848803522412</v>
      </c>
      <c r="L1665" s="83">
        <v>62.489146416474178</v>
      </c>
      <c r="M1665" s="83">
        <v>63.434432438236421</v>
      </c>
      <c r="N1665" s="83">
        <v>37951860.761803821</v>
      </c>
      <c r="O1665" s="83" t="s">
        <v>566</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565</v>
      </c>
      <c r="H1666" s="84">
        <f t="shared" si="47"/>
        <v>1.5455395011141349E-3</v>
      </c>
      <c r="J1666" s="83">
        <v>64.11886403338346</v>
      </c>
      <c r="K1666" s="83">
        <v>64.581613354430601</v>
      </c>
      <c r="L1666" s="83">
        <v>63.251022664373487</v>
      </c>
      <c r="M1666" s="83">
        <v>63.395662892541814</v>
      </c>
      <c r="N1666" s="83">
        <v>52575412.568832323</v>
      </c>
      <c r="O1666" s="83" t="s">
        <v>565</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564</v>
      </c>
      <c r="H1667" s="84">
        <f t="shared" si="47"/>
        <v>6.2107289434496504E-3</v>
      </c>
      <c r="J1667" s="83">
        <v>62.882711980274756</v>
      </c>
      <c r="K1667" s="83">
        <v>63.104891299832282</v>
      </c>
      <c r="L1667" s="83">
        <v>62.13117924834858</v>
      </c>
      <c r="M1667" s="83">
        <v>62.18187788502614</v>
      </c>
      <c r="N1667" s="83">
        <v>24405232.58779614</v>
      </c>
      <c r="O1667" s="83" t="s">
        <v>564</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563</v>
      </c>
      <c r="H1668" s="84">
        <f t="shared" si="47"/>
        <v>-1.7729213401838084E-3</v>
      </c>
      <c r="J1668" s="83">
        <v>62.676935160818772</v>
      </c>
      <c r="K1668" s="83">
        <v>62.826545843563331</v>
      </c>
      <c r="L1668" s="83">
        <v>62.315334590397946</v>
      </c>
      <c r="M1668" s="83">
        <v>62.672461751700169</v>
      </c>
      <c r="N1668" s="83">
        <v>20920983.866800651</v>
      </c>
      <c r="O1668" s="83" t="s">
        <v>563</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562</v>
      </c>
      <c r="H1669" s="84">
        <f t="shared" si="47"/>
        <v>3.7535075252359551E-3</v>
      </c>
      <c r="J1669" s="83">
        <v>62.584484705700874</v>
      </c>
      <c r="K1669" s="83">
        <v>62.622260160480231</v>
      </c>
      <c r="L1669" s="83">
        <v>61.750939473266882</v>
      </c>
      <c r="M1669" s="83">
        <v>61.750939473266882</v>
      </c>
      <c r="N1669" s="83">
        <v>18682295.266121998</v>
      </c>
      <c r="O1669" s="83" t="s">
        <v>562</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561</v>
      </c>
      <c r="H1670" s="84">
        <f t="shared" si="47"/>
        <v>-5.2881306820240503E-3</v>
      </c>
      <c r="J1670" s="83">
        <v>61.772809473402305</v>
      </c>
      <c r="K1670" s="83">
        <v>62.160504930348338</v>
      </c>
      <c r="L1670" s="83">
        <v>61.702229018419821</v>
      </c>
      <c r="M1670" s="83">
        <v>62.023817429501982</v>
      </c>
      <c r="N1670" s="83">
        <v>21081592.919304114</v>
      </c>
      <c r="O1670" s="83" t="s">
        <v>561</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560</v>
      </c>
      <c r="H1671" s="84">
        <f t="shared" si="47"/>
        <v>1.9996364297401037E-3</v>
      </c>
      <c r="J1671" s="83">
        <v>61.939319701706054</v>
      </c>
      <c r="K1671" s="83">
        <v>62.360749633860969</v>
      </c>
      <c r="L1671" s="83">
        <v>61.663459472725208</v>
      </c>
      <c r="M1671" s="83">
        <v>62.243014476313782</v>
      </c>
      <c r="N1671" s="83">
        <v>20884246.784266349</v>
      </c>
      <c r="O1671" s="83" t="s">
        <v>560</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559</v>
      </c>
      <c r="H1672" s="84">
        <f t="shared" si="47"/>
        <v>-2.442046945619003E-3</v>
      </c>
      <c r="J1672" s="83">
        <v>61.906514701502928</v>
      </c>
      <c r="K1672" s="83">
        <v>62.57255561471792</v>
      </c>
      <c r="L1672" s="83">
        <v>61.687317654691121</v>
      </c>
      <c r="M1672" s="83">
        <v>62.302659931228561</v>
      </c>
      <c r="N1672" s="83">
        <v>27217611.171205118</v>
      </c>
      <c r="O1672" s="83" t="s">
        <v>559</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558</v>
      </c>
      <c r="H1673" s="84">
        <f t="shared" si="47"/>
        <v>-1.5259409969481386E-3</v>
      </c>
      <c r="J1673" s="83">
        <v>62.283275158381251</v>
      </c>
      <c r="K1673" s="83">
        <v>62.792995275173773</v>
      </c>
      <c r="L1673" s="83">
        <v>62.127699930145219</v>
      </c>
      <c r="M1673" s="83">
        <v>62.176907430449909</v>
      </c>
      <c r="N1673" s="83">
        <v>19726767.138941392</v>
      </c>
      <c r="O1673" s="83" t="s">
        <v>558</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557</v>
      </c>
      <c r="H1674" s="84">
        <f t="shared" si="47"/>
        <v>3.6487028861165172E-5</v>
      </c>
      <c r="J1674" s="83">
        <v>61.814561291842651</v>
      </c>
      <c r="K1674" s="83">
        <v>62.366281749804315</v>
      </c>
      <c r="L1674" s="83">
        <v>61.556594699336245</v>
      </c>
      <c r="M1674" s="83">
        <v>61.691791063809738</v>
      </c>
      <c r="N1674" s="83">
        <v>23502357.421918921</v>
      </c>
      <c r="O1674" s="83" t="s">
        <v>557</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556</v>
      </c>
      <c r="H1675" s="84">
        <f t="shared" si="47"/>
        <v>6.0101880016123488E-3</v>
      </c>
      <c r="J1675" s="83">
        <v>61.783247428012388</v>
      </c>
      <c r="K1675" s="83">
        <v>61.997971065705578</v>
      </c>
      <c r="L1675" s="83">
        <v>60.659427648326499</v>
      </c>
      <c r="M1675" s="83">
        <v>60.659427648326499</v>
      </c>
      <c r="N1675" s="83">
        <v>28071054.23862299</v>
      </c>
      <c r="O1675" s="83" t="s">
        <v>556</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555</v>
      </c>
      <c r="H1676" s="84">
        <f t="shared" si="47"/>
        <v>3.3113801096429363E-4</v>
      </c>
      <c r="J1676" s="83">
        <v>60.497390829141359</v>
      </c>
      <c r="K1676" s="83">
        <v>60.954175604697006</v>
      </c>
      <c r="L1676" s="83">
        <v>60.229980372940112</v>
      </c>
      <c r="M1676" s="83">
        <v>60.258809009482249</v>
      </c>
      <c r="N1676" s="83">
        <v>17745640.49368668</v>
      </c>
      <c r="O1676" s="83" t="s">
        <v>555</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554</v>
      </c>
      <c r="H1677" s="84">
        <f t="shared" si="47"/>
        <v>1.1025358324134871E-4</v>
      </c>
      <c r="J1677" s="83">
        <v>60.413390146803053</v>
      </c>
      <c r="K1677" s="83">
        <v>61.056566968967381</v>
      </c>
      <c r="L1677" s="83">
        <v>60.328395373549498</v>
      </c>
      <c r="M1677" s="83">
        <v>60.749392876156286</v>
      </c>
      <c r="N1677" s="83">
        <v>25694712.232303765</v>
      </c>
      <c r="O1677" s="83" t="s">
        <v>554</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553</v>
      </c>
      <c r="H1678" s="84">
        <f t="shared" si="47"/>
        <v>7.1049285767705861E-3</v>
      </c>
      <c r="J1678" s="83">
        <v>60.076393326534571</v>
      </c>
      <c r="K1678" s="83">
        <v>60.39102310121001</v>
      </c>
      <c r="L1678" s="83">
        <v>59.51324082304756</v>
      </c>
      <c r="M1678" s="83">
        <v>59.574874459792831</v>
      </c>
      <c r="N1678" s="83">
        <v>18761483.194301084</v>
      </c>
      <c r="O1678" s="83" t="s">
        <v>553</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552</v>
      </c>
      <c r="H1679" s="84">
        <f t="shared" si="47"/>
        <v>1.7225883762732597E-3</v>
      </c>
      <c r="J1679" s="83">
        <v>59.760272415486256</v>
      </c>
      <c r="K1679" s="83">
        <v>60.060487871890622</v>
      </c>
      <c r="L1679" s="83">
        <v>59.52765514131864</v>
      </c>
      <c r="M1679" s="83">
        <v>59.613146960029809</v>
      </c>
      <c r="N1679" s="83">
        <v>17636857.6868614</v>
      </c>
      <c r="O1679" s="83" t="s">
        <v>552</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551</v>
      </c>
      <c r="H1680" s="84">
        <f t="shared" si="47"/>
        <v>-8.4181382819514816E-3</v>
      </c>
      <c r="J1680" s="83">
        <v>59.105166502338982</v>
      </c>
      <c r="K1680" s="83">
        <v>59.947658553010179</v>
      </c>
      <c r="L1680" s="83">
        <v>59.099201956847502</v>
      </c>
      <c r="M1680" s="83">
        <v>59.525666959488142</v>
      </c>
      <c r="N1680" s="83">
        <v>22971420.068096254</v>
      </c>
      <c r="O1680" s="83" t="s">
        <v>551</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550</v>
      </c>
      <c r="H1681" s="84">
        <f t="shared" si="47"/>
        <v>-1.2984122273335119E-3</v>
      </c>
      <c r="J1681" s="83">
        <v>60.027185826229882</v>
      </c>
      <c r="K1681" s="83">
        <v>60.550256584014157</v>
      </c>
      <c r="L1681" s="83">
        <v>59.831846961383988</v>
      </c>
      <c r="M1681" s="83">
        <v>59.8641549161295</v>
      </c>
      <c r="N1681" s="83">
        <v>17446070.308070175</v>
      </c>
      <c r="O1681" s="83" t="s">
        <v>550</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549</v>
      </c>
      <c r="H1682" s="84">
        <f t="shared" si="47"/>
        <v>1.0917928584782244E-2</v>
      </c>
      <c r="J1682" s="83">
        <v>60.092795826636134</v>
      </c>
      <c r="K1682" s="83">
        <v>60.214074918296177</v>
      </c>
      <c r="L1682" s="83">
        <v>59.107154684169473</v>
      </c>
      <c r="M1682" s="83">
        <v>59.242351048642966</v>
      </c>
      <c r="N1682" s="83">
        <v>23805951.384373792</v>
      </c>
      <c r="O1682" s="83" t="s">
        <v>549</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548</v>
      </c>
      <c r="H1683" s="84">
        <f t="shared" si="47"/>
        <v>8.7762436164176005E-3</v>
      </c>
      <c r="J1683" s="83">
        <v>59.040550592847964</v>
      </c>
      <c r="K1683" s="83">
        <v>59.101687184135614</v>
      </c>
      <c r="L1683" s="83">
        <v>57.778055130485228</v>
      </c>
      <c r="M1683" s="83">
        <v>58.65136399952906</v>
      </c>
      <c r="N1683" s="83">
        <v>33470902.399060365</v>
      </c>
      <c r="O1683" s="83" t="s">
        <v>548</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547</v>
      </c>
      <c r="H1684" s="84">
        <f t="shared" si="47"/>
        <v>-1.1802935793523428E-2</v>
      </c>
      <c r="J1684" s="83">
        <v>58.483859680310076</v>
      </c>
      <c r="K1684" s="83">
        <v>59.495844232030755</v>
      </c>
      <c r="L1684" s="83">
        <v>58.218437405939319</v>
      </c>
      <c r="M1684" s="83">
        <v>59.495347186573134</v>
      </c>
      <c r="N1684" s="83">
        <v>32979619.365979817</v>
      </c>
      <c r="O1684" s="83" t="s">
        <v>547</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546</v>
      </c>
      <c r="H1685" s="84">
        <f t="shared" si="47"/>
        <v>-1.5067290813341239E-2</v>
      </c>
      <c r="J1685" s="83">
        <v>59.89894809816311</v>
      </c>
      <c r="K1685" s="83">
        <v>61.197727878932348</v>
      </c>
      <c r="L1685" s="83">
        <v>59.823397188604396</v>
      </c>
      <c r="M1685" s="83">
        <v>60.589841284259258</v>
      </c>
      <c r="N1685" s="83">
        <v>27327057.901208732</v>
      </c>
      <c r="O1685" s="83" t="s">
        <v>546</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545</v>
      </c>
      <c r="H1686" s="84">
        <f t="shared" si="47"/>
        <v>2.8695460231036307E-3</v>
      </c>
      <c r="J1686" s="83">
        <v>60.589841284259258</v>
      </c>
      <c r="K1686" s="83">
        <v>60.93777310459545</v>
      </c>
      <c r="L1686" s="83">
        <v>60.256820827651765</v>
      </c>
      <c r="M1686" s="83">
        <v>60.687759239411015</v>
      </c>
      <c r="N1686" s="83">
        <v>28562297.033935156</v>
      </c>
      <c r="O1686" s="83" t="s">
        <v>545</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544</v>
      </c>
      <c r="H1687" s="84">
        <f t="shared" si="47"/>
        <v>-8.4076619388799845E-3</v>
      </c>
      <c r="J1687" s="83">
        <v>60.892541967951743</v>
      </c>
      <c r="K1687" s="83">
        <v>61.833449019232326</v>
      </c>
      <c r="L1687" s="83">
        <v>60.363685601040736</v>
      </c>
      <c r="M1687" s="83">
        <v>61.783247428012388</v>
      </c>
      <c r="N1687" s="83">
        <v>27249660.553722721</v>
      </c>
      <c r="O1687" s="83" t="s">
        <v>544</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543</v>
      </c>
      <c r="H1688" s="84">
        <f t="shared" si="47"/>
        <v>-2.012146045218266E-3</v>
      </c>
      <c r="J1688" s="83">
        <v>61.702726063877449</v>
      </c>
      <c r="K1688" s="83">
        <v>61.882159474079394</v>
      </c>
      <c r="L1688" s="83">
        <v>61.249321197433623</v>
      </c>
      <c r="M1688" s="83">
        <v>61.731057654961965</v>
      </c>
      <c r="N1688" s="83">
        <v>31423323.079320006</v>
      </c>
      <c r="O1688" s="83" t="s">
        <v>543</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542</v>
      </c>
      <c r="H1689" s="84">
        <f t="shared" si="47"/>
        <v>5.6759923831846137E-3</v>
      </c>
      <c r="J1689" s="83">
        <v>61.957710383638108</v>
      </c>
      <c r="K1689" s="83">
        <v>62.046184475095025</v>
      </c>
      <c r="L1689" s="83">
        <v>60.146973781517048</v>
      </c>
      <c r="M1689" s="83">
        <v>60.4317808287351</v>
      </c>
      <c r="N1689" s="83">
        <v>32066986.541269552</v>
      </c>
      <c r="O1689" s="83" t="s">
        <v>542</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541</v>
      </c>
      <c r="H1690" s="84">
        <f t="shared" si="47"/>
        <v>-1.212406355180784E-2</v>
      </c>
      <c r="J1690" s="83">
        <v>60.577912193276305</v>
      </c>
      <c r="K1690" s="83">
        <v>61.96864538370582</v>
      </c>
      <c r="L1690" s="83">
        <v>60.17629946351682</v>
      </c>
      <c r="M1690" s="83">
        <v>61.633636745267829</v>
      </c>
      <c r="N1690" s="83">
        <v>32024958.192192797</v>
      </c>
      <c r="O1690" s="83" t="s">
        <v>541</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540</v>
      </c>
      <c r="H1691" s="84">
        <f t="shared" si="47"/>
        <v>2.3671655923378498E-3</v>
      </c>
      <c r="J1691" s="83">
        <v>61.336900607066816</v>
      </c>
      <c r="K1691" s="83">
        <v>61.588405608624122</v>
      </c>
      <c r="L1691" s="83">
        <v>60.846813785850422</v>
      </c>
      <c r="M1691" s="83">
        <v>60.93777310459545</v>
      </c>
      <c r="N1691" s="83">
        <v>21632890.58392892</v>
      </c>
      <c r="O1691" s="83" t="s">
        <v>540</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539</v>
      </c>
      <c r="H1692" s="84">
        <f t="shared" si="47"/>
        <v>-7.6845371238906113E-3</v>
      </c>
      <c r="J1692" s="83">
        <v>61.133111969441345</v>
      </c>
      <c r="K1692" s="83">
        <v>61.798655837198702</v>
      </c>
      <c r="L1692" s="83">
        <v>60.792635830969495</v>
      </c>
      <c r="M1692" s="83">
        <v>61.291669470423109</v>
      </c>
      <c r="N1692" s="83">
        <v>47023244.336178526</v>
      </c>
      <c r="O1692" s="83" t="s">
        <v>539</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538</v>
      </c>
      <c r="H1693" s="84">
        <f t="shared" si="47"/>
        <v>-1.6967509025272998E-3</v>
      </c>
      <c r="J1693" s="83">
        <v>61.569517881234447</v>
      </c>
      <c r="K1693" s="83">
        <v>61.854324928452499</v>
      </c>
      <c r="L1693" s="83">
        <v>61.236994470084568</v>
      </c>
      <c r="M1693" s="83">
        <v>61.238982651915059</v>
      </c>
      <c r="N1693" s="83">
        <v>20122002.618890096</v>
      </c>
      <c r="O1693" s="83" t="s">
        <v>538</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537</v>
      </c>
      <c r="H1694" s="84">
        <f t="shared" si="47"/>
        <v>2.1376811594202572E-3</v>
      </c>
      <c r="J1694" s="83">
        <v>61.256379242931878</v>
      </c>
      <c r="K1694" s="83">
        <v>61.415433789371271</v>
      </c>
      <c r="L1694" s="83">
        <v>60.467071056226345</v>
      </c>
      <c r="M1694" s="83">
        <v>61.012826968696544</v>
      </c>
      <c r="N1694" s="83">
        <v>23022703.103901256</v>
      </c>
      <c r="O1694" s="83" t="s">
        <v>537</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536</v>
      </c>
      <c r="H1695" s="84">
        <f t="shared" si="47"/>
        <v>3.4850795033762871E-3</v>
      </c>
      <c r="J1695" s="83">
        <v>61.094342423746738</v>
      </c>
      <c r="K1695" s="83">
        <v>61.385114016456264</v>
      </c>
      <c r="L1695" s="83">
        <v>60.822955603884509</v>
      </c>
      <c r="M1695" s="83">
        <v>61.15647310594963</v>
      </c>
      <c r="N1695" s="83">
        <v>19276144.37081255</v>
      </c>
      <c r="O1695" s="83" t="s">
        <v>536</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535</v>
      </c>
      <c r="H1696" s="84">
        <f t="shared" si="47"/>
        <v>1.0530902752559079E-3</v>
      </c>
      <c r="J1696" s="83">
        <v>61.201207197135702</v>
      </c>
      <c r="K1696" s="83">
        <v>61.611766745132407</v>
      </c>
      <c r="L1696" s="83">
        <v>60.91838833174814</v>
      </c>
      <c r="M1696" s="83">
        <v>61.112733105678792</v>
      </c>
      <c r="N1696" s="83">
        <v>21191200.600381259</v>
      </c>
      <c r="O1696" s="83" t="s">
        <v>535</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534</v>
      </c>
      <c r="H1697" s="84">
        <f t="shared" si="47"/>
        <v>-2.2726452869665792E-3</v>
      </c>
      <c r="J1697" s="83">
        <v>61.611766745132407</v>
      </c>
      <c r="K1697" s="83">
        <v>61.677376745538666</v>
      </c>
      <c r="L1697" s="83">
        <v>60.987974695815382</v>
      </c>
      <c r="M1697" s="83">
        <v>61.203692424423821</v>
      </c>
      <c r="N1697" s="83">
        <v>26181709.94305145</v>
      </c>
      <c r="O1697" s="83" t="s">
        <v>534</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533</v>
      </c>
      <c r="H1698" s="84">
        <f t="shared" si="47"/>
        <v>-2.1683350800483225E-4</v>
      </c>
      <c r="J1698" s="83">
        <v>61.347835607134527</v>
      </c>
      <c r="K1698" s="83">
        <v>61.726087200385727</v>
      </c>
      <c r="L1698" s="83">
        <v>60.789653558223755</v>
      </c>
      <c r="M1698" s="83">
        <v>60.853275376799516</v>
      </c>
      <c r="N1698" s="83">
        <v>34723343.177770808</v>
      </c>
      <c r="O1698" s="83" t="s">
        <v>533</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532</v>
      </c>
      <c r="H1699" s="84">
        <f t="shared" si="47"/>
        <v>6.1645084807586681E-3</v>
      </c>
      <c r="J1699" s="83">
        <v>60.647995602801167</v>
      </c>
      <c r="K1699" s="83">
        <v>60.768777649003582</v>
      </c>
      <c r="L1699" s="83">
        <v>59.754804915452411</v>
      </c>
      <c r="M1699" s="83">
        <v>59.814947415824811</v>
      </c>
      <c r="N1699" s="83">
        <v>26296045.56191368</v>
      </c>
      <c r="O1699" s="83" t="s">
        <v>532</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531</v>
      </c>
      <c r="H1700" s="84">
        <f t="shared" si="47"/>
        <v>2.7827615246602821E-3</v>
      </c>
      <c r="J1700" s="83">
        <v>59.943682189349197</v>
      </c>
      <c r="K1700" s="83">
        <v>60.142500372398445</v>
      </c>
      <c r="L1700" s="83">
        <v>59.376056276743576</v>
      </c>
      <c r="M1700" s="83">
        <v>59.404387867828106</v>
      </c>
      <c r="N1700" s="83">
        <v>25352107.753400914</v>
      </c>
      <c r="O1700" s="83" t="s">
        <v>531</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530</v>
      </c>
      <c r="H1701" s="84">
        <f t="shared" si="47"/>
        <v>-3.6026200873362502E-3</v>
      </c>
      <c r="J1701" s="83">
        <v>59.864651961587121</v>
      </c>
      <c r="K1701" s="83">
        <v>60.639545830021575</v>
      </c>
      <c r="L1701" s="83">
        <v>59.278635367049446</v>
      </c>
      <c r="M1701" s="83">
        <v>59.844273097824569</v>
      </c>
      <c r="N1701" s="83">
        <v>29612583.264285989</v>
      </c>
      <c r="O1701" s="83" t="s">
        <v>530</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529</v>
      </c>
      <c r="H1702" s="84">
        <f t="shared" si="47"/>
        <v>-6.9360785602157193E-4</v>
      </c>
      <c r="J1702" s="83">
        <v>59.890498325383525</v>
      </c>
      <c r="K1702" s="83">
        <v>60.242655032109511</v>
      </c>
      <c r="L1702" s="83">
        <v>59.77081972009703</v>
      </c>
      <c r="M1702" s="83">
        <v>60.049552871822925</v>
      </c>
      <c r="N1702" s="83">
        <v>21570320.8540923</v>
      </c>
      <c r="O1702" s="83" t="s">
        <v>529</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528</v>
      </c>
      <c r="H1703" s="84">
        <f t="shared" si="47"/>
        <v>3.558718861210064E-3</v>
      </c>
      <c r="J1703" s="83">
        <v>60.211092645550444</v>
      </c>
      <c r="K1703" s="83">
        <v>60.293602191515873</v>
      </c>
      <c r="L1703" s="83">
        <v>59.224457412168526</v>
      </c>
      <c r="M1703" s="83">
        <v>59.224457412168526</v>
      </c>
      <c r="N1703" s="83">
        <v>28339480.391510524</v>
      </c>
      <c r="O1703" s="83" t="s">
        <v>528</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527</v>
      </c>
      <c r="H1704" s="84">
        <f t="shared" si="47"/>
        <v>2.674094707521002E-3</v>
      </c>
      <c r="J1704" s="83">
        <v>58.72144740905393</v>
      </c>
      <c r="K1704" s="83">
        <v>58.824335818781911</v>
      </c>
      <c r="L1704" s="83">
        <v>58.204023087668247</v>
      </c>
      <c r="M1704" s="83">
        <v>58.487836043971058</v>
      </c>
      <c r="N1704" s="83">
        <v>21506443.396783207</v>
      </c>
      <c r="O1704" s="83" t="s">
        <v>527</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526</v>
      </c>
      <c r="H1705" s="84">
        <f t="shared" si="47"/>
        <v>1.0493572686729458E-3</v>
      </c>
      <c r="J1705" s="83">
        <v>58.074294223228613</v>
      </c>
      <c r="K1705" s="83">
        <v>58.993828319831401</v>
      </c>
      <c r="L1705" s="83">
        <v>57.816327630722206</v>
      </c>
      <c r="M1705" s="83">
        <v>58.503741498614993</v>
      </c>
      <c r="N1705" s="83">
        <v>29784398.535284303</v>
      </c>
      <c r="O1705" s="83" t="s">
        <v>526</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525</v>
      </c>
      <c r="H1706" s="84">
        <f t="shared" si="47"/>
        <v>-5.7375532111788585E-3</v>
      </c>
      <c r="J1706" s="83">
        <v>59.053970820203787</v>
      </c>
      <c r="K1706" s="83">
        <v>59.570898096131849</v>
      </c>
      <c r="L1706" s="83">
        <v>58.840370505244834</v>
      </c>
      <c r="M1706" s="83">
        <v>59.570898096131849</v>
      </c>
      <c r="N1706" s="83">
        <v>22733514.262527741</v>
      </c>
      <c r="O1706" s="83" t="s">
        <v>525</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524</v>
      </c>
      <c r="H1707" s="84">
        <f t="shared" si="47"/>
        <v>2.9860774140566537E-3</v>
      </c>
      <c r="J1707" s="83">
        <v>59.290067412574778</v>
      </c>
      <c r="K1707" s="83">
        <v>59.449619004471799</v>
      </c>
      <c r="L1707" s="83">
        <v>58.707033090782843</v>
      </c>
      <c r="M1707" s="83">
        <v>58.707033090782843</v>
      </c>
      <c r="N1707" s="83">
        <v>21906608.003358912</v>
      </c>
      <c r="O1707" s="83" t="s">
        <v>524</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523</v>
      </c>
      <c r="H1708" s="84">
        <f t="shared" si="47"/>
        <v>9.6296578236210184E-3</v>
      </c>
      <c r="J1708" s="83">
        <v>58.205017178583489</v>
      </c>
      <c r="K1708" s="83">
        <v>58.47341675524541</v>
      </c>
      <c r="L1708" s="83">
        <v>57.523070810724562</v>
      </c>
      <c r="M1708" s="83">
        <v>57.742267857536362</v>
      </c>
      <c r="N1708" s="83">
        <v>16140234.010714585</v>
      </c>
      <c r="O1708" s="83" t="s">
        <v>523</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522</v>
      </c>
      <c r="H1709" s="84">
        <f t="shared" si="47"/>
        <v>-9.3637184115523686E-3</v>
      </c>
      <c r="J1709" s="83">
        <v>58.046956723059331</v>
      </c>
      <c r="K1709" s="83">
        <v>58.770654909358619</v>
      </c>
      <c r="L1709" s="83">
        <v>57.72934467563816</v>
      </c>
      <c r="M1709" s="83">
        <v>58.677707408783085</v>
      </c>
      <c r="N1709" s="83">
        <v>21677132.010266777</v>
      </c>
      <c r="O1709" s="83" t="s">
        <v>522</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521</v>
      </c>
      <c r="H1710" s="84">
        <f t="shared" si="47"/>
        <v>2.5018005382662079E-3</v>
      </c>
      <c r="J1710" s="83">
        <v>58.099146496109775</v>
      </c>
      <c r="K1710" s="83">
        <v>58.127975132651912</v>
      </c>
      <c r="L1710" s="83">
        <v>57.30735308211613</v>
      </c>
      <c r="M1710" s="83">
        <v>57.521082628894071</v>
      </c>
      <c r="N1710" s="83">
        <v>24674624.447124884</v>
      </c>
      <c r="O1710" s="83" t="s">
        <v>521</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520</v>
      </c>
      <c r="H1711" s="84">
        <f t="shared" si="47"/>
        <v>-2.1033721321905841E-2</v>
      </c>
      <c r="J1711" s="83">
        <v>57.224346490693058</v>
      </c>
      <c r="K1711" s="83">
        <v>59.351204003862421</v>
      </c>
      <c r="L1711" s="83">
        <v>57.048392398694475</v>
      </c>
      <c r="M1711" s="83">
        <v>58.750276045596067</v>
      </c>
      <c r="N1711" s="83">
        <v>33966128.733442515</v>
      </c>
      <c r="O1711" s="83" t="s">
        <v>520</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519</v>
      </c>
      <c r="H1712" s="84">
        <f t="shared" ref="H1712:H1775" si="49">B1712/E1712-1</f>
        <v>-3.0451574569221318E-3</v>
      </c>
      <c r="J1712" s="83">
        <v>59.125048320643899</v>
      </c>
      <c r="K1712" s="83">
        <v>59.546617425526961</v>
      </c>
      <c r="L1712" s="83">
        <v>58.580783544546577</v>
      </c>
      <c r="M1712" s="83">
        <v>59.3507069584048</v>
      </c>
      <c r="N1712" s="83">
        <v>19070811.038750626</v>
      </c>
      <c r="O1712" s="83" t="s">
        <v>519</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518</v>
      </c>
      <c r="H1713" s="84">
        <f t="shared" si="49"/>
        <v>-7.446570854119372E-5</v>
      </c>
      <c r="J1713" s="83">
        <v>59.210540139355082</v>
      </c>
      <c r="K1713" s="83">
        <v>59.595750369013004</v>
      </c>
      <c r="L1713" s="83">
        <v>59.020668774543047</v>
      </c>
      <c r="M1713" s="83">
        <v>59.304978776303479</v>
      </c>
      <c r="N1713" s="83">
        <v>14909159.487015873</v>
      </c>
      <c r="O1713" s="83" t="s">
        <v>518</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517</v>
      </c>
      <c r="H1714" s="84">
        <f t="shared" si="49"/>
        <v>-5.8959623852528065E-3</v>
      </c>
      <c r="J1714" s="83">
        <v>58.785069227629684</v>
      </c>
      <c r="K1714" s="83">
        <v>59.449619004471799</v>
      </c>
      <c r="L1714" s="83">
        <v>58.75624059108754</v>
      </c>
      <c r="M1714" s="83">
        <v>59.40935832240433</v>
      </c>
      <c r="N1714" s="83">
        <v>18420950.960469991</v>
      </c>
      <c r="O1714" s="83" t="s">
        <v>517</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516</v>
      </c>
      <c r="H1715" s="84">
        <f t="shared" si="49"/>
        <v>4.4716053063043049E-4</v>
      </c>
      <c r="J1715" s="83">
        <v>59.568412868843737</v>
      </c>
      <c r="K1715" s="83">
        <v>59.992889689653886</v>
      </c>
      <c r="L1715" s="83">
        <v>59.152882866270794</v>
      </c>
      <c r="M1715" s="83">
        <v>59.152882866270794</v>
      </c>
      <c r="N1715" s="83">
        <v>24796866.787474506</v>
      </c>
      <c r="O1715" s="83" t="s">
        <v>516</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515</v>
      </c>
      <c r="H1716" s="84">
        <f t="shared" si="49"/>
        <v>8.1727296917171177E-3</v>
      </c>
      <c r="J1716" s="83">
        <v>58.532073089699509</v>
      </c>
      <c r="K1716" s="83">
        <v>58.786560364002554</v>
      </c>
      <c r="L1716" s="83">
        <v>58.244283769735716</v>
      </c>
      <c r="M1716" s="83">
        <v>58.628996953936017</v>
      </c>
      <c r="N1716" s="83">
        <v>27149146.608300287</v>
      </c>
      <c r="O1716" s="83" t="s">
        <v>515</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514</v>
      </c>
      <c r="H1717" s="84">
        <f t="shared" si="49"/>
        <v>-8.791376806055462E-4</v>
      </c>
      <c r="J1717" s="83">
        <v>58.018128086517194</v>
      </c>
      <c r="K1717" s="83">
        <v>58.444593089157834</v>
      </c>
      <c r="L1717" s="83">
        <v>57.762149675841279</v>
      </c>
      <c r="M1717" s="83">
        <v>57.831238994450899</v>
      </c>
      <c r="N1717" s="83">
        <v>24640382.106230371</v>
      </c>
      <c r="O1717" s="83" t="s">
        <v>514</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513</v>
      </c>
      <c r="H1718" s="84">
        <f t="shared" si="49"/>
        <v>-1.5081644995464272E-2</v>
      </c>
      <c r="J1718" s="83">
        <v>57.870505585603127</v>
      </c>
      <c r="K1718" s="83">
        <v>58.765684454782381</v>
      </c>
      <c r="L1718" s="83">
        <v>57.684113538994453</v>
      </c>
      <c r="M1718" s="83">
        <v>58.467954225666126</v>
      </c>
      <c r="N1718" s="83">
        <v>31761038.669364236</v>
      </c>
      <c r="O1718" s="83" t="s">
        <v>513</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512</v>
      </c>
      <c r="H1719" s="84">
        <f t="shared" si="49"/>
        <v>1.6804178336234932E-2</v>
      </c>
      <c r="J1719" s="83">
        <v>59.509761504844199</v>
      </c>
      <c r="K1719" s="83">
        <v>59.883042643519168</v>
      </c>
      <c r="L1719" s="83">
        <v>58.226887178718911</v>
      </c>
      <c r="M1719" s="83">
        <v>58.226887178718911</v>
      </c>
      <c r="N1719" s="83">
        <v>26516870.434803322</v>
      </c>
      <c r="O1719" s="83" t="s">
        <v>512</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511</v>
      </c>
      <c r="H1720" s="84">
        <f t="shared" si="49"/>
        <v>1.2868064491711184E-3</v>
      </c>
      <c r="J1720" s="83">
        <v>58.38842695244643</v>
      </c>
      <c r="K1720" s="83">
        <v>59.794568552062259</v>
      </c>
      <c r="L1720" s="83">
        <v>58.226887178718911</v>
      </c>
      <c r="M1720" s="83">
        <v>58.226887178718911</v>
      </c>
      <c r="N1720" s="83">
        <v>20183003.075759754</v>
      </c>
      <c r="O1720" s="83" t="s">
        <v>511</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510</v>
      </c>
      <c r="H1721" s="84">
        <f t="shared" si="49"/>
        <v>-3.7957725513546592E-3</v>
      </c>
      <c r="J1721" s="83">
        <v>59.049497411085184</v>
      </c>
      <c r="K1721" s="83">
        <v>59.838308552333096</v>
      </c>
      <c r="L1721" s="83">
        <v>58.830449477910676</v>
      </c>
      <c r="M1721" s="83">
        <v>59.545548777793066</v>
      </c>
      <c r="N1721" s="83">
        <v>21439849.890108213</v>
      </c>
      <c r="O1721" s="83" t="s">
        <v>510</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509</v>
      </c>
      <c r="H1722" s="84">
        <f t="shared" si="49"/>
        <v>1.345864661654117E-2</v>
      </c>
      <c r="J1722" s="83">
        <v>59.884036734434417</v>
      </c>
      <c r="K1722" s="83">
        <v>59.8944746890445</v>
      </c>
      <c r="L1722" s="83">
        <v>58.304426270108117</v>
      </c>
      <c r="M1722" s="83">
        <v>58.792027864036406</v>
      </c>
      <c r="N1722" s="83">
        <v>29534461.636969071</v>
      </c>
      <c r="O1722" s="83" t="s">
        <v>509</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508</v>
      </c>
      <c r="H1723" s="84">
        <f t="shared" si="49"/>
        <v>1.2482769183642217E-2</v>
      </c>
      <c r="J1723" s="83">
        <v>58.352639679497564</v>
      </c>
      <c r="K1723" s="83">
        <v>58.574078401323234</v>
      </c>
      <c r="L1723" s="83">
        <v>57.141533746998476</v>
      </c>
      <c r="M1723" s="83">
        <v>57.458454901233559</v>
      </c>
      <c r="N1723" s="83">
        <v>29058187.291495636</v>
      </c>
      <c r="O1723" s="83" t="s">
        <v>508</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507</v>
      </c>
      <c r="H1724" s="84">
        <f t="shared" si="49"/>
        <v>6.5135413095647188E-3</v>
      </c>
      <c r="J1724" s="83">
        <v>58.151833314617818</v>
      </c>
      <c r="K1724" s="83">
        <v>58.649375817698569</v>
      </c>
      <c r="L1724" s="83">
        <v>57.657273084282807</v>
      </c>
      <c r="M1724" s="83">
        <v>57.821795130756058</v>
      </c>
      <c r="N1724" s="83">
        <v>34390697.54654292</v>
      </c>
      <c r="O1724" s="83" t="s">
        <v>507</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506</v>
      </c>
      <c r="H1725" s="84">
        <f t="shared" si="49"/>
        <v>-1.394715954189818E-2</v>
      </c>
      <c r="J1725" s="83">
        <v>57.275542172828239</v>
      </c>
      <c r="K1725" s="83">
        <v>58.414770361700455</v>
      </c>
      <c r="L1725" s="83">
        <v>56.670140805443282</v>
      </c>
      <c r="M1725" s="83">
        <v>58.156306723736428</v>
      </c>
      <c r="N1725" s="83">
        <v>52257896.338516697</v>
      </c>
      <c r="O1725" s="83" t="s">
        <v>506</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505</v>
      </c>
      <c r="H1726" s="84">
        <f t="shared" si="49"/>
        <v>-4.0016302938232773E-3</v>
      </c>
      <c r="J1726" s="83">
        <v>59.346730594743818</v>
      </c>
      <c r="K1726" s="83">
        <v>59.988416280535283</v>
      </c>
      <c r="L1726" s="83">
        <v>59.095722638644141</v>
      </c>
      <c r="M1726" s="83">
        <v>59.682236278639429</v>
      </c>
      <c r="N1726" s="83">
        <v>33096912.460818246</v>
      </c>
      <c r="O1726" s="83" t="s">
        <v>505</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504</v>
      </c>
      <c r="H1727" s="84">
        <f t="shared" si="49"/>
        <v>-9.1115339578452526E-3</v>
      </c>
      <c r="J1727" s="83">
        <v>60.093292872093755</v>
      </c>
      <c r="K1727" s="83">
        <v>61.340876970727798</v>
      </c>
      <c r="L1727" s="83">
        <v>59.929764916535746</v>
      </c>
      <c r="M1727" s="83">
        <v>60.342809691820563</v>
      </c>
      <c r="N1727" s="83">
        <v>34172125.988682769</v>
      </c>
      <c r="O1727" s="83" t="s">
        <v>504</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503</v>
      </c>
      <c r="H1728" s="84">
        <f t="shared" si="49"/>
        <v>-1.1975831252939662E-2</v>
      </c>
      <c r="J1728" s="83">
        <v>60.474526738090695</v>
      </c>
      <c r="K1728" s="83">
        <v>61.335409470693953</v>
      </c>
      <c r="L1728" s="83">
        <v>60.031336155801036</v>
      </c>
      <c r="M1728" s="83">
        <v>60.788659467308513</v>
      </c>
      <c r="N1728" s="83">
        <v>34714209.204347715</v>
      </c>
      <c r="O1728" s="83" t="s">
        <v>503</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502</v>
      </c>
      <c r="H1729" s="84">
        <f t="shared" si="49"/>
        <v>2.7591214376474493E-3</v>
      </c>
      <c r="J1729" s="83">
        <v>60.895027195239862</v>
      </c>
      <c r="K1729" s="83">
        <v>61.378652425507155</v>
      </c>
      <c r="L1729" s="83">
        <v>60.803570831037199</v>
      </c>
      <c r="M1729" s="83">
        <v>60.908447422595685</v>
      </c>
      <c r="N1729" s="83">
        <v>29238029.997286495</v>
      </c>
      <c r="O1729" s="83" t="s">
        <v>502</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501</v>
      </c>
      <c r="H1730" s="84">
        <f t="shared" si="49"/>
        <v>-1.2624896295495569E-3</v>
      </c>
      <c r="J1730" s="83">
        <v>61.604311063268064</v>
      </c>
      <c r="K1730" s="83">
        <v>61.999959247536069</v>
      </c>
      <c r="L1730" s="83">
        <v>61.04861424164541</v>
      </c>
      <c r="M1730" s="83">
        <v>61.685826518318251</v>
      </c>
      <c r="N1730" s="83">
        <v>44738986.462805353</v>
      </c>
      <c r="O1730" s="83" t="s">
        <v>501</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500</v>
      </c>
      <c r="H1731" s="84">
        <f t="shared" si="49"/>
        <v>4.2722664735699301E-3</v>
      </c>
      <c r="J1731" s="83">
        <v>62.151061066653504</v>
      </c>
      <c r="K1731" s="83">
        <v>62.903582919040339</v>
      </c>
      <c r="L1731" s="83">
        <v>60.838364013070823</v>
      </c>
      <c r="M1731" s="83">
        <v>60.840352194901314</v>
      </c>
      <c r="N1731" s="83">
        <v>96686367.942705184</v>
      </c>
      <c r="O1731" s="83" t="s">
        <v>500</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499</v>
      </c>
      <c r="H1732" s="84">
        <f t="shared" si="49"/>
        <v>-3.6178141167106936E-3</v>
      </c>
      <c r="J1732" s="83">
        <v>56.271510348429523</v>
      </c>
      <c r="K1732" s="83">
        <v>56.747679896832487</v>
      </c>
      <c r="L1732" s="83">
        <v>55.714819435891627</v>
      </c>
      <c r="M1732" s="83">
        <v>56.554826259274705</v>
      </c>
      <c r="N1732" s="83">
        <v>44459173.021465242</v>
      </c>
      <c r="O1732" s="83" t="s">
        <v>499</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498</v>
      </c>
      <c r="H1733" s="84">
        <f t="shared" si="49"/>
        <v>7.2057646116892027E-3</v>
      </c>
      <c r="J1733" s="83">
        <v>56.554329213817084</v>
      </c>
      <c r="K1733" s="83">
        <v>56.862000352085801</v>
      </c>
      <c r="L1733" s="83">
        <v>56.016526028668864</v>
      </c>
      <c r="M1733" s="83">
        <v>56.260575348361826</v>
      </c>
      <c r="N1733" s="83">
        <v>31991057.872329548</v>
      </c>
      <c r="O1733" s="83" t="s">
        <v>498</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497</v>
      </c>
      <c r="H1734" s="84">
        <f t="shared" si="49"/>
        <v>2.8393578682976983E-3</v>
      </c>
      <c r="J1734" s="83">
        <v>56.971847398220518</v>
      </c>
      <c r="K1734" s="83">
        <v>57.006143534796514</v>
      </c>
      <c r="L1734" s="83">
        <v>56.255604893785588</v>
      </c>
      <c r="M1734" s="83">
        <v>56.862000352085801</v>
      </c>
      <c r="N1734" s="83">
        <v>22003782.2140055</v>
      </c>
      <c r="O1734" s="83" t="s">
        <v>497</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496</v>
      </c>
      <c r="H1735" s="84">
        <f t="shared" si="49"/>
        <v>1.061027367188716E-3</v>
      </c>
      <c r="J1735" s="83">
        <v>56.567252395715286</v>
      </c>
      <c r="K1735" s="83">
        <v>56.625903759714816</v>
      </c>
      <c r="L1735" s="83">
        <v>55.8798385278225</v>
      </c>
      <c r="M1735" s="83">
        <v>56.337617394293403</v>
      </c>
      <c r="N1735" s="83">
        <v>26191688.909610603</v>
      </c>
      <c r="O1735" s="83" t="s">
        <v>496</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495</v>
      </c>
      <c r="H1736" s="84">
        <f t="shared" si="49"/>
        <v>-9.3278164924507356E-3</v>
      </c>
      <c r="J1736" s="83">
        <v>56.171107165989653</v>
      </c>
      <c r="K1736" s="83">
        <v>57.216890808828722</v>
      </c>
      <c r="L1736" s="83">
        <v>56.14724898402374</v>
      </c>
      <c r="M1736" s="83">
        <v>57.070262398829897</v>
      </c>
      <c r="N1736" s="83">
        <v>33140731.390588071</v>
      </c>
      <c r="O1736" s="83" t="s">
        <v>495</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494</v>
      </c>
      <c r="H1737" s="84">
        <f t="shared" si="49"/>
        <v>5.5329595837454448E-3</v>
      </c>
      <c r="J1737" s="83">
        <v>56.977811943711984</v>
      </c>
      <c r="K1737" s="83">
        <v>57.041185239558942</v>
      </c>
      <c r="L1737" s="83">
        <v>56.301830121344537</v>
      </c>
      <c r="M1737" s="83">
        <v>56.749668078662978</v>
      </c>
      <c r="N1737" s="83">
        <v>25979132.898123812</v>
      </c>
      <c r="O1737" s="83" t="s">
        <v>494</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493</v>
      </c>
      <c r="H1738" s="84">
        <f t="shared" si="49"/>
        <v>-6.7567567567565767E-3</v>
      </c>
      <c r="J1738" s="83">
        <v>56.978806034627233</v>
      </c>
      <c r="K1738" s="83">
        <v>57.575757629232612</v>
      </c>
      <c r="L1738" s="83">
        <v>56.949977398085096</v>
      </c>
      <c r="M1738" s="83">
        <v>57.208441036049123</v>
      </c>
      <c r="N1738" s="83">
        <v>23540040.092010237</v>
      </c>
      <c r="O1738" s="83" t="s">
        <v>493</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492</v>
      </c>
      <c r="H1739" s="84">
        <f t="shared" si="49"/>
        <v>-3.0421555845286941E-3</v>
      </c>
      <c r="J1739" s="83">
        <v>57.338169900488758</v>
      </c>
      <c r="K1739" s="83">
        <v>57.586692629300316</v>
      </c>
      <c r="L1739" s="83">
        <v>56.911704897848118</v>
      </c>
      <c r="M1739" s="83">
        <v>56.961409443610428</v>
      </c>
      <c r="N1739" s="83">
        <v>24923414.569041181</v>
      </c>
      <c r="O1739" s="83" t="s">
        <v>492</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491</v>
      </c>
      <c r="H1740" s="84">
        <f t="shared" si="49"/>
        <v>-1.265685459082011E-3</v>
      </c>
      <c r="J1740" s="83">
        <v>57.17712717221886</v>
      </c>
      <c r="K1740" s="83">
        <v>57.200985354184773</v>
      </c>
      <c r="L1740" s="83">
        <v>56.633359441579167</v>
      </c>
      <c r="M1740" s="83">
        <v>57.004155352966009</v>
      </c>
      <c r="N1740" s="83">
        <v>18183045.154901478</v>
      </c>
      <c r="O1740" s="83" t="s">
        <v>491</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490</v>
      </c>
      <c r="H1741" s="84">
        <f t="shared" si="49"/>
        <v>2.6144740186644366E-3</v>
      </c>
      <c r="J1741" s="83">
        <v>56.906734443271887</v>
      </c>
      <c r="K1741" s="83">
        <v>57.028013534931922</v>
      </c>
      <c r="L1741" s="83">
        <v>56.602542623206531</v>
      </c>
      <c r="M1741" s="83">
        <v>56.86150330662818</v>
      </c>
      <c r="N1741" s="83">
        <v>17382172.731876891</v>
      </c>
      <c r="O1741" s="83" t="s">
        <v>490</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489</v>
      </c>
      <c r="H1742" s="84">
        <f t="shared" si="49"/>
        <v>-4.0018918033979389E-4</v>
      </c>
      <c r="J1742" s="83">
        <v>56.872438306695891</v>
      </c>
      <c r="K1742" s="83">
        <v>57.312820582149975</v>
      </c>
      <c r="L1742" s="83">
        <v>56.64230625981638</v>
      </c>
      <c r="M1742" s="83">
        <v>56.824721942764064</v>
      </c>
      <c r="N1742" s="83">
        <v>24053514.254354388</v>
      </c>
      <c r="O1742" s="83" t="s">
        <v>489</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488</v>
      </c>
      <c r="H1743" s="84">
        <f t="shared" si="49"/>
        <v>6.9338004525221208E-4</v>
      </c>
      <c r="J1743" s="83">
        <v>56.687040351002466</v>
      </c>
      <c r="K1743" s="83">
        <v>56.765076487849292</v>
      </c>
      <c r="L1743" s="83">
        <v>56.21435012080287</v>
      </c>
      <c r="M1743" s="83">
        <v>56.226776257243444</v>
      </c>
      <c r="N1743" s="83">
        <v>24333106.387968391</v>
      </c>
      <c r="O1743" s="83" t="s">
        <v>488</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487</v>
      </c>
      <c r="H1744" s="84">
        <f t="shared" si="49"/>
        <v>5.6742815033161698E-3</v>
      </c>
      <c r="J1744" s="83">
        <v>55.909164209822265</v>
      </c>
      <c r="K1744" s="83">
        <v>56.067970233532861</v>
      </c>
      <c r="L1744" s="83">
        <v>55.03138193165983</v>
      </c>
      <c r="M1744" s="83">
        <v>55.261513978539327</v>
      </c>
      <c r="N1744" s="83">
        <v>26765559.962298658</v>
      </c>
      <c r="O1744" s="83" t="s">
        <v>487</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486</v>
      </c>
      <c r="H1745" s="84">
        <f t="shared" si="49"/>
        <v>-6.9650647017849288E-4</v>
      </c>
      <c r="J1745" s="83">
        <v>55.487669661757849</v>
      </c>
      <c r="K1745" s="83">
        <v>55.966324437448925</v>
      </c>
      <c r="L1745" s="83">
        <v>55.232188296539569</v>
      </c>
      <c r="M1745" s="83">
        <v>55.926063755381456</v>
      </c>
      <c r="N1745" s="83">
        <v>24875370.673591066</v>
      </c>
      <c r="O1745" s="83" t="s">
        <v>486</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485</v>
      </c>
      <c r="H1746" s="84">
        <f t="shared" si="49"/>
        <v>3.03873471479843E-3</v>
      </c>
      <c r="J1746" s="83">
        <v>56.245166939175498</v>
      </c>
      <c r="K1746" s="83">
        <v>56.309285803208887</v>
      </c>
      <c r="L1746" s="83">
        <v>55.477231707147773</v>
      </c>
      <c r="M1746" s="83">
        <v>55.559741253113202</v>
      </c>
      <c r="N1746" s="83">
        <v>25441133.815949809</v>
      </c>
      <c r="O1746" s="83" t="s">
        <v>485</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484</v>
      </c>
      <c r="H1747" s="84">
        <f t="shared" si="49"/>
        <v>5.1665384192589592E-3</v>
      </c>
      <c r="J1747" s="83">
        <v>55.747624436094746</v>
      </c>
      <c r="K1747" s="83">
        <v>56.005093983143531</v>
      </c>
      <c r="L1747" s="83">
        <v>55.363905342809687</v>
      </c>
      <c r="M1747" s="83">
        <v>55.540356480265913</v>
      </c>
      <c r="N1747" s="83">
        <v>15431405.482867666</v>
      </c>
      <c r="O1747" s="83" t="s">
        <v>484</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483</v>
      </c>
      <c r="H1748" s="84">
        <f t="shared" si="49"/>
        <v>2.7995726967988688E-3</v>
      </c>
      <c r="J1748" s="83">
        <v>55.23417647837006</v>
      </c>
      <c r="K1748" s="83">
        <v>55.260022842166464</v>
      </c>
      <c r="L1748" s="83">
        <v>54.58404101979901</v>
      </c>
      <c r="M1748" s="83">
        <v>54.786338521051618</v>
      </c>
      <c r="N1748" s="83">
        <v>19953003.991678637</v>
      </c>
      <c r="O1748" s="83" t="s">
        <v>483</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482</v>
      </c>
      <c r="H1749" s="84">
        <f t="shared" si="49"/>
        <v>-3.7436687954194303E-3</v>
      </c>
      <c r="J1749" s="83">
        <v>54.573106019731298</v>
      </c>
      <c r="K1749" s="83">
        <v>55.051760795422368</v>
      </c>
      <c r="L1749" s="83">
        <v>54.362010813878754</v>
      </c>
      <c r="M1749" s="83">
        <v>54.575591247019418</v>
      </c>
      <c r="N1749" s="83">
        <v>28941095.385499123</v>
      </c>
      <c r="O1749" s="83" t="s">
        <v>482</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481</v>
      </c>
      <c r="H1750" s="84">
        <f t="shared" si="49"/>
        <v>1.6747301823594185E-3</v>
      </c>
      <c r="J1750" s="83">
        <v>53.726140559941491</v>
      </c>
      <c r="K1750" s="83">
        <v>53.730613969060101</v>
      </c>
      <c r="L1750" s="83">
        <v>53.351368284893645</v>
      </c>
      <c r="M1750" s="83">
        <v>53.501476013095839</v>
      </c>
      <c r="N1750" s="83">
        <v>34070324.434672058</v>
      </c>
      <c r="O1750" s="83" t="s">
        <v>481</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480</v>
      </c>
      <c r="H1751" s="84">
        <f t="shared" si="49"/>
        <v>6.7292235223748165E-4</v>
      </c>
      <c r="J1751" s="83">
        <v>53.482588285706157</v>
      </c>
      <c r="K1751" s="83">
        <v>54.033811698210201</v>
      </c>
      <c r="L1751" s="83">
        <v>53.446801012757291</v>
      </c>
      <c r="M1751" s="83">
        <v>53.879727606347039</v>
      </c>
      <c r="N1751" s="83">
        <v>20208956.436367229</v>
      </c>
      <c r="O1751" s="83" t="s">
        <v>480</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479</v>
      </c>
      <c r="H1752" s="84">
        <f t="shared" si="49"/>
        <v>-4.3817304121798184E-3</v>
      </c>
      <c r="J1752" s="83">
        <v>53.670968514145322</v>
      </c>
      <c r="K1752" s="83">
        <v>54.325577381834982</v>
      </c>
      <c r="L1752" s="83">
        <v>53.295202148182241</v>
      </c>
      <c r="M1752" s="83">
        <v>54.003988970752822</v>
      </c>
      <c r="N1752" s="83">
        <v>36432663.697593763</v>
      </c>
      <c r="O1752" s="83" t="s">
        <v>479</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478</v>
      </c>
      <c r="H1753" s="84">
        <f t="shared" si="49"/>
        <v>-1.0033198081888739E-2</v>
      </c>
      <c r="J1753" s="83">
        <v>53.996533288888465</v>
      </c>
      <c r="K1753" s="83">
        <v>55.388260570233221</v>
      </c>
      <c r="L1753" s="83">
        <v>53.86978669719457</v>
      </c>
      <c r="M1753" s="83">
        <v>55.304259887894922</v>
      </c>
      <c r="N1753" s="83">
        <v>31122163.501852345</v>
      </c>
      <c r="O1753" s="83" t="s">
        <v>478</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477</v>
      </c>
      <c r="H1754" s="84">
        <f t="shared" si="49"/>
        <v>-1.9514709672666664E-3</v>
      </c>
      <c r="J1754" s="83">
        <v>55.446414888775131</v>
      </c>
      <c r="K1754" s="83">
        <v>55.768500345314919</v>
      </c>
      <c r="L1754" s="83">
        <v>55.222247387387107</v>
      </c>
      <c r="M1754" s="83">
        <v>55.649706480942989</v>
      </c>
      <c r="N1754" s="83">
        <v>28079846.191014823</v>
      </c>
      <c r="O1754" s="83" t="s">
        <v>477</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476</v>
      </c>
      <c r="H1755" s="84">
        <f t="shared" si="49"/>
        <v>-4.419401171139592E-4</v>
      </c>
      <c r="J1755" s="83">
        <v>55.762535799823446</v>
      </c>
      <c r="K1755" s="83">
        <v>55.873376936873399</v>
      </c>
      <c r="L1755" s="83">
        <v>55.076613068303523</v>
      </c>
      <c r="M1755" s="83">
        <v>55.134270341387811</v>
      </c>
      <c r="N1755" s="83">
        <v>39183357.782070555</v>
      </c>
      <c r="O1755" s="83" t="s">
        <v>476</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475</v>
      </c>
      <c r="H1756" s="84">
        <f t="shared" si="49"/>
        <v>-7.7222916819874587E-4</v>
      </c>
      <c r="J1756" s="83">
        <v>55.242626251149659</v>
      </c>
      <c r="K1756" s="83">
        <v>55.675055799281765</v>
      </c>
      <c r="L1756" s="83">
        <v>54.910599885457401</v>
      </c>
      <c r="M1756" s="83">
        <v>55.668594208332671</v>
      </c>
      <c r="N1756" s="83">
        <v>25390253.157828644</v>
      </c>
      <c r="O1756" s="83" t="s">
        <v>475</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474</v>
      </c>
      <c r="H1757" s="84">
        <f t="shared" si="49"/>
        <v>1.7861129716454371E-3</v>
      </c>
      <c r="J1757" s="83">
        <v>54.790811930170229</v>
      </c>
      <c r="K1757" s="83">
        <v>55.022932158880231</v>
      </c>
      <c r="L1757" s="83">
        <v>54.350926700173765</v>
      </c>
      <c r="M1757" s="83">
        <v>54.953345794812989</v>
      </c>
      <c r="N1757" s="83">
        <v>26943571.849628061</v>
      </c>
      <c r="O1757" s="83" t="s">
        <v>474</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473</v>
      </c>
      <c r="H1758" s="84">
        <f t="shared" si="49"/>
        <v>3.2131515038296143E-3</v>
      </c>
      <c r="J1758" s="83">
        <v>54.853936703288362</v>
      </c>
      <c r="K1758" s="83">
        <v>55.489657843588354</v>
      </c>
      <c r="L1758" s="83">
        <v>54.624798747324107</v>
      </c>
      <c r="M1758" s="83">
        <v>55.156637386980854</v>
      </c>
      <c r="N1758" s="83">
        <v>27898534.806677956</v>
      </c>
      <c r="O1758" s="83" t="s">
        <v>473</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472</v>
      </c>
      <c r="H1759" s="84">
        <f t="shared" si="49"/>
        <v>-3.0081973377449334E-4</v>
      </c>
      <c r="J1759" s="83">
        <v>54.302216245326697</v>
      </c>
      <c r="K1759" s="83">
        <v>54.634242611018948</v>
      </c>
      <c r="L1759" s="83">
        <v>53.993053970685111</v>
      </c>
      <c r="M1759" s="83">
        <v>53.993053970685111</v>
      </c>
      <c r="N1759" s="83">
        <v>18943981.592805266</v>
      </c>
      <c r="O1759" s="83" t="s">
        <v>472</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471</v>
      </c>
      <c r="H1760" s="84">
        <f t="shared" si="49"/>
        <v>-3.3871514056671437E-4</v>
      </c>
      <c r="J1760" s="83">
        <v>53.946828743126154</v>
      </c>
      <c r="K1760" s="83">
        <v>54.311660109021538</v>
      </c>
      <c r="L1760" s="83">
        <v>53.689463575623478</v>
      </c>
      <c r="M1760" s="83">
        <v>54.00001260709184</v>
      </c>
      <c r="N1760" s="83">
        <v>22365016.779669993</v>
      </c>
      <c r="O1760" s="83" t="s">
        <v>471</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470</v>
      </c>
      <c r="H1761" s="84">
        <f t="shared" si="49"/>
        <v>7.5238883454953331E-4</v>
      </c>
      <c r="J1761" s="83">
        <v>54.116818289633265</v>
      </c>
      <c r="K1761" s="83">
        <v>54.385222836749762</v>
      </c>
      <c r="L1761" s="83">
        <v>53.688365105162134</v>
      </c>
      <c r="M1761" s="83">
        <v>53.861833969872606</v>
      </c>
      <c r="N1761" s="83">
        <v>21285779.4749671</v>
      </c>
      <c r="O1761" s="83" t="s">
        <v>470</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469</v>
      </c>
      <c r="H1762" s="84">
        <f t="shared" si="49"/>
        <v>-1.0561255280628901E-3</v>
      </c>
      <c r="J1762" s="83">
        <v>53.533286922383716</v>
      </c>
      <c r="K1762" s="83">
        <v>53.72713465085674</v>
      </c>
      <c r="L1762" s="83">
        <v>53.061590783099369</v>
      </c>
      <c r="M1762" s="83">
        <v>53.581500331773157</v>
      </c>
      <c r="N1762" s="83">
        <v>21351266.443011541</v>
      </c>
      <c r="O1762" s="83" t="s">
        <v>469</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468</v>
      </c>
      <c r="H1763" s="84">
        <f t="shared" si="49"/>
        <v>-7.1468662301217289E-3</v>
      </c>
      <c r="J1763" s="83">
        <v>53.61728760472203</v>
      </c>
      <c r="K1763" s="83">
        <v>54.773912384611045</v>
      </c>
      <c r="L1763" s="83">
        <v>53.561742774832638</v>
      </c>
      <c r="M1763" s="83">
        <v>54.375778973054921</v>
      </c>
      <c r="N1763" s="83">
        <v>28912104.073378682</v>
      </c>
      <c r="O1763" s="83" t="s">
        <v>468</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467</v>
      </c>
      <c r="H1764" s="84">
        <f t="shared" si="49"/>
        <v>-1.3922335942203601E-3</v>
      </c>
      <c r="J1764" s="83">
        <v>53.699797150687466</v>
      </c>
      <c r="K1764" s="83">
        <v>54.310168972648668</v>
      </c>
      <c r="L1764" s="83">
        <v>53.299258039116445</v>
      </c>
      <c r="M1764" s="83">
        <v>53.331983512046349</v>
      </c>
      <c r="N1764" s="83">
        <v>29459035.940133862</v>
      </c>
      <c r="O1764" s="83" t="s">
        <v>467</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466</v>
      </c>
      <c r="H1765" s="84">
        <f t="shared" si="49"/>
        <v>5.8259081562712645E-3</v>
      </c>
      <c r="J1765" s="83">
        <v>52.987033964455897</v>
      </c>
      <c r="K1765" s="83">
        <v>53.229592147775989</v>
      </c>
      <c r="L1765" s="83">
        <v>52.110245777208704</v>
      </c>
      <c r="M1765" s="83">
        <v>52.221086914258663</v>
      </c>
      <c r="N1765" s="83">
        <v>36261673.300847307</v>
      </c>
      <c r="O1765" s="83" t="s">
        <v>466</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465</v>
      </c>
      <c r="H1766" s="84">
        <f t="shared" si="49"/>
        <v>5.2657877541608666E-3</v>
      </c>
      <c r="J1766" s="83">
        <v>51.908445321413708</v>
      </c>
      <c r="K1766" s="83">
        <v>52.065014640564996</v>
      </c>
      <c r="L1766" s="83">
        <v>51.379588954502708</v>
      </c>
      <c r="M1766" s="83">
        <v>51.940753276159214</v>
      </c>
      <c r="N1766" s="83">
        <v>34267368.786446944</v>
      </c>
      <c r="O1766" s="83" t="s">
        <v>465</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464</v>
      </c>
      <c r="H1767" s="84">
        <f t="shared" si="49"/>
        <v>2.3530319395155264E-3</v>
      </c>
      <c r="J1767" s="83">
        <v>51.803071684397608</v>
      </c>
      <c r="K1767" s="83">
        <v>52.366224187884612</v>
      </c>
      <c r="L1767" s="83">
        <v>51.22003736260568</v>
      </c>
      <c r="M1767" s="83">
        <v>52.266318050902363</v>
      </c>
      <c r="N1767" s="83">
        <v>43626573.118070118</v>
      </c>
      <c r="O1767" s="83" t="s">
        <v>464</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463</v>
      </c>
      <c r="H1768" s="84">
        <f t="shared" si="49"/>
        <v>1.2535366237032441E-2</v>
      </c>
      <c r="J1768" s="83">
        <v>52.341371915003457</v>
      </c>
      <c r="K1768" s="83">
        <v>52.490485552290394</v>
      </c>
      <c r="L1768" s="83">
        <v>51.379091909045087</v>
      </c>
      <c r="M1768" s="83">
        <v>51.836870775515983</v>
      </c>
      <c r="N1768" s="83">
        <v>57006516.336548395</v>
      </c>
      <c r="O1768" s="83" t="s">
        <v>463</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462</v>
      </c>
      <c r="H1769" s="84">
        <f t="shared" si="49"/>
        <v>-2.8082110509037861E-3</v>
      </c>
      <c r="J1769" s="83">
        <v>51.505341455281354</v>
      </c>
      <c r="K1769" s="83">
        <v>52.960193509744251</v>
      </c>
      <c r="L1769" s="83">
        <v>50.947159406370581</v>
      </c>
      <c r="M1769" s="83">
        <v>52.960193509744251</v>
      </c>
      <c r="N1769" s="83">
        <v>103221464.38143554</v>
      </c>
      <c r="O1769" s="83" t="s">
        <v>462</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461</v>
      </c>
      <c r="H1770" s="84">
        <f t="shared" si="49"/>
        <v>-2.9964909513858773E-3</v>
      </c>
      <c r="J1770" s="83">
        <v>54.855427839661239</v>
      </c>
      <c r="K1770" s="83">
        <v>55.152163977862237</v>
      </c>
      <c r="L1770" s="83">
        <v>54.683947156781258</v>
      </c>
      <c r="M1770" s="83">
        <v>54.73911920257742</v>
      </c>
      <c r="N1770" s="83">
        <v>30343361.494786207</v>
      </c>
      <c r="O1770" s="83" t="s">
        <v>461</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460</v>
      </c>
      <c r="H1771" s="84">
        <f t="shared" si="49"/>
        <v>7.803964413932718E-5</v>
      </c>
      <c r="J1771" s="83">
        <v>55.567196934977559</v>
      </c>
      <c r="K1771" s="83">
        <v>55.824666482026338</v>
      </c>
      <c r="L1771" s="83">
        <v>55.277419433183269</v>
      </c>
      <c r="M1771" s="83">
        <v>55.44740897969038</v>
      </c>
      <c r="N1771" s="83">
        <v>19150622.65233966</v>
      </c>
      <c r="O1771" s="83" t="s">
        <v>460</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459</v>
      </c>
      <c r="H1772" s="84">
        <f t="shared" si="49"/>
        <v>-2.108304376683634E-3</v>
      </c>
      <c r="J1772" s="83">
        <v>55.493137161791708</v>
      </c>
      <c r="K1772" s="83">
        <v>56.121402620227336</v>
      </c>
      <c r="L1772" s="83">
        <v>55.083576675164828</v>
      </c>
      <c r="M1772" s="83">
        <v>56.042869437922889</v>
      </c>
      <c r="N1772" s="83">
        <v>30947109.090499144</v>
      </c>
      <c r="O1772" s="83" t="s">
        <v>459</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458</v>
      </c>
      <c r="H1773" s="84">
        <f t="shared" si="49"/>
        <v>-1.0001538698261037E-2</v>
      </c>
      <c r="J1773" s="83">
        <v>56.372410576327027</v>
      </c>
      <c r="K1773" s="83">
        <v>57.239113711239042</v>
      </c>
      <c r="L1773" s="83">
        <v>56.321214894191833</v>
      </c>
      <c r="M1773" s="83">
        <v>56.364954894462677</v>
      </c>
      <c r="N1773" s="83">
        <v>27465616.656637937</v>
      </c>
      <c r="O1773" s="83" t="s">
        <v>458</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457</v>
      </c>
      <c r="H1774" s="84">
        <f t="shared" si="49"/>
        <v>-3.472821811623561E-3</v>
      </c>
      <c r="J1774" s="83">
        <v>56.338611485208652</v>
      </c>
      <c r="K1774" s="83">
        <v>57.148547058405541</v>
      </c>
      <c r="L1774" s="83">
        <v>56.248646257378866</v>
      </c>
      <c r="M1774" s="83">
        <v>57.029007625847171</v>
      </c>
      <c r="N1774" s="83">
        <v>22379059.760835897</v>
      </c>
      <c r="O1774" s="83" t="s">
        <v>457</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456</v>
      </c>
      <c r="H1775" s="84">
        <f t="shared" si="49"/>
        <v>-3.2297754537063961E-3</v>
      </c>
      <c r="J1775" s="83">
        <v>56.701454669273531</v>
      </c>
      <c r="K1775" s="83">
        <v>56.96004256860197</v>
      </c>
      <c r="L1775" s="83">
        <v>56.127565983901867</v>
      </c>
      <c r="M1775" s="83">
        <v>56.688034441917708</v>
      </c>
      <c r="N1775" s="83">
        <v>24128577.811274145</v>
      </c>
      <c r="O1775" s="83" t="s">
        <v>456</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455</v>
      </c>
      <c r="H1776" s="84">
        <f t="shared" ref="H1776:H1839" si="51">B1776/E1776-1</f>
        <v>7.2485884327777583E-4</v>
      </c>
      <c r="J1776" s="83">
        <v>57.230808081642166</v>
      </c>
      <c r="K1776" s="83">
        <v>57.583710356554583</v>
      </c>
      <c r="L1776" s="83">
        <v>56.955941943576576</v>
      </c>
      <c r="M1776" s="83">
        <v>56.998687852932164</v>
      </c>
      <c r="N1776" s="83">
        <v>18405539.895179041</v>
      </c>
      <c r="O1776" s="83" t="s">
        <v>455</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454</v>
      </c>
      <c r="H1777" s="84">
        <f t="shared" si="51"/>
        <v>2.019047619047365E-3</v>
      </c>
      <c r="J1777" s="83">
        <v>57.141836944727629</v>
      </c>
      <c r="K1777" s="83">
        <v>57.294812625220288</v>
      </c>
      <c r="L1777" s="83">
        <v>56.560790804766192</v>
      </c>
      <c r="M1777" s="83">
        <v>57.08517376255859</v>
      </c>
      <c r="N1777" s="83">
        <v>23341084.446237128</v>
      </c>
      <c r="O1777" s="83" t="s">
        <v>454</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453</v>
      </c>
      <c r="H1778" s="84">
        <f t="shared" si="51"/>
        <v>-3.0663089306237623E-4</v>
      </c>
      <c r="J1778" s="83">
        <v>56.606021941409885</v>
      </c>
      <c r="K1778" s="83">
        <v>57.001009055219271</v>
      </c>
      <c r="L1778" s="83">
        <v>56.237835518675567</v>
      </c>
      <c r="M1778" s="83">
        <v>56.886852624966956</v>
      </c>
      <c r="N1778" s="83">
        <v>27226725.025744025</v>
      </c>
      <c r="O1778" s="83" t="s">
        <v>453</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452</v>
      </c>
      <c r="H1779" s="84">
        <f t="shared" si="51"/>
        <v>2.7492458665852038E-3</v>
      </c>
      <c r="J1779" s="83">
        <v>57.771593539536127</v>
      </c>
      <c r="K1779" s="83">
        <v>58.65881968139341</v>
      </c>
      <c r="L1779" s="83">
        <v>57.657770129740427</v>
      </c>
      <c r="M1779" s="83">
        <v>58.078270586889595</v>
      </c>
      <c r="N1779" s="83">
        <v>24316146.16859467</v>
      </c>
      <c r="O1779" s="83" t="s">
        <v>452</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451</v>
      </c>
      <c r="H1780" s="84">
        <f t="shared" si="51"/>
        <v>6.6293290661787463E-3</v>
      </c>
      <c r="J1780" s="83">
        <v>58.600665362851501</v>
      </c>
      <c r="K1780" s="83">
        <v>59.056953092949541</v>
      </c>
      <c r="L1780" s="83">
        <v>57.798433994247773</v>
      </c>
      <c r="M1780" s="83">
        <v>57.881440585670838</v>
      </c>
      <c r="N1780" s="83">
        <v>30810139.726921093</v>
      </c>
      <c r="O1780" s="83" t="s">
        <v>451</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450</v>
      </c>
      <c r="H1781" s="84">
        <f t="shared" si="51"/>
        <v>1.2295557359935039E-2</v>
      </c>
      <c r="J1781" s="83">
        <v>57.866529221942145</v>
      </c>
      <c r="K1781" s="83">
        <v>58.220425587769803</v>
      </c>
      <c r="L1781" s="83">
        <v>55.503361386855019</v>
      </c>
      <c r="M1781" s="83">
        <v>55.563220571316563</v>
      </c>
      <c r="N1781" s="83">
        <v>46058201.818148516</v>
      </c>
      <c r="O1781" s="83" t="s">
        <v>450</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449</v>
      </c>
      <c r="H1782" s="84">
        <f t="shared" si="51"/>
        <v>4.9422757635428916E-3</v>
      </c>
      <c r="J1782" s="83">
        <v>55.690961253925714</v>
      </c>
      <c r="K1782" s="83">
        <v>56.684058078256726</v>
      </c>
      <c r="L1782" s="83">
        <v>55.646724208197256</v>
      </c>
      <c r="M1782" s="83">
        <v>56.524506486359698</v>
      </c>
      <c r="N1782" s="83">
        <v>36950423.182270773</v>
      </c>
      <c r="O1782" s="83" t="s">
        <v>449</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448</v>
      </c>
      <c r="H1783" s="84">
        <f t="shared" si="51"/>
        <v>-5.1663646528127272E-3</v>
      </c>
      <c r="J1783" s="83">
        <v>56.26703693931092</v>
      </c>
      <c r="K1783" s="83">
        <v>57.057836262389316</v>
      </c>
      <c r="L1783" s="83">
        <v>55.773967845348771</v>
      </c>
      <c r="M1783" s="83">
        <v>56.760603078730689</v>
      </c>
      <c r="N1783" s="83">
        <v>37434161.633779384</v>
      </c>
      <c r="O1783" s="83" t="s">
        <v>448</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447</v>
      </c>
      <c r="H1784" s="84">
        <f t="shared" si="51"/>
        <v>8.1945344361016303E-3</v>
      </c>
      <c r="J1784" s="83">
        <v>57.869511494687885</v>
      </c>
      <c r="K1784" s="83">
        <v>58.283550360887943</v>
      </c>
      <c r="L1784" s="83">
        <v>56.787443533442335</v>
      </c>
      <c r="M1784" s="83">
        <v>57.835712403569502</v>
      </c>
      <c r="N1784" s="83">
        <v>26447198.738846976</v>
      </c>
      <c r="O1784" s="83" t="s">
        <v>447</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446</v>
      </c>
      <c r="H1785" s="84">
        <f t="shared" si="51"/>
        <v>5.1538520271818822E-3</v>
      </c>
      <c r="J1785" s="83">
        <v>57.775569903197116</v>
      </c>
      <c r="K1785" s="83">
        <v>58.137418996346753</v>
      </c>
      <c r="L1785" s="83">
        <v>57.202476490557643</v>
      </c>
      <c r="M1785" s="83">
        <v>57.609059674893359</v>
      </c>
      <c r="N1785" s="83">
        <v>23860453.441649485</v>
      </c>
      <c r="O1785" s="83" t="s">
        <v>446</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445</v>
      </c>
      <c r="H1786" s="84">
        <f t="shared" si="51"/>
        <v>-1.5143484515767192E-4</v>
      </c>
      <c r="J1786" s="83">
        <v>57.968920586212505</v>
      </c>
      <c r="K1786" s="83">
        <v>58.672453638296005</v>
      </c>
      <c r="L1786" s="83">
        <v>57.94257717695848</v>
      </c>
      <c r="M1786" s="83">
        <v>58.254224678888185</v>
      </c>
      <c r="N1786" s="83">
        <v>26345960.513593636</v>
      </c>
      <c r="O1786" s="83" t="s">
        <v>445</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444</v>
      </c>
      <c r="H1787" s="84">
        <f t="shared" si="51"/>
        <v>-6.979885920144091E-3</v>
      </c>
      <c r="J1787" s="83">
        <v>58.358107179531409</v>
      </c>
      <c r="K1787" s="83">
        <v>59.170279457287613</v>
      </c>
      <c r="L1787" s="83">
        <v>57.708965811875608</v>
      </c>
      <c r="M1787" s="83">
        <v>58.674725136037353</v>
      </c>
      <c r="N1787" s="83">
        <v>31211793.130926996</v>
      </c>
      <c r="O1787" s="83" t="s">
        <v>444</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443</v>
      </c>
      <c r="H1788" s="84">
        <f t="shared" si="51"/>
        <v>1.2535290796160448E-2</v>
      </c>
      <c r="J1788" s="83">
        <v>59.118089684237184</v>
      </c>
      <c r="K1788" s="83">
        <v>59.190658321050151</v>
      </c>
      <c r="L1788" s="83">
        <v>57.968423540754884</v>
      </c>
      <c r="M1788" s="83">
        <v>57.968423540754884</v>
      </c>
      <c r="N1788" s="83">
        <v>31464788.099639386</v>
      </c>
      <c r="O1788" s="83" t="s">
        <v>443</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442</v>
      </c>
      <c r="H1789" s="84">
        <f t="shared" si="51"/>
        <v>4.2019931578163305E-3</v>
      </c>
      <c r="J1789" s="83">
        <v>58.919768546645557</v>
      </c>
      <c r="K1789" s="83">
        <v>58.989354910712784</v>
      </c>
      <c r="L1789" s="83">
        <v>58.10461399614362</v>
      </c>
      <c r="M1789" s="83">
        <v>58.33574013393838</v>
      </c>
      <c r="N1789" s="83">
        <v>39848528.331221186</v>
      </c>
      <c r="O1789" s="83" t="s">
        <v>442</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441</v>
      </c>
      <c r="H1790" s="84">
        <f t="shared" si="51"/>
        <v>-1.3812154696132284E-3</v>
      </c>
      <c r="J1790" s="83">
        <v>57.787001948722441</v>
      </c>
      <c r="K1790" s="83">
        <v>58.362555736377139</v>
      </c>
      <c r="L1790" s="83">
        <v>57.408839823653615</v>
      </c>
      <c r="M1790" s="83">
        <v>58.042980359398356</v>
      </c>
      <c r="N1790" s="83">
        <v>39127547.997322395</v>
      </c>
      <c r="O1790" s="83" t="s">
        <v>441</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440</v>
      </c>
      <c r="H1791" s="84">
        <f t="shared" si="51"/>
        <v>-9.7532141273828366E-3</v>
      </c>
      <c r="J1791" s="83">
        <v>58.058885814042291</v>
      </c>
      <c r="K1791" s="83">
        <v>59.051485592915675</v>
      </c>
      <c r="L1791" s="83">
        <v>58.014151722856212</v>
      </c>
      <c r="M1791" s="83">
        <v>59.051485592915675</v>
      </c>
      <c r="N1791" s="83">
        <v>53173868.898002811</v>
      </c>
      <c r="O1791" s="83" t="s">
        <v>440</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439</v>
      </c>
      <c r="H1792" s="84">
        <f t="shared" si="51"/>
        <v>1.6693871494286583E-3</v>
      </c>
      <c r="J1792" s="83">
        <v>59.072858547593476</v>
      </c>
      <c r="K1792" s="83">
        <v>59.288079230744287</v>
      </c>
      <c r="L1792" s="83">
        <v>58.402841270717495</v>
      </c>
      <c r="M1792" s="83">
        <v>58.899886728340626</v>
      </c>
      <c r="N1792" s="83">
        <v>124878457.38862629</v>
      </c>
      <c r="O1792" s="83" t="s">
        <v>439</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438</v>
      </c>
      <c r="H1793" s="84">
        <f t="shared" si="51"/>
        <v>1.0387297818665875E-3</v>
      </c>
      <c r="J1793" s="83">
        <v>63.998579032638666</v>
      </c>
      <c r="K1793" s="83">
        <v>64.082579714976973</v>
      </c>
      <c r="L1793" s="83">
        <v>62.940612805633272</v>
      </c>
      <c r="M1793" s="83">
        <v>63.323591301186461</v>
      </c>
      <c r="N1793" s="83">
        <v>50285782.953379937</v>
      </c>
      <c r="O1793" s="83" t="s">
        <v>438</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437</v>
      </c>
      <c r="H1794" s="84">
        <f t="shared" si="51"/>
        <v>4.5474876994187063E-3</v>
      </c>
      <c r="J1794" s="83">
        <v>63.233129027899054</v>
      </c>
      <c r="K1794" s="83">
        <v>63.277366073627505</v>
      </c>
      <c r="L1794" s="83">
        <v>62.643633115158018</v>
      </c>
      <c r="M1794" s="83">
        <v>63.075068572374896</v>
      </c>
      <c r="N1794" s="83">
        <v>24976146.164507993</v>
      </c>
      <c r="O1794" s="83" t="s">
        <v>437</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436</v>
      </c>
      <c r="H1795" s="84">
        <f t="shared" si="51"/>
        <v>-3.7274489339433892E-5</v>
      </c>
      <c r="J1795" s="83">
        <v>62.799208343394064</v>
      </c>
      <c r="K1795" s="83">
        <v>62.99595384688503</v>
      </c>
      <c r="L1795" s="83">
        <v>62.23158243078845</v>
      </c>
      <c r="M1795" s="83">
        <v>62.864818343800316</v>
      </c>
      <c r="N1795" s="83">
        <v>22277539.87120387</v>
      </c>
      <c r="O1795" s="83" t="s">
        <v>436</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435</v>
      </c>
      <c r="H1796" s="84">
        <f t="shared" si="51"/>
        <v>-1.9338763062962672E-3</v>
      </c>
      <c r="J1796" s="83">
        <v>62.428909477464835</v>
      </c>
      <c r="K1796" s="83">
        <v>63.025861072070207</v>
      </c>
      <c r="L1796" s="83">
        <v>62.379204931702517</v>
      </c>
      <c r="M1796" s="83">
        <v>62.832510389054804</v>
      </c>
      <c r="N1796" s="83">
        <v>20496173.62708994</v>
      </c>
      <c r="O1796" s="83" t="s">
        <v>435</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434</v>
      </c>
      <c r="H1797" s="84">
        <f t="shared" si="51"/>
        <v>7.267006293077527E-3</v>
      </c>
      <c r="J1797" s="83">
        <v>62.853883343732605</v>
      </c>
      <c r="K1797" s="83">
        <v>63.075068572374896</v>
      </c>
      <c r="L1797" s="83">
        <v>61.950751747231386</v>
      </c>
      <c r="M1797" s="83">
        <v>62.164978339466956</v>
      </c>
      <c r="N1797" s="83">
        <v>26555116.43365201</v>
      </c>
      <c r="O1797" s="83" t="s">
        <v>434</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433</v>
      </c>
      <c r="H1798" s="84">
        <f t="shared" si="51"/>
        <v>3.9162524476576976E-3</v>
      </c>
      <c r="J1798" s="83">
        <v>62.073024929806671</v>
      </c>
      <c r="K1798" s="83">
        <v>62.085451066247245</v>
      </c>
      <c r="L1798" s="83">
        <v>61.052590605306392</v>
      </c>
      <c r="M1798" s="83">
        <v>61.434321516760953</v>
      </c>
      <c r="N1798" s="83">
        <v>16242659.250135245</v>
      </c>
      <c r="O1798" s="83" t="s">
        <v>433</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432</v>
      </c>
      <c r="H1799" s="84">
        <f t="shared" si="51"/>
        <v>-3.7531902116805238E-4</v>
      </c>
      <c r="J1799" s="83">
        <v>61.453209244150628</v>
      </c>
      <c r="K1799" s="83">
        <v>61.733045836792456</v>
      </c>
      <c r="L1799" s="83">
        <v>61.365729243608953</v>
      </c>
      <c r="M1799" s="83">
        <v>61.592879017742732</v>
      </c>
      <c r="N1799" s="83">
        <v>26794792.701029401</v>
      </c>
      <c r="O1799" s="83" t="s">
        <v>432</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431</v>
      </c>
      <c r="H1800" s="84">
        <f t="shared" si="51"/>
        <v>-6.5398557494674714E-3</v>
      </c>
      <c r="J1800" s="83">
        <v>61.451718107777758</v>
      </c>
      <c r="K1800" s="83">
        <v>61.661471290894717</v>
      </c>
      <c r="L1800" s="83">
        <v>61.028235377882858</v>
      </c>
      <c r="M1800" s="83">
        <v>61.285704924931636</v>
      </c>
      <c r="N1800" s="83">
        <v>24583868.160535492</v>
      </c>
      <c r="O1800" s="83" t="s">
        <v>431</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430</v>
      </c>
      <c r="H1801" s="84">
        <f t="shared" si="51"/>
        <v>-2.6571856287425089E-3</v>
      </c>
      <c r="J1801" s="83">
        <v>60.993939241306869</v>
      </c>
      <c r="K1801" s="83">
        <v>61.177349015169796</v>
      </c>
      <c r="L1801" s="83">
        <v>60.645510375513048</v>
      </c>
      <c r="M1801" s="83">
        <v>60.888068558833133</v>
      </c>
      <c r="N1801" s="83">
        <v>17227881.009009667</v>
      </c>
      <c r="O1801" s="83" t="s">
        <v>430</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429</v>
      </c>
      <c r="H1802" s="84">
        <f t="shared" si="51"/>
        <v>-1.0128671643470089E-3</v>
      </c>
      <c r="J1802" s="83">
        <v>60.694220830360109</v>
      </c>
      <c r="K1802" s="83">
        <v>60.848304922223285</v>
      </c>
      <c r="L1802" s="83">
        <v>60.098268297124569</v>
      </c>
      <c r="M1802" s="83">
        <v>60.540136738496948</v>
      </c>
      <c r="N1802" s="83">
        <v>23891557.236610074</v>
      </c>
      <c r="O1802" s="83" t="s">
        <v>429</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428</v>
      </c>
      <c r="H1803" s="84">
        <f t="shared" si="51"/>
        <v>5.6321105395573667E-4</v>
      </c>
      <c r="J1803" s="83">
        <v>60.533675147547839</v>
      </c>
      <c r="K1803" s="83">
        <v>60.557533329513753</v>
      </c>
      <c r="L1803" s="83">
        <v>60.048558780907669</v>
      </c>
      <c r="M1803" s="83">
        <v>60.142500372398445</v>
      </c>
      <c r="N1803" s="83">
        <v>18786893.345035378</v>
      </c>
      <c r="O1803" s="83" t="s">
        <v>428</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427</v>
      </c>
      <c r="H1804" s="84">
        <f t="shared" si="51"/>
        <v>-2.0735937264364512E-3</v>
      </c>
      <c r="J1804" s="83">
        <v>59.875089916197197</v>
      </c>
      <c r="K1804" s="83">
        <v>60.041103099043326</v>
      </c>
      <c r="L1804" s="83">
        <v>59.651916505724422</v>
      </c>
      <c r="M1804" s="83">
        <v>59.842284915994078</v>
      </c>
      <c r="N1804" s="83">
        <v>14289055.23845497</v>
      </c>
      <c r="O1804" s="83" t="s">
        <v>427</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426</v>
      </c>
      <c r="H1805" s="84">
        <f t="shared" si="51"/>
        <v>1.8543046357615278E-3</v>
      </c>
      <c r="J1805" s="83">
        <v>59.75281673362192</v>
      </c>
      <c r="K1805" s="83">
        <v>59.833586620485676</v>
      </c>
      <c r="L1805" s="83">
        <v>59.468258209132671</v>
      </c>
      <c r="M1805" s="83">
        <v>59.679254005893696</v>
      </c>
      <c r="N1805" s="83">
        <v>14579008.597427774</v>
      </c>
      <c r="O1805" s="83" t="s">
        <v>426</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425</v>
      </c>
      <c r="H1806" s="84">
        <f t="shared" si="51"/>
        <v>-1.4760426916964331E-3</v>
      </c>
      <c r="J1806" s="83">
        <v>59.508767413928958</v>
      </c>
      <c r="K1806" s="83">
        <v>59.759278324571014</v>
      </c>
      <c r="L1806" s="83">
        <v>59.30149945810011</v>
      </c>
      <c r="M1806" s="83">
        <v>59.446636731726066</v>
      </c>
      <c r="N1806" s="83">
        <v>17631807.846929245</v>
      </c>
      <c r="O1806" s="83" t="s">
        <v>425</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424</v>
      </c>
      <c r="H1807" s="84">
        <f t="shared" si="51"/>
        <v>2.5324110821332013E-3</v>
      </c>
      <c r="J1807" s="83">
        <v>59.836320370502591</v>
      </c>
      <c r="K1807" s="83">
        <v>60.07738741744982</v>
      </c>
      <c r="L1807" s="83">
        <v>59.638496278368585</v>
      </c>
      <c r="M1807" s="83">
        <v>60.037623780839972</v>
      </c>
      <c r="N1807" s="83">
        <v>17309543.559944347</v>
      </c>
      <c r="O1807" s="83" t="s">
        <v>424</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423</v>
      </c>
      <c r="H1808" s="84">
        <f t="shared" si="51"/>
        <v>2.2312986914756472E-3</v>
      </c>
      <c r="J1808" s="83">
        <v>60.000842416975857</v>
      </c>
      <c r="K1808" s="83">
        <v>60.451662647040031</v>
      </c>
      <c r="L1808" s="83">
        <v>59.895468779959749</v>
      </c>
      <c r="M1808" s="83">
        <v>60.390526055752389</v>
      </c>
      <c r="N1808" s="83">
        <v>18250886.032396365</v>
      </c>
      <c r="O1808" s="83" t="s">
        <v>423</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422</v>
      </c>
      <c r="H1809" s="84">
        <f t="shared" si="51"/>
        <v>1.4048676766527102E-3</v>
      </c>
      <c r="J1809" s="83">
        <v>60.39102310121001</v>
      </c>
      <c r="K1809" s="83">
        <v>60.424325146870764</v>
      </c>
      <c r="L1809" s="83">
        <v>59.850734688773677</v>
      </c>
      <c r="M1809" s="83">
        <v>59.940699916603457</v>
      </c>
      <c r="N1809" s="83">
        <v>19127968.788739648</v>
      </c>
      <c r="O1809" s="83" t="s">
        <v>422</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421</v>
      </c>
      <c r="H1810" s="84">
        <f t="shared" si="51"/>
        <v>-2.880206162125365E-3</v>
      </c>
      <c r="J1810" s="83">
        <v>59.939705825688215</v>
      </c>
      <c r="K1810" s="83">
        <v>60.455639010701013</v>
      </c>
      <c r="L1810" s="83">
        <v>59.670307187656476</v>
      </c>
      <c r="M1810" s="83">
        <v>60.01724491707742</v>
      </c>
      <c r="N1810" s="83">
        <v>20477764.848054409</v>
      </c>
      <c r="O1810" s="83" t="s">
        <v>421</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420</v>
      </c>
      <c r="H1811" s="84">
        <f t="shared" si="51"/>
        <v>-1.9035291430313794E-4</v>
      </c>
      <c r="J1811" s="83">
        <v>59.669810142198848</v>
      </c>
      <c r="K1811" s="83">
        <v>59.712556051554436</v>
      </c>
      <c r="L1811" s="83">
        <v>58.935176955831871</v>
      </c>
      <c r="M1811" s="83">
        <v>59.412837640607691</v>
      </c>
      <c r="N1811" s="83">
        <v>16657892.900970638</v>
      </c>
      <c r="O1811" s="83" t="s">
        <v>420</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419</v>
      </c>
      <c r="H1812" s="84">
        <f t="shared" si="51"/>
        <v>4.0924041918457554E-3</v>
      </c>
      <c r="J1812" s="83">
        <v>59.36860059487924</v>
      </c>
      <c r="K1812" s="83">
        <v>59.479441731929199</v>
      </c>
      <c r="L1812" s="83">
        <v>58.750773091053688</v>
      </c>
      <c r="M1812" s="83">
        <v>58.855152637154539</v>
      </c>
      <c r="N1812" s="83">
        <v>25204073.003517352</v>
      </c>
      <c r="O1812" s="83" t="s">
        <v>419</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418</v>
      </c>
      <c r="H1813" s="84">
        <f t="shared" si="51"/>
        <v>7.7118840132661681E-4</v>
      </c>
      <c r="J1813" s="83">
        <v>58.318840588379189</v>
      </c>
      <c r="K1813" s="83">
        <v>58.601162408309129</v>
      </c>
      <c r="L1813" s="83">
        <v>57.800422176078271</v>
      </c>
      <c r="M1813" s="83">
        <v>58.397870816141271</v>
      </c>
      <c r="N1813" s="83">
        <v>25550560.427069228</v>
      </c>
      <c r="O1813" s="83" t="s">
        <v>418</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417</v>
      </c>
      <c r="H1814" s="84">
        <f t="shared" si="51"/>
        <v>1.670227228588006E-3</v>
      </c>
      <c r="J1814" s="83">
        <v>58.079264677804844</v>
      </c>
      <c r="K1814" s="83">
        <v>58.23210615602396</v>
      </c>
      <c r="L1814" s="83">
        <v>57.629001138653202</v>
      </c>
      <c r="M1814" s="83">
        <v>58.230863542379893</v>
      </c>
      <c r="N1814" s="83">
        <v>20368961.922344934</v>
      </c>
      <c r="O1814" s="83" t="s">
        <v>417</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416</v>
      </c>
      <c r="H1815" s="84">
        <f t="shared" si="51"/>
        <v>-4.9196203757503332E-3</v>
      </c>
      <c r="J1815" s="83">
        <v>58.304426270108117</v>
      </c>
      <c r="K1815" s="83">
        <v>59.027080660946382</v>
      </c>
      <c r="L1815" s="83">
        <v>57.625959220452543</v>
      </c>
      <c r="M1815" s="83">
        <v>58.924739001221781</v>
      </c>
      <c r="N1815" s="83">
        <v>28171266.400782544</v>
      </c>
      <c r="O1815" s="83" t="s">
        <v>416</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415</v>
      </c>
      <c r="H1816" s="84">
        <f t="shared" si="51"/>
        <v>2.7130731366997729E-4</v>
      </c>
      <c r="J1816" s="83">
        <v>58.880999000950943</v>
      </c>
      <c r="K1816" s="83">
        <v>59.78611877928266</v>
      </c>
      <c r="L1816" s="83">
        <v>58.488333089428679</v>
      </c>
      <c r="M1816" s="83">
        <v>59.572389232504719</v>
      </c>
      <c r="N1816" s="83">
        <v>38249137.394622453</v>
      </c>
      <c r="O1816" s="83" t="s">
        <v>415</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414</v>
      </c>
      <c r="H1817" s="84">
        <f t="shared" si="51"/>
        <v>5.4668280682590442E-4</v>
      </c>
      <c r="J1817" s="83">
        <v>59.297523094439128</v>
      </c>
      <c r="K1817" s="83">
        <v>59.963439746289716</v>
      </c>
      <c r="L1817" s="83">
        <v>59.001284001695744</v>
      </c>
      <c r="M1817" s="83">
        <v>59.492861959285023</v>
      </c>
      <c r="N1817" s="83">
        <v>30114810.970366899</v>
      </c>
      <c r="O1817" s="83" t="s">
        <v>414</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413</v>
      </c>
      <c r="H1818" s="84">
        <f t="shared" si="51"/>
        <v>-1.3880878225093318E-2</v>
      </c>
      <c r="J1818" s="83">
        <v>59.918829916468034</v>
      </c>
      <c r="K1818" s="83">
        <v>61.136591287644698</v>
      </c>
      <c r="L1818" s="83">
        <v>59.785870256553856</v>
      </c>
      <c r="M1818" s="83">
        <v>60.953678559239385</v>
      </c>
      <c r="N1818" s="83">
        <v>34488736.869209759</v>
      </c>
      <c r="O1818" s="83" t="s">
        <v>413</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412</v>
      </c>
      <c r="H1819" s="84">
        <f t="shared" si="51"/>
        <v>1.4552933871468499E-2</v>
      </c>
      <c r="J1819" s="83">
        <v>61.213136288118662</v>
      </c>
      <c r="K1819" s="83">
        <v>61.225562424559236</v>
      </c>
      <c r="L1819" s="83">
        <v>60.299069691549732</v>
      </c>
      <c r="M1819" s="83">
        <v>60.44072764697232</v>
      </c>
      <c r="N1819" s="83">
        <v>24224041.916764427</v>
      </c>
      <c r="O1819" s="83" t="s">
        <v>412</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411</v>
      </c>
      <c r="H1820" s="84">
        <f t="shared" si="51"/>
        <v>-2.3412911645046552E-3</v>
      </c>
      <c r="J1820" s="83">
        <v>60.836872876697953</v>
      </c>
      <c r="K1820" s="83">
        <v>60.99443628676449</v>
      </c>
      <c r="L1820" s="83">
        <v>59.455086504505665</v>
      </c>
      <c r="M1820" s="83">
        <v>59.513737868505181</v>
      </c>
      <c r="N1820" s="83">
        <v>44820568.538203269</v>
      </c>
      <c r="O1820" s="83" t="s">
        <v>411</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410</v>
      </c>
      <c r="H1821" s="84">
        <f t="shared" si="51"/>
        <v>-3.6285856155225948E-3</v>
      </c>
      <c r="J1821" s="83">
        <v>59.588294687148654</v>
      </c>
      <c r="K1821" s="83">
        <v>59.645454914775314</v>
      </c>
      <c r="L1821" s="83">
        <v>58.943129683153835</v>
      </c>
      <c r="M1821" s="83">
        <v>59.089261047695032</v>
      </c>
      <c r="N1821" s="83">
        <v>30594545.763921332</v>
      </c>
      <c r="O1821" s="83" t="s">
        <v>410</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409</v>
      </c>
      <c r="H1822" s="84">
        <f t="shared" si="51"/>
        <v>2.9999999999998916E-3</v>
      </c>
      <c r="J1822" s="83">
        <v>58.86310536447651</v>
      </c>
      <c r="K1822" s="83">
        <v>59.148409457152191</v>
      </c>
      <c r="L1822" s="83">
        <v>58.523180946462638</v>
      </c>
      <c r="M1822" s="83">
        <v>58.815389000544691</v>
      </c>
      <c r="N1822" s="83">
        <v>26006333.62955118</v>
      </c>
      <c r="O1822" s="83" t="s">
        <v>409</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408</v>
      </c>
      <c r="H1823" s="84">
        <f t="shared" si="51"/>
        <v>3.2043857617174432E-3</v>
      </c>
      <c r="J1823" s="83">
        <v>58.873046273628979</v>
      </c>
      <c r="K1823" s="83">
        <v>59.474968322810582</v>
      </c>
      <c r="L1823" s="83">
        <v>58.781092863968695</v>
      </c>
      <c r="M1823" s="83">
        <v>59.316410821828811</v>
      </c>
      <c r="N1823" s="83">
        <v>49491589.999907032</v>
      </c>
      <c r="O1823" s="83" t="s">
        <v>408</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407</v>
      </c>
      <c r="H1824" s="84">
        <f t="shared" si="51"/>
        <v>-3.4792021029861342E-4</v>
      </c>
      <c r="J1824" s="83">
        <v>58.927224228509893</v>
      </c>
      <c r="K1824" s="83">
        <v>59.540081277759221</v>
      </c>
      <c r="L1824" s="83">
        <v>58.874040364544221</v>
      </c>
      <c r="M1824" s="83">
        <v>59.372576958540222</v>
      </c>
      <c r="N1824" s="83">
        <v>23595729.163453251</v>
      </c>
      <c r="O1824" s="83" t="s">
        <v>407</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406</v>
      </c>
      <c r="H1825" s="84">
        <f t="shared" si="51"/>
        <v>3.2578343158549128E-3</v>
      </c>
      <c r="J1825" s="83">
        <v>59.313428549083064</v>
      </c>
      <c r="K1825" s="83">
        <v>59.69168014233427</v>
      </c>
      <c r="L1825" s="83">
        <v>59.244836275931078</v>
      </c>
      <c r="M1825" s="83">
        <v>59.677514346792009</v>
      </c>
      <c r="N1825" s="83">
        <v>28889430.090894479</v>
      </c>
      <c r="O1825" s="83" t="s">
        <v>406</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405</v>
      </c>
      <c r="H1826" s="84">
        <f t="shared" si="51"/>
        <v>1.5983159207859643E-3</v>
      </c>
      <c r="J1826" s="83">
        <v>59.307464003591591</v>
      </c>
      <c r="K1826" s="83">
        <v>59.645454914775314</v>
      </c>
      <c r="L1826" s="83">
        <v>58.564878089902635</v>
      </c>
      <c r="M1826" s="83">
        <v>58.564878089902635</v>
      </c>
      <c r="N1826" s="83">
        <v>40501627.549856707</v>
      </c>
      <c r="O1826" s="83" t="s">
        <v>405</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404</v>
      </c>
      <c r="H1827" s="84">
        <f t="shared" si="51"/>
        <v>1.1776794182737804E-2</v>
      </c>
      <c r="J1827" s="83">
        <v>58.440616725496852</v>
      </c>
      <c r="K1827" s="83">
        <v>58.461989680174653</v>
      </c>
      <c r="L1827" s="83">
        <v>56.884367397678844</v>
      </c>
      <c r="M1827" s="83">
        <v>56.884367397678844</v>
      </c>
      <c r="N1827" s="83">
        <v>34588224.751538411</v>
      </c>
      <c r="O1827" s="83" t="s">
        <v>404</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403</v>
      </c>
      <c r="H1828" s="84">
        <f t="shared" si="51"/>
        <v>5.819515306122458E-3</v>
      </c>
      <c r="J1828" s="83">
        <v>56.778496715205115</v>
      </c>
      <c r="K1828" s="83">
        <v>57.01509035303372</v>
      </c>
      <c r="L1828" s="83">
        <v>55.833116254805923</v>
      </c>
      <c r="M1828" s="83">
        <v>56.003602846770661</v>
      </c>
      <c r="N1828" s="83">
        <v>24393925.774880327</v>
      </c>
      <c r="O1828" s="83" t="s">
        <v>403</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402</v>
      </c>
      <c r="H1829" s="84">
        <f t="shared" si="51"/>
        <v>-6.4052184847532834E-3</v>
      </c>
      <c r="J1829" s="83">
        <v>56.827207170052183</v>
      </c>
      <c r="K1829" s="83">
        <v>57.495981833284105</v>
      </c>
      <c r="L1829" s="83">
        <v>56.410186031106385</v>
      </c>
      <c r="M1829" s="83">
        <v>57.444537628420107</v>
      </c>
      <c r="N1829" s="83">
        <v>23469865.423949096</v>
      </c>
      <c r="O1829" s="83" t="s">
        <v>402</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401</v>
      </c>
      <c r="H1830" s="84">
        <f t="shared" si="51"/>
        <v>-6.7025173408151728E-3</v>
      </c>
      <c r="J1830" s="83">
        <v>57.55090535635145</v>
      </c>
      <c r="K1830" s="83">
        <v>58.033327736611319</v>
      </c>
      <c r="L1830" s="83">
        <v>57.433105582894775</v>
      </c>
      <c r="M1830" s="83">
        <v>57.781037403230968</v>
      </c>
      <c r="N1830" s="83">
        <v>22116468.084363997</v>
      </c>
      <c r="O1830" s="83" t="s">
        <v>401</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400</v>
      </c>
      <c r="H1831" s="84">
        <f t="shared" si="51"/>
        <v>-1.751040896532996E-3</v>
      </c>
      <c r="J1831" s="83">
        <v>57.758173312180297</v>
      </c>
      <c r="K1831" s="83">
        <v>58.134933769058627</v>
      </c>
      <c r="L1831" s="83">
        <v>56.971101830034073</v>
      </c>
      <c r="M1831" s="83">
        <v>57.163209899405416</v>
      </c>
      <c r="N1831" s="83">
        <v>29035050.57467502</v>
      </c>
      <c r="O1831" s="83" t="s">
        <v>400</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399</v>
      </c>
      <c r="H1832" s="84">
        <f t="shared" si="51"/>
        <v>-7.8417738633290712E-3</v>
      </c>
      <c r="J1832" s="83">
        <v>57.050877625982586</v>
      </c>
      <c r="K1832" s="83">
        <v>57.571801147389941</v>
      </c>
      <c r="L1832" s="83">
        <v>56.200432847989426</v>
      </c>
      <c r="M1832" s="83">
        <v>57.010616943915117</v>
      </c>
      <c r="N1832" s="83">
        <v>29092852.128958177</v>
      </c>
      <c r="O1832" s="83" t="s">
        <v>399</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398</v>
      </c>
      <c r="H1833" s="84">
        <f t="shared" si="51"/>
        <v>7.7576509832644192E-5</v>
      </c>
      <c r="J1833" s="83">
        <v>56.712389669341242</v>
      </c>
      <c r="K1833" s="83">
        <v>56.81080466995062</v>
      </c>
      <c r="L1833" s="83">
        <v>55.905187846161283</v>
      </c>
      <c r="M1833" s="83">
        <v>55.912643528025633</v>
      </c>
      <c r="N1833" s="83">
        <v>29178739.645573143</v>
      </c>
      <c r="O1833" s="83" t="s">
        <v>398</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397</v>
      </c>
      <c r="H1834" s="84">
        <f t="shared" si="51"/>
        <v>-1.3649481319710777E-3</v>
      </c>
      <c r="J1834" s="83">
        <v>55.665114890129317</v>
      </c>
      <c r="K1834" s="83">
        <v>56.04933102887199</v>
      </c>
      <c r="L1834" s="83">
        <v>55.222247387387107</v>
      </c>
      <c r="M1834" s="83">
        <v>55.236661705658172</v>
      </c>
      <c r="N1834" s="83">
        <v>31035571.824290667</v>
      </c>
      <c r="O1834" s="83" t="s">
        <v>397</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396</v>
      </c>
      <c r="H1835" s="84">
        <f t="shared" si="51"/>
        <v>2.3822541591815849E-3</v>
      </c>
      <c r="J1835" s="83">
        <v>55.472758298029156</v>
      </c>
      <c r="K1835" s="83">
        <v>55.568688071350422</v>
      </c>
      <c r="L1835" s="83">
        <v>54.724704884306355</v>
      </c>
      <c r="M1835" s="83">
        <v>55.020446931592119</v>
      </c>
      <c r="N1835" s="83">
        <v>19490370.249687266</v>
      </c>
      <c r="O1835" s="83" t="s">
        <v>396</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395</v>
      </c>
      <c r="H1836" s="84">
        <f t="shared" si="51"/>
        <v>9.7446891444175066E-4</v>
      </c>
      <c r="J1836" s="83">
        <v>55.427030115927842</v>
      </c>
      <c r="K1836" s="83">
        <v>55.644736026366765</v>
      </c>
      <c r="L1836" s="83">
        <v>54.671023974883056</v>
      </c>
      <c r="M1836" s="83">
        <v>54.960801476677339</v>
      </c>
      <c r="N1836" s="83">
        <v>29609826.977151707</v>
      </c>
      <c r="O1836" s="83" t="s">
        <v>395</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394</v>
      </c>
      <c r="H1837" s="84">
        <f t="shared" si="51"/>
        <v>-4.2620791196867902E-3</v>
      </c>
      <c r="J1837" s="83">
        <v>55.142223068709782</v>
      </c>
      <c r="K1837" s="83">
        <v>55.596522616977317</v>
      </c>
      <c r="L1837" s="83">
        <v>55.036352386236054</v>
      </c>
      <c r="M1837" s="83">
        <v>55.470273070741044</v>
      </c>
      <c r="N1837" s="83">
        <v>28429210.61500613</v>
      </c>
      <c r="O1837" s="83" t="s">
        <v>394</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393</v>
      </c>
      <c r="H1838" s="84">
        <f t="shared" si="51"/>
        <v>3.5981070827955097E-3</v>
      </c>
      <c r="J1838" s="83">
        <v>55.190436478099215</v>
      </c>
      <c r="K1838" s="83">
        <v>55.233679432912439</v>
      </c>
      <c r="L1838" s="83">
        <v>54.456300337189859</v>
      </c>
      <c r="M1838" s="83">
        <v>54.719734429730124</v>
      </c>
      <c r="N1838" s="83">
        <v>21115674.309125092</v>
      </c>
      <c r="O1838" s="83" t="s">
        <v>393</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392</v>
      </c>
      <c r="H1839" s="84">
        <f t="shared" si="51"/>
        <v>-9.7912505385189252E-4</v>
      </c>
      <c r="J1839" s="83">
        <v>54.524395564884237</v>
      </c>
      <c r="K1839" s="83">
        <v>55.268472614946056</v>
      </c>
      <c r="L1839" s="83">
        <v>54.303210336241939</v>
      </c>
      <c r="M1839" s="83">
        <v>55.213797614607508</v>
      </c>
      <c r="N1839" s="83">
        <v>28477737.36367685</v>
      </c>
      <c r="O1839" s="83" t="s">
        <v>392</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391</v>
      </c>
      <c r="H1840" s="84">
        <f t="shared" ref="H1840:H1903" si="53">B1840/E1840-1</f>
        <v>2.3491640891115662E-3</v>
      </c>
      <c r="J1840" s="83">
        <v>55.360923070063954</v>
      </c>
      <c r="K1840" s="83">
        <v>55.838583754839789</v>
      </c>
      <c r="L1840" s="83">
        <v>54.937440340169047</v>
      </c>
      <c r="M1840" s="83">
        <v>55.668594208332671</v>
      </c>
      <c r="N1840" s="83">
        <v>21885664.244915206</v>
      </c>
      <c r="O1840" s="83" t="s">
        <v>391</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390</v>
      </c>
      <c r="H1841" s="84">
        <f t="shared" si="53"/>
        <v>4.9970489868187418E-3</v>
      </c>
      <c r="J1841" s="83">
        <v>55.597516707892559</v>
      </c>
      <c r="K1841" s="83">
        <v>55.763032845281074</v>
      </c>
      <c r="L1841" s="83">
        <v>55.172045796167168</v>
      </c>
      <c r="M1841" s="83">
        <v>55.172045796167168</v>
      </c>
      <c r="N1841" s="83">
        <v>21056987.52393749</v>
      </c>
      <c r="O1841" s="83" t="s">
        <v>390</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389</v>
      </c>
      <c r="H1842" s="84">
        <f t="shared" si="53"/>
        <v>3.7555210883923884E-3</v>
      </c>
      <c r="J1842" s="83">
        <v>55.353467388199611</v>
      </c>
      <c r="K1842" s="83">
        <v>56.249143302836487</v>
      </c>
      <c r="L1842" s="83">
        <v>55.204353750912674</v>
      </c>
      <c r="M1842" s="83">
        <v>56.170113075074404</v>
      </c>
      <c r="N1842" s="83">
        <v>29168961.867855906</v>
      </c>
      <c r="O1842" s="83" t="s">
        <v>389</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388</v>
      </c>
      <c r="H1843" s="84">
        <f t="shared" si="53"/>
        <v>2.1855752036556986E-3</v>
      </c>
      <c r="J1843" s="83">
        <v>55.752097845213363</v>
      </c>
      <c r="K1843" s="83">
        <v>56.078159665414134</v>
      </c>
      <c r="L1843" s="83">
        <v>55.194164319031394</v>
      </c>
      <c r="M1843" s="83">
        <v>55.572167389553783</v>
      </c>
      <c r="N1843" s="83">
        <v>19065298.464482065</v>
      </c>
      <c r="O1843" s="83" t="s">
        <v>388</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387</v>
      </c>
      <c r="H1844" s="84">
        <f t="shared" si="53"/>
        <v>-2.3732299659851019E-4</v>
      </c>
      <c r="J1844" s="83">
        <v>55.67704398111227</v>
      </c>
      <c r="K1844" s="83">
        <v>56.401239212869164</v>
      </c>
      <c r="L1844" s="83">
        <v>55.594534435146826</v>
      </c>
      <c r="M1844" s="83">
        <v>55.917116937144236</v>
      </c>
      <c r="N1844" s="83">
        <v>21120422.365794364</v>
      </c>
      <c r="O1844" s="83" t="s">
        <v>387</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386</v>
      </c>
      <c r="H1845" s="84">
        <f t="shared" si="53"/>
        <v>6.470165348670065E-3</v>
      </c>
      <c r="J1845" s="83">
        <v>55.737186481484656</v>
      </c>
      <c r="K1845" s="83">
        <v>55.932276823601747</v>
      </c>
      <c r="L1845" s="83">
        <v>54.965771931253563</v>
      </c>
      <c r="M1845" s="83">
        <v>55.012991249727769</v>
      </c>
      <c r="N1845" s="83">
        <v>32381605.652261551</v>
      </c>
      <c r="O1845" s="83" t="s">
        <v>386</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385</v>
      </c>
      <c r="H1846" s="84">
        <f t="shared" si="53"/>
        <v>-2.0057766367136409E-3</v>
      </c>
      <c r="J1846" s="83">
        <v>54.426974655190101</v>
      </c>
      <c r="K1846" s="83">
        <v>54.970493863100984</v>
      </c>
      <c r="L1846" s="83">
        <v>54.320109881801123</v>
      </c>
      <c r="M1846" s="83">
        <v>54.523401473968988</v>
      </c>
      <c r="N1846" s="83">
        <v>21430514.727843199</v>
      </c>
      <c r="O1846" s="83" t="s">
        <v>385</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384</v>
      </c>
      <c r="H1847" s="84">
        <f t="shared" si="53"/>
        <v>6.639407311444856E-3</v>
      </c>
      <c r="J1847" s="83">
        <v>54.429459882478213</v>
      </c>
      <c r="K1847" s="83">
        <v>54.620822383663125</v>
      </c>
      <c r="L1847" s="83">
        <v>54.006474198040934</v>
      </c>
      <c r="M1847" s="83">
        <v>54.028841243633977</v>
      </c>
      <c r="N1847" s="83">
        <v>21643271.92817191</v>
      </c>
      <c r="O1847" s="83" t="s">
        <v>384</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383</v>
      </c>
      <c r="H1848" s="84">
        <f t="shared" si="53"/>
        <v>-2.8509476389335653E-3</v>
      </c>
      <c r="J1848" s="83">
        <v>54.610881474510656</v>
      </c>
      <c r="K1848" s="83">
        <v>54.915570340033632</v>
      </c>
      <c r="L1848" s="83">
        <v>53.97913669787166</v>
      </c>
      <c r="M1848" s="83">
        <v>54.881771248915264</v>
      </c>
      <c r="N1848" s="83">
        <v>41139637.605348349</v>
      </c>
      <c r="O1848" s="83" t="s">
        <v>383</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382</v>
      </c>
      <c r="H1849" s="84">
        <f t="shared" si="53"/>
        <v>1.5952143569286648E-4</v>
      </c>
      <c r="J1849" s="83">
        <v>55.432000570504066</v>
      </c>
      <c r="K1849" s="83">
        <v>57.011113989372738</v>
      </c>
      <c r="L1849" s="83">
        <v>55.309727387928774</v>
      </c>
      <c r="M1849" s="83">
        <v>56.641809214358751</v>
      </c>
      <c r="N1849" s="83">
        <v>42362161.603265524</v>
      </c>
      <c r="O1849" s="83" t="s">
        <v>382</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381</v>
      </c>
      <c r="H1850" s="84">
        <f t="shared" si="53"/>
        <v>2.6353617632965953E-3</v>
      </c>
      <c r="J1850" s="83">
        <v>56.960912398152807</v>
      </c>
      <c r="K1850" s="83">
        <v>57.003658307508388</v>
      </c>
      <c r="L1850" s="83">
        <v>55.532304343852417</v>
      </c>
      <c r="M1850" s="83">
        <v>55.909661255279886</v>
      </c>
      <c r="N1850" s="83">
        <v>71466179.71295017</v>
      </c>
      <c r="O1850" s="83" t="s">
        <v>381</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380</v>
      </c>
      <c r="H1851" s="84">
        <f t="shared" si="53"/>
        <v>6.8062827225130462E-3</v>
      </c>
      <c r="J1851" s="83">
        <v>56.305309439547898</v>
      </c>
      <c r="K1851" s="83">
        <v>56.305309439547898</v>
      </c>
      <c r="L1851" s="83">
        <v>55.1233353413201</v>
      </c>
      <c r="M1851" s="83">
        <v>55.304259887894922</v>
      </c>
      <c r="N1851" s="83">
        <v>51835701.553750932</v>
      </c>
      <c r="O1851" s="83" t="s">
        <v>380</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379</v>
      </c>
      <c r="H1852" s="84">
        <f t="shared" si="53"/>
        <v>-3.6245016310265665E-4</v>
      </c>
      <c r="J1852" s="83">
        <v>55.209324205488905</v>
      </c>
      <c r="K1852" s="83">
        <v>55.917613982601857</v>
      </c>
      <c r="L1852" s="83">
        <v>54.918055567321758</v>
      </c>
      <c r="M1852" s="83">
        <v>55.29133670599672</v>
      </c>
      <c r="N1852" s="83">
        <v>29417993.416382506</v>
      </c>
      <c r="O1852" s="83" t="s">
        <v>379</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378</v>
      </c>
      <c r="H1853" s="84">
        <f t="shared" si="53"/>
        <v>8.7448141218577913E-3</v>
      </c>
      <c r="J1853" s="83">
        <v>55.488663752673098</v>
      </c>
      <c r="K1853" s="83">
        <v>55.536380116604917</v>
      </c>
      <c r="L1853" s="83">
        <v>54.446856473495032</v>
      </c>
      <c r="M1853" s="83">
        <v>54.824113975830976</v>
      </c>
      <c r="N1853" s="83">
        <v>30949362.405528627</v>
      </c>
      <c r="O1853" s="83" t="s">
        <v>378</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377</v>
      </c>
      <c r="H1854" s="84">
        <f t="shared" si="53"/>
        <v>9.4393827464500646E-3</v>
      </c>
      <c r="J1854" s="83">
        <v>54.131232607904337</v>
      </c>
      <c r="K1854" s="83">
        <v>54.227659426683225</v>
      </c>
      <c r="L1854" s="83">
        <v>53.027294646523366</v>
      </c>
      <c r="M1854" s="83">
        <v>53.105827828827827</v>
      </c>
      <c r="N1854" s="83">
        <v>25748590.604169514</v>
      </c>
      <c r="O1854" s="83" t="s">
        <v>377</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376</v>
      </c>
      <c r="H1855" s="84">
        <f t="shared" si="53"/>
        <v>-1.7316017316018062E-3</v>
      </c>
      <c r="J1855" s="83">
        <v>52.717635326424158</v>
      </c>
      <c r="K1855" s="83">
        <v>53.439842376350576</v>
      </c>
      <c r="L1855" s="83">
        <v>52.481275299960643</v>
      </c>
      <c r="M1855" s="83">
        <v>53.317072148317656</v>
      </c>
      <c r="N1855" s="83">
        <v>20557858.126022123</v>
      </c>
      <c r="O1855" s="83" t="s">
        <v>376</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375</v>
      </c>
      <c r="H1856" s="84">
        <f t="shared" si="53"/>
        <v>1.4044363666405602E-3</v>
      </c>
      <c r="J1856" s="83">
        <v>53.187840329335636</v>
      </c>
      <c r="K1856" s="83">
        <v>53.830023060584722</v>
      </c>
      <c r="L1856" s="83">
        <v>52.875695781948316</v>
      </c>
      <c r="M1856" s="83">
        <v>53.686376923331636</v>
      </c>
      <c r="N1856" s="83">
        <v>25838300.708780929</v>
      </c>
      <c r="O1856" s="83" t="s">
        <v>375</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374</v>
      </c>
      <c r="H1857" s="84">
        <f t="shared" si="53"/>
        <v>8.6026791200666253E-4</v>
      </c>
      <c r="J1857" s="83">
        <v>54.227162381225604</v>
      </c>
      <c r="K1857" s="83">
        <v>54.376773063970163</v>
      </c>
      <c r="L1857" s="83">
        <v>53.771371696585192</v>
      </c>
      <c r="M1857" s="83">
        <v>53.929432152109349</v>
      </c>
      <c r="N1857" s="83">
        <v>22517377.0896548</v>
      </c>
      <c r="O1857" s="83" t="s">
        <v>374</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373</v>
      </c>
      <c r="H1858" s="84">
        <f t="shared" si="53"/>
        <v>1.4882182720132864E-3</v>
      </c>
      <c r="J1858" s="83">
        <v>53.377711694147685</v>
      </c>
      <c r="K1858" s="83">
        <v>53.65481453677257</v>
      </c>
      <c r="L1858" s="83">
        <v>52.721611690085155</v>
      </c>
      <c r="M1858" s="83">
        <v>53.505949422214442</v>
      </c>
      <c r="N1858" s="83">
        <v>27395341.394155838</v>
      </c>
      <c r="O1858" s="83" t="s">
        <v>373</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372</v>
      </c>
      <c r="H1859" s="84">
        <f t="shared" si="53"/>
        <v>-2.7196307895169802E-3</v>
      </c>
      <c r="J1859" s="83">
        <v>53.460718285570735</v>
      </c>
      <c r="K1859" s="83">
        <v>53.925952833905988</v>
      </c>
      <c r="L1859" s="83">
        <v>52.674392371610949</v>
      </c>
      <c r="M1859" s="83">
        <v>53.549192377027651</v>
      </c>
      <c r="N1859" s="83">
        <v>19454075.782605186</v>
      </c>
      <c r="O1859" s="83" t="s">
        <v>372</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371</v>
      </c>
      <c r="H1860" s="84">
        <f t="shared" si="53"/>
        <v>-7.1079337688483291E-3</v>
      </c>
      <c r="J1860" s="83">
        <v>53.209710329471058</v>
      </c>
      <c r="K1860" s="83">
        <v>54.253008745022008</v>
      </c>
      <c r="L1860" s="83">
        <v>52.85929328184676</v>
      </c>
      <c r="M1860" s="83">
        <v>54.078545789396287</v>
      </c>
      <c r="N1860" s="83">
        <v>32462362.853407599</v>
      </c>
      <c r="O1860" s="83" t="s">
        <v>371</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370</v>
      </c>
      <c r="H1861" s="84">
        <f t="shared" si="53"/>
        <v>5.5838397109539972E-3</v>
      </c>
      <c r="J1861" s="83">
        <v>54.588514428917613</v>
      </c>
      <c r="K1861" s="83">
        <v>55.090132704750879</v>
      </c>
      <c r="L1861" s="83">
        <v>54.222688972107001</v>
      </c>
      <c r="M1861" s="83">
        <v>54.675000338544038</v>
      </c>
      <c r="N1861" s="83">
        <v>39343665.051311143</v>
      </c>
      <c r="O1861" s="83" t="s">
        <v>370</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369</v>
      </c>
      <c r="H1862" s="84">
        <f t="shared" si="53"/>
        <v>1.1171548117154817E-2</v>
      </c>
      <c r="J1862" s="83">
        <v>54.172984426344684</v>
      </c>
      <c r="K1862" s="83">
        <v>54.267423063293073</v>
      </c>
      <c r="L1862" s="83">
        <v>53.357829875842754</v>
      </c>
      <c r="M1862" s="83">
        <v>53.654566014043759</v>
      </c>
      <c r="N1862" s="83">
        <v>25001013.10536911</v>
      </c>
      <c r="O1862" s="83" t="s">
        <v>369</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368</v>
      </c>
      <c r="H1863" s="84">
        <f t="shared" si="53"/>
        <v>6.6744535291163309E-4</v>
      </c>
      <c r="J1863" s="83">
        <v>53.729122832687231</v>
      </c>
      <c r="K1863" s="83">
        <v>54.296003177106407</v>
      </c>
      <c r="L1863" s="83">
        <v>53.648104423094658</v>
      </c>
      <c r="M1863" s="83">
        <v>53.680909423297784</v>
      </c>
      <c r="N1863" s="83">
        <v>26794712.225492634</v>
      </c>
      <c r="O1863" s="83" t="s">
        <v>368</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367</v>
      </c>
      <c r="H1864" s="84">
        <f t="shared" si="53"/>
        <v>1.0043465417563402E-2</v>
      </c>
      <c r="J1864" s="83">
        <v>53.539251467875197</v>
      </c>
      <c r="K1864" s="83">
        <v>53.683394650585896</v>
      </c>
      <c r="L1864" s="83">
        <v>52.057558958700646</v>
      </c>
      <c r="M1864" s="83">
        <v>52.198222823207999</v>
      </c>
      <c r="N1864" s="83">
        <v>29445395.336651795</v>
      </c>
      <c r="O1864" s="83" t="s">
        <v>367</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366</v>
      </c>
      <c r="H1865" s="84">
        <f t="shared" si="53"/>
        <v>2.0330368487928574E-3</v>
      </c>
      <c r="J1865" s="83">
        <v>51.925841912430528</v>
      </c>
      <c r="K1865" s="83">
        <v>52.265821005444742</v>
      </c>
      <c r="L1865" s="83">
        <v>51.755106797736985</v>
      </c>
      <c r="M1865" s="83">
        <v>52.03668304948048</v>
      </c>
      <c r="N1865" s="83">
        <v>23021294.782007825</v>
      </c>
      <c r="O1865" s="83" t="s">
        <v>366</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365</v>
      </c>
      <c r="H1866" s="84">
        <f t="shared" si="53"/>
        <v>4.3909647456195078E-3</v>
      </c>
      <c r="J1866" s="83">
        <v>52.547148734459434</v>
      </c>
      <c r="K1866" s="83">
        <v>52.874453168304264</v>
      </c>
      <c r="L1866" s="83">
        <v>52.114222140869686</v>
      </c>
      <c r="M1866" s="83">
        <v>52.844878963575688</v>
      </c>
      <c r="N1866" s="83">
        <v>30595913.848046377</v>
      </c>
      <c r="O1866" s="83" t="s">
        <v>365</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364</v>
      </c>
      <c r="H1867" s="84">
        <f t="shared" si="53"/>
        <v>9.9724167197114966E-3</v>
      </c>
      <c r="J1867" s="83">
        <v>53.200266465776217</v>
      </c>
      <c r="K1867" s="83">
        <v>53.241024193301321</v>
      </c>
      <c r="L1867" s="83">
        <v>52.572995098255838</v>
      </c>
      <c r="M1867" s="83">
        <v>53.067555328590849</v>
      </c>
      <c r="N1867" s="83">
        <v>29301565.433564328</v>
      </c>
      <c r="O1867" s="83" t="s">
        <v>364</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363</v>
      </c>
      <c r="H1868" s="84">
        <f t="shared" si="53"/>
        <v>1.2673735794852536E-3</v>
      </c>
      <c r="J1868" s="83">
        <v>53.415487148927042</v>
      </c>
      <c r="K1868" s="83">
        <v>53.811632378652675</v>
      </c>
      <c r="L1868" s="83">
        <v>53.004927600930337</v>
      </c>
      <c r="M1868" s="83">
        <v>53.762921923805607</v>
      </c>
      <c r="N1868" s="83">
        <v>24128014.482516773</v>
      </c>
      <c r="O1868" s="83" t="s">
        <v>363</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362</v>
      </c>
      <c r="H1869" s="84">
        <f t="shared" si="53"/>
        <v>-5.5073077737777254E-4</v>
      </c>
      <c r="J1869" s="83">
        <v>53.49600851306198</v>
      </c>
      <c r="K1869" s="83">
        <v>53.907562151973927</v>
      </c>
      <c r="L1869" s="83">
        <v>52.713161917305555</v>
      </c>
      <c r="M1869" s="83">
        <v>53.487558740282381</v>
      </c>
      <c r="N1869" s="83">
        <v>35515202.340677455</v>
      </c>
      <c r="O1869" s="83" t="s">
        <v>362</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361</v>
      </c>
      <c r="H1870" s="84">
        <f t="shared" si="53"/>
        <v>5.8547505273580658E-3</v>
      </c>
      <c r="J1870" s="83">
        <v>53.103839646997336</v>
      </c>
      <c r="K1870" s="83">
        <v>53.382677178269333</v>
      </c>
      <c r="L1870" s="83">
        <v>52.426366688257012</v>
      </c>
      <c r="M1870" s="83">
        <v>53.258420784318126</v>
      </c>
      <c r="N1870" s="83">
        <v>39873093.48881942</v>
      </c>
      <c r="O1870" s="83" t="s">
        <v>361</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360</v>
      </c>
      <c r="H1871" s="84">
        <f t="shared" si="53"/>
        <v>1.9205414432627244E-2</v>
      </c>
      <c r="J1871" s="83">
        <v>53.219154193165899</v>
      </c>
      <c r="K1871" s="83">
        <v>53.225615784115</v>
      </c>
      <c r="L1871" s="83">
        <v>51.067340027569273</v>
      </c>
      <c r="M1871" s="83">
        <v>51.324416908706532</v>
      </c>
      <c r="N1871" s="83">
        <v>42126810.895989381</v>
      </c>
      <c r="O1871" s="83" t="s">
        <v>360</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359</v>
      </c>
      <c r="H1872" s="84">
        <f t="shared" si="53"/>
        <v>-1.5782551512494636E-2</v>
      </c>
      <c r="J1872" s="83">
        <v>50.502800767255508</v>
      </c>
      <c r="K1872" s="83">
        <v>52.536710779849344</v>
      </c>
      <c r="L1872" s="83">
        <v>50.403888721188508</v>
      </c>
      <c r="M1872" s="83">
        <v>51.742432138567587</v>
      </c>
      <c r="N1872" s="83">
        <v>37040193.643534765</v>
      </c>
      <c r="O1872" s="83" t="s">
        <v>359</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358</v>
      </c>
      <c r="H1873" s="84">
        <f t="shared" si="53"/>
        <v>1.6844990715359387E-2</v>
      </c>
      <c r="J1873" s="83">
        <v>51.983499185514802</v>
      </c>
      <c r="K1873" s="83">
        <v>52.305087596596962</v>
      </c>
      <c r="L1873" s="83">
        <v>50.485404176238703</v>
      </c>
      <c r="M1873" s="83">
        <v>50.528150085594291</v>
      </c>
      <c r="N1873" s="83">
        <v>30834362.863488071</v>
      </c>
      <c r="O1873" s="83" t="s">
        <v>358</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357</v>
      </c>
      <c r="H1874" s="84">
        <f t="shared" si="53"/>
        <v>2.18045440669834E-3</v>
      </c>
      <c r="J1874" s="83">
        <v>51.474524636908718</v>
      </c>
      <c r="K1874" s="83">
        <v>52.323975323986652</v>
      </c>
      <c r="L1874" s="83">
        <v>50.877075996845726</v>
      </c>
      <c r="M1874" s="83">
        <v>52.237489414360226</v>
      </c>
      <c r="N1874" s="83">
        <v>30052019.932804164</v>
      </c>
      <c r="O1874" s="83" t="s">
        <v>357</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356</v>
      </c>
      <c r="H1875" s="84">
        <f t="shared" si="53"/>
        <v>-6.8027210884354927E-3</v>
      </c>
      <c r="J1875" s="83">
        <v>51.547590319179321</v>
      </c>
      <c r="K1875" s="83">
        <v>52.46613032486686</v>
      </c>
      <c r="L1875" s="83">
        <v>51.349766227045315</v>
      </c>
      <c r="M1875" s="83">
        <v>52.170885323038718</v>
      </c>
      <c r="N1875" s="83">
        <v>28443515.141666528</v>
      </c>
      <c r="O1875" s="83" t="s">
        <v>356</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355</v>
      </c>
      <c r="H1876" s="84">
        <f t="shared" si="53"/>
        <v>2.2826454539501606E-2</v>
      </c>
      <c r="J1876" s="83">
        <v>51.885581230363051</v>
      </c>
      <c r="K1876" s="83">
        <v>51.88607827582068</v>
      </c>
      <c r="L1876" s="83">
        <v>49.555432125025824</v>
      </c>
      <c r="M1876" s="83">
        <v>50.556978722136428</v>
      </c>
      <c r="N1876" s="83">
        <v>42446359.133608378</v>
      </c>
      <c r="O1876" s="83" t="s">
        <v>355</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354</v>
      </c>
      <c r="H1877" s="84">
        <f t="shared" si="53"/>
        <v>4.1820361490224833E-2</v>
      </c>
      <c r="J1877" s="83">
        <v>51.66588713809363</v>
      </c>
      <c r="K1877" s="83">
        <v>51.692727592805277</v>
      </c>
      <c r="L1877" s="83">
        <v>48.859568484353446</v>
      </c>
      <c r="M1877" s="83">
        <v>49.158292804384949</v>
      </c>
      <c r="N1877" s="83">
        <v>47747544.285968967</v>
      </c>
      <c r="O1877" s="83" t="s">
        <v>354</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353</v>
      </c>
      <c r="H1878" s="84">
        <f t="shared" si="53"/>
        <v>-2.1252389187221388E-2</v>
      </c>
      <c r="J1878" s="83">
        <v>48.522571664084971</v>
      </c>
      <c r="K1878" s="83">
        <v>49.880499854311353</v>
      </c>
      <c r="L1878" s="83">
        <v>48.218876889477237</v>
      </c>
      <c r="M1878" s="83">
        <v>48.407257117916402</v>
      </c>
      <c r="N1878" s="83">
        <v>31995624.859041095</v>
      </c>
      <c r="O1878" s="83" t="s">
        <v>353</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352</v>
      </c>
      <c r="H1879" s="84">
        <f t="shared" si="53"/>
        <v>-2.4609685101878886E-2</v>
      </c>
      <c r="J1879" s="83">
        <v>48.687590756015844</v>
      </c>
      <c r="K1879" s="83">
        <v>50.898448951523513</v>
      </c>
      <c r="L1879" s="83">
        <v>48.396819163306319</v>
      </c>
      <c r="M1879" s="83">
        <v>50.465025312476151</v>
      </c>
      <c r="N1879" s="83">
        <v>92464198.787321389</v>
      </c>
      <c r="O1879" s="83" t="s">
        <v>352</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351</v>
      </c>
      <c r="H1880" s="84">
        <f t="shared" si="53"/>
        <v>-1.1823954455879138E-2</v>
      </c>
      <c r="J1880" s="83">
        <v>50.172265537936127</v>
      </c>
      <c r="K1880" s="83">
        <v>51.405435318299105</v>
      </c>
      <c r="L1880" s="83">
        <v>49.523621215737947</v>
      </c>
      <c r="M1880" s="83">
        <v>50.605689176983496</v>
      </c>
      <c r="N1880" s="83">
        <v>53787112.607054293</v>
      </c>
      <c r="O1880" s="83" t="s">
        <v>351</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350</v>
      </c>
      <c r="H1881" s="84">
        <f t="shared" si="53"/>
        <v>-1.6251447193516677E-2</v>
      </c>
      <c r="J1881" s="83">
        <v>50.848247360303581</v>
      </c>
      <c r="K1881" s="83">
        <v>52.786227599576158</v>
      </c>
      <c r="L1881" s="83">
        <v>50.104667355699377</v>
      </c>
      <c r="M1881" s="83">
        <v>51.394003272773773</v>
      </c>
      <c r="N1881" s="83">
        <v>49881514.094429091</v>
      </c>
      <c r="O1881" s="83" t="s">
        <v>350</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349</v>
      </c>
      <c r="H1882" s="84">
        <f t="shared" si="53"/>
        <v>-7.9148936170213569E-3</v>
      </c>
      <c r="J1882" s="83">
        <v>51.131563271148764</v>
      </c>
      <c r="K1882" s="83">
        <v>52.163926686632003</v>
      </c>
      <c r="L1882" s="83">
        <v>50.770211223456755</v>
      </c>
      <c r="M1882" s="83">
        <v>51.001337361251501</v>
      </c>
      <c r="N1882" s="83">
        <v>44111317.51378832</v>
      </c>
      <c r="O1882" s="83" t="s">
        <v>349</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348</v>
      </c>
      <c r="H1883" s="84">
        <f t="shared" si="53"/>
        <v>-1.6156247363536713E-2</v>
      </c>
      <c r="J1883" s="83">
        <v>50.526161903763793</v>
      </c>
      <c r="K1883" s="83">
        <v>52.346342369579695</v>
      </c>
      <c r="L1883" s="83">
        <v>50.097211673835034</v>
      </c>
      <c r="M1883" s="83">
        <v>51.568963273857115</v>
      </c>
      <c r="N1883" s="83">
        <v>47990862.071385086</v>
      </c>
      <c r="O1883" s="83" t="s">
        <v>348</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347</v>
      </c>
      <c r="H1884" s="84">
        <f t="shared" si="53"/>
        <v>-9.3937512931926426E-3</v>
      </c>
      <c r="J1884" s="83">
        <v>51.797107138906128</v>
      </c>
      <c r="K1884" s="83">
        <v>52.816050327033537</v>
      </c>
      <c r="L1884" s="83">
        <v>51.731994183957497</v>
      </c>
      <c r="M1884" s="83">
        <v>52.188778959513158</v>
      </c>
      <c r="N1884" s="83">
        <v>33932892.336757593</v>
      </c>
      <c r="O1884" s="83" t="s">
        <v>347</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346</v>
      </c>
      <c r="H1885" s="84">
        <f t="shared" si="53"/>
        <v>-4.0022870211550154E-3</v>
      </c>
      <c r="J1885" s="83">
        <v>52.781257144999927</v>
      </c>
      <c r="K1885" s="83">
        <v>53.668965420951103</v>
      </c>
      <c r="L1885" s="83">
        <v>52.385111915274294</v>
      </c>
      <c r="M1885" s="83">
        <v>53.087934192353394</v>
      </c>
      <c r="N1885" s="83">
        <v>26753448.394015171</v>
      </c>
      <c r="O1885" s="83" t="s">
        <v>346</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345</v>
      </c>
      <c r="H1886" s="84">
        <f t="shared" si="53"/>
        <v>-7.485760781122841E-3</v>
      </c>
      <c r="J1886" s="83">
        <v>52.869731236456843</v>
      </c>
      <c r="K1886" s="83">
        <v>53.762921923805607</v>
      </c>
      <c r="L1886" s="83">
        <v>52.825494190728378</v>
      </c>
      <c r="M1886" s="83">
        <v>53.084454874150033</v>
      </c>
      <c r="N1886" s="83">
        <v>30657236.207063109</v>
      </c>
      <c r="O1886" s="83" t="s">
        <v>345</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344</v>
      </c>
      <c r="H1887" s="84">
        <f t="shared" si="53"/>
        <v>-1.3539337263671292E-2</v>
      </c>
      <c r="J1887" s="83">
        <v>52.276756005512446</v>
      </c>
      <c r="K1887" s="83">
        <v>52.716641235508916</v>
      </c>
      <c r="L1887" s="83">
        <v>51.684774865483298</v>
      </c>
      <c r="M1887" s="83">
        <v>52.512355552425809</v>
      </c>
      <c r="N1887" s="83">
        <v>28060431.467769697</v>
      </c>
      <c r="O1887" s="83" t="s">
        <v>344</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343</v>
      </c>
      <c r="H1888" s="84">
        <f t="shared" si="53"/>
        <v>2.2727272727272041E-3</v>
      </c>
      <c r="J1888" s="83">
        <v>51.670360547212233</v>
      </c>
      <c r="K1888" s="83">
        <v>52.112731004496823</v>
      </c>
      <c r="L1888" s="83">
        <v>50.862164633117025</v>
      </c>
      <c r="M1888" s="83">
        <v>51.446690091281823</v>
      </c>
      <c r="N1888" s="83">
        <v>36369409.925694615</v>
      </c>
      <c r="O1888" s="83" t="s">
        <v>343</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342</v>
      </c>
      <c r="H1889" s="84">
        <f t="shared" si="53"/>
        <v>-2.1685579291685131E-2</v>
      </c>
      <c r="J1889" s="83">
        <v>51.522738046298159</v>
      </c>
      <c r="K1889" s="83">
        <v>53.445309876384421</v>
      </c>
      <c r="L1889" s="83">
        <v>51.121125316538681</v>
      </c>
      <c r="M1889" s="83">
        <v>52.687315553509151</v>
      </c>
      <c r="N1889" s="83">
        <v>42273920.177200116</v>
      </c>
      <c r="O1889" s="83" t="s">
        <v>342</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341</v>
      </c>
      <c r="H1890" s="84">
        <f t="shared" si="53"/>
        <v>1.4728745601833015E-2</v>
      </c>
      <c r="J1890" s="83">
        <v>53.12073919255652</v>
      </c>
      <c r="K1890" s="83">
        <v>53.243509420589433</v>
      </c>
      <c r="L1890" s="83">
        <v>51.2339596058737</v>
      </c>
      <c r="M1890" s="83">
        <v>51.407423500129596</v>
      </c>
      <c r="N1890" s="83">
        <v>55713717.076149121</v>
      </c>
      <c r="O1890" s="83" t="s">
        <v>341</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340</v>
      </c>
      <c r="H1891" s="84">
        <f t="shared" si="53"/>
        <v>-2.8141489153800991E-2</v>
      </c>
      <c r="J1891" s="83">
        <v>52.230530777953497</v>
      </c>
      <c r="K1891" s="83">
        <v>54.894694430813466</v>
      </c>
      <c r="L1891" s="83">
        <v>52.188778959513158</v>
      </c>
      <c r="M1891" s="83">
        <v>54.830078521322449</v>
      </c>
      <c r="N1891" s="83">
        <v>47182123.164641485</v>
      </c>
      <c r="O1891" s="83" t="s">
        <v>340</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339</v>
      </c>
      <c r="H1892" s="84">
        <f t="shared" si="53"/>
        <v>-4.0364836017852124E-3</v>
      </c>
      <c r="J1892" s="83">
        <v>54.994600567795715</v>
      </c>
      <c r="K1892" s="83">
        <v>55.900217391585052</v>
      </c>
      <c r="L1892" s="83">
        <v>54.85714264649004</v>
      </c>
      <c r="M1892" s="83">
        <v>55.825163527483966</v>
      </c>
      <c r="N1892" s="83">
        <v>40051829.65597973</v>
      </c>
      <c r="O1892" s="83" t="s">
        <v>339</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338</v>
      </c>
      <c r="H1893" s="84">
        <f t="shared" si="53"/>
        <v>7.312033063106016E-3</v>
      </c>
      <c r="J1893" s="83">
        <v>54.398146018647964</v>
      </c>
      <c r="K1893" s="83">
        <v>54.454809200816989</v>
      </c>
      <c r="L1893" s="83">
        <v>53.575535786281691</v>
      </c>
      <c r="M1893" s="83">
        <v>54.131729653361958</v>
      </c>
      <c r="N1893" s="83">
        <v>51919033.972073533</v>
      </c>
      <c r="O1893" s="83" t="s">
        <v>338</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337</v>
      </c>
      <c r="H1894" s="84">
        <f t="shared" si="53"/>
        <v>1.0733879303490568E-3</v>
      </c>
      <c r="J1894" s="83">
        <v>54.09345715312498</v>
      </c>
      <c r="K1894" s="83">
        <v>54.388950677681926</v>
      </c>
      <c r="L1894" s="83">
        <v>53.482091240248536</v>
      </c>
      <c r="M1894" s="83">
        <v>53.486067603909518</v>
      </c>
      <c r="N1894" s="83">
        <v>29551804.115142439</v>
      </c>
      <c r="O1894" s="83" t="s">
        <v>337</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336</v>
      </c>
      <c r="H1895" s="84">
        <f t="shared" si="53"/>
        <v>1.8609720652349448E-2</v>
      </c>
      <c r="J1895" s="83">
        <v>53.990568743396992</v>
      </c>
      <c r="K1895" s="83">
        <v>54.020888516311999</v>
      </c>
      <c r="L1895" s="83">
        <v>51.481980318773068</v>
      </c>
      <c r="M1895" s="83">
        <v>52.128139413683137</v>
      </c>
      <c r="N1895" s="83">
        <v>49802668.187281273</v>
      </c>
      <c r="O1895" s="83" t="s">
        <v>336</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335</v>
      </c>
      <c r="H1896" s="84">
        <f t="shared" si="53"/>
        <v>7.5184897642299742E-3</v>
      </c>
      <c r="J1896" s="83">
        <v>51.911924639617077</v>
      </c>
      <c r="K1896" s="83">
        <v>52.56653350730673</v>
      </c>
      <c r="L1896" s="83">
        <v>51.617673728704183</v>
      </c>
      <c r="M1896" s="83">
        <v>51.742432138567587</v>
      </c>
      <c r="N1896" s="83">
        <v>36277647.694895633</v>
      </c>
      <c r="O1896" s="83" t="s">
        <v>335</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334</v>
      </c>
      <c r="H1897" s="84">
        <f t="shared" si="53"/>
        <v>6.4283667035172076E-3</v>
      </c>
      <c r="J1897" s="83">
        <v>52.121180777276408</v>
      </c>
      <c r="K1897" s="83">
        <v>52.155476913852404</v>
      </c>
      <c r="L1897" s="83">
        <v>51.390026909112791</v>
      </c>
      <c r="M1897" s="83">
        <v>51.610715092297454</v>
      </c>
      <c r="N1897" s="83">
        <v>39087410.823359668</v>
      </c>
      <c r="O1897" s="83" t="s">
        <v>334</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333</v>
      </c>
      <c r="H1898" s="84">
        <f t="shared" si="53"/>
        <v>8.6848635235714511E-4</v>
      </c>
      <c r="J1898" s="83">
        <v>50.891490315116791</v>
      </c>
      <c r="K1898" s="83">
        <v>51.572939637518097</v>
      </c>
      <c r="L1898" s="83">
        <v>50.81788782375196</v>
      </c>
      <c r="M1898" s="83">
        <v>51.195682135182146</v>
      </c>
      <c r="N1898" s="83">
        <v>13911443.901058318</v>
      </c>
      <c r="O1898" s="83" t="s">
        <v>333</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332</v>
      </c>
      <c r="H1899" s="84">
        <f t="shared" si="53"/>
        <v>-2.702260072060314E-3</v>
      </c>
      <c r="J1899" s="83">
        <v>51.573933728433346</v>
      </c>
      <c r="K1899" s="83">
        <v>52.118198504530667</v>
      </c>
      <c r="L1899" s="83">
        <v>51.368156908977376</v>
      </c>
      <c r="M1899" s="83">
        <v>51.531684864535379</v>
      </c>
      <c r="N1899" s="83">
        <v>30867880.924551677</v>
      </c>
      <c r="O1899" s="83" t="s">
        <v>332</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331</v>
      </c>
      <c r="H1900" s="84">
        <f t="shared" si="53"/>
        <v>-4.3881233595799429E-3</v>
      </c>
      <c r="J1900" s="83">
        <v>50.984934861149938</v>
      </c>
      <c r="K1900" s="83">
        <v>51.282168044808571</v>
      </c>
      <c r="L1900" s="83">
        <v>49.506721670178756</v>
      </c>
      <c r="M1900" s="83">
        <v>49.704545762312762</v>
      </c>
      <c r="N1900" s="83">
        <v>49273762.840761982</v>
      </c>
      <c r="O1900" s="83" t="s">
        <v>331</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330</v>
      </c>
      <c r="H1901" s="84">
        <f t="shared" si="53"/>
        <v>-1.4425759145612393E-2</v>
      </c>
      <c r="J1901" s="83">
        <v>50.698636677559023</v>
      </c>
      <c r="K1901" s="83">
        <v>52.726085099203758</v>
      </c>
      <c r="L1901" s="83">
        <v>50.512746646862546</v>
      </c>
      <c r="M1901" s="83">
        <v>52.547645779917055</v>
      </c>
      <c r="N1901" s="83">
        <v>37393239.823333181</v>
      </c>
      <c r="O1901" s="83" t="s">
        <v>330</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329</v>
      </c>
      <c r="H1902" s="84">
        <f t="shared" si="53"/>
        <v>6.8863354285944034E-3</v>
      </c>
      <c r="J1902" s="83">
        <v>52.760878281237375</v>
      </c>
      <c r="K1902" s="83">
        <v>53.034750328387716</v>
      </c>
      <c r="L1902" s="83">
        <v>52.139074413750848</v>
      </c>
      <c r="M1902" s="83">
        <v>52.657492826051772</v>
      </c>
      <c r="N1902" s="83">
        <v>33359443.78063757</v>
      </c>
      <c r="O1902" s="83" t="s">
        <v>329</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328</v>
      </c>
      <c r="H1903" s="84">
        <f t="shared" si="53"/>
        <v>1.5504817423690254E-2</v>
      </c>
      <c r="J1903" s="83">
        <v>52.920926918592023</v>
      </c>
      <c r="K1903" s="83">
        <v>53.275817375334931</v>
      </c>
      <c r="L1903" s="83">
        <v>51.284156226639062</v>
      </c>
      <c r="M1903" s="83">
        <v>51.92683600334577</v>
      </c>
      <c r="N1903" s="83">
        <v>36939961.362491012</v>
      </c>
      <c r="O1903" s="83" t="s">
        <v>328</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327</v>
      </c>
      <c r="H1904" s="84">
        <f t="shared" ref="H1904:H1931" si="55">B1904/E1904-1</f>
        <v>-1.4605492935386599E-2</v>
      </c>
      <c r="J1904" s="83">
        <v>51.87464623029534</v>
      </c>
      <c r="K1904" s="83">
        <v>52.416639508651329</v>
      </c>
      <c r="L1904" s="83">
        <v>51.245386680944463</v>
      </c>
      <c r="M1904" s="83">
        <v>52.1897730504284</v>
      </c>
      <c r="N1904" s="83">
        <v>31505066.105791453</v>
      </c>
      <c r="O1904" s="83" t="s">
        <v>327</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326</v>
      </c>
      <c r="H1905" s="84">
        <f t="shared" si="55"/>
        <v>-3.8651577940708171E-3</v>
      </c>
      <c r="J1905" s="83">
        <v>51.496394637044141</v>
      </c>
      <c r="K1905" s="83">
        <v>52.518071575188479</v>
      </c>
      <c r="L1905" s="83">
        <v>51.252842362808813</v>
      </c>
      <c r="M1905" s="83">
        <v>51.856255548363279</v>
      </c>
      <c r="N1905" s="83">
        <v>30453995.238957137</v>
      </c>
      <c r="O1905" s="83" t="s">
        <v>326</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325</v>
      </c>
      <c r="H1906" s="84">
        <f t="shared" si="55"/>
        <v>-1.6804743020927493E-2</v>
      </c>
      <c r="J1906" s="83">
        <v>51.624632365110912</v>
      </c>
      <c r="K1906" s="83">
        <v>52.792192145067631</v>
      </c>
      <c r="L1906" s="83">
        <v>51.245386680944463</v>
      </c>
      <c r="M1906" s="83">
        <v>52.755907826661151</v>
      </c>
      <c r="N1906" s="83">
        <v>29610128.760414585</v>
      </c>
      <c r="O1906" s="83" t="s">
        <v>325</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324</v>
      </c>
      <c r="H1907" s="84">
        <f t="shared" si="55"/>
        <v>-4.5224171539960389E-3</v>
      </c>
      <c r="J1907" s="83">
        <v>52.992501464489756</v>
      </c>
      <c r="K1907" s="83">
        <v>53.460221240113114</v>
      </c>
      <c r="L1907" s="83">
        <v>52.34435418774919</v>
      </c>
      <c r="M1907" s="83">
        <v>53.382185103266288</v>
      </c>
      <c r="N1907" s="83">
        <v>27025958.680393647</v>
      </c>
      <c r="O1907" s="83" t="s">
        <v>324</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323</v>
      </c>
      <c r="H1908" s="84">
        <f t="shared" si="55"/>
        <v>8.9323857237189053E-4</v>
      </c>
      <c r="J1908" s="83">
        <v>53.800200333127343</v>
      </c>
      <c r="K1908" s="83">
        <v>54.340488745563675</v>
      </c>
      <c r="L1908" s="83">
        <v>53.293452548171402</v>
      </c>
      <c r="M1908" s="83">
        <v>54.246547154072907</v>
      </c>
      <c r="N1908" s="83">
        <v>29940561.314381368</v>
      </c>
      <c r="O1908" s="83" t="s">
        <v>323</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322</v>
      </c>
      <c r="H1909" s="84">
        <f t="shared" si="55"/>
        <v>1.2114321558787999E-2</v>
      </c>
      <c r="J1909" s="83">
        <v>54.346453291055155</v>
      </c>
      <c r="K1909" s="83">
        <v>54.449341700783144</v>
      </c>
      <c r="L1909" s="83">
        <v>52.980075328049182</v>
      </c>
      <c r="M1909" s="83">
        <v>53.134159419912343</v>
      </c>
      <c r="N1909" s="83">
        <v>41411825.989579752</v>
      </c>
      <c r="O1909" s="83" t="s">
        <v>322</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321</v>
      </c>
      <c r="H1910" s="84">
        <f t="shared" si="55"/>
        <v>6.5291822597339788E-3</v>
      </c>
      <c r="J1910" s="83">
        <v>52.478556461307434</v>
      </c>
      <c r="K1910" s="83">
        <v>52.90278475938878</v>
      </c>
      <c r="L1910" s="83">
        <v>51.59679781948401</v>
      </c>
      <c r="M1910" s="83">
        <v>51.666881229008872</v>
      </c>
      <c r="N1910" s="83">
        <v>24812740.587101866</v>
      </c>
      <c r="O1910" s="83" t="s">
        <v>321</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320</v>
      </c>
      <c r="H1911" s="84">
        <f t="shared" si="55"/>
        <v>3.6353467561520691E-3</v>
      </c>
      <c r="J1911" s="83">
        <v>51.697201001923879</v>
      </c>
      <c r="K1911" s="83">
        <v>52.610770553035195</v>
      </c>
      <c r="L1911" s="83">
        <v>50.760270314304286</v>
      </c>
      <c r="M1911" s="83">
        <v>52.438295779239965</v>
      </c>
      <c r="N1911" s="83">
        <v>49118847.432484806</v>
      </c>
      <c r="O1911" s="83" t="s">
        <v>320</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319</v>
      </c>
      <c r="H1912" s="84">
        <f t="shared" si="55"/>
        <v>-1.0418317223894746E-2</v>
      </c>
      <c r="J1912" s="83">
        <v>52.57697146191682</v>
      </c>
      <c r="K1912" s="83">
        <v>53.828780446940662</v>
      </c>
      <c r="L1912" s="83">
        <v>52.418911006392662</v>
      </c>
      <c r="M1912" s="83">
        <v>53.369261921368086</v>
      </c>
      <c r="N1912" s="83">
        <v>36999493.140814669</v>
      </c>
      <c r="O1912" s="83" t="s">
        <v>319</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318</v>
      </c>
      <c r="H1913" s="84">
        <f t="shared" si="55"/>
        <v>6.9703160677803133E-3</v>
      </c>
      <c r="J1913" s="83">
        <v>53.183863965674661</v>
      </c>
      <c r="K1913" s="83">
        <v>53.878484992702973</v>
      </c>
      <c r="L1913" s="83">
        <v>52.809091690626822</v>
      </c>
      <c r="M1913" s="83">
        <v>53.472150331096067</v>
      </c>
      <c r="N1913" s="83">
        <v>29815763.875739384</v>
      </c>
      <c r="O1913" s="83" t="s">
        <v>318</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317</v>
      </c>
      <c r="H1914" s="84">
        <f t="shared" si="55"/>
        <v>2.8144097780624655E-4</v>
      </c>
      <c r="J1914" s="83">
        <v>53.520363740485514</v>
      </c>
      <c r="K1914" s="83">
        <v>54.274381699699802</v>
      </c>
      <c r="L1914" s="83">
        <v>52.537704870764593</v>
      </c>
      <c r="M1914" s="83">
        <v>52.677374644356689</v>
      </c>
      <c r="N1914" s="83">
        <v>50896109.424223602</v>
      </c>
      <c r="O1914" s="83" t="s">
        <v>317</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316</v>
      </c>
      <c r="H1915" s="84">
        <f t="shared" si="55"/>
        <v>1.6095084808716242E-2</v>
      </c>
      <c r="J1915" s="83">
        <v>51.504347364366112</v>
      </c>
      <c r="K1915" s="83">
        <v>51.567969182941873</v>
      </c>
      <c r="L1915" s="83">
        <v>49.741824171634498</v>
      </c>
      <c r="M1915" s="83">
        <v>50.125046219461929</v>
      </c>
      <c r="N1915" s="83">
        <v>64635074.131105274</v>
      </c>
      <c r="O1915" s="83" t="s">
        <v>316</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315</v>
      </c>
      <c r="H1916" s="84">
        <f t="shared" si="55"/>
        <v>-1.833785370197949E-2</v>
      </c>
      <c r="J1916" s="83">
        <v>50.702613041220005</v>
      </c>
      <c r="K1916" s="83">
        <v>54.527874883087591</v>
      </c>
      <c r="L1916" s="83">
        <v>49.497277806483922</v>
      </c>
      <c r="M1916" s="83">
        <v>53.803679651330697</v>
      </c>
      <c r="N1916" s="83">
        <v>78075816.617611289</v>
      </c>
      <c r="O1916" s="83" t="s">
        <v>315</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314</v>
      </c>
      <c r="H1917" s="84">
        <f t="shared" si="55"/>
        <v>-2.373741507735061E-3</v>
      </c>
      <c r="J1917" s="83">
        <v>53.256929647945256</v>
      </c>
      <c r="K1917" s="83">
        <v>54.999571022371939</v>
      </c>
      <c r="L1917" s="83">
        <v>51.398973727350004</v>
      </c>
      <c r="M1917" s="83">
        <v>51.545105091891202</v>
      </c>
      <c r="N1917" s="83">
        <v>84249557.777372003</v>
      </c>
      <c r="O1917" s="83" t="s">
        <v>314</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313</v>
      </c>
      <c r="H1918" s="84">
        <f t="shared" si="55"/>
        <v>9.9304057628912812E-3</v>
      </c>
      <c r="J1918" s="83">
        <v>54.454809200816989</v>
      </c>
      <c r="K1918" s="83">
        <v>55.220756251014237</v>
      </c>
      <c r="L1918" s="83">
        <v>53.161496920081618</v>
      </c>
      <c r="M1918" s="83">
        <v>53.272835102589198</v>
      </c>
      <c r="N1918" s="83">
        <v>51219440.012070671</v>
      </c>
      <c r="O1918" s="83" t="s">
        <v>313</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312</v>
      </c>
      <c r="H1919" s="84">
        <f t="shared" si="55"/>
        <v>-2.9499581989728907E-2</v>
      </c>
      <c r="J1919" s="83">
        <v>52.225063277919645</v>
      </c>
      <c r="K1919" s="83">
        <v>54.979192158609386</v>
      </c>
      <c r="L1919" s="83">
        <v>52.127145322767888</v>
      </c>
      <c r="M1919" s="83">
        <v>54.886244658033867</v>
      </c>
      <c r="N1919" s="83">
        <v>39884279.588430084</v>
      </c>
      <c r="O1919" s="83" t="s">
        <v>312</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311</v>
      </c>
      <c r="H1920" s="84">
        <f t="shared" si="55"/>
        <v>9.1566265060241125E-3</v>
      </c>
      <c r="J1920" s="83">
        <v>54.858410112406979</v>
      </c>
      <c r="K1920" s="83">
        <v>55.067169204608696</v>
      </c>
      <c r="L1920" s="83">
        <v>53.183863965674661</v>
      </c>
      <c r="M1920" s="83">
        <v>53.725146469026249</v>
      </c>
      <c r="N1920" s="83">
        <v>37192855.736782447</v>
      </c>
      <c r="O1920" s="83" t="s">
        <v>311</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310</v>
      </c>
      <c r="H1921" s="84">
        <f t="shared" si="55"/>
        <v>-6.8748772343349973E-3</v>
      </c>
      <c r="J1921" s="83">
        <v>54.732657611628326</v>
      </c>
      <c r="K1921" s="83">
        <v>55.282886933217128</v>
      </c>
      <c r="L1921" s="83">
        <v>54.227659426683225</v>
      </c>
      <c r="M1921" s="83">
        <v>54.827096248576716</v>
      </c>
      <c r="N1921" s="83">
        <v>30464416.820968509</v>
      </c>
      <c r="O1921" s="83" t="s">
        <v>310</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309</v>
      </c>
      <c r="H1922" s="84">
        <f t="shared" si="55"/>
        <v>-3.2002827243634568E-3</v>
      </c>
      <c r="J1922" s="83">
        <v>54.499046246545454</v>
      </c>
      <c r="K1922" s="83">
        <v>55.189939432641594</v>
      </c>
      <c r="L1922" s="83">
        <v>54.066119652955706</v>
      </c>
      <c r="M1922" s="83">
        <v>54.345459200139899</v>
      </c>
      <c r="N1922" s="83">
        <v>25503683.426902238</v>
      </c>
      <c r="O1922" s="83" t="s">
        <v>309</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308</v>
      </c>
      <c r="H1923" s="84">
        <f t="shared" si="55"/>
        <v>-1.0531481495906658E-2</v>
      </c>
      <c r="J1923" s="83">
        <v>54.077054653023417</v>
      </c>
      <c r="K1923" s="83">
        <v>55.760547617992948</v>
      </c>
      <c r="L1923" s="83">
        <v>53.536269195129449</v>
      </c>
      <c r="M1923" s="83">
        <v>55.760547617992948</v>
      </c>
      <c r="N1923" s="83">
        <v>42139485.79303024</v>
      </c>
      <c r="O1923" s="83" t="s">
        <v>308</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307</v>
      </c>
      <c r="H1924" s="84">
        <f t="shared" si="55"/>
        <v>-3.1037827352076164E-4</v>
      </c>
      <c r="J1924" s="83">
        <v>55.45486466155473</v>
      </c>
      <c r="K1924" s="83">
        <v>56.115935120193491</v>
      </c>
      <c r="L1924" s="83">
        <v>54.783853293763507</v>
      </c>
      <c r="M1924" s="83">
        <v>55.990182619414838</v>
      </c>
      <c r="N1924" s="83">
        <v>29518949.977257162</v>
      </c>
      <c r="O1924" s="83" t="s">
        <v>307</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306</v>
      </c>
      <c r="H1925" s="84">
        <f t="shared" si="55"/>
        <v>1.3535846383882832E-2</v>
      </c>
      <c r="J1925" s="83">
        <v>55.732713072366053</v>
      </c>
      <c r="K1925" s="83">
        <v>55.878844436907258</v>
      </c>
      <c r="L1925" s="83">
        <v>54.799261702949821</v>
      </c>
      <c r="M1925" s="83">
        <v>54.903144203593051</v>
      </c>
      <c r="N1925" s="83">
        <v>38800072.919331804</v>
      </c>
      <c r="O1925" s="83" t="s">
        <v>306</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305</v>
      </c>
      <c r="H1926" s="84">
        <f t="shared" si="55"/>
        <v>-3.8706110035940933E-3</v>
      </c>
      <c r="J1926" s="83">
        <v>54.289790108886116</v>
      </c>
      <c r="K1926" s="83">
        <v>55.343347542682402</v>
      </c>
      <c r="L1926" s="83">
        <v>54.128250335158597</v>
      </c>
      <c r="M1926" s="83">
        <v>55.117867841286248</v>
      </c>
      <c r="N1926" s="83">
        <v>27611015.832692366</v>
      </c>
      <c r="O1926" s="83" t="s">
        <v>305</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304</v>
      </c>
      <c r="H1927" s="84">
        <f t="shared" si="55"/>
        <v>-3.1054679822319908E-3</v>
      </c>
      <c r="J1927" s="83">
        <v>55.17602215982815</v>
      </c>
      <c r="K1927" s="83">
        <v>55.420568524978734</v>
      </c>
      <c r="L1927" s="83">
        <v>53.999117925268116</v>
      </c>
      <c r="M1927" s="83">
        <v>55.072636704642541</v>
      </c>
      <c r="N1927" s="83">
        <v>42275871.708966725</v>
      </c>
      <c r="O1927" s="83" t="s">
        <v>304</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303</v>
      </c>
      <c r="H1928" s="84">
        <f t="shared" si="55"/>
        <v>-1.8013421765236903E-2</v>
      </c>
      <c r="J1928" s="83">
        <v>53.647110332179409</v>
      </c>
      <c r="K1928" s="83">
        <v>54.993109431422845</v>
      </c>
      <c r="L1928" s="83">
        <v>53.097875101505856</v>
      </c>
      <c r="M1928" s="83">
        <v>53.329995330215858</v>
      </c>
      <c r="N1928" s="83">
        <v>59353122.632032081</v>
      </c>
      <c r="O1928" s="83" t="s">
        <v>303</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302</v>
      </c>
      <c r="H1929" s="84">
        <f t="shared" si="55"/>
        <v>-3.0422577953114427E-2</v>
      </c>
      <c r="J1929" s="83">
        <v>53.741548969127805</v>
      </c>
      <c r="K1929" s="83">
        <v>56.273995575717649</v>
      </c>
      <c r="L1929" s="83">
        <v>53.737075560009202</v>
      </c>
      <c r="M1929" s="83">
        <v>56.219817620836714</v>
      </c>
      <c r="N1929" s="83">
        <v>53832943.425243311</v>
      </c>
      <c r="O1929" s="83" t="s">
        <v>302</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301</v>
      </c>
      <c r="H1930" s="84">
        <f t="shared" si="55"/>
        <v>1.1359333585758691E-4</v>
      </c>
      <c r="J1930" s="83">
        <v>56.604530805037022</v>
      </c>
      <c r="K1930" s="83">
        <v>57.376442400725736</v>
      </c>
      <c r="L1930" s="83">
        <v>56.54249953192565</v>
      </c>
      <c r="M1930" s="83">
        <v>56.968865125474778</v>
      </c>
      <c r="N1930" s="83">
        <v>26330871.350449756</v>
      </c>
      <c r="O1930" s="83" t="s">
        <v>301</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300</v>
      </c>
      <c r="H1931" s="84">
        <f t="shared" si="55"/>
        <v>2.6538271979377193E-3</v>
      </c>
      <c r="J1931" s="83">
        <v>57.109031944524496</v>
      </c>
      <c r="K1931" s="83">
        <v>58.054909450381309</v>
      </c>
      <c r="L1931" s="83">
        <v>56.035095646965658</v>
      </c>
      <c r="M1931" s="83">
        <v>57.165695126693528</v>
      </c>
      <c r="N1931" s="83">
        <v>38876826.462523676</v>
      </c>
      <c r="O1931" s="83" t="s">
        <v>300</v>
      </c>
      <c r="P1931" s="84">
        <f t="shared" si="56"/>
        <v>-9.9120953647902077E-4</v>
      </c>
    </row>
  </sheetData>
  <sortState xmlns:xlrd2="http://schemas.microsoft.com/office/spreadsheetml/2017/richdata2" ref="R226:R266">
    <sortCondition ref="R226"/>
  </sortState>
  <mergeCells count="5">
    <mergeCell ref="AP102:BT106"/>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zoomScale="55" zoomScaleNormal="55" workbookViewId="0">
      <selection activeCell="R1" sqref="A1:R1048576"/>
    </sheetView>
  </sheetViews>
  <sheetFormatPr defaultColWidth="9.140625" defaultRowHeight="14.25"/>
  <cols>
    <col min="1" max="1" width="3.42578125" style="1" customWidth="1"/>
    <col min="2" max="16384" width="9.140625" style="1"/>
  </cols>
  <sheetData>
    <row r="1" spans="1:61">
      <c r="BI1" s="1">
        <v>0</v>
      </c>
    </row>
    <row r="2" spans="1:61" ht="15">
      <c r="A2" s="2" t="s">
        <v>2707</v>
      </c>
    </row>
    <row r="3" spans="1:61" ht="15">
      <c r="B3" s="2" t="s">
        <v>2708</v>
      </c>
    </row>
    <row r="4" spans="1:61">
      <c r="C4" s="1" t="s">
        <v>2709</v>
      </c>
    </row>
    <row r="5" spans="1:61">
      <c r="D5" s="1" t="s">
        <v>2710</v>
      </c>
    </row>
    <row r="6" spans="1:61">
      <c r="D6" s="1" t="s">
        <v>2711</v>
      </c>
    </row>
    <row r="7" spans="1:61">
      <c r="C7" s="1" t="s">
        <v>2712</v>
      </c>
    </row>
    <row r="8" spans="1:61">
      <c r="D8" s="1" t="s">
        <v>2713</v>
      </c>
    </row>
    <row r="9" spans="1:61">
      <c r="D9" s="1" t="s">
        <v>2714</v>
      </c>
    </row>
    <row r="10" spans="1:61">
      <c r="D10" s="1" t="s">
        <v>2715</v>
      </c>
    </row>
    <row r="11" spans="1:61">
      <c r="D11" s="1" t="s">
        <v>2716</v>
      </c>
    </row>
    <row r="12" spans="1:61">
      <c r="C12" s="1" t="s">
        <v>2717</v>
      </c>
    </row>
    <row r="13" spans="1:61">
      <c r="D13" s="1" t="s">
        <v>2718</v>
      </c>
    </row>
    <row r="14" spans="1:61">
      <c r="D14" s="1" t="s">
        <v>2719</v>
      </c>
    </row>
    <row r="15" spans="1:61">
      <c r="E15" s="1" t="s">
        <v>2720</v>
      </c>
    </row>
    <row r="16" spans="1:61">
      <c r="D16" s="1" t="s">
        <v>2721</v>
      </c>
    </row>
    <row r="17" spans="1:5">
      <c r="C17" s="1" t="s">
        <v>2722</v>
      </c>
    </row>
    <row r="18" spans="1:5" ht="15">
      <c r="D18" s="1" t="s">
        <v>2723</v>
      </c>
    </row>
    <row r="19" spans="1:5">
      <c r="D19" s="1" t="s">
        <v>2724</v>
      </c>
    </row>
    <row r="20" spans="1:5">
      <c r="E20" s="1" t="s">
        <v>2725</v>
      </c>
    </row>
    <row r="21" spans="1:5">
      <c r="C21" s="1" t="s">
        <v>2726</v>
      </c>
    </row>
    <row r="22" spans="1:5">
      <c r="D22" s="1" t="s">
        <v>2727</v>
      </c>
    </row>
    <row r="23" spans="1:5">
      <c r="D23" s="1" t="s">
        <v>2728</v>
      </c>
    </row>
    <row r="24" spans="1:5">
      <c r="D24" s="1" t="s">
        <v>2729</v>
      </c>
    </row>
    <row r="25" spans="1:5">
      <c r="D25" s="1" t="s">
        <v>2730</v>
      </c>
    </row>
    <row r="26" spans="1:5" ht="15">
      <c r="A26" s="2" t="s">
        <v>2731</v>
      </c>
    </row>
    <row r="27" spans="1:5" ht="15">
      <c r="B27" s="2" t="s">
        <v>256</v>
      </c>
    </row>
    <row r="28" spans="1:5">
      <c r="C28" s="1" t="s">
        <v>156</v>
      </c>
    </row>
    <row r="29" spans="1:5" ht="15">
      <c r="D29" s="1" t="s">
        <v>1968</v>
      </c>
    </row>
    <row r="30" spans="1:5" ht="15">
      <c r="D30" s="1" t="s">
        <v>171</v>
      </c>
    </row>
    <row r="31" spans="1:5" ht="15">
      <c r="E31" s="1" t="s">
        <v>2636</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1967</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2637</v>
      </c>
    </row>
    <row r="49" spans="3:6">
      <c r="D49" s="1" t="s">
        <v>176</v>
      </c>
    </row>
    <row r="50" spans="3:6">
      <c r="C50" s="1" t="s">
        <v>157</v>
      </c>
    </row>
    <row r="51" spans="3:6" ht="15">
      <c r="D51" s="1" t="s">
        <v>173</v>
      </c>
    </row>
    <row r="52" spans="3:6">
      <c r="D52" s="1" t="s">
        <v>2638</v>
      </c>
    </row>
    <row r="53" spans="3:6">
      <c r="E53" s="1" t="s">
        <v>2639</v>
      </c>
    </row>
    <row r="54" spans="3:6">
      <c r="D54" s="1" t="s">
        <v>172</v>
      </c>
    </row>
    <row r="55" spans="3:6">
      <c r="C55" s="1" t="s">
        <v>162</v>
      </c>
    </row>
    <row r="56" spans="3:6">
      <c r="D56" s="1" t="s">
        <v>192</v>
      </c>
    </row>
    <row r="57" spans="3:6">
      <c r="D57" s="1" t="s">
        <v>193</v>
      </c>
    </row>
    <row r="58" spans="3:6">
      <c r="E58" s="1" t="s">
        <v>2640</v>
      </c>
    </row>
    <row r="59" spans="3:6">
      <c r="D59" s="1" t="s">
        <v>194</v>
      </c>
    </row>
    <row r="60" spans="3:6">
      <c r="E60" s="1" t="s">
        <v>195</v>
      </c>
    </row>
    <row r="61" spans="3:6">
      <c r="E61" s="1" t="s">
        <v>2641</v>
      </c>
    </row>
    <row r="62" spans="3:6">
      <c r="F62" s="1" t="s">
        <v>196</v>
      </c>
    </row>
    <row r="63" spans="3:6">
      <c r="C63" s="1" t="s">
        <v>165</v>
      </c>
    </row>
    <row r="64" spans="3:6">
      <c r="D64" s="1" t="s">
        <v>178</v>
      </c>
    </row>
    <row r="65" spans="3:6">
      <c r="D65" s="1" t="s">
        <v>179</v>
      </c>
    </row>
    <row r="66" spans="3:6">
      <c r="E66" s="1" t="s">
        <v>2642</v>
      </c>
    </row>
    <row r="67" spans="3:6">
      <c r="F67" s="1" t="s">
        <v>181</v>
      </c>
    </row>
    <row r="68" spans="3:6">
      <c r="F68" s="1" t="s">
        <v>2643</v>
      </c>
    </row>
    <row r="69" spans="3:6">
      <c r="D69" s="1" t="s">
        <v>180</v>
      </c>
    </row>
    <row r="70" spans="3:6">
      <c r="C70" s="1" t="s">
        <v>161</v>
      </c>
    </row>
    <row r="71" spans="3:6">
      <c r="D71" s="1" t="s">
        <v>189</v>
      </c>
    </row>
    <row r="72" spans="3:6">
      <c r="D72" s="1" t="s">
        <v>190</v>
      </c>
    </row>
    <row r="73" spans="3:6">
      <c r="E73" s="1" t="s">
        <v>2644</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255</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2645</v>
      </c>
    </row>
    <row r="127" spans="2:4">
      <c r="C127" s="1" t="s">
        <v>101</v>
      </c>
    </row>
    <row r="128" spans="2:4">
      <c r="D128" s="1" t="s">
        <v>115</v>
      </c>
    </row>
    <row r="129" spans="3:7">
      <c r="E129" s="1" t="s">
        <v>2646</v>
      </c>
    </row>
    <row r="130" spans="3:7">
      <c r="E130" s="1" t="s">
        <v>114</v>
      </c>
    </row>
    <row r="131" spans="3:7">
      <c r="C131" s="1" t="s">
        <v>102</v>
      </c>
    </row>
    <row r="132" spans="3:7">
      <c r="D132" s="1" t="s">
        <v>2627</v>
      </c>
    </row>
    <row r="133" spans="3:7">
      <c r="E133" s="1" t="s">
        <v>116</v>
      </c>
    </row>
    <row r="134" spans="3:7">
      <c r="F134" s="1" t="s">
        <v>2628</v>
      </c>
    </row>
    <row r="135" spans="3:7">
      <c r="G135" s="1" t="s">
        <v>2629</v>
      </c>
    </row>
    <row r="136" spans="3:7">
      <c r="F136" s="1" t="s">
        <v>2647</v>
      </c>
    </row>
    <row r="137" spans="3:7">
      <c r="C137" s="1" t="s">
        <v>107</v>
      </c>
    </row>
    <row r="138" spans="3:7">
      <c r="D138" s="1" t="s">
        <v>121</v>
      </c>
    </row>
    <row r="139" spans="3:7">
      <c r="E139" s="1" t="s">
        <v>122</v>
      </c>
    </row>
    <row r="140" spans="3:7" ht="15">
      <c r="F140" s="1" t="s">
        <v>123</v>
      </c>
    </row>
    <row r="141" spans="3:7">
      <c r="E141" s="1" t="s">
        <v>150</v>
      </c>
    </row>
    <row r="142" spans="3:7">
      <c r="F142" s="1" t="s">
        <v>2648</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2649</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topLeftCell="A43" zoomScale="85" zoomScaleNormal="85" workbookViewId="0">
      <selection activeCell="B16" sqref="B16:F62"/>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2015</v>
      </c>
      <c r="G1" s="2" t="s">
        <v>2998</v>
      </c>
      <c r="BI1" s="1">
        <v>0</v>
      </c>
    </row>
    <row r="2" spans="1:61">
      <c r="A2" s="1" t="s">
        <v>2732</v>
      </c>
    </row>
    <row r="3" spans="1:61" ht="15" customHeight="1">
      <c r="B3" s="40" t="s">
        <v>1975</v>
      </c>
      <c r="C3" s="40" t="s">
        <v>1976</v>
      </c>
      <c r="D3" s="3" t="s">
        <v>1977</v>
      </c>
      <c r="E3" s="3" t="s">
        <v>2017</v>
      </c>
      <c r="F3" s="41" t="s">
        <v>2016</v>
      </c>
      <c r="H3" s="1" t="s">
        <v>2987</v>
      </c>
    </row>
    <row r="4" spans="1:61" ht="15" customHeight="1">
      <c r="B4" s="52" t="s">
        <v>1978</v>
      </c>
      <c r="C4" s="52" t="s">
        <v>1979</v>
      </c>
      <c r="D4" s="56" t="s">
        <v>1980</v>
      </c>
      <c r="E4" s="52" t="s">
        <v>2825</v>
      </c>
      <c r="F4" s="52" t="s">
        <v>2606</v>
      </c>
      <c r="I4" s="1" t="s">
        <v>2988</v>
      </c>
    </row>
    <row r="5" spans="1:61" ht="15" customHeight="1">
      <c r="B5" s="53" t="s">
        <v>1981</v>
      </c>
      <c r="C5" s="53" t="s">
        <v>1982</v>
      </c>
      <c r="D5" s="57" t="s">
        <v>1983</v>
      </c>
      <c r="E5" s="53" t="s">
        <v>1981</v>
      </c>
      <c r="F5" s="53" t="s">
        <v>2018</v>
      </c>
      <c r="I5" s="1" t="s">
        <v>2989</v>
      </c>
    </row>
    <row r="6" spans="1:61" ht="15" customHeight="1">
      <c r="B6" s="52" t="s">
        <v>1984</v>
      </c>
      <c r="C6" s="52" t="s">
        <v>1985</v>
      </c>
      <c r="D6" s="56" t="s">
        <v>1986</v>
      </c>
      <c r="E6" s="52" t="s">
        <v>1987</v>
      </c>
      <c r="F6" s="52" t="s">
        <v>2019</v>
      </c>
      <c r="J6" s="1" t="s">
        <v>2990</v>
      </c>
    </row>
    <row r="7" spans="1:61" ht="15" customHeight="1">
      <c r="B7" s="53" t="s">
        <v>1988</v>
      </c>
      <c r="C7" s="53" t="s">
        <v>1989</v>
      </c>
      <c r="D7" s="57" t="s">
        <v>1990</v>
      </c>
      <c r="E7" s="53" t="s">
        <v>1991</v>
      </c>
      <c r="F7" s="53" t="s">
        <v>2021</v>
      </c>
      <c r="I7" s="1" t="s">
        <v>2991</v>
      </c>
    </row>
    <row r="8" spans="1:61" ht="15" customHeight="1">
      <c r="B8" s="52" t="s">
        <v>1992</v>
      </c>
      <c r="C8" s="52" t="s">
        <v>1993</v>
      </c>
      <c r="D8" s="56" t="s">
        <v>1994</v>
      </c>
      <c r="E8" s="52" t="s">
        <v>1995</v>
      </c>
      <c r="F8" s="52" t="s">
        <v>2020</v>
      </c>
      <c r="J8" s="1" t="s">
        <v>2992</v>
      </c>
    </row>
    <row r="9" spans="1:61" ht="15" customHeight="1">
      <c r="B9" s="53" t="s">
        <v>1996</v>
      </c>
      <c r="C9" s="53" t="s">
        <v>1997</v>
      </c>
      <c r="D9" s="57" t="s">
        <v>1998</v>
      </c>
      <c r="E9" s="53" t="s">
        <v>1996</v>
      </c>
      <c r="F9" s="53" t="s">
        <v>2022</v>
      </c>
      <c r="I9" s="1" t="s">
        <v>2993</v>
      </c>
    </row>
    <row r="10" spans="1:61" ht="15" customHeight="1">
      <c r="B10" s="52" t="s">
        <v>1999</v>
      </c>
      <c r="C10" s="52" t="s">
        <v>2000</v>
      </c>
      <c r="D10" s="56" t="s">
        <v>2001</v>
      </c>
      <c r="E10" s="52" t="s">
        <v>2002</v>
      </c>
      <c r="F10" s="52" t="s">
        <v>2023</v>
      </c>
    </row>
    <row r="11" spans="1:61" ht="15" customHeight="1">
      <c r="B11" s="53" t="s">
        <v>2003</v>
      </c>
      <c r="C11" s="53" t="s">
        <v>2004</v>
      </c>
      <c r="D11" s="57" t="s">
        <v>2005</v>
      </c>
      <c r="E11" s="53" t="s">
        <v>2006</v>
      </c>
      <c r="F11" s="53" t="s">
        <v>2024</v>
      </c>
    </row>
    <row r="12" spans="1:61" ht="15" customHeight="1">
      <c r="B12" s="52" t="s">
        <v>2007</v>
      </c>
      <c r="C12" s="52" t="s">
        <v>2008</v>
      </c>
      <c r="D12" s="56" t="s">
        <v>2009</v>
      </c>
      <c r="E12" s="52" t="s">
        <v>2010</v>
      </c>
      <c r="F12" s="52" t="s">
        <v>2025</v>
      </c>
    </row>
    <row r="13" spans="1:61" ht="15" customHeight="1">
      <c r="B13" s="53" t="s">
        <v>2011</v>
      </c>
      <c r="C13" s="53" t="s">
        <v>2012</v>
      </c>
      <c r="D13" s="57" t="s">
        <v>2013</v>
      </c>
      <c r="E13" s="53" t="s">
        <v>2014</v>
      </c>
      <c r="F13" s="53" t="s">
        <v>2026</v>
      </c>
    </row>
    <row r="15" spans="1:61" ht="15">
      <c r="A15" s="2" t="s">
        <v>2027</v>
      </c>
    </row>
    <row r="16" spans="1:61" ht="15">
      <c r="B16" s="40" t="s">
        <v>1975</v>
      </c>
      <c r="C16" s="40" t="s">
        <v>1976</v>
      </c>
      <c r="D16" s="3" t="s">
        <v>1977</v>
      </c>
      <c r="E16" s="39" t="s">
        <v>2017</v>
      </c>
      <c r="F16" s="41" t="s">
        <v>2016</v>
      </c>
    </row>
    <row r="17" spans="2:6">
      <c r="B17" s="52" t="s">
        <v>2028</v>
      </c>
      <c r="C17" s="52" t="s">
        <v>2029</v>
      </c>
      <c r="D17" s="56" t="s">
        <v>2558</v>
      </c>
      <c r="E17" s="52" t="s">
        <v>2030</v>
      </c>
      <c r="F17" s="52">
        <v>36923</v>
      </c>
    </row>
    <row r="18" spans="2:6">
      <c r="B18" s="53" t="s">
        <v>2031</v>
      </c>
      <c r="C18" s="53" t="s">
        <v>2032</v>
      </c>
      <c r="D18" s="57" t="s">
        <v>2558</v>
      </c>
      <c r="E18" s="53" t="s">
        <v>2033</v>
      </c>
      <c r="F18" s="53">
        <v>37135</v>
      </c>
    </row>
    <row r="19" spans="2:6">
      <c r="B19" s="52" t="s">
        <v>2034</v>
      </c>
      <c r="C19" s="52" t="s">
        <v>2035</v>
      </c>
      <c r="D19" s="56" t="s">
        <v>2558</v>
      </c>
      <c r="E19" s="52" t="s">
        <v>2036</v>
      </c>
      <c r="F19" s="52">
        <v>37653</v>
      </c>
    </row>
    <row r="20" spans="2:6">
      <c r="B20" s="53" t="s">
        <v>2037</v>
      </c>
      <c r="C20" s="53" t="s">
        <v>2594</v>
      </c>
      <c r="D20" s="57" t="s">
        <v>2558</v>
      </c>
      <c r="E20" s="53" t="s">
        <v>2038</v>
      </c>
      <c r="F20" s="53">
        <v>37712</v>
      </c>
    </row>
    <row r="21" spans="2:6">
      <c r="B21" s="52" t="s">
        <v>2039</v>
      </c>
      <c r="C21" s="52" t="s">
        <v>1985</v>
      </c>
      <c r="D21" s="56" t="s">
        <v>2559</v>
      </c>
      <c r="E21" s="52" t="s">
        <v>2040</v>
      </c>
      <c r="F21" s="52">
        <v>37712</v>
      </c>
    </row>
    <row r="22" spans="2:6">
      <c r="B22" s="53" t="s">
        <v>2041</v>
      </c>
      <c r="C22" s="53" t="s">
        <v>2032</v>
      </c>
      <c r="D22" s="57" t="s">
        <v>2558</v>
      </c>
      <c r="E22" s="53" t="s">
        <v>2033</v>
      </c>
      <c r="F22" s="53">
        <v>37865</v>
      </c>
    </row>
    <row r="23" spans="2:6">
      <c r="B23" s="52" t="s">
        <v>2042</v>
      </c>
      <c r="C23" s="52" t="s">
        <v>1985</v>
      </c>
      <c r="D23" s="56" t="s">
        <v>2558</v>
      </c>
      <c r="E23" s="52" t="s">
        <v>2040</v>
      </c>
      <c r="F23" s="52">
        <v>37895</v>
      </c>
    </row>
    <row r="24" spans="2:6">
      <c r="B24" s="53" t="s">
        <v>2043</v>
      </c>
      <c r="C24" s="53" t="s">
        <v>2044</v>
      </c>
      <c r="D24" s="57" t="s">
        <v>2558</v>
      </c>
      <c r="E24" s="53" t="s">
        <v>2036</v>
      </c>
      <c r="F24" s="54">
        <v>2003</v>
      </c>
    </row>
    <row r="25" spans="2:6">
      <c r="B25" s="52" t="s">
        <v>2045</v>
      </c>
      <c r="C25" s="52" t="s">
        <v>2046</v>
      </c>
      <c r="D25" s="56" t="s">
        <v>2558</v>
      </c>
      <c r="E25" s="52" t="s">
        <v>2047</v>
      </c>
      <c r="F25" s="55">
        <v>2003</v>
      </c>
    </row>
    <row r="26" spans="2:6">
      <c r="B26" s="53" t="s">
        <v>2048</v>
      </c>
      <c r="C26" s="53" t="s">
        <v>2049</v>
      </c>
      <c r="D26" s="57" t="s">
        <v>2558</v>
      </c>
      <c r="E26" s="53" t="s">
        <v>2050</v>
      </c>
      <c r="F26" s="53">
        <v>38169</v>
      </c>
    </row>
    <row r="27" spans="2:6">
      <c r="B27" s="52" t="s">
        <v>2051</v>
      </c>
      <c r="C27" s="52" t="s">
        <v>2052</v>
      </c>
      <c r="D27" s="56" t="s">
        <v>2558</v>
      </c>
      <c r="E27" s="52" t="s">
        <v>2053</v>
      </c>
      <c r="F27" s="55">
        <v>2004</v>
      </c>
    </row>
    <row r="28" spans="2:6">
      <c r="B28" s="53" t="s">
        <v>2054</v>
      </c>
      <c r="C28" s="53" t="s">
        <v>2055</v>
      </c>
      <c r="D28" s="57" t="s">
        <v>2558</v>
      </c>
      <c r="E28" s="53" t="s">
        <v>2053</v>
      </c>
      <c r="F28" s="53">
        <v>38261</v>
      </c>
    </row>
    <row r="29" spans="2:6">
      <c r="B29" s="52" t="s">
        <v>2056</v>
      </c>
      <c r="C29" s="52" t="s">
        <v>2055</v>
      </c>
      <c r="D29" s="56" t="s">
        <v>2558</v>
      </c>
      <c r="E29" s="52" t="s">
        <v>2057</v>
      </c>
      <c r="F29" s="52">
        <v>38261</v>
      </c>
    </row>
    <row r="30" spans="2:6">
      <c r="B30" s="53" t="s">
        <v>2824</v>
      </c>
      <c r="C30" s="53" t="s">
        <v>2058</v>
      </c>
      <c r="D30" s="57" t="s">
        <v>2558</v>
      </c>
      <c r="E30" s="53" t="s">
        <v>2059</v>
      </c>
      <c r="F30" s="53">
        <v>38443</v>
      </c>
    </row>
    <row r="31" spans="2:6">
      <c r="B31" s="52" t="s">
        <v>2060</v>
      </c>
      <c r="C31" s="52" t="s">
        <v>2061</v>
      </c>
      <c r="D31" s="56" t="s">
        <v>2558</v>
      </c>
      <c r="E31" s="52" t="s">
        <v>2062</v>
      </c>
      <c r="F31" s="52">
        <v>38473</v>
      </c>
    </row>
    <row r="32" spans="2:6">
      <c r="B32" s="53" t="s">
        <v>2823</v>
      </c>
      <c r="C32" s="53" t="s">
        <v>2063</v>
      </c>
      <c r="D32" s="57" t="s">
        <v>2558</v>
      </c>
      <c r="E32" s="53" t="s">
        <v>2064</v>
      </c>
      <c r="F32" s="53">
        <v>38534</v>
      </c>
    </row>
    <row r="33" spans="2:6">
      <c r="B33" s="52" t="s">
        <v>2065</v>
      </c>
      <c r="C33" s="52" t="s">
        <v>2066</v>
      </c>
      <c r="D33" s="56" t="s">
        <v>2558</v>
      </c>
      <c r="E33" s="52" t="s">
        <v>2067</v>
      </c>
      <c r="F33" s="55">
        <v>2005</v>
      </c>
    </row>
    <row r="34" spans="2:6">
      <c r="B34" s="53" t="s">
        <v>2068</v>
      </c>
      <c r="C34" s="53" t="s">
        <v>2069</v>
      </c>
      <c r="D34" s="57" t="s">
        <v>2560</v>
      </c>
      <c r="E34" s="53" t="s">
        <v>2068</v>
      </c>
      <c r="F34" s="53">
        <v>38565</v>
      </c>
    </row>
    <row r="35" spans="2:6">
      <c r="B35" s="52" t="s">
        <v>2070</v>
      </c>
      <c r="C35" s="52" t="s">
        <v>2071</v>
      </c>
      <c r="D35" s="56" t="s">
        <v>2558</v>
      </c>
      <c r="E35" s="52" t="s">
        <v>2070</v>
      </c>
      <c r="F35" s="55">
        <v>2005</v>
      </c>
    </row>
    <row r="36" spans="2:6">
      <c r="B36" s="53" t="s">
        <v>2072</v>
      </c>
      <c r="C36" s="53" t="s">
        <v>2073</v>
      </c>
      <c r="D36" s="57" t="s">
        <v>2558</v>
      </c>
      <c r="E36" s="53" t="s">
        <v>2074</v>
      </c>
      <c r="F36" s="53">
        <v>38687</v>
      </c>
    </row>
    <row r="37" spans="2:6">
      <c r="B37" s="52" t="s">
        <v>2075</v>
      </c>
      <c r="C37" s="52" t="s">
        <v>2076</v>
      </c>
      <c r="D37" s="56" t="s">
        <v>2558</v>
      </c>
      <c r="E37" s="52" t="s">
        <v>2067</v>
      </c>
      <c r="F37" s="55">
        <v>2005</v>
      </c>
    </row>
    <row r="38" spans="2:6">
      <c r="B38" s="53" t="s">
        <v>2077</v>
      </c>
      <c r="C38" s="53" t="s">
        <v>2076</v>
      </c>
      <c r="D38" s="57" t="s">
        <v>2558</v>
      </c>
      <c r="E38" s="53" t="s">
        <v>2067</v>
      </c>
      <c r="F38" s="31">
        <v>2005</v>
      </c>
    </row>
    <row r="39" spans="2:6">
      <c r="B39" s="52" t="s">
        <v>2078</v>
      </c>
      <c r="C39" s="52" t="s">
        <v>2079</v>
      </c>
      <c r="D39" s="56" t="s">
        <v>2559</v>
      </c>
      <c r="E39" s="52" t="s">
        <v>1987</v>
      </c>
      <c r="F39" s="52">
        <v>38718</v>
      </c>
    </row>
    <row r="40" spans="2:6">
      <c r="B40" s="53" t="s">
        <v>2080</v>
      </c>
      <c r="C40" s="53" t="s">
        <v>2035</v>
      </c>
      <c r="D40" s="57" t="s">
        <v>2558</v>
      </c>
      <c r="E40" s="53" t="s">
        <v>2059</v>
      </c>
      <c r="F40" s="53">
        <v>38749</v>
      </c>
    </row>
    <row r="41" spans="2:6">
      <c r="B41" s="52" t="s">
        <v>2081</v>
      </c>
      <c r="C41" s="52" t="s">
        <v>2082</v>
      </c>
      <c r="D41" s="56" t="s">
        <v>2558</v>
      </c>
      <c r="E41" s="52" t="s">
        <v>2083</v>
      </c>
      <c r="F41" s="52">
        <v>38777</v>
      </c>
    </row>
    <row r="42" spans="2:6">
      <c r="B42" s="53" t="s">
        <v>2084</v>
      </c>
      <c r="C42" s="53" t="s">
        <v>2085</v>
      </c>
      <c r="D42" s="57" t="s">
        <v>2558</v>
      </c>
      <c r="E42" s="53" t="s">
        <v>2086</v>
      </c>
      <c r="F42" s="53">
        <v>38777</v>
      </c>
    </row>
    <row r="43" spans="2:6">
      <c r="B43" s="52" t="s">
        <v>2087</v>
      </c>
      <c r="C43" s="52" t="s">
        <v>2032</v>
      </c>
      <c r="D43" s="56" t="s">
        <v>2558</v>
      </c>
      <c r="E43" s="52" t="s">
        <v>2088</v>
      </c>
      <c r="F43" s="55">
        <v>2006</v>
      </c>
    </row>
    <row r="44" spans="2:6">
      <c r="B44" s="53" t="s">
        <v>2089</v>
      </c>
      <c r="C44" s="53" t="s">
        <v>2090</v>
      </c>
      <c r="D44" s="57" t="s">
        <v>2558</v>
      </c>
      <c r="E44" s="53" t="s">
        <v>2091</v>
      </c>
      <c r="F44" s="53">
        <v>38869</v>
      </c>
    </row>
    <row r="45" spans="2:6">
      <c r="B45" s="52" t="s">
        <v>2092</v>
      </c>
      <c r="C45" s="52" t="s">
        <v>2093</v>
      </c>
      <c r="D45" s="56" t="s">
        <v>2558</v>
      </c>
      <c r="E45" s="52" t="s">
        <v>2094</v>
      </c>
      <c r="F45" s="52">
        <v>38930</v>
      </c>
    </row>
    <row r="46" spans="2:6">
      <c r="B46" s="53" t="s">
        <v>2095</v>
      </c>
      <c r="C46" s="53" t="s">
        <v>2096</v>
      </c>
      <c r="D46" s="57" t="s">
        <v>2558</v>
      </c>
      <c r="E46" s="53" t="s">
        <v>2047</v>
      </c>
      <c r="F46" s="53">
        <v>38991</v>
      </c>
    </row>
    <row r="47" spans="2:6">
      <c r="B47" s="52" t="s">
        <v>2097</v>
      </c>
      <c r="C47" s="52" t="s">
        <v>2098</v>
      </c>
      <c r="D47" s="56" t="s">
        <v>2561</v>
      </c>
      <c r="E47" s="52" t="s">
        <v>2053</v>
      </c>
      <c r="F47" s="52">
        <v>39052</v>
      </c>
    </row>
    <row r="48" spans="2:6">
      <c r="B48" s="53" t="s">
        <v>2099</v>
      </c>
      <c r="C48" s="53" t="s">
        <v>2100</v>
      </c>
      <c r="D48" s="57" t="s">
        <v>2562</v>
      </c>
      <c r="E48" s="53" t="s">
        <v>1987</v>
      </c>
      <c r="F48" s="53">
        <v>39114</v>
      </c>
    </row>
    <row r="49" spans="2:6">
      <c r="B49" s="52" t="s">
        <v>2101</v>
      </c>
      <c r="C49" s="52" t="s">
        <v>2102</v>
      </c>
      <c r="D49" s="56" t="s">
        <v>2558</v>
      </c>
      <c r="E49" s="52" t="s">
        <v>2059</v>
      </c>
      <c r="F49" s="52">
        <v>39142</v>
      </c>
    </row>
    <row r="50" spans="2:6">
      <c r="B50" s="53" t="s">
        <v>2103</v>
      </c>
      <c r="C50" s="53" t="s">
        <v>2061</v>
      </c>
      <c r="D50" s="57" t="s">
        <v>2558</v>
      </c>
      <c r="E50" s="53" t="s">
        <v>1996</v>
      </c>
      <c r="F50" s="54">
        <v>2007</v>
      </c>
    </row>
    <row r="51" spans="2:6">
      <c r="B51" s="52" t="s">
        <v>2104</v>
      </c>
      <c r="C51" s="52" t="s">
        <v>2105</v>
      </c>
      <c r="D51" s="56" t="s">
        <v>2558</v>
      </c>
      <c r="E51" s="52" t="s">
        <v>2083</v>
      </c>
      <c r="F51" s="52">
        <v>39173</v>
      </c>
    </row>
    <row r="52" spans="2:6">
      <c r="B52" s="53" t="s">
        <v>2106</v>
      </c>
      <c r="C52" s="53" t="s">
        <v>2107</v>
      </c>
      <c r="D52" s="57" t="s">
        <v>2563</v>
      </c>
      <c r="E52" s="53" t="s">
        <v>2108</v>
      </c>
      <c r="F52" s="53">
        <v>39173</v>
      </c>
    </row>
    <row r="53" spans="2:6">
      <c r="B53" s="52" t="s">
        <v>2109</v>
      </c>
      <c r="C53" s="52" t="s">
        <v>2110</v>
      </c>
      <c r="D53" s="56" t="s">
        <v>2558</v>
      </c>
      <c r="E53" s="52" t="s">
        <v>2111</v>
      </c>
      <c r="F53" s="52">
        <v>39203</v>
      </c>
    </row>
    <row r="54" spans="2:6">
      <c r="B54" s="53" t="s">
        <v>2112</v>
      </c>
      <c r="C54" s="53" t="s">
        <v>2113</v>
      </c>
      <c r="D54" s="57" t="s">
        <v>2558</v>
      </c>
      <c r="E54" s="53" t="s">
        <v>2112</v>
      </c>
      <c r="F54" s="53">
        <v>39203</v>
      </c>
    </row>
    <row r="55" spans="2:6">
      <c r="B55" s="52" t="s">
        <v>2114</v>
      </c>
      <c r="C55" s="52" t="s">
        <v>2115</v>
      </c>
      <c r="D55" s="56" t="s">
        <v>2564</v>
      </c>
      <c r="E55" s="52" t="s">
        <v>2114</v>
      </c>
      <c r="F55" s="52">
        <v>39234</v>
      </c>
    </row>
    <row r="56" spans="2:6">
      <c r="B56" s="53" t="s">
        <v>2116</v>
      </c>
      <c r="C56" s="53" t="s">
        <v>2117</v>
      </c>
      <c r="D56" s="57" t="s">
        <v>2558</v>
      </c>
      <c r="E56" s="53" t="s">
        <v>2068</v>
      </c>
      <c r="F56" s="53">
        <v>39234</v>
      </c>
    </row>
    <row r="57" spans="2:6">
      <c r="B57" s="52" t="s">
        <v>2118</v>
      </c>
      <c r="C57" s="52" t="s">
        <v>2105</v>
      </c>
      <c r="D57" s="56" t="s">
        <v>2558</v>
      </c>
      <c r="E57" s="52" t="s">
        <v>2083</v>
      </c>
      <c r="F57" s="52">
        <v>39234</v>
      </c>
    </row>
    <row r="58" spans="2:6">
      <c r="B58" s="53" t="s">
        <v>2119</v>
      </c>
      <c r="C58" s="53" t="s">
        <v>2120</v>
      </c>
      <c r="D58" s="57" t="s">
        <v>2565</v>
      </c>
      <c r="E58" s="53" t="s">
        <v>2121</v>
      </c>
      <c r="F58" s="53">
        <v>39264</v>
      </c>
    </row>
    <row r="59" spans="2:6">
      <c r="B59" s="52" t="s">
        <v>2122</v>
      </c>
      <c r="C59" s="52" t="s">
        <v>2123</v>
      </c>
      <c r="D59" s="56" t="s">
        <v>2558</v>
      </c>
      <c r="E59" s="52" t="s">
        <v>2053</v>
      </c>
      <c r="F59" s="52">
        <v>39264</v>
      </c>
    </row>
    <row r="60" spans="2:6">
      <c r="B60" s="53" t="s">
        <v>2124</v>
      </c>
      <c r="C60" s="53" t="s">
        <v>2125</v>
      </c>
      <c r="D60" s="57" t="s">
        <v>2566</v>
      </c>
      <c r="E60" s="53" t="s">
        <v>2126</v>
      </c>
      <c r="F60" s="53">
        <v>39264</v>
      </c>
    </row>
    <row r="61" spans="2:6">
      <c r="B61" s="52" t="s">
        <v>2127</v>
      </c>
      <c r="C61" s="52" t="s">
        <v>2061</v>
      </c>
      <c r="D61" s="56" t="s">
        <v>2558</v>
      </c>
      <c r="E61" s="52" t="s">
        <v>2067</v>
      </c>
      <c r="F61" s="52">
        <v>39326</v>
      </c>
    </row>
    <row r="62" spans="2:6">
      <c r="B62" s="53" t="s">
        <v>2128</v>
      </c>
      <c r="C62" s="53" t="s">
        <v>2129</v>
      </c>
      <c r="D62" s="57" t="s">
        <v>2558</v>
      </c>
      <c r="E62" s="53" t="s">
        <v>2067</v>
      </c>
      <c r="F62" s="53">
        <v>39356</v>
      </c>
    </row>
    <row r="63" spans="2:6">
      <c r="B63" s="52" t="s">
        <v>2130</v>
      </c>
      <c r="C63" s="52" t="s">
        <v>2131</v>
      </c>
      <c r="D63" s="56" t="s">
        <v>2563</v>
      </c>
      <c r="E63" s="52" t="s">
        <v>1996</v>
      </c>
      <c r="F63" s="52">
        <v>39630</v>
      </c>
    </row>
    <row r="64" spans="2:6">
      <c r="B64" s="53" t="s">
        <v>2132</v>
      </c>
      <c r="C64" s="53" t="s">
        <v>2035</v>
      </c>
      <c r="D64" s="57" t="s">
        <v>2558</v>
      </c>
      <c r="E64" s="53" t="s">
        <v>2036</v>
      </c>
      <c r="F64" s="54">
        <v>2008</v>
      </c>
    </row>
    <row r="65" spans="2:6">
      <c r="B65" s="52" t="s">
        <v>2133</v>
      </c>
      <c r="C65" s="52" t="s">
        <v>2134</v>
      </c>
      <c r="D65" s="56" t="s">
        <v>2567</v>
      </c>
      <c r="E65" s="52" t="s">
        <v>2135</v>
      </c>
      <c r="F65" s="52">
        <v>40210</v>
      </c>
    </row>
    <row r="66" spans="2:6">
      <c r="B66" s="53" t="s">
        <v>2136</v>
      </c>
      <c r="C66" s="53" t="s">
        <v>2137</v>
      </c>
      <c r="D66" s="57" t="s">
        <v>2558</v>
      </c>
      <c r="E66" s="53" t="s">
        <v>2138</v>
      </c>
      <c r="F66" s="53">
        <v>40057</v>
      </c>
    </row>
    <row r="67" spans="2:6">
      <c r="B67" s="52" t="s">
        <v>2139</v>
      </c>
      <c r="C67" s="52" t="s">
        <v>2120</v>
      </c>
      <c r="D67" s="56" t="s">
        <v>2568</v>
      </c>
      <c r="E67" s="52" t="s">
        <v>2108</v>
      </c>
      <c r="F67" s="52">
        <v>40118</v>
      </c>
    </row>
    <row r="68" spans="2:6">
      <c r="B68" s="53" t="s">
        <v>2140</v>
      </c>
      <c r="C68" s="53" t="s">
        <v>1985</v>
      </c>
      <c r="D68" s="57" t="s">
        <v>2558</v>
      </c>
      <c r="E68" s="53" t="s">
        <v>1987</v>
      </c>
      <c r="F68" s="53">
        <v>40118</v>
      </c>
    </row>
    <row r="69" spans="2:6">
      <c r="B69" s="52" t="s">
        <v>2141</v>
      </c>
      <c r="C69" s="52" t="s">
        <v>2595</v>
      </c>
      <c r="D69" s="56" t="s">
        <v>2558</v>
      </c>
      <c r="E69" s="52" t="s">
        <v>2142</v>
      </c>
      <c r="F69" s="52">
        <v>40148</v>
      </c>
    </row>
    <row r="70" spans="2:6">
      <c r="B70" s="53" t="s">
        <v>2143</v>
      </c>
      <c r="C70" s="53" t="s">
        <v>2144</v>
      </c>
      <c r="D70" s="57" t="s">
        <v>2560</v>
      </c>
      <c r="E70" s="53" t="s">
        <v>2143</v>
      </c>
      <c r="F70" s="53">
        <v>40210</v>
      </c>
    </row>
    <row r="71" spans="2:6">
      <c r="B71" s="52" t="s">
        <v>2145</v>
      </c>
      <c r="C71" s="52" t="s">
        <v>2146</v>
      </c>
      <c r="D71" s="56" t="s">
        <v>2558</v>
      </c>
      <c r="E71" s="52" t="s">
        <v>2126</v>
      </c>
      <c r="F71" s="52">
        <v>40210</v>
      </c>
    </row>
    <row r="72" spans="2:6">
      <c r="B72" s="53" t="s">
        <v>2147</v>
      </c>
      <c r="C72" s="53" t="s">
        <v>2148</v>
      </c>
      <c r="D72" s="57" t="s">
        <v>2558</v>
      </c>
      <c r="E72" s="53" t="s">
        <v>2048</v>
      </c>
      <c r="F72" s="53">
        <v>40238</v>
      </c>
    </row>
    <row r="73" spans="2:6" ht="15" customHeight="1">
      <c r="B73" s="52" t="s">
        <v>2149</v>
      </c>
      <c r="C73" s="52" t="s">
        <v>2596</v>
      </c>
      <c r="D73" s="56" t="s">
        <v>2569</v>
      </c>
      <c r="E73" s="52" t="s">
        <v>2083</v>
      </c>
      <c r="F73" s="52">
        <v>40238</v>
      </c>
    </row>
    <row r="74" spans="2:6" ht="15" customHeight="1">
      <c r="B74" s="53" t="s">
        <v>2150</v>
      </c>
      <c r="C74" s="53" t="s">
        <v>2597</v>
      </c>
      <c r="D74" s="57" t="s">
        <v>2558</v>
      </c>
      <c r="E74" s="53" t="s">
        <v>1996</v>
      </c>
      <c r="F74" s="53">
        <v>2010</v>
      </c>
    </row>
    <row r="75" spans="2:6" ht="15" customHeight="1">
      <c r="B75" s="52" t="s">
        <v>2151</v>
      </c>
      <c r="C75" s="52" t="s">
        <v>2152</v>
      </c>
      <c r="D75" s="56" t="s">
        <v>2558</v>
      </c>
      <c r="E75" s="52" t="s">
        <v>2153</v>
      </c>
      <c r="F75" s="52">
        <v>40280</v>
      </c>
    </row>
    <row r="76" spans="2:6" ht="15" customHeight="1">
      <c r="B76" s="53" t="s">
        <v>2154</v>
      </c>
      <c r="C76" s="53" t="s">
        <v>2155</v>
      </c>
      <c r="D76" s="57" t="s">
        <v>2558</v>
      </c>
      <c r="E76" s="53" t="s">
        <v>2068</v>
      </c>
      <c r="F76" s="53">
        <v>40280</v>
      </c>
    </row>
    <row r="77" spans="2:6" ht="15" customHeight="1">
      <c r="B77" s="52" t="s">
        <v>2156</v>
      </c>
      <c r="C77" s="52" t="s">
        <v>2157</v>
      </c>
      <c r="D77" s="56" t="s">
        <v>2558</v>
      </c>
      <c r="E77" s="52" t="s">
        <v>2158</v>
      </c>
      <c r="F77" s="52">
        <v>40295</v>
      </c>
    </row>
    <row r="78" spans="2:6" ht="15" customHeight="1">
      <c r="B78" s="53" t="s">
        <v>2159</v>
      </c>
      <c r="C78" s="53" t="s">
        <v>2160</v>
      </c>
      <c r="D78" s="57" t="s">
        <v>2568</v>
      </c>
      <c r="E78" s="53" t="s">
        <v>2068</v>
      </c>
      <c r="F78" s="53">
        <v>40298</v>
      </c>
    </row>
    <row r="79" spans="2:6" ht="15" customHeight="1">
      <c r="B79" s="52" t="s">
        <v>2161</v>
      </c>
      <c r="C79" s="52" t="s">
        <v>2598</v>
      </c>
      <c r="D79" s="56" t="s">
        <v>2570</v>
      </c>
      <c r="E79" s="52" t="s">
        <v>2162</v>
      </c>
      <c r="F79" s="52">
        <v>40681</v>
      </c>
    </row>
    <row r="80" spans="2:6" ht="15" customHeight="1">
      <c r="B80" s="53" t="s">
        <v>2163</v>
      </c>
      <c r="C80" s="53" t="s">
        <v>2164</v>
      </c>
      <c r="D80" s="57" t="s">
        <v>2558</v>
      </c>
      <c r="E80" s="53" t="s">
        <v>2068</v>
      </c>
      <c r="F80" s="53">
        <v>40308</v>
      </c>
    </row>
    <row r="81" spans="2:6" ht="15" customHeight="1">
      <c r="B81" s="52" t="s">
        <v>2165</v>
      </c>
      <c r="C81" s="52" t="s">
        <v>2166</v>
      </c>
      <c r="D81" s="56" t="s">
        <v>2558</v>
      </c>
      <c r="E81" s="52" t="s">
        <v>2167</v>
      </c>
      <c r="F81" s="52">
        <v>40319</v>
      </c>
    </row>
    <row r="82" spans="2:6" ht="15" customHeight="1">
      <c r="B82" s="53" t="s">
        <v>2168</v>
      </c>
      <c r="C82" s="53" t="s">
        <v>2079</v>
      </c>
      <c r="D82" s="57" t="s">
        <v>2571</v>
      </c>
      <c r="E82" s="53" t="s">
        <v>1984</v>
      </c>
      <c r="F82" s="53">
        <v>40332</v>
      </c>
    </row>
    <row r="83" spans="2:6" ht="15" customHeight="1">
      <c r="B83" s="52" t="s">
        <v>2169</v>
      </c>
      <c r="C83" s="52" t="s">
        <v>2170</v>
      </c>
      <c r="D83" s="56" t="s">
        <v>2558</v>
      </c>
      <c r="E83" s="52" t="s">
        <v>2088</v>
      </c>
      <c r="F83" s="52">
        <v>40375</v>
      </c>
    </row>
    <row r="84" spans="2:6" ht="15" customHeight="1">
      <c r="B84" s="53" t="s">
        <v>2171</v>
      </c>
      <c r="C84" s="53" t="s">
        <v>2172</v>
      </c>
      <c r="D84" s="57" t="s">
        <v>2558</v>
      </c>
      <c r="E84" s="53" t="s">
        <v>2173</v>
      </c>
      <c r="F84" s="53">
        <v>40515</v>
      </c>
    </row>
    <row r="85" spans="2:6" ht="15" customHeight="1">
      <c r="B85" s="52" t="s">
        <v>2174</v>
      </c>
      <c r="C85" s="52" t="s">
        <v>2175</v>
      </c>
      <c r="D85" s="56" t="s">
        <v>2558</v>
      </c>
      <c r="E85" s="52" t="s">
        <v>2176</v>
      </c>
      <c r="F85" s="52">
        <v>40400</v>
      </c>
    </row>
    <row r="86" spans="2:6" ht="15" customHeight="1">
      <c r="B86" s="53" t="s">
        <v>2177</v>
      </c>
      <c r="C86" s="53" t="s">
        <v>2178</v>
      </c>
      <c r="D86" s="57" t="s">
        <v>2572</v>
      </c>
      <c r="E86" s="53" t="s">
        <v>2179</v>
      </c>
      <c r="F86" s="53">
        <v>40399</v>
      </c>
    </row>
    <row r="87" spans="2:6" ht="15" customHeight="1">
      <c r="B87" s="52" t="s">
        <v>2180</v>
      </c>
      <c r="C87" s="52" t="s">
        <v>2181</v>
      </c>
      <c r="D87" s="56" t="s">
        <v>2573</v>
      </c>
      <c r="E87" s="52" t="s">
        <v>2182</v>
      </c>
      <c r="F87" s="52">
        <v>40400</v>
      </c>
    </row>
    <row r="88" spans="2:6" ht="15" customHeight="1">
      <c r="B88" s="53" t="s">
        <v>2183</v>
      </c>
      <c r="C88" s="53" t="s">
        <v>2152</v>
      </c>
      <c r="D88" s="57" t="s">
        <v>2564</v>
      </c>
      <c r="E88" s="53" t="s">
        <v>2184</v>
      </c>
      <c r="F88" s="53">
        <v>40405</v>
      </c>
    </row>
    <row r="89" spans="2:6" ht="15" customHeight="1">
      <c r="B89" s="52" t="s">
        <v>2185</v>
      </c>
      <c r="C89" s="52" t="s">
        <v>2061</v>
      </c>
      <c r="D89" s="56" t="s">
        <v>2558</v>
      </c>
      <c r="E89" s="52" t="s">
        <v>2186</v>
      </c>
      <c r="F89" s="52">
        <v>40410</v>
      </c>
    </row>
    <row r="90" spans="2:6" ht="15" customHeight="1">
      <c r="B90" s="53" t="s">
        <v>2187</v>
      </c>
      <c r="C90" s="53" t="s">
        <v>2178</v>
      </c>
      <c r="D90" s="57" t="s">
        <v>2558</v>
      </c>
      <c r="E90" s="53" t="s">
        <v>2188</v>
      </c>
      <c r="F90" s="53">
        <v>40448</v>
      </c>
    </row>
    <row r="91" spans="2:6" ht="15" customHeight="1">
      <c r="B91" s="52" t="s">
        <v>2189</v>
      </c>
      <c r="C91" s="52" t="s">
        <v>2131</v>
      </c>
      <c r="D91" s="56" t="s">
        <v>2574</v>
      </c>
      <c r="E91" s="52" t="s">
        <v>2053</v>
      </c>
      <c r="F91" s="52">
        <v>40476</v>
      </c>
    </row>
    <row r="92" spans="2:6" ht="15" customHeight="1">
      <c r="B92" s="53" t="s">
        <v>2190</v>
      </c>
      <c r="C92" s="53" t="s">
        <v>2191</v>
      </c>
      <c r="D92" s="57" t="s">
        <v>2558</v>
      </c>
      <c r="E92" s="53" t="s">
        <v>2192</v>
      </c>
      <c r="F92" s="53">
        <v>40477</v>
      </c>
    </row>
    <row r="93" spans="2:6" ht="15" customHeight="1">
      <c r="B93" s="52" t="s">
        <v>2193</v>
      </c>
      <c r="C93" s="52" t="s">
        <v>2194</v>
      </c>
      <c r="D93" s="56" t="s">
        <v>2558</v>
      </c>
      <c r="E93" s="52" t="s">
        <v>2068</v>
      </c>
      <c r="F93" s="52">
        <v>40479</v>
      </c>
    </row>
    <row r="94" spans="2:6" ht="15" customHeight="1">
      <c r="B94" s="53" t="s">
        <v>2195</v>
      </c>
      <c r="C94" s="53" t="s">
        <v>2196</v>
      </c>
      <c r="D94" s="57" t="s">
        <v>2558</v>
      </c>
      <c r="E94" s="53" t="s">
        <v>2197</v>
      </c>
      <c r="F94" s="53">
        <v>40515</v>
      </c>
    </row>
    <row r="95" spans="2:6" ht="15" customHeight="1">
      <c r="B95" s="52" t="s">
        <v>2198</v>
      </c>
      <c r="C95" s="52" t="s">
        <v>2199</v>
      </c>
      <c r="D95" s="56" t="s">
        <v>2558</v>
      </c>
      <c r="E95" s="52" t="s">
        <v>2200</v>
      </c>
      <c r="F95" s="52">
        <v>40532</v>
      </c>
    </row>
    <row r="96" spans="2:6" ht="15" customHeight="1">
      <c r="B96" s="53" t="s">
        <v>2201</v>
      </c>
      <c r="C96" s="53" t="s">
        <v>2202</v>
      </c>
      <c r="D96" s="57" t="s">
        <v>2558</v>
      </c>
      <c r="E96" s="53" t="s">
        <v>2203</v>
      </c>
      <c r="F96" s="53">
        <v>40547</v>
      </c>
    </row>
    <row r="97" spans="2:6" ht="15" customHeight="1">
      <c r="B97" s="52" t="s">
        <v>2204</v>
      </c>
      <c r="C97" s="52" t="s">
        <v>2205</v>
      </c>
      <c r="D97" s="56" t="s">
        <v>2558</v>
      </c>
      <c r="E97" s="52" t="s">
        <v>2121</v>
      </c>
      <c r="F97" s="52">
        <v>40568</v>
      </c>
    </row>
    <row r="98" spans="2:6" ht="15" customHeight="1">
      <c r="B98" s="53" t="s">
        <v>2206</v>
      </c>
      <c r="C98" s="53" t="s">
        <v>2137</v>
      </c>
      <c r="D98" s="57" t="s">
        <v>2558</v>
      </c>
      <c r="E98" s="53" t="s">
        <v>2207</v>
      </c>
      <c r="F98" s="53">
        <v>40603</v>
      </c>
    </row>
    <row r="99" spans="2:6" ht="15" customHeight="1">
      <c r="B99" s="52" t="s">
        <v>2208</v>
      </c>
      <c r="C99" s="52" t="s">
        <v>2209</v>
      </c>
      <c r="D99" s="56" t="s">
        <v>2575</v>
      </c>
      <c r="E99" s="52" t="s">
        <v>2184</v>
      </c>
      <c r="F99" s="52">
        <v>40609</v>
      </c>
    </row>
    <row r="100" spans="2:6" ht="15" customHeight="1">
      <c r="B100" s="53" t="s">
        <v>2210</v>
      </c>
      <c r="C100" s="53" t="s">
        <v>2131</v>
      </c>
      <c r="D100" s="57" t="s">
        <v>2558</v>
      </c>
      <c r="E100" s="53" t="s">
        <v>1996</v>
      </c>
      <c r="F100" s="53">
        <v>40609</v>
      </c>
    </row>
    <row r="101" spans="2:6" ht="15" customHeight="1">
      <c r="B101" s="52" t="s">
        <v>2211</v>
      </c>
      <c r="C101" s="52" t="s">
        <v>2212</v>
      </c>
      <c r="D101" s="56" t="s">
        <v>2558</v>
      </c>
      <c r="E101" s="52" t="s">
        <v>1996</v>
      </c>
      <c r="F101" s="52">
        <v>40613</v>
      </c>
    </row>
    <row r="102" spans="2:6" ht="15" customHeight="1">
      <c r="B102" s="53" t="s">
        <v>2213</v>
      </c>
      <c r="C102" s="53" t="s">
        <v>2214</v>
      </c>
      <c r="D102" s="57" t="s">
        <v>2569</v>
      </c>
      <c r="E102" s="53" t="s">
        <v>2215</v>
      </c>
      <c r="F102" s="53">
        <v>40641</v>
      </c>
    </row>
    <row r="103" spans="2:6" ht="15" customHeight="1">
      <c r="B103" s="52" t="s">
        <v>2216</v>
      </c>
      <c r="C103" s="52" t="s">
        <v>2076</v>
      </c>
      <c r="D103" s="56" t="s">
        <v>2558</v>
      </c>
      <c r="E103" s="52" t="s">
        <v>2068</v>
      </c>
      <c r="F103" s="52">
        <v>40659</v>
      </c>
    </row>
    <row r="104" spans="2:6" ht="15" customHeight="1">
      <c r="B104" s="53" t="s">
        <v>2217</v>
      </c>
      <c r="C104" s="53" t="s">
        <v>2218</v>
      </c>
      <c r="D104" s="57" t="s">
        <v>2558</v>
      </c>
      <c r="E104" s="53" t="s">
        <v>2184</v>
      </c>
      <c r="F104" s="53">
        <v>40686</v>
      </c>
    </row>
    <row r="105" spans="2:6" ht="15" customHeight="1">
      <c r="B105" s="52" t="s">
        <v>2219</v>
      </c>
      <c r="C105" s="52" t="s">
        <v>2599</v>
      </c>
      <c r="D105" s="56" t="s">
        <v>2558</v>
      </c>
      <c r="E105" s="52" t="s">
        <v>2220</v>
      </c>
      <c r="F105" s="52">
        <v>40697</v>
      </c>
    </row>
    <row r="106" spans="2:6" ht="15" customHeight="1">
      <c r="B106" s="53" t="s">
        <v>2221</v>
      </c>
      <c r="C106" s="53" t="s">
        <v>1985</v>
      </c>
      <c r="D106" s="57" t="s">
        <v>2576</v>
      </c>
      <c r="E106" s="53" t="s">
        <v>2010</v>
      </c>
      <c r="F106" s="53">
        <v>40707</v>
      </c>
    </row>
    <row r="107" spans="2:6" ht="15" customHeight="1">
      <c r="B107" s="52" t="s">
        <v>2222</v>
      </c>
      <c r="C107" s="52" t="s">
        <v>2223</v>
      </c>
      <c r="D107" s="56" t="s">
        <v>2558</v>
      </c>
      <c r="E107" s="52" t="s">
        <v>2224</v>
      </c>
      <c r="F107" s="52">
        <v>40714</v>
      </c>
    </row>
    <row r="108" spans="2:6" ht="15" customHeight="1">
      <c r="B108" s="53" t="s">
        <v>2225</v>
      </c>
      <c r="C108" s="53" t="s">
        <v>2226</v>
      </c>
      <c r="D108" s="57" t="s">
        <v>2558</v>
      </c>
      <c r="E108" s="53" t="s">
        <v>2227</v>
      </c>
      <c r="F108" s="53">
        <v>40732</v>
      </c>
    </row>
    <row r="109" spans="2:6" ht="15" customHeight="1">
      <c r="B109" s="52" t="s">
        <v>2228</v>
      </c>
      <c r="C109" s="52" t="s">
        <v>2229</v>
      </c>
      <c r="D109" s="56" t="s">
        <v>2558</v>
      </c>
      <c r="E109" s="52" t="s">
        <v>2192</v>
      </c>
      <c r="F109" s="52">
        <v>40745</v>
      </c>
    </row>
    <row r="110" spans="2:6" ht="15" customHeight="1">
      <c r="B110" s="53" t="s">
        <v>2230</v>
      </c>
      <c r="C110" s="53" t="s">
        <v>2231</v>
      </c>
      <c r="D110" s="57" t="s">
        <v>2558</v>
      </c>
      <c r="E110" s="53" t="s">
        <v>2068</v>
      </c>
      <c r="F110" s="53">
        <v>40747</v>
      </c>
    </row>
    <row r="111" spans="2:6" ht="15" customHeight="1">
      <c r="B111" s="52" t="s">
        <v>2232</v>
      </c>
      <c r="C111" s="52" t="s">
        <v>2233</v>
      </c>
      <c r="D111" s="56" t="s">
        <v>2558</v>
      </c>
      <c r="E111" s="52" t="s">
        <v>2227</v>
      </c>
      <c r="F111" s="52">
        <v>40756</v>
      </c>
    </row>
    <row r="112" spans="2:6" ht="15" customHeight="1">
      <c r="B112" s="53" t="s">
        <v>2234</v>
      </c>
      <c r="C112" s="53" t="s">
        <v>2235</v>
      </c>
      <c r="D112" s="57" t="s">
        <v>2558</v>
      </c>
      <c r="E112" s="53" t="s">
        <v>2227</v>
      </c>
      <c r="F112" s="53">
        <v>40770</v>
      </c>
    </row>
    <row r="113" spans="2:6" ht="15" customHeight="1">
      <c r="B113" s="52" t="s">
        <v>2236</v>
      </c>
      <c r="C113" s="52" t="s">
        <v>2237</v>
      </c>
      <c r="D113" s="56" t="s">
        <v>2577</v>
      </c>
      <c r="E113" s="52" t="s">
        <v>2238</v>
      </c>
      <c r="F113" s="52">
        <v>40794</v>
      </c>
    </row>
    <row r="114" spans="2:6" ht="15" customHeight="1">
      <c r="B114" s="53" t="s">
        <v>2239</v>
      </c>
      <c r="C114" s="53" t="s">
        <v>2233</v>
      </c>
      <c r="D114" s="57" t="s">
        <v>2578</v>
      </c>
      <c r="E114" s="53" t="s">
        <v>2227</v>
      </c>
      <c r="F114" s="53">
        <v>40805</v>
      </c>
    </row>
    <row r="115" spans="2:6" ht="15" customHeight="1">
      <c r="B115" s="52" t="s">
        <v>2240</v>
      </c>
      <c r="C115" s="52" t="s">
        <v>2599</v>
      </c>
      <c r="D115" s="56" t="s">
        <v>2558</v>
      </c>
      <c r="E115" s="52" t="s">
        <v>2220</v>
      </c>
      <c r="F115" s="52">
        <v>40823</v>
      </c>
    </row>
    <row r="116" spans="2:6" ht="15" customHeight="1">
      <c r="B116" s="53" t="s">
        <v>2241</v>
      </c>
      <c r="C116" s="53" t="s">
        <v>2242</v>
      </c>
      <c r="D116" s="57" t="s">
        <v>2558</v>
      </c>
      <c r="E116" s="53" t="s">
        <v>2088</v>
      </c>
      <c r="F116" s="53">
        <v>40857</v>
      </c>
    </row>
    <row r="117" spans="2:6" ht="15" customHeight="1">
      <c r="B117" s="52" t="s">
        <v>2243</v>
      </c>
      <c r="C117" s="52" t="s">
        <v>2244</v>
      </c>
      <c r="D117" s="56" t="s">
        <v>2558</v>
      </c>
      <c r="E117" s="52" t="s">
        <v>2192</v>
      </c>
      <c r="F117" s="52">
        <v>40857</v>
      </c>
    </row>
    <row r="118" spans="2:6" ht="15" customHeight="1">
      <c r="B118" s="53" t="s">
        <v>2245</v>
      </c>
      <c r="C118" s="53" t="s">
        <v>2246</v>
      </c>
      <c r="D118" s="57" t="s">
        <v>2558</v>
      </c>
      <c r="E118" s="53" t="s">
        <v>1996</v>
      </c>
      <c r="F118" s="53">
        <v>40886</v>
      </c>
    </row>
    <row r="119" spans="2:6" ht="15" customHeight="1">
      <c r="B119" s="52" t="s">
        <v>2247</v>
      </c>
      <c r="C119" s="52" t="s">
        <v>2248</v>
      </c>
      <c r="D119" s="56" t="s">
        <v>2558</v>
      </c>
      <c r="E119" s="52" t="s">
        <v>2053</v>
      </c>
      <c r="F119" s="52">
        <v>40886</v>
      </c>
    </row>
    <row r="120" spans="2:6" ht="15" customHeight="1">
      <c r="B120" s="53" t="s">
        <v>2249</v>
      </c>
      <c r="C120" s="53" t="s">
        <v>2250</v>
      </c>
      <c r="D120" s="57" t="s">
        <v>2558</v>
      </c>
      <c r="E120" s="53" t="s">
        <v>2192</v>
      </c>
      <c r="F120" s="53">
        <v>40984</v>
      </c>
    </row>
    <row r="121" spans="2:6" ht="15" customHeight="1">
      <c r="B121" s="52" t="s">
        <v>2251</v>
      </c>
      <c r="C121" s="52" t="s">
        <v>2252</v>
      </c>
      <c r="D121" s="56" t="s">
        <v>2558</v>
      </c>
      <c r="E121" s="52" t="s">
        <v>2253</v>
      </c>
      <c r="F121" s="52">
        <v>41001</v>
      </c>
    </row>
    <row r="122" spans="2:6" ht="15" customHeight="1">
      <c r="B122" s="53" t="s">
        <v>2254</v>
      </c>
      <c r="C122" s="53" t="s">
        <v>2255</v>
      </c>
      <c r="D122" s="57" t="s">
        <v>2564</v>
      </c>
      <c r="E122" s="53" t="s">
        <v>2192</v>
      </c>
      <c r="F122" s="53">
        <v>41064</v>
      </c>
    </row>
    <row r="123" spans="2:6" ht="15" customHeight="1">
      <c r="B123" s="52" t="s">
        <v>2256</v>
      </c>
      <c r="C123" s="52" t="s">
        <v>2257</v>
      </c>
      <c r="D123" s="56" t="s">
        <v>2558</v>
      </c>
      <c r="E123" s="52" t="s">
        <v>2083</v>
      </c>
      <c r="F123" s="52">
        <v>41065</v>
      </c>
    </row>
    <row r="124" spans="2:6" ht="15" customHeight="1">
      <c r="B124" s="53" t="s">
        <v>2258</v>
      </c>
      <c r="C124" s="53" t="s">
        <v>2259</v>
      </c>
      <c r="D124" s="57" t="s">
        <v>2569</v>
      </c>
      <c r="E124" s="53" t="s">
        <v>2126</v>
      </c>
      <c r="F124" s="53">
        <v>41110</v>
      </c>
    </row>
    <row r="125" spans="2:6" ht="15" customHeight="1">
      <c r="B125" s="52" t="s">
        <v>2260</v>
      </c>
      <c r="C125" s="52" t="s">
        <v>2600</v>
      </c>
      <c r="D125" s="56" t="s">
        <v>2558</v>
      </c>
      <c r="E125" s="52" t="s">
        <v>2261</v>
      </c>
      <c r="F125" s="52">
        <v>41304</v>
      </c>
    </row>
    <row r="126" spans="2:6" ht="15" customHeight="1">
      <c r="B126" s="53" t="s">
        <v>2262</v>
      </c>
      <c r="C126" s="53" t="s">
        <v>2263</v>
      </c>
      <c r="D126" s="57" t="s">
        <v>2579</v>
      </c>
      <c r="E126" s="53" t="s">
        <v>2188</v>
      </c>
      <c r="F126" s="53">
        <v>41121</v>
      </c>
    </row>
    <row r="127" spans="2:6" ht="15" customHeight="1">
      <c r="B127" s="52" t="s">
        <v>2264</v>
      </c>
      <c r="C127" s="52" t="s">
        <v>2137</v>
      </c>
      <c r="D127" s="56" t="s">
        <v>2558</v>
      </c>
      <c r="E127" s="52" t="s">
        <v>2265</v>
      </c>
      <c r="F127" s="52">
        <v>41159</v>
      </c>
    </row>
    <row r="128" spans="2:6" ht="15" customHeight="1">
      <c r="B128" s="53" t="s">
        <v>2266</v>
      </c>
      <c r="C128" s="53" t="s">
        <v>2267</v>
      </c>
      <c r="D128" s="57" t="s">
        <v>2558</v>
      </c>
      <c r="E128" s="53" t="s">
        <v>2268</v>
      </c>
      <c r="F128" s="53">
        <v>41169</v>
      </c>
    </row>
    <row r="129" spans="2:6" ht="15" customHeight="1">
      <c r="B129" s="52" t="s">
        <v>2269</v>
      </c>
      <c r="C129" s="52" t="s">
        <v>2270</v>
      </c>
      <c r="D129" s="56" t="s">
        <v>2565</v>
      </c>
      <c r="E129" s="52" t="s">
        <v>2068</v>
      </c>
      <c r="F129" s="52">
        <v>41183</v>
      </c>
    </row>
    <row r="130" spans="2:6" ht="15" customHeight="1">
      <c r="B130" s="53" t="s">
        <v>2271</v>
      </c>
      <c r="C130" s="53" t="s">
        <v>2235</v>
      </c>
      <c r="D130" s="57" t="s">
        <v>2558</v>
      </c>
      <c r="E130" s="53" t="s">
        <v>2227</v>
      </c>
      <c r="F130" s="53">
        <v>41213</v>
      </c>
    </row>
    <row r="131" spans="2:6" ht="15" customHeight="1">
      <c r="B131" s="52" t="s">
        <v>2272</v>
      </c>
      <c r="C131" s="52" t="s">
        <v>2273</v>
      </c>
      <c r="D131" s="56" t="s">
        <v>2580</v>
      </c>
      <c r="E131" s="52" t="s">
        <v>2274</v>
      </c>
      <c r="F131" s="52">
        <v>41243</v>
      </c>
    </row>
    <row r="132" spans="2:6" ht="15" customHeight="1">
      <c r="B132" s="53" t="s">
        <v>2275</v>
      </c>
      <c r="C132" s="53" t="s">
        <v>2276</v>
      </c>
      <c r="D132" s="57" t="s">
        <v>2581</v>
      </c>
      <c r="E132" s="53" t="s">
        <v>2184</v>
      </c>
      <c r="F132" s="53">
        <v>41311</v>
      </c>
    </row>
    <row r="133" spans="2:6" ht="15" customHeight="1">
      <c r="B133" s="52" t="s">
        <v>2277</v>
      </c>
      <c r="C133" s="52" t="s">
        <v>2278</v>
      </c>
      <c r="D133" s="56" t="s">
        <v>2582</v>
      </c>
      <c r="E133" s="52" t="s">
        <v>2845</v>
      </c>
      <c r="F133" s="52">
        <v>41345</v>
      </c>
    </row>
    <row r="134" spans="2:6" ht="15" customHeight="1">
      <c r="B134" s="53" t="s">
        <v>2279</v>
      </c>
      <c r="C134" s="53" t="s">
        <v>2280</v>
      </c>
      <c r="D134" s="57" t="s">
        <v>2558</v>
      </c>
      <c r="E134" s="53" t="s">
        <v>223</v>
      </c>
      <c r="F134" s="53">
        <v>41410</v>
      </c>
    </row>
    <row r="135" spans="2:6" ht="15" customHeight="1">
      <c r="B135" s="52" t="s">
        <v>2281</v>
      </c>
      <c r="C135" s="52" t="s">
        <v>2282</v>
      </c>
      <c r="D135" s="56" t="s">
        <v>2558</v>
      </c>
      <c r="E135" s="52" t="s">
        <v>2283</v>
      </c>
      <c r="F135" s="52">
        <v>41387</v>
      </c>
    </row>
    <row r="136" spans="2:6" ht="15" customHeight="1">
      <c r="B136" s="53" t="s">
        <v>2284</v>
      </c>
      <c r="C136" s="53" t="s">
        <v>2285</v>
      </c>
      <c r="D136" s="57" t="s">
        <v>2568</v>
      </c>
      <c r="E136" s="53" t="s">
        <v>2286</v>
      </c>
      <c r="F136" s="53">
        <v>41387</v>
      </c>
    </row>
    <row r="137" spans="2:6" ht="15" customHeight="1">
      <c r="B137" s="52" t="s">
        <v>2287</v>
      </c>
      <c r="C137" s="52" t="s">
        <v>2288</v>
      </c>
      <c r="D137" s="56" t="s">
        <v>2558</v>
      </c>
      <c r="E137" s="52" t="s">
        <v>154</v>
      </c>
      <c r="F137" s="52">
        <v>41416</v>
      </c>
    </row>
    <row r="138" spans="2:6" ht="15" customHeight="1">
      <c r="B138" s="53" t="s">
        <v>2289</v>
      </c>
      <c r="C138" s="53" t="s">
        <v>2076</v>
      </c>
      <c r="D138" s="57" t="s">
        <v>2558</v>
      </c>
      <c r="E138" s="53" t="s">
        <v>2290</v>
      </c>
      <c r="F138" s="53">
        <v>41533</v>
      </c>
    </row>
    <row r="139" spans="2:6" ht="15" customHeight="1">
      <c r="B139" s="52" t="s">
        <v>2291</v>
      </c>
      <c r="C139" s="52" t="s">
        <v>2601</v>
      </c>
      <c r="D139" s="56" t="s">
        <v>2583</v>
      </c>
      <c r="E139" s="52" t="s">
        <v>2846</v>
      </c>
      <c r="F139" s="52">
        <v>41549</v>
      </c>
    </row>
    <row r="140" spans="2:6" ht="15" customHeight="1">
      <c r="B140" s="53" t="s">
        <v>2292</v>
      </c>
      <c r="C140" s="53" t="s">
        <v>2293</v>
      </c>
      <c r="D140" s="57" t="s">
        <v>2562</v>
      </c>
      <c r="E140" s="53" t="s">
        <v>2068</v>
      </c>
      <c r="F140" s="53">
        <v>41569</v>
      </c>
    </row>
    <row r="141" spans="2:6" ht="15" customHeight="1">
      <c r="B141" s="52" t="s">
        <v>2294</v>
      </c>
      <c r="C141" s="52" t="s">
        <v>2295</v>
      </c>
      <c r="D141" s="56" t="s">
        <v>2558</v>
      </c>
      <c r="E141" s="52" t="s">
        <v>154</v>
      </c>
      <c r="F141" s="52">
        <v>41611</v>
      </c>
    </row>
    <row r="142" spans="2:6" ht="15" customHeight="1">
      <c r="B142" s="53" t="s">
        <v>2296</v>
      </c>
      <c r="C142" s="53" t="s">
        <v>2297</v>
      </c>
      <c r="D142" s="57" t="s">
        <v>2558</v>
      </c>
      <c r="E142" s="53" t="s">
        <v>154</v>
      </c>
      <c r="F142" s="53">
        <v>41611</v>
      </c>
    </row>
    <row r="143" spans="2:6" ht="15" customHeight="1">
      <c r="B143" s="52" t="s">
        <v>2298</v>
      </c>
      <c r="C143" s="52" t="s">
        <v>2299</v>
      </c>
      <c r="D143" s="56" t="s">
        <v>2558</v>
      </c>
      <c r="E143" s="52" t="s">
        <v>154</v>
      </c>
      <c r="F143" s="52">
        <v>41611</v>
      </c>
    </row>
    <row r="144" spans="2:6" ht="15" customHeight="1">
      <c r="B144" s="53" t="s">
        <v>2300</v>
      </c>
      <c r="C144" s="53" t="s">
        <v>2301</v>
      </c>
      <c r="D144" s="57" t="s">
        <v>2558</v>
      </c>
      <c r="E144" s="53" t="s">
        <v>154</v>
      </c>
      <c r="F144" s="53">
        <v>41611</v>
      </c>
    </row>
    <row r="145" spans="2:6" ht="15" customHeight="1">
      <c r="B145" s="52" t="s">
        <v>2302</v>
      </c>
      <c r="C145" s="52" t="s">
        <v>2303</v>
      </c>
      <c r="D145" s="56" t="s">
        <v>2558</v>
      </c>
      <c r="E145" s="52" t="s">
        <v>154</v>
      </c>
      <c r="F145" s="52">
        <v>41611</v>
      </c>
    </row>
    <row r="146" spans="2:6" ht="15" customHeight="1">
      <c r="B146" s="53" t="s">
        <v>2304</v>
      </c>
      <c r="C146" s="53" t="s">
        <v>2305</v>
      </c>
      <c r="D146" s="57" t="s">
        <v>2558</v>
      </c>
      <c r="E146" s="53" t="s">
        <v>154</v>
      </c>
      <c r="F146" s="53">
        <v>41611</v>
      </c>
    </row>
    <row r="147" spans="2:6" ht="15" customHeight="1">
      <c r="B147" s="52" t="s">
        <v>2306</v>
      </c>
      <c r="C147" s="52" t="s">
        <v>2307</v>
      </c>
      <c r="D147" s="56" t="s">
        <v>2558</v>
      </c>
      <c r="E147" s="52" t="s">
        <v>154</v>
      </c>
      <c r="F147" s="52">
        <v>41611</v>
      </c>
    </row>
    <row r="148" spans="2:6" ht="15" customHeight="1">
      <c r="B148" s="53" t="s">
        <v>2308</v>
      </c>
      <c r="C148" s="53" t="s">
        <v>2309</v>
      </c>
      <c r="D148" s="57" t="s">
        <v>2558</v>
      </c>
      <c r="E148" s="53" t="s">
        <v>154</v>
      </c>
      <c r="F148" s="53">
        <v>41621</v>
      </c>
    </row>
    <row r="149" spans="2:6" ht="15" customHeight="1">
      <c r="B149" s="52" t="s">
        <v>2310</v>
      </c>
      <c r="C149" s="52" t="s">
        <v>2311</v>
      </c>
      <c r="D149" s="56" t="s">
        <v>2558</v>
      </c>
      <c r="E149" s="52" t="s">
        <v>2068</v>
      </c>
      <c r="F149" s="52">
        <v>41645</v>
      </c>
    </row>
    <row r="150" spans="2:6" ht="15" customHeight="1">
      <c r="B150" s="53" t="s">
        <v>2312</v>
      </c>
      <c r="C150" s="53" t="s">
        <v>2313</v>
      </c>
      <c r="D150" s="57" t="s">
        <v>2558</v>
      </c>
      <c r="E150" s="53" t="s">
        <v>2207</v>
      </c>
      <c r="F150" s="53">
        <v>41654</v>
      </c>
    </row>
    <row r="151" spans="2:6" ht="15" customHeight="1">
      <c r="B151" s="52" t="s">
        <v>2314</v>
      </c>
      <c r="C151" s="52" t="s">
        <v>2315</v>
      </c>
      <c r="D151" s="56" t="s">
        <v>2566</v>
      </c>
      <c r="E151" s="52" t="s">
        <v>2316</v>
      </c>
      <c r="F151" s="52">
        <v>41665</v>
      </c>
    </row>
    <row r="152" spans="2:6" ht="15" customHeight="1">
      <c r="B152" s="53" t="s">
        <v>2317</v>
      </c>
      <c r="C152" s="53" t="s">
        <v>2318</v>
      </c>
      <c r="D152" s="57" t="s">
        <v>2558</v>
      </c>
      <c r="E152" s="53" t="s">
        <v>2207</v>
      </c>
      <c r="F152" s="53">
        <v>41686</v>
      </c>
    </row>
    <row r="153" spans="2:6" ht="15" customHeight="1">
      <c r="B153" s="52" t="s">
        <v>2319</v>
      </c>
      <c r="C153" s="52" t="s">
        <v>2320</v>
      </c>
      <c r="D153" s="56" t="s">
        <v>2558</v>
      </c>
      <c r="E153" s="52" t="s">
        <v>2321</v>
      </c>
      <c r="F153" s="52">
        <v>41691</v>
      </c>
    </row>
    <row r="154" spans="2:6" ht="15" customHeight="1">
      <c r="B154" s="53" t="s">
        <v>2322</v>
      </c>
      <c r="C154" s="53" t="s">
        <v>2157</v>
      </c>
      <c r="D154" s="57" t="s">
        <v>2558</v>
      </c>
      <c r="E154" s="53" t="s">
        <v>2068</v>
      </c>
      <c r="F154" s="53">
        <v>41710</v>
      </c>
    </row>
    <row r="155" spans="2:6" ht="15" customHeight="1">
      <c r="B155" s="52" t="s">
        <v>2323</v>
      </c>
      <c r="C155" s="52" t="s">
        <v>2324</v>
      </c>
      <c r="D155" s="56" t="s">
        <v>2558</v>
      </c>
      <c r="E155" s="52" t="s">
        <v>2325</v>
      </c>
      <c r="F155" s="52">
        <v>41743</v>
      </c>
    </row>
    <row r="156" spans="2:6" ht="15" customHeight="1">
      <c r="B156" s="53" t="s">
        <v>2326</v>
      </c>
      <c r="C156" s="53" t="s">
        <v>2327</v>
      </c>
      <c r="D156" s="57" t="s">
        <v>2558</v>
      </c>
      <c r="E156" s="53" t="s">
        <v>2184</v>
      </c>
      <c r="F156" s="53">
        <v>41761</v>
      </c>
    </row>
    <row r="157" spans="2:6" ht="15" customHeight="1">
      <c r="B157" s="52" t="s">
        <v>2328</v>
      </c>
      <c r="C157" s="52" t="s">
        <v>2329</v>
      </c>
      <c r="D157" s="56" t="s">
        <v>2558</v>
      </c>
      <c r="E157" s="52" t="s">
        <v>2330</v>
      </c>
      <c r="F157" s="52">
        <v>41766</v>
      </c>
    </row>
    <row r="158" spans="2:6" ht="15" customHeight="1">
      <c r="B158" s="53" t="s">
        <v>2331</v>
      </c>
      <c r="C158" s="53" t="s">
        <v>2332</v>
      </c>
      <c r="D158" s="57" t="s">
        <v>2558</v>
      </c>
      <c r="E158" s="53" t="s">
        <v>2333</v>
      </c>
      <c r="F158" s="53">
        <v>41775</v>
      </c>
    </row>
    <row r="159" spans="2:6" ht="15" customHeight="1">
      <c r="B159" s="52" t="s">
        <v>2334</v>
      </c>
      <c r="C159" s="52" t="s">
        <v>2280</v>
      </c>
      <c r="D159" s="56" t="s">
        <v>2558</v>
      </c>
      <c r="E159" s="52" t="s">
        <v>1991</v>
      </c>
      <c r="F159" s="52">
        <v>41778</v>
      </c>
    </row>
    <row r="160" spans="2:6" ht="15" customHeight="1">
      <c r="B160" s="53" t="s">
        <v>2335</v>
      </c>
      <c r="C160" s="53" t="s">
        <v>2602</v>
      </c>
      <c r="D160" s="57" t="s">
        <v>2558</v>
      </c>
      <c r="E160" s="53" t="s">
        <v>1981</v>
      </c>
      <c r="F160" s="53">
        <v>41793</v>
      </c>
    </row>
    <row r="161" spans="2:6" ht="15" customHeight="1">
      <c r="B161" s="52" t="s">
        <v>2336</v>
      </c>
      <c r="C161" s="52" t="s">
        <v>2337</v>
      </c>
      <c r="D161" s="56" t="s">
        <v>2558</v>
      </c>
      <c r="E161" s="52" t="s">
        <v>2338</v>
      </c>
      <c r="F161" s="52">
        <v>41800</v>
      </c>
    </row>
    <row r="162" spans="2:6" ht="15" customHeight="1">
      <c r="B162" s="53" t="s">
        <v>2339</v>
      </c>
      <c r="C162" s="53" t="s">
        <v>2340</v>
      </c>
      <c r="D162" s="57" t="s">
        <v>2558</v>
      </c>
      <c r="E162" s="53" t="s">
        <v>2341</v>
      </c>
      <c r="F162" s="53">
        <v>41810</v>
      </c>
    </row>
    <row r="163" spans="2:6" ht="15" customHeight="1">
      <c r="B163" s="52" t="s">
        <v>2342</v>
      </c>
      <c r="C163" s="52" t="s">
        <v>2343</v>
      </c>
      <c r="D163" s="56" t="s">
        <v>2584</v>
      </c>
      <c r="E163" s="52" t="s">
        <v>2344</v>
      </c>
      <c r="F163" s="52">
        <v>41820</v>
      </c>
    </row>
    <row r="164" spans="2:6" ht="15" customHeight="1">
      <c r="B164" s="53" t="s">
        <v>2345</v>
      </c>
      <c r="C164" s="53" t="s">
        <v>1985</v>
      </c>
      <c r="D164" s="57" t="s">
        <v>2558</v>
      </c>
      <c r="E164" s="53" t="s">
        <v>1984</v>
      </c>
      <c r="F164" s="53">
        <v>41821</v>
      </c>
    </row>
    <row r="165" spans="2:6" ht="15" customHeight="1">
      <c r="B165" s="52" t="s">
        <v>2346</v>
      </c>
      <c r="C165" s="52" t="s">
        <v>2347</v>
      </c>
      <c r="D165" s="56" t="s">
        <v>2558</v>
      </c>
      <c r="E165" s="52" t="s">
        <v>2348</v>
      </c>
      <c r="F165" s="52">
        <v>41831</v>
      </c>
    </row>
    <row r="166" spans="2:6" ht="15" customHeight="1">
      <c r="B166" s="53" t="s">
        <v>2349</v>
      </c>
      <c r="C166" s="53" t="s">
        <v>2350</v>
      </c>
      <c r="D166" s="57" t="s">
        <v>2585</v>
      </c>
      <c r="E166" s="53" t="s">
        <v>1981</v>
      </c>
      <c r="F166" s="53">
        <v>41810</v>
      </c>
    </row>
    <row r="167" spans="2:6" ht="15" customHeight="1">
      <c r="B167" s="52" t="s">
        <v>2351</v>
      </c>
      <c r="C167" s="52" t="s">
        <v>2352</v>
      </c>
      <c r="D167" s="56" t="s">
        <v>2586</v>
      </c>
      <c r="E167" s="52" t="s">
        <v>2068</v>
      </c>
      <c r="F167" s="52">
        <v>41843</v>
      </c>
    </row>
    <row r="168" spans="2:6" ht="15" customHeight="1">
      <c r="B168" s="53" t="s">
        <v>2353</v>
      </c>
      <c r="C168" s="53" t="s">
        <v>2164</v>
      </c>
      <c r="D168" s="57" t="s">
        <v>2558</v>
      </c>
      <c r="E168" s="53" t="s">
        <v>2354</v>
      </c>
      <c r="F168" s="53">
        <v>41821</v>
      </c>
    </row>
    <row r="169" spans="2:6" ht="15" customHeight="1">
      <c r="B169" s="52" t="s">
        <v>2355</v>
      </c>
      <c r="C169" s="52" t="s">
        <v>2356</v>
      </c>
      <c r="D169" s="56" t="s">
        <v>2558</v>
      </c>
      <c r="E169" s="52" t="s">
        <v>2068</v>
      </c>
      <c r="F169" s="52">
        <v>41857</v>
      </c>
    </row>
    <row r="170" spans="2:6" ht="15" customHeight="1">
      <c r="B170" s="53" t="s">
        <v>2357</v>
      </c>
      <c r="C170" s="53" t="s">
        <v>2358</v>
      </c>
      <c r="D170" s="57" t="s">
        <v>2558</v>
      </c>
      <c r="E170" s="53" t="s">
        <v>2359</v>
      </c>
      <c r="F170" s="53">
        <v>41857</v>
      </c>
    </row>
    <row r="171" spans="2:6" ht="15" customHeight="1">
      <c r="B171" s="52" t="s">
        <v>2360</v>
      </c>
      <c r="C171" s="52" t="s">
        <v>2361</v>
      </c>
      <c r="D171" s="56" t="s">
        <v>2558</v>
      </c>
      <c r="E171" s="52" t="s">
        <v>1996</v>
      </c>
      <c r="F171" s="52">
        <v>41863</v>
      </c>
    </row>
    <row r="172" spans="2:6" ht="15" customHeight="1">
      <c r="B172" s="53" t="s">
        <v>2362</v>
      </c>
      <c r="C172" s="53" t="s">
        <v>2363</v>
      </c>
      <c r="D172" s="57" t="s">
        <v>2558</v>
      </c>
      <c r="E172" s="53" t="s">
        <v>2048</v>
      </c>
      <c r="F172" s="53">
        <v>41868</v>
      </c>
    </row>
    <row r="173" spans="2:6" ht="15" customHeight="1">
      <c r="B173" s="52" t="s">
        <v>2364</v>
      </c>
      <c r="C173" s="52" t="s">
        <v>2365</v>
      </c>
      <c r="D173" s="56" t="s">
        <v>2558</v>
      </c>
      <c r="E173" s="52" t="s">
        <v>154</v>
      </c>
      <c r="F173" s="52">
        <v>41870</v>
      </c>
    </row>
    <row r="174" spans="2:6" ht="15" customHeight="1">
      <c r="B174" s="53" t="s">
        <v>2366</v>
      </c>
      <c r="C174" s="53" t="s">
        <v>2367</v>
      </c>
      <c r="D174" s="57" t="s">
        <v>2558</v>
      </c>
      <c r="E174" s="53" t="s">
        <v>1991</v>
      </c>
      <c r="F174" s="53">
        <v>41877</v>
      </c>
    </row>
    <row r="175" spans="2:6" ht="15" customHeight="1">
      <c r="B175" s="52" t="s">
        <v>2368</v>
      </c>
      <c r="C175" s="52" t="s">
        <v>2369</v>
      </c>
      <c r="D175" s="56" t="s">
        <v>2558</v>
      </c>
      <c r="E175" s="52" t="s">
        <v>2370</v>
      </c>
      <c r="F175" s="52">
        <v>41892</v>
      </c>
    </row>
    <row r="176" spans="2:6" ht="15" customHeight="1">
      <c r="B176" s="53" t="s">
        <v>2371</v>
      </c>
      <c r="C176" s="53" t="s">
        <v>2372</v>
      </c>
      <c r="D176" s="57" t="s">
        <v>2558</v>
      </c>
      <c r="E176" s="53" t="s">
        <v>2192</v>
      </c>
      <c r="F176" s="53">
        <v>41893</v>
      </c>
    </row>
    <row r="177" spans="2:6" ht="15" customHeight="1">
      <c r="B177" s="52" t="s">
        <v>2373</v>
      </c>
      <c r="C177" s="52" t="s">
        <v>2603</v>
      </c>
      <c r="D177" s="56" t="s">
        <v>2558</v>
      </c>
      <c r="E177" s="52" t="s">
        <v>1991</v>
      </c>
      <c r="F177" s="52">
        <v>41933</v>
      </c>
    </row>
    <row r="178" spans="2:6" ht="15" customHeight="1">
      <c r="B178" s="53" t="s">
        <v>2374</v>
      </c>
      <c r="C178" s="53" t="s">
        <v>2315</v>
      </c>
      <c r="D178" s="57" t="s">
        <v>2574</v>
      </c>
      <c r="E178" s="53" t="s">
        <v>2316</v>
      </c>
      <c r="F178" s="53">
        <v>41935</v>
      </c>
    </row>
    <row r="179" spans="2:6" ht="15" customHeight="1">
      <c r="B179" s="52" t="s">
        <v>2375</v>
      </c>
      <c r="C179" s="52" t="s">
        <v>1982</v>
      </c>
      <c r="D179" s="56" t="s">
        <v>2558</v>
      </c>
      <c r="E179" s="52" t="s">
        <v>1981</v>
      </c>
      <c r="F179" s="52">
        <v>41936</v>
      </c>
    </row>
    <row r="180" spans="2:6" ht="15" customHeight="1">
      <c r="B180" s="53" t="s">
        <v>2376</v>
      </c>
      <c r="C180" s="53" t="s">
        <v>2377</v>
      </c>
      <c r="D180" s="57" t="s">
        <v>2558</v>
      </c>
      <c r="E180" s="53" t="s">
        <v>2068</v>
      </c>
      <c r="F180" s="53">
        <v>41983</v>
      </c>
    </row>
    <row r="181" spans="2:6" ht="15" customHeight="1">
      <c r="B181" s="52" t="s">
        <v>2378</v>
      </c>
      <c r="C181" s="52" t="s">
        <v>2379</v>
      </c>
      <c r="D181" s="56" t="s">
        <v>2558</v>
      </c>
      <c r="E181" s="52" t="s">
        <v>1996</v>
      </c>
      <c r="F181" s="52">
        <v>41990</v>
      </c>
    </row>
    <row r="182" spans="2:6" ht="15" customHeight="1">
      <c r="B182" s="53" t="s">
        <v>2380</v>
      </c>
      <c r="C182" s="53" t="s">
        <v>2381</v>
      </c>
      <c r="D182" s="57" t="s">
        <v>2558</v>
      </c>
      <c r="E182" s="53" t="s">
        <v>2382</v>
      </c>
      <c r="F182" s="53">
        <v>42017</v>
      </c>
    </row>
    <row r="183" spans="2:6" ht="15" customHeight="1">
      <c r="B183" s="52" t="s">
        <v>2383</v>
      </c>
      <c r="C183" s="52" t="s">
        <v>2384</v>
      </c>
      <c r="D183" s="56" t="s">
        <v>2558</v>
      </c>
      <c r="E183" s="52" t="s">
        <v>2192</v>
      </c>
      <c r="F183" s="52">
        <v>42024</v>
      </c>
    </row>
    <row r="184" spans="2:6" ht="15" customHeight="1">
      <c r="B184" s="53" t="s">
        <v>2385</v>
      </c>
      <c r="C184" s="53" t="s">
        <v>2386</v>
      </c>
      <c r="D184" s="57" t="s">
        <v>2558</v>
      </c>
      <c r="E184" s="53" t="s">
        <v>2387</v>
      </c>
      <c r="F184" s="53">
        <v>42058</v>
      </c>
    </row>
    <row r="185" spans="2:6" ht="15" customHeight="1">
      <c r="B185" s="52" t="s">
        <v>2388</v>
      </c>
      <c r="C185" s="52" t="s">
        <v>2389</v>
      </c>
      <c r="D185" s="56" t="s">
        <v>2558</v>
      </c>
      <c r="E185" s="52" t="s">
        <v>2215</v>
      </c>
      <c r="F185" s="52">
        <v>42080</v>
      </c>
    </row>
    <row r="186" spans="2:6" ht="15" customHeight="1">
      <c r="B186" s="53" t="s">
        <v>2390</v>
      </c>
      <c r="C186" s="53" t="s">
        <v>2391</v>
      </c>
      <c r="D186" s="57" t="s">
        <v>2558</v>
      </c>
      <c r="E186" s="53" t="s">
        <v>2392</v>
      </c>
      <c r="F186" s="53">
        <v>42104</v>
      </c>
    </row>
    <row r="187" spans="2:6" ht="15" customHeight="1">
      <c r="B187" s="52" t="s">
        <v>2393</v>
      </c>
      <c r="C187" s="52" t="s">
        <v>2394</v>
      </c>
      <c r="D187" s="56" t="s">
        <v>2558</v>
      </c>
      <c r="E187" s="52" t="s">
        <v>2395</v>
      </c>
      <c r="F187" s="52">
        <v>42110</v>
      </c>
    </row>
    <row r="188" spans="2:6" ht="15" customHeight="1">
      <c r="B188" s="53" t="s">
        <v>2396</v>
      </c>
      <c r="C188" s="53" t="s">
        <v>2076</v>
      </c>
      <c r="D188" s="57" t="s">
        <v>2558</v>
      </c>
      <c r="E188" s="53" t="s">
        <v>2397</v>
      </c>
      <c r="F188" s="53">
        <v>42128</v>
      </c>
    </row>
    <row r="189" spans="2:6" ht="15" customHeight="1">
      <c r="B189" s="52" t="s">
        <v>2398</v>
      </c>
      <c r="C189" s="52" t="s">
        <v>2399</v>
      </c>
      <c r="D189" s="56" t="s">
        <v>2558</v>
      </c>
      <c r="E189" s="52" t="s">
        <v>2068</v>
      </c>
      <c r="F189" s="52">
        <v>42131</v>
      </c>
    </row>
    <row r="190" spans="2:6" ht="15" customHeight="1">
      <c r="B190" s="53" t="s">
        <v>2400</v>
      </c>
      <c r="C190" s="53" t="s">
        <v>2377</v>
      </c>
      <c r="D190" s="57" t="s">
        <v>2558</v>
      </c>
      <c r="E190" s="53" t="s">
        <v>2068</v>
      </c>
      <c r="F190" s="53">
        <v>42139</v>
      </c>
    </row>
    <row r="191" spans="2:6" ht="15" customHeight="1">
      <c r="B191" s="52" t="s">
        <v>2401</v>
      </c>
      <c r="C191" s="52" t="s">
        <v>2402</v>
      </c>
      <c r="D191" s="56" t="s">
        <v>2558</v>
      </c>
      <c r="E191" s="52" t="s">
        <v>2403</v>
      </c>
      <c r="F191" s="52">
        <v>42268</v>
      </c>
    </row>
    <row r="192" spans="2:6" ht="15" customHeight="1">
      <c r="B192" s="53" t="s">
        <v>2404</v>
      </c>
      <c r="C192" s="53" t="s">
        <v>2405</v>
      </c>
      <c r="D192" s="57" t="s">
        <v>2558</v>
      </c>
      <c r="E192" s="53" t="s">
        <v>2406</v>
      </c>
      <c r="F192" s="53">
        <v>42277</v>
      </c>
    </row>
    <row r="193" spans="2:6" ht="15" customHeight="1">
      <c r="B193" s="52" t="s">
        <v>2407</v>
      </c>
      <c r="C193" s="52" t="s">
        <v>2408</v>
      </c>
      <c r="D193" s="56" t="s">
        <v>2558</v>
      </c>
      <c r="E193" s="52" t="s">
        <v>2409</v>
      </c>
      <c r="F193" s="52">
        <v>42282</v>
      </c>
    </row>
    <row r="194" spans="2:6" ht="15" customHeight="1">
      <c r="B194" s="53" t="s">
        <v>2410</v>
      </c>
      <c r="C194" s="53" t="s">
        <v>2411</v>
      </c>
      <c r="D194" s="57" t="s">
        <v>2558</v>
      </c>
      <c r="E194" s="53" t="s">
        <v>2412</v>
      </c>
      <c r="F194" s="53">
        <v>42285</v>
      </c>
    </row>
    <row r="195" spans="2:6" ht="15" customHeight="1">
      <c r="B195" s="52" t="s">
        <v>2413</v>
      </c>
      <c r="C195" s="52" t="s">
        <v>2379</v>
      </c>
      <c r="D195" s="56" t="s">
        <v>2558</v>
      </c>
      <c r="E195" s="52" t="s">
        <v>2290</v>
      </c>
      <c r="F195" s="52">
        <v>42312</v>
      </c>
    </row>
    <row r="196" spans="2:6" ht="15" customHeight="1">
      <c r="B196" s="53" t="s">
        <v>2414</v>
      </c>
      <c r="C196" s="53" t="s">
        <v>2415</v>
      </c>
      <c r="D196" s="57" t="s">
        <v>2587</v>
      </c>
      <c r="E196" s="53" t="s">
        <v>1991</v>
      </c>
      <c r="F196" s="53">
        <v>42318</v>
      </c>
    </row>
    <row r="197" spans="2:6" ht="15" customHeight="1">
      <c r="B197" s="52" t="s">
        <v>2416</v>
      </c>
      <c r="C197" s="52" t="s">
        <v>2417</v>
      </c>
      <c r="D197" s="56" t="s">
        <v>2558</v>
      </c>
      <c r="E197" s="52" t="s">
        <v>1996</v>
      </c>
      <c r="F197" s="52">
        <v>42408</v>
      </c>
    </row>
    <row r="198" spans="2:6" ht="15" customHeight="1">
      <c r="B198" s="53" t="s">
        <v>2418</v>
      </c>
      <c r="C198" s="53" t="s">
        <v>2419</v>
      </c>
      <c r="D198" s="57" t="s">
        <v>2558</v>
      </c>
      <c r="E198" s="53" t="s">
        <v>2420</v>
      </c>
      <c r="F198" s="53">
        <v>42417</v>
      </c>
    </row>
    <row r="199" spans="2:6" ht="15" customHeight="1">
      <c r="B199" s="52" t="s">
        <v>2421</v>
      </c>
      <c r="C199" s="52" t="s">
        <v>2422</v>
      </c>
      <c r="D199" s="56" t="s">
        <v>2558</v>
      </c>
      <c r="E199" s="52" t="s">
        <v>2083</v>
      </c>
      <c r="F199" s="52">
        <v>42430</v>
      </c>
    </row>
    <row r="200" spans="2:6" ht="15" customHeight="1">
      <c r="B200" s="53" t="s">
        <v>2423</v>
      </c>
      <c r="C200" s="53" t="s">
        <v>2424</v>
      </c>
      <c r="D200" s="57" t="s">
        <v>2558</v>
      </c>
      <c r="E200" s="53" t="s">
        <v>2425</v>
      </c>
      <c r="F200" s="53">
        <v>42543</v>
      </c>
    </row>
    <row r="201" spans="2:6" ht="15" customHeight="1">
      <c r="B201" s="52" t="s">
        <v>2426</v>
      </c>
      <c r="C201" s="52" t="s">
        <v>2427</v>
      </c>
      <c r="D201" s="56" t="s">
        <v>2558</v>
      </c>
      <c r="E201" s="52" t="s">
        <v>2290</v>
      </c>
      <c r="F201" s="52">
        <v>42557</v>
      </c>
    </row>
    <row r="202" spans="2:6" ht="15" customHeight="1">
      <c r="B202" s="53" t="s">
        <v>2428</v>
      </c>
      <c r="C202" s="53" t="s">
        <v>2429</v>
      </c>
      <c r="D202" s="57" t="s">
        <v>2558</v>
      </c>
      <c r="E202" s="53" t="s">
        <v>1991</v>
      </c>
      <c r="F202" s="53">
        <v>42563</v>
      </c>
    </row>
    <row r="203" spans="2:6" ht="15" customHeight="1">
      <c r="B203" s="52" t="s">
        <v>2430</v>
      </c>
      <c r="C203" s="52" t="s">
        <v>2431</v>
      </c>
      <c r="D203" s="56" t="s">
        <v>2558</v>
      </c>
      <c r="E203" s="52" t="s">
        <v>2420</v>
      </c>
      <c r="F203" s="52">
        <v>42571</v>
      </c>
    </row>
    <row r="204" spans="2:6" ht="15" customHeight="1">
      <c r="B204" s="53" t="s">
        <v>2432</v>
      </c>
      <c r="C204" s="53" t="s">
        <v>2433</v>
      </c>
      <c r="D204" s="57" t="s">
        <v>2558</v>
      </c>
      <c r="E204" s="53" t="s">
        <v>2373</v>
      </c>
      <c r="F204" s="53">
        <v>42585</v>
      </c>
    </row>
    <row r="205" spans="2:6" ht="15" customHeight="1">
      <c r="B205" s="52" t="s">
        <v>2434</v>
      </c>
      <c r="C205" s="52" t="s">
        <v>2415</v>
      </c>
      <c r="D205" s="56" t="s">
        <v>2564</v>
      </c>
      <c r="E205" s="52" t="s">
        <v>1991</v>
      </c>
      <c r="F205" s="52">
        <v>42590</v>
      </c>
    </row>
    <row r="206" spans="2:6" ht="15" customHeight="1">
      <c r="B206" s="53" t="s">
        <v>2435</v>
      </c>
      <c r="C206" s="53" t="s">
        <v>2436</v>
      </c>
      <c r="D206" s="57" t="s">
        <v>2566</v>
      </c>
      <c r="E206" s="53" t="s">
        <v>1991</v>
      </c>
      <c r="F206" s="53">
        <v>42621</v>
      </c>
    </row>
    <row r="207" spans="2:6" ht="15" customHeight="1">
      <c r="B207" s="52" t="s">
        <v>2437</v>
      </c>
      <c r="C207" s="52" t="s">
        <v>2438</v>
      </c>
      <c r="D207" s="56" t="s">
        <v>2558</v>
      </c>
      <c r="E207" s="52" t="s">
        <v>2053</v>
      </c>
      <c r="F207" s="52">
        <v>42625</v>
      </c>
    </row>
    <row r="208" spans="2:6" ht="15" customHeight="1">
      <c r="B208" s="53" t="s">
        <v>2439</v>
      </c>
      <c r="C208" s="53" t="s">
        <v>2285</v>
      </c>
      <c r="D208" s="57" t="s">
        <v>2558</v>
      </c>
      <c r="E208" s="53" t="s">
        <v>2440</v>
      </c>
      <c r="F208" s="53">
        <v>42632</v>
      </c>
    </row>
    <row r="209" spans="2:6" ht="15" customHeight="1">
      <c r="B209" s="52" t="s">
        <v>2441</v>
      </c>
      <c r="C209" s="52" t="s">
        <v>2442</v>
      </c>
      <c r="D209" s="56" t="s">
        <v>2558</v>
      </c>
      <c r="E209" s="52" t="s">
        <v>1996</v>
      </c>
      <c r="F209" s="52">
        <v>42654</v>
      </c>
    </row>
    <row r="210" spans="2:6" ht="15" customHeight="1">
      <c r="B210" s="53" t="s">
        <v>2443</v>
      </c>
      <c r="C210" s="53" t="s">
        <v>2444</v>
      </c>
      <c r="D210" s="57" t="s">
        <v>2558</v>
      </c>
      <c r="E210" s="53"/>
      <c r="F210" s="53">
        <v>42667</v>
      </c>
    </row>
    <row r="211" spans="2:6" ht="15" customHeight="1">
      <c r="B211" s="52" t="s">
        <v>2445</v>
      </c>
      <c r="C211" s="52" t="s">
        <v>2446</v>
      </c>
      <c r="D211" s="56" t="s">
        <v>2558</v>
      </c>
      <c r="E211" s="52" t="s">
        <v>2068</v>
      </c>
      <c r="F211" s="52">
        <v>42668</v>
      </c>
    </row>
    <row r="212" spans="2:6" ht="15" customHeight="1">
      <c r="B212" s="53" t="s">
        <v>2447</v>
      </c>
      <c r="C212" s="53" t="s">
        <v>2604</v>
      </c>
      <c r="D212" s="57" t="s">
        <v>2558</v>
      </c>
      <c r="E212" s="53" t="s">
        <v>1991</v>
      </c>
      <c r="F212" s="53">
        <v>42676</v>
      </c>
    </row>
    <row r="213" spans="2:6" ht="15" customHeight="1">
      <c r="B213" s="52" t="s">
        <v>2448</v>
      </c>
      <c r="C213" s="52" t="s">
        <v>2449</v>
      </c>
      <c r="D213" s="56" t="s">
        <v>2558</v>
      </c>
      <c r="E213" s="52" t="s">
        <v>2261</v>
      </c>
      <c r="F213" s="52">
        <v>42692</v>
      </c>
    </row>
    <row r="214" spans="2:6" ht="15" customHeight="1">
      <c r="B214" s="53" t="s">
        <v>2450</v>
      </c>
      <c r="C214" s="53" t="s">
        <v>2451</v>
      </c>
      <c r="D214" s="57" t="s">
        <v>2558</v>
      </c>
      <c r="E214" s="53" t="s">
        <v>2452</v>
      </c>
      <c r="F214" s="53">
        <v>42704</v>
      </c>
    </row>
    <row r="215" spans="2:6" ht="15" customHeight="1">
      <c r="B215" s="52" t="s">
        <v>2453</v>
      </c>
      <c r="C215" s="52" t="s">
        <v>2454</v>
      </c>
      <c r="D215" s="56" t="s">
        <v>2558</v>
      </c>
      <c r="E215" s="52" t="s">
        <v>2373</v>
      </c>
      <c r="F215" s="52">
        <v>42753</v>
      </c>
    </row>
    <row r="216" spans="2:6" ht="15" customHeight="1">
      <c r="B216" s="53" t="s">
        <v>2455</v>
      </c>
      <c r="C216" s="53" t="s">
        <v>2456</v>
      </c>
      <c r="D216" s="57" t="s">
        <v>2558</v>
      </c>
      <c r="E216" s="53" t="s">
        <v>1991</v>
      </c>
      <c r="F216" s="53">
        <v>42802</v>
      </c>
    </row>
    <row r="217" spans="2:6" ht="15" customHeight="1">
      <c r="B217" s="52" t="s">
        <v>2457</v>
      </c>
      <c r="C217" s="52" t="s">
        <v>2458</v>
      </c>
      <c r="D217" s="56" t="s">
        <v>2558</v>
      </c>
      <c r="E217" s="52" t="s">
        <v>2083</v>
      </c>
      <c r="F217" s="52">
        <v>42815</v>
      </c>
    </row>
    <row r="218" spans="2:6" ht="15" customHeight="1">
      <c r="B218" s="53" t="s">
        <v>2459</v>
      </c>
      <c r="C218" s="53" t="s">
        <v>2460</v>
      </c>
      <c r="D218" s="57" t="s">
        <v>2558</v>
      </c>
      <c r="E218" s="53"/>
      <c r="F218" s="53">
        <v>42860</v>
      </c>
    </row>
    <row r="219" spans="2:6" ht="15" customHeight="1">
      <c r="B219" s="52" t="s">
        <v>2461</v>
      </c>
      <c r="C219" s="52" t="s">
        <v>2315</v>
      </c>
      <c r="D219" s="56" t="s">
        <v>2558</v>
      </c>
      <c r="E219" s="52"/>
      <c r="F219" s="52">
        <v>42898</v>
      </c>
    </row>
    <row r="220" spans="2:6" ht="15" customHeight="1">
      <c r="B220" s="53" t="s">
        <v>2462</v>
      </c>
      <c r="C220" s="53" t="s">
        <v>2093</v>
      </c>
      <c r="D220" s="57" t="s">
        <v>2558</v>
      </c>
      <c r="E220" s="53" t="s">
        <v>1996</v>
      </c>
      <c r="F220" s="53">
        <v>42902</v>
      </c>
    </row>
    <row r="221" spans="2:6" ht="15" customHeight="1">
      <c r="B221" s="52" t="s">
        <v>2463</v>
      </c>
      <c r="C221" s="52" t="s">
        <v>2464</v>
      </c>
      <c r="D221" s="56" t="s">
        <v>2558</v>
      </c>
      <c r="E221" s="52" t="s">
        <v>1991</v>
      </c>
      <c r="F221" s="52">
        <v>43019</v>
      </c>
    </row>
    <row r="222" spans="2:6" ht="15" customHeight="1">
      <c r="B222" s="53" t="s">
        <v>2465</v>
      </c>
      <c r="C222" s="53" t="s">
        <v>2466</v>
      </c>
      <c r="D222" s="57" t="s">
        <v>2558</v>
      </c>
      <c r="E222" s="53" t="s">
        <v>2467</v>
      </c>
      <c r="F222" s="53">
        <v>43033</v>
      </c>
    </row>
    <row r="223" spans="2:6" ht="15" customHeight="1">
      <c r="B223" s="52" t="s">
        <v>2468</v>
      </c>
      <c r="C223" s="52" t="s">
        <v>2469</v>
      </c>
      <c r="D223" s="56" t="s">
        <v>2558</v>
      </c>
      <c r="E223" s="52" t="s">
        <v>2470</v>
      </c>
      <c r="F223" s="52">
        <v>43040</v>
      </c>
    </row>
    <row r="224" spans="2:6" ht="15" customHeight="1">
      <c r="B224" s="53" t="s">
        <v>2471</v>
      </c>
      <c r="C224" s="53" t="s">
        <v>2472</v>
      </c>
      <c r="D224" s="57" t="s">
        <v>2558</v>
      </c>
      <c r="E224" s="53"/>
      <c r="F224" s="53">
        <v>43047</v>
      </c>
    </row>
    <row r="225" spans="2:6" ht="15" customHeight="1">
      <c r="B225" s="52" t="s">
        <v>2473</v>
      </c>
      <c r="C225" s="52" t="s">
        <v>2474</v>
      </c>
      <c r="D225" s="56" t="s">
        <v>2558</v>
      </c>
      <c r="E225" s="52" t="s">
        <v>2475</v>
      </c>
      <c r="F225" s="52">
        <v>43185</v>
      </c>
    </row>
    <row r="226" spans="2:6" ht="15" customHeight="1">
      <c r="B226" s="53" t="s">
        <v>2476</v>
      </c>
      <c r="C226" s="53" t="s">
        <v>2477</v>
      </c>
      <c r="D226" s="57" t="s">
        <v>2558</v>
      </c>
      <c r="E226" s="53" t="s">
        <v>1991</v>
      </c>
      <c r="F226" s="53">
        <v>43290</v>
      </c>
    </row>
    <row r="227" spans="2:6" ht="15" customHeight="1">
      <c r="B227" s="52" t="s">
        <v>2478</v>
      </c>
      <c r="C227" s="52" t="s">
        <v>2479</v>
      </c>
      <c r="D227" s="56" t="s">
        <v>2558</v>
      </c>
      <c r="E227" s="52" t="s">
        <v>1991</v>
      </c>
      <c r="F227" s="52">
        <v>43327</v>
      </c>
    </row>
    <row r="228" spans="2:6" ht="15" customHeight="1">
      <c r="B228" s="53" t="s">
        <v>2480</v>
      </c>
      <c r="C228" s="53" t="s">
        <v>2481</v>
      </c>
      <c r="D228" s="57" t="s">
        <v>2558</v>
      </c>
      <c r="E228" s="53" t="s">
        <v>2068</v>
      </c>
      <c r="F228" s="53">
        <v>43333</v>
      </c>
    </row>
    <row r="229" spans="2:6" ht="15" customHeight="1">
      <c r="B229" s="52" t="s">
        <v>2482</v>
      </c>
      <c r="C229" s="52" t="s">
        <v>2483</v>
      </c>
      <c r="D229" s="56" t="s">
        <v>2558</v>
      </c>
      <c r="E229" s="52" t="s">
        <v>1981</v>
      </c>
      <c r="F229" s="52">
        <v>43353</v>
      </c>
    </row>
    <row r="230" spans="2:6" ht="15" customHeight="1">
      <c r="B230" s="53" t="s">
        <v>2484</v>
      </c>
      <c r="C230" s="53" t="s">
        <v>2485</v>
      </c>
      <c r="D230" s="57" t="s">
        <v>2558</v>
      </c>
      <c r="E230" s="53"/>
      <c r="F230" s="53">
        <v>43355</v>
      </c>
    </row>
    <row r="231" spans="2:6" ht="15" customHeight="1">
      <c r="B231" s="52" t="s">
        <v>2486</v>
      </c>
      <c r="C231" s="52" t="s">
        <v>2487</v>
      </c>
      <c r="D231" s="56" t="s">
        <v>2558</v>
      </c>
      <c r="E231" s="52" t="s">
        <v>2488</v>
      </c>
      <c r="F231" s="52">
        <v>43368</v>
      </c>
    </row>
    <row r="232" spans="2:6" ht="15" customHeight="1">
      <c r="B232" s="53" t="s">
        <v>2489</v>
      </c>
      <c r="C232" s="53" t="s">
        <v>2605</v>
      </c>
      <c r="D232" s="57" t="s">
        <v>2583</v>
      </c>
      <c r="E232" s="53" t="s">
        <v>2053</v>
      </c>
      <c r="F232" s="53">
        <v>43384</v>
      </c>
    </row>
    <row r="233" spans="2:6" ht="15" customHeight="1">
      <c r="B233" s="52" t="s">
        <v>2822</v>
      </c>
      <c r="C233" s="52" t="s">
        <v>2490</v>
      </c>
      <c r="D233" s="56" t="s">
        <v>2558</v>
      </c>
      <c r="E233" s="52" t="s">
        <v>1991</v>
      </c>
      <c r="F233" s="52">
        <v>43424</v>
      </c>
    </row>
    <row r="234" spans="2:6" ht="15" customHeight="1">
      <c r="B234" s="53" t="s">
        <v>2491</v>
      </c>
      <c r="C234" s="53" t="s">
        <v>2492</v>
      </c>
      <c r="D234" s="57" t="s">
        <v>2588</v>
      </c>
      <c r="E234" s="53" t="s">
        <v>2440</v>
      </c>
      <c r="F234" s="53">
        <v>43502</v>
      </c>
    </row>
    <row r="235" spans="2:6" ht="15" customHeight="1">
      <c r="B235" s="52" t="s">
        <v>2493</v>
      </c>
      <c r="C235" s="52" t="s">
        <v>2494</v>
      </c>
      <c r="D235" s="56" t="s">
        <v>2589</v>
      </c>
      <c r="E235" s="52" t="s">
        <v>1991</v>
      </c>
      <c r="F235" s="52">
        <v>43515</v>
      </c>
    </row>
    <row r="236" spans="2:6" ht="15" customHeight="1">
      <c r="B236" s="53" t="s">
        <v>2495</v>
      </c>
      <c r="C236" s="53" t="s">
        <v>1997</v>
      </c>
      <c r="D236" s="57" t="s">
        <v>2558</v>
      </c>
      <c r="E236" s="53" t="s">
        <v>1996</v>
      </c>
      <c r="F236" s="53">
        <v>43529</v>
      </c>
    </row>
    <row r="237" spans="2:6" ht="15" customHeight="1">
      <c r="B237" s="52" t="s">
        <v>2496</v>
      </c>
      <c r="C237" s="52" t="s">
        <v>2497</v>
      </c>
      <c r="D237" s="56" t="s">
        <v>2558</v>
      </c>
      <c r="E237" s="52" t="s">
        <v>1991</v>
      </c>
      <c r="F237" s="52">
        <v>43655</v>
      </c>
    </row>
    <row r="238" spans="2:6" ht="15" customHeight="1">
      <c r="B238" s="53" t="s">
        <v>2498</v>
      </c>
      <c r="C238" s="53" t="s">
        <v>2499</v>
      </c>
      <c r="D238" s="57" t="s">
        <v>2558</v>
      </c>
      <c r="E238" s="53" t="s">
        <v>2488</v>
      </c>
      <c r="F238" s="53">
        <v>43692</v>
      </c>
    </row>
    <row r="239" spans="2:6" ht="15" customHeight="1">
      <c r="B239" s="52" t="s">
        <v>2500</v>
      </c>
      <c r="C239" s="52" t="s">
        <v>2501</v>
      </c>
      <c r="D239" s="56" t="s">
        <v>2558</v>
      </c>
      <c r="E239" s="52" t="s">
        <v>1991</v>
      </c>
      <c r="F239" s="52">
        <v>43726</v>
      </c>
    </row>
    <row r="240" spans="2:6" ht="15" customHeight="1">
      <c r="B240" s="53" t="s">
        <v>2502</v>
      </c>
      <c r="C240" s="53" t="s">
        <v>2503</v>
      </c>
      <c r="D240" s="57" t="s">
        <v>2558</v>
      </c>
      <c r="E240" s="53" t="s">
        <v>2504</v>
      </c>
      <c r="F240" s="53">
        <v>43818</v>
      </c>
    </row>
    <row r="241" spans="2:6" ht="15" customHeight="1">
      <c r="B241" s="52" t="s">
        <v>2505</v>
      </c>
      <c r="C241" s="52" t="s">
        <v>2506</v>
      </c>
      <c r="D241" s="56" t="s">
        <v>2558</v>
      </c>
      <c r="E241" s="52" t="s">
        <v>1991</v>
      </c>
      <c r="F241" s="52">
        <v>43844</v>
      </c>
    </row>
    <row r="242" spans="2:6" ht="15" customHeight="1">
      <c r="B242" s="53" t="s">
        <v>2507</v>
      </c>
      <c r="C242" s="53" t="s">
        <v>2508</v>
      </c>
      <c r="D242" s="57" t="s">
        <v>2590</v>
      </c>
      <c r="E242" s="53" t="s">
        <v>2053</v>
      </c>
      <c r="F242" s="53">
        <v>43845</v>
      </c>
    </row>
    <row r="243" spans="2:6" ht="15" customHeight="1">
      <c r="B243" s="52" t="s">
        <v>2509</v>
      </c>
      <c r="C243" s="52" t="s">
        <v>2510</v>
      </c>
      <c r="D243" s="56" t="s">
        <v>2558</v>
      </c>
      <c r="E243" s="52" t="s">
        <v>1991</v>
      </c>
      <c r="F243" s="52">
        <v>43852</v>
      </c>
    </row>
    <row r="244" spans="2:6" ht="15" customHeight="1">
      <c r="B244" s="53" t="s">
        <v>2511</v>
      </c>
      <c r="C244" s="53" t="s">
        <v>2512</v>
      </c>
      <c r="D244" s="57" t="s">
        <v>2591</v>
      </c>
      <c r="E244" s="53"/>
      <c r="F244" s="53">
        <v>44012</v>
      </c>
    </row>
    <row r="245" spans="2:6" ht="15" customHeight="1">
      <c r="B245" s="52" t="s">
        <v>2513</v>
      </c>
      <c r="C245" s="52" t="s">
        <v>2514</v>
      </c>
      <c r="D245" s="56" t="s">
        <v>2558</v>
      </c>
      <c r="E245" s="52" t="s">
        <v>1991</v>
      </c>
      <c r="F245" s="52">
        <v>44026</v>
      </c>
    </row>
    <row r="246" spans="2:6" ht="15" customHeight="1">
      <c r="B246" s="53" t="s">
        <v>2515</v>
      </c>
      <c r="C246" s="53" t="s">
        <v>1989</v>
      </c>
      <c r="D246" s="57" t="s">
        <v>2558</v>
      </c>
      <c r="E246" s="53" t="s">
        <v>1991</v>
      </c>
      <c r="F246" s="53">
        <v>44054</v>
      </c>
    </row>
    <row r="247" spans="2:6" ht="15" customHeight="1">
      <c r="B247" s="52" t="s">
        <v>2516</v>
      </c>
      <c r="C247" s="52" t="s">
        <v>2517</v>
      </c>
      <c r="D247" s="56" t="s">
        <v>2558</v>
      </c>
      <c r="E247" s="52" t="s">
        <v>2518</v>
      </c>
      <c r="F247" s="52">
        <v>44180</v>
      </c>
    </row>
    <row r="248" spans="2:6" ht="15" customHeight="1">
      <c r="B248" s="53" t="s">
        <v>2519</v>
      </c>
      <c r="C248" s="53" t="s">
        <v>2520</v>
      </c>
      <c r="D248" s="57" t="s">
        <v>2558</v>
      </c>
      <c r="E248" s="53" t="s">
        <v>1991</v>
      </c>
      <c r="F248" s="53">
        <v>44187</v>
      </c>
    </row>
    <row r="249" spans="2:6" ht="15" customHeight="1">
      <c r="B249" s="52" t="s">
        <v>2521</v>
      </c>
      <c r="C249" s="52" t="s">
        <v>2522</v>
      </c>
      <c r="D249" s="56" t="s">
        <v>2558</v>
      </c>
      <c r="E249" s="52" t="s">
        <v>2523</v>
      </c>
      <c r="F249" s="52">
        <v>44208</v>
      </c>
    </row>
    <row r="250" spans="2:6" ht="15" customHeight="1">
      <c r="B250" s="53" t="s">
        <v>2524</v>
      </c>
      <c r="C250" s="53" t="s">
        <v>2525</v>
      </c>
      <c r="D250" s="57" t="s">
        <v>2558</v>
      </c>
      <c r="E250" s="53" t="s">
        <v>2526</v>
      </c>
      <c r="F250" s="53">
        <v>44230</v>
      </c>
    </row>
    <row r="251" spans="2:6" ht="15" customHeight="1">
      <c r="B251" s="52" t="s">
        <v>2527</v>
      </c>
      <c r="C251" s="52" t="s">
        <v>2327</v>
      </c>
      <c r="D251" s="56" t="s">
        <v>2564</v>
      </c>
      <c r="E251" s="52" t="s">
        <v>1996</v>
      </c>
      <c r="F251" s="52">
        <v>44245</v>
      </c>
    </row>
    <row r="252" spans="2:6" ht="15" customHeight="1">
      <c r="B252" s="53" t="s">
        <v>2528</v>
      </c>
      <c r="C252" s="53" t="s">
        <v>2529</v>
      </c>
      <c r="D252" s="57" t="s">
        <v>2558</v>
      </c>
      <c r="E252" s="53" t="s">
        <v>2530</v>
      </c>
      <c r="F252" s="53">
        <v>44264</v>
      </c>
    </row>
    <row r="253" spans="2:6" ht="15" customHeight="1">
      <c r="B253" s="52" t="s">
        <v>2531</v>
      </c>
      <c r="C253" s="52" t="s">
        <v>2532</v>
      </c>
      <c r="D253" s="56" t="s">
        <v>2558</v>
      </c>
      <c r="E253" s="52" t="s">
        <v>2316</v>
      </c>
      <c r="F253" s="52">
        <v>44487</v>
      </c>
    </row>
    <row r="254" spans="2:6" ht="15" customHeight="1">
      <c r="B254" s="53" t="s">
        <v>2533</v>
      </c>
      <c r="C254" s="53" t="s">
        <v>2534</v>
      </c>
      <c r="D254" s="57" t="s">
        <v>2584</v>
      </c>
      <c r="E254" s="53" t="s">
        <v>1991</v>
      </c>
      <c r="F254" s="53">
        <v>44565</v>
      </c>
    </row>
    <row r="255" spans="2:6" ht="15" customHeight="1">
      <c r="B255" s="52" t="s">
        <v>2535</v>
      </c>
      <c r="C255" s="52" t="s">
        <v>2534</v>
      </c>
      <c r="D255" s="56" t="s">
        <v>2592</v>
      </c>
      <c r="E255" s="52" t="s">
        <v>1991</v>
      </c>
      <c r="F255" s="52">
        <v>44628</v>
      </c>
    </row>
    <row r="256" spans="2:6" ht="15" customHeight="1">
      <c r="B256" s="53" t="s">
        <v>2536</v>
      </c>
      <c r="C256" s="53" t="s">
        <v>2537</v>
      </c>
      <c r="D256" s="57" t="s">
        <v>2593</v>
      </c>
      <c r="E256" s="53"/>
      <c r="F256" s="53">
        <v>44650</v>
      </c>
    </row>
    <row r="257" spans="2:6" ht="15" customHeight="1">
      <c r="B257" s="52" t="s">
        <v>2538</v>
      </c>
      <c r="C257" s="52" t="s">
        <v>2539</v>
      </c>
      <c r="D257" s="56" t="s">
        <v>2558</v>
      </c>
      <c r="E257" s="52" t="s">
        <v>2540</v>
      </c>
      <c r="F257" s="52">
        <v>44663</v>
      </c>
    </row>
    <row r="258" spans="2:6" ht="15" customHeight="1">
      <c r="B258" s="53" t="s">
        <v>2541</v>
      </c>
      <c r="C258" s="53" t="s">
        <v>2542</v>
      </c>
      <c r="D258" s="57" t="s">
        <v>2558</v>
      </c>
      <c r="E258" s="53" t="s">
        <v>1991</v>
      </c>
      <c r="F258" s="53">
        <v>44698</v>
      </c>
    </row>
    <row r="259" spans="2:6" ht="15" customHeight="1">
      <c r="B259" s="52" t="s">
        <v>2543</v>
      </c>
      <c r="C259" s="52" t="s">
        <v>2544</v>
      </c>
      <c r="D259" s="56" t="s">
        <v>2558</v>
      </c>
      <c r="E259" s="52" t="s">
        <v>1991</v>
      </c>
      <c r="F259" s="52">
        <v>44720</v>
      </c>
    </row>
    <row r="260" spans="2:6" ht="15" customHeight="1">
      <c r="B260" s="53" t="s">
        <v>2545</v>
      </c>
      <c r="C260" s="53" t="s">
        <v>2315</v>
      </c>
      <c r="D260" s="57" t="s">
        <v>2564</v>
      </c>
      <c r="E260" s="53" t="s">
        <v>1991</v>
      </c>
      <c r="F260" s="53">
        <v>44761</v>
      </c>
    </row>
    <row r="261" spans="2:6" ht="15" customHeight="1">
      <c r="B261" s="52" t="s">
        <v>2546</v>
      </c>
      <c r="C261" s="52" t="s">
        <v>2547</v>
      </c>
      <c r="D261" s="56" t="s">
        <v>2558</v>
      </c>
      <c r="E261" s="52" t="s">
        <v>2053</v>
      </c>
      <c r="F261" s="52">
        <v>44817</v>
      </c>
    </row>
    <row r="262" spans="2:6" ht="15" customHeight="1">
      <c r="B262" s="53" t="s">
        <v>2613</v>
      </c>
      <c r="C262" s="53" t="s">
        <v>2614</v>
      </c>
      <c r="D262" s="57" t="s">
        <v>2558</v>
      </c>
      <c r="E262" s="53" t="s">
        <v>2053</v>
      </c>
      <c r="F262" s="53">
        <v>44824</v>
      </c>
    </row>
    <row r="263" spans="2:6" ht="15" customHeight="1">
      <c r="B263" s="52" t="s">
        <v>2548</v>
      </c>
      <c r="C263" s="52" t="s">
        <v>2549</v>
      </c>
      <c r="D263" s="56" t="s">
        <v>2558</v>
      </c>
      <c r="E263" s="52" t="s">
        <v>2550</v>
      </c>
      <c r="F263" s="52">
        <v>44839</v>
      </c>
    </row>
    <row r="264" spans="2:6" ht="15" customHeight="1">
      <c r="B264" s="53" t="s">
        <v>2551</v>
      </c>
      <c r="C264" s="53" t="s">
        <v>2483</v>
      </c>
      <c r="D264" s="57" t="s">
        <v>2558</v>
      </c>
      <c r="E264" s="53" t="s">
        <v>154</v>
      </c>
      <c r="F264" s="53">
        <v>44880</v>
      </c>
    </row>
    <row r="265" spans="2:6" ht="15" customHeight="1">
      <c r="B265" s="52" t="s">
        <v>2607</v>
      </c>
      <c r="C265" s="52" t="s">
        <v>2552</v>
      </c>
      <c r="D265" s="56" t="s">
        <v>2558</v>
      </c>
      <c r="E265" s="52" t="s">
        <v>2540</v>
      </c>
      <c r="F265" s="52">
        <v>44902</v>
      </c>
    </row>
    <row r="266" spans="2:6" ht="15" customHeight="1">
      <c r="B266" s="53" t="s">
        <v>2553</v>
      </c>
      <c r="C266" s="53" t="s">
        <v>2315</v>
      </c>
      <c r="D266" s="57" t="s">
        <v>2558</v>
      </c>
      <c r="E266" s="53" t="s">
        <v>2554</v>
      </c>
      <c r="F266" s="53">
        <v>45007</v>
      </c>
    </row>
    <row r="267" spans="2:6" ht="15" customHeight="1">
      <c r="B267" s="52" t="s">
        <v>2611</v>
      </c>
      <c r="C267" s="52" t="s">
        <v>2612</v>
      </c>
      <c r="D267" s="56" t="s">
        <v>2558</v>
      </c>
      <c r="E267" s="52" t="s">
        <v>1991</v>
      </c>
      <c r="F267" s="52">
        <v>45279</v>
      </c>
    </row>
    <row r="268" spans="2:6" ht="15" customHeight="1">
      <c r="B268" s="53" t="s">
        <v>2555</v>
      </c>
      <c r="C268" s="53" t="s">
        <v>2556</v>
      </c>
      <c r="D268" s="57" t="s">
        <v>2558</v>
      </c>
      <c r="E268" s="53" t="s">
        <v>2557</v>
      </c>
      <c r="F268" s="53">
        <v>45055</v>
      </c>
    </row>
    <row r="269" spans="2:6">
      <c r="B269" s="52" t="s">
        <v>2608</v>
      </c>
      <c r="C269" s="52" t="s">
        <v>2609</v>
      </c>
      <c r="D269" s="56" t="s">
        <v>2610</v>
      </c>
      <c r="E269" s="52" t="s">
        <v>1991</v>
      </c>
      <c r="F269" s="52">
        <v>45718</v>
      </c>
    </row>
  </sheetData>
  <hyperlinks>
    <hyperlink ref="B66"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4" r:id="rId4" display="https://www.mirrorreview.com/ai-and-blogging/" xr:uid="{C3CA6A53-56D7-4ECA-87D8-1B8E45A499D0}"/>
    <hyperlink ref="C42" r:id="rId5" display="https://www.mirrorreview.com/3d-modeling-software/" xr:uid="{9F672D8A-CB2D-4054-87A6-FFF759B52EEF}"/>
    <hyperlink ref="C96" r:id="rId6" display="https://www.mirrorreview.com/e-books-vs-print/" xr:uid="{4393EFEE-2907-4D1F-89BD-FA88BAC700EC}"/>
    <hyperlink ref="C110" r:id="rId7" display="https://www.mirrorreview.com/face-recognition/" xr:uid="{54A4650E-DA8F-4DE8-96ED-5D9C7E45B8B8}"/>
    <hyperlink ref="C205" r:id="rId8" display="https://www.mirrorreview.com/cloud-computing-in-software-development/" xr:uid="{09BD20E4-6FFF-47E5-8B3D-AFD2CE939320}"/>
    <hyperlink ref="C241" r:id="rId9" display="https://www.mirrorreview.com/iot-mobile-app-development/" xr:uid="{C3689173-E305-42B6-8349-840A7374D42E}"/>
    <hyperlink ref="E72" r:id="rId10" display="https://picasa.google.co.in/" xr:uid="{F5A701DC-7E29-448E-90C7-90DB0A625B30}"/>
    <hyperlink ref="E98"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A2" sqref="A2"/>
    </sheetView>
  </sheetViews>
  <sheetFormatPr defaultColWidth="9.140625" defaultRowHeight="14.25"/>
  <cols>
    <col min="1" max="1" width="3" style="1" customWidth="1"/>
    <col min="2" max="16384" width="9.140625" style="1"/>
  </cols>
  <sheetData>
    <row r="1" spans="1:1" ht="15">
      <c r="A1" s="2" t="s">
        <v>2826</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2025-11-21T08:12:24Z</dcterms:modified>
</cp:coreProperties>
</file>