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1E019B6C-0237-4972-8A1F-F49C760FD71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82" i="2" l="1"/>
  <c r="CZ91" i="2"/>
  <c r="CU90" i="2"/>
  <c r="CT90" i="2"/>
  <c r="CR72" i="2"/>
  <c r="CS72" i="2" s="1"/>
  <c r="CT72" i="2" s="1"/>
  <c r="CU72" i="2" s="1"/>
  <c r="CV72" i="2" s="1"/>
  <c r="CW72" i="2" s="1"/>
  <c r="CX72" i="2" s="1"/>
  <c r="CY72" i="2" s="1"/>
  <c r="CZ72" i="2" s="1"/>
  <c r="CQ72" i="2"/>
  <c r="CQ70" i="2"/>
  <c r="CR64" i="2"/>
  <c r="CS64" i="2" s="1"/>
  <c r="CT64" i="2" s="1"/>
  <c r="CU64" i="2" s="1"/>
  <c r="CV64" i="2" s="1"/>
  <c r="CW64" i="2" s="1"/>
  <c r="CX64" i="2" s="1"/>
  <c r="CY64" i="2" s="1"/>
  <c r="CZ64" i="2" s="1"/>
  <c r="CQ64" i="2"/>
  <c r="CC61" i="2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P86" i="2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CR7" i="2"/>
  <c r="CR27" i="2" s="1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66" i="2" l="1"/>
  <c r="CQ62" i="2"/>
  <c r="CQ63" i="2" s="1"/>
  <c r="CQ65" i="2"/>
  <c r="CM73" i="2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Q67" i="2" l="1"/>
  <c r="CQ68" i="2" s="1"/>
  <c r="CR22" i="2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90" i="2" l="1"/>
  <c r="CR91" i="2" s="1"/>
  <c r="CQ73" i="2"/>
  <c r="CQ74" i="2" s="1"/>
  <c r="CQ75" i="2" s="1"/>
  <c r="CR66" i="2"/>
  <c r="CR62" i="2"/>
  <c r="CR63" i="2" s="1"/>
  <c r="CR65" i="2"/>
  <c r="CN77" i="2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Q86" i="2" l="1"/>
  <c r="CR70" i="2" s="1"/>
  <c r="CQ84" i="2"/>
  <c r="CR67" i="2"/>
  <c r="CR68" i="2" s="1"/>
  <c r="CS65" i="2"/>
  <c r="CS66" i="2"/>
  <c r="CS62" i="2"/>
  <c r="CS63" i="2" s="1"/>
  <c r="CT22" i="2"/>
  <c r="CT61" i="2" s="1"/>
  <c r="CT40" i="2"/>
  <c r="CS42" i="2"/>
  <c r="CU20" i="2"/>
  <c r="CW12" i="2"/>
  <c r="CV32" i="2"/>
  <c r="CV13" i="2" s="1"/>
  <c r="CV27" i="2"/>
  <c r="CX5" i="2"/>
  <c r="CW7" i="2"/>
  <c r="CR73" i="2" l="1"/>
  <c r="CR74" i="2" s="1"/>
  <c r="CR75" i="2" s="1"/>
  <c r="CR82" i="2"/>
  <c r="CS67" i="2"/>
  <c r="CS68" i="2" s="1"/>
  <c r="CS82" i="2" s="1"/>
  <c r="CT62" i="2"/>
  <c r="CT63" i="2" s="1"/>
  <c r="CT66" i="2"/>
  <c r="CT65" i="2"/>
  <c r="CU22" i="2"/>
  <c r="CU61" i="2" s="1"/>
  <c r="CU40" i="2"/>
  <c r="CT42" i="2"/>
  <c r="CV20" i="2"/>
  <c r="CX12" i="2"/>
  <c r="CW32" i="2"/>
  <c r="CW13" i="2" s="1"/>
  <c r="CY5" i="2"/>
  <c r="CX7" i="2"/>
  <c r="CW27" i="2"/>
  <c r="CR84" i="2" l="1"/>
  <c r="CR86" i="2"/>
  <c r="CS70" i="2" s="1"/>
  <c r="CS73" i="2" s="1"/>
  <c r="CS74" i="2" s="1"/>
  <c r="CS75" i="2" s="1"/>
  <c r="CT67" i="2"/>
  <c r="CT68" i="2" s="1"/>
  <c r="CT82" i="2" s="1"/>
  <c r="CU66" i="2"/>
  <c r="CU62" i="2"/>
  <c r="CU63" i="2" s="1"/>
  <c r="CU65" i="2"/>
  <c r="CV22" i="2"/>
  <c r="CV61" i="2" s="1"/>
  <c r="CV40" i="2"/>
  <c r="CU42" i="2"/>
  <c r="CW20" i="2"/>
  <c r="CY12" i="2"/>
  <c r="CX32" i="2"/>
  <c r="CX13" i="2" s="1"/>
  <c r="CX27" i="2"/>
  <c r="CZ5" i="2"/>
  <c r="CZ7" i="2" s="1"/>
  <c r="CY7" i="2"/>
  <c r="CS84" i="2" l="1"/>
  <c r="CS86" i="2"/>
  <c r="CT70" i="2" s="1"/>
  <c r="CT73" i="2" s="1"/>
  <c r="CT74" i="2" s="1"/>
  <c r="CT75" i="2" s="1"/>
  <c r="CU67" i="2"/>
  <c r="CU68" i="2" s="1"/>
  <c r="CU82" i="2" s="1"/>
  <c r="CV65" i="2"/>
  <c r="CV66" i="2"/>
  <c r="CV62" i="2"/>
  <c r="CV63" i="2" s="1"/>
  <c r="CW22" i="2"/>
  <c r="CW61" i="2" s="1"/>
  <c r="CW40" i="2"/>
  <c r="CV42" i="2"/>
  <c r="CX20" i="2"/>
  <c r="CZ12" i="2"/>
  <c r="CZ32" i="2" s="1"/>
  <c r="CY32" i="2"/>
  <c r="CY13" i="2" s="1"/>
  <c r="CZ27" i="2"/>
  <c r="CY27" i="2"/>
  <c r="CT86" i="2" l="1"/>
  <c r="CU70" i="2" s="1"/>
  <c r="CU73" i="2" s="1"/>
  <c r="CU74" i="2" s="1"/>
  <c r="CU75" i="2" s="1"/>
  <c r="CT84" i="2"/>
  <c r="CV67" i="2"/>
  <c r="CV68" i="2" s="1"/>
  <c r="CV82" i="2" s="1"/>
  <c r="CW66" i="2"/>
  <c r="CW65" i="2"/>
  <c r="CW62" i="2"/>
  <c r="CW63" i="2" s="1"/>
  <c r="CX22" i="2"/>
  <c r="CX61" i="2" s="1"/>
  <c r="CX40" i="2"/>
  <c r="CW42" i="2"/>
  <c r="CZ13" i="2"/>
  <c r="CZ20" i="2" s="1"/>
  <c r="CY20" i="2"/>
  <c r="CW67" i="2" l="1"/>
  <c r="CW68" i="2" s="1"/>
  <c r="CW82" i="2" s="1"/>
  <c r="CU86" i="2"/>
  <c r="CV70" i="2" s="1"/>
  <c r="CV73" i="2" s="1"/>
  <c r="CV74" i="2" s="1"/>
  <c r="CV75" i="2" s="1"/>
  <c r="CU84" i="2"/>
  <c r="CX65" i="2"/>
  <c r="CX62" i="2"/>
  <c r="CX63" i="2" s="1"/>
  <c r="CX66" i="2"/>
  <c r="CY22" i="2"/>
  <c r="CY61" i="2" s="1"/>
  <c r="CY40" i="2"/>
  <c r="CZ22" i="2"/>
  <c r="CZ61" i="2" s="1"/>
  <c r="CZ40" i="2"/>
  <c r="CX42" i="2"/>
  <c r="CV86" i="2" l="1"/>
  <c r="CW70" i="2" s="1"/>
  <c r="CW73" i="2" s="1"/>
  <c r="CW74" i="2" s="1"/>
  <c r="CW75" i="2" s="1"/>
  <c r="CV84" i="2"/>
  <c r="CX67" i="2"/>
  <c r="CX68" i="2" s="1"/>
  <c r="CX82" i="2" s="1"/>
  <c r="CY62" i="2"/>
  <c r="CY63" i="2" s="1"/>
  <c r="CY66" i="2"/>
  <c r="CY65" i="2"/>
  <c r="CZ62" i="2"/>
  <c r="CZ63" i="2" s="1"/>
  <c r="CZ66" i="2"/>
  <c r="CZ65" i="2"/>
  <c r="CZ42" i="2"/>
  <c r="CY42" i="2"/>
  <c r="CW86" i="2" l="1"/>
  <c r="CX70" i="2" s="1"/>
  <c r="CX73" i="2" s="1"/>
  <c r="CX74" i="2" s="1"/>
  <c r="CX75" i="2" s="1"/>
  <c r="CW84" i="2"/>
  <c r="CY67" i="2"/>
  <c r="CY68" i="2" s="1"/>
  <c r="CY82" i="2" s="1"/>
  <c r="CZ67" i="2"/>
  <c r="CZ68" i="2" s="1"/>
  <c r="CZ82" i="2" s="1"/>
  <c r="CQ8" i="2"/>
  <c r="CR8" i="2" s="1"/>
  <c r="CS8" i="2" s="1"/>
  <c r="CT8" i="2" s="1"/>
  <c r="CU8" i="2" s="1"/>
  <c r="CV8" i="2" s="1"/>
  <c r="CW8" i="2" s="1"/>
  <c r="CX8" i="2" s="1"/>
  <c r="CY8" i="2" s="1"/>
  <c r="CZ8" i="2" s="1"/>
  <c r="CX86" i="2" l="1"/>
  <c r="CY70" i="2" s="1"/>
  <c r="CY73" i="2" s="1"/>
  <c r="CY74" i="2" s="1"/>
  <c r="CY75" i="2" s="1"/>
  <c r="CX84" i="2"/>
  <c r="CQ40" i="2"/>
  <c r="CY86" i="2" l="1"/>
  <c r="CZ70" i="2" s="1"/>
  <c r="CZ73" i="2" s="1"/>
  <c r="CZ74" i="2" s="1"/>
  <c r="CZ75" i="2" s="1"/>
  <c r="CY84" i="2"/>
  <c r="CZ84" i="2" l="1"/>
  <c r="DA75" i="2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s="1"/>
  <c r="EL75" i="2" s="1"/>
  <c r="EM75" i="2" s="1"/>
  <c r="EN75" i="2" s="1"/>
  <c r="EO75" i="2" s="1"/>
  <c r="EP75" i="2" s="1"/>
  <c r="EQ75" i="2" s="1"/>
  <c r="CZ86" i="2"/>
  <c r="ER75" i="2" l="1"/>
  <c r="ES75" i="2" s="1"/>
  <c r="ET75" i="2" l="1"/>
  <c r="EU75" i="2" s="1"/>
  <c r="EV75" i="2" s="1"/>
  <c r="EW75" i="2" s="1"/>
  <c r="EX75" i="2" s="1"/>
  <c r="CZ95" i="2"/>
  <c r="CZ97" i="2" s="1"/>
  <c r="CZ99" i="2" s="1"/>
  <c r="CY100" i="2" l="1" a="1"/>
  <c r="CY100" i="2" s="1"/>
  <c r="DA9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<sst xmlns="http://schemas.openxmlformats.org/spreadsheetml/2006/main" count="2873" uniqueCount="2334">
  <si>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</si>
  <si>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</si>
  <si>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</si>
  <si>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</si>
  <si>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</si>
  <si>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</si>
  <si>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</si>
  <si>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</si>
  <si>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</si>
  <si>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</si>
  <si>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</si>
  <si>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</si>
  <si>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</si>
  <si>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</si>
  <si>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</si>
  <si>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</si>
  <si>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</si>
  <si>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</si>
  <si>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</si>
  <si>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</si>
  <si>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</si>
  <si>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</si>
  <si>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</si>
  <si>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</si>
  <si>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</si>
  <si>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</si>
  <si>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</si>
  <si>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</si>
  <si>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</si>
  <si>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</si>
  <si>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</si>
  <si>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</si>
  <si>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</si>
  <si>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</si>
  <si>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</si>
  <si>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</si>
  <si>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</si>
  <si>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</si>
  <si>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</si>
  <si>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</si>
  <si>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</si>
  <si>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</si>
  <si>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</si>
  <si>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</si>
  <si>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</si>
  <si>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</si>
  <si>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</si>
  <si>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</si>
  <si>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</si>
  <si>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</si>
  <si>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</si>
  <si>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</si>
  <si>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</si>
  <si>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</si>
  <si>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</si>
  <si>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</si>
  <si>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</si>
  <si>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</si>
  <si>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</si>
  <si>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</si>
  <si>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</si>
  <si>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</si>
  <si>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</si>
  <si>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</si>
  <si>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</si>
  <si>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</si>
  <si>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</si>
  <si>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</si>
  <si>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</si>
  <si>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</si>
  <si>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</si>
  <si>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</si>
  <si>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</si>
  <si>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</si>
  <si>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</si>
  <si>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</si>
  <si>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</si>
  <si>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</si>
  <si>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</si>
  <si>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</si>
  <si>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</si>
  <si>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</si>
  <si>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</si>
  <si>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</si>
  <si>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</si>
  <si>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</si>
  <si>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</si>
  <si>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</si>
  <si>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</si>
  <si>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</si>
  <si>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</si>
  <si>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</si>
  <si>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</si>
  <si>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</si>
  <si>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</si>
  <si>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</si>
  <si>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</si>
  <si>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</si>
  <si>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</si>
  <si>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</si>
  <si>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</si>
  <si>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</si>
  <si>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</si>
  <si>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</si>
  <si>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</si>
  <si>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</si>
  <si>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</si>
  <si>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</si>
  <si>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</si>
  <si>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</si>
  <si>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</si>
  <si>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</si>
  <si>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</si>
  <si>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</si>
  <si>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</si>
  <si>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</si>
  <si>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</si>
  <si>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</si>
  <si>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</si>
  <si>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</si>
  <si>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</si>
  <si>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</si>
  <si>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</si>
  <si>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</si>
  <si>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</si>
  <si>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</si>
  <si>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</si>
  <si>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</si>
  <si>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</si>
  <si>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</si>
  <si>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</si>
  <si>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</si>
  <si>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</si>
  <si>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</si>
  <si>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</si>
  <si>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</si>
  <si>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</si>
  <si>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</si>
  <si>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</si>
  <si>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</si>
  <si>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</si>
  <si>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</si>
  <si>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</si>
  <si>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</si>
  <si>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</si>
  <si>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</si>
  <si>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</si>
  <si>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</si>
  <si>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</si>
  <si>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</si>
  <si>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</si>
  <si>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</si>
  <si>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</si>
  <si>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</si>
  <si>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</si>
  <si>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</si>
  <si>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</si>
  <si>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</si>
  <si>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</si>
  <si>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</si>
  <si>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</si>
  <si>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</si>
  <si>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</si>
  <si>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</si>
  <si>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</si>
  <si>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</si>
  <si>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</si>
  <si>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</si>
  <si>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</si>
  <si>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</si>
  <si>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</si>
  <si>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</si>
  <si>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</si>
  <si>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</si>
  <si>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</si>
  <si>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</si>
  <si>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</si>
  <si>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</si>
  <si>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</si>
  <si>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</si>
  <si>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</si>
  <si>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</si>
  <si>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</si>
  <si>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</si>
  <si>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</si>
  <si>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</si>
  <si>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</si>
  <si>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</si>
  <si>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</si>
  <si>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</si>
  <si>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</si>
  <si>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</si>
  <si>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</si>
  <si>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</si>
  <si>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</si>
  <si>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</si>
  <si>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</si>
  <si>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</si>
  <si>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</si>
  <si>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</si>
  <si>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</si>
  <si>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</si>
  <si>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</si>
  <si>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</si>
  <si>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</si>
  <si>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</si>
  <si>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</si>
  <si>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</si>
  <si>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</si>
  <si>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</si>
  <si>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</si>
  <si>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</si>
  <si>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</si>
  <si>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</si>
  <si>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</si>
  <si>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</si>
  <si>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</si>
  <si>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</si>
  <si>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</si>
  <si>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</si>
  <si>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</si>
  <si>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</si>
  <si>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</si>
  <si>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</si>
  <si>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</si>
  <si>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</si>
  <si>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</si>
  <si>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</si>
  <si>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</si>
  <si>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</si>
  <si>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</si>
  <si>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</si>
  <si>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</si>
  <si>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</si>
  <si>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</si>
  <si>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</si>
  <si>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</si>
  <si>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</si>
  <si>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</si>
  <si>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</si>
  <si>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</si>
  <si>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</si>
  <si>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</si>
  <si>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</si>
  <si>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</si>
  <si>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</si>
  <si>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</si>
  <si>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</si>
  <si>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</si>
  <si>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</si>
  <si>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</si>
  <si>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</si>
  <si>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</si>
  <si>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</si>
  <si>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</si>
  <si>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</si>
  <si>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</si>
  <si>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</si>
  <si>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</si>
  <si>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</si>
  <si>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</si>
  <si>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</si>
  <si>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</si>
  <si>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</si>
  <si>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</si>
  <si>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</si>
  <si>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</si>
  <si>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</si>
  <si>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</si>
  <si>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</si>
  <si>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</si>
  <si>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</si>
  <si>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</si>
  <si>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</si>
  <si>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</si>
  <si>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</si>
  <si>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</si>
  <si>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</si>
  <si>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</si>
  <si>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</si>
  <si>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</si>
  <si>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</si>
  <si>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</si>
  <si>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</si>
  <si>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</si>
  <si>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</si>
  <si>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</si>
  <si>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</si>
  <si>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</si>
  <si>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</si>
  <si>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</si>
  <si>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</si>
  <si>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</si>
  <si>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</si>
  <si>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</si>
  <si>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</si>
  <si>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</si>
  <si>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</si>
  <si>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</si>
  <si>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</si>
  <si>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</si>
  <si>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</si>
  <si>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</si>
  <si>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</si>
  <si>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</si>
  <si>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</si>
  <si>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</si>
  <si>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</si>
  <si>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</si>
  <si>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</si>
  <si>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</si>
  <si>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</si>
  <si>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</si>
  <si>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</si>
  <si>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</si>
  <si>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</si>
  <si>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</si>
  <si>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</si>
  <si>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</si>
  <si>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</si>
  <si>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</si>
  <si>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</si>
  <si>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</si>
  <si>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</si>
  <si>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</si>
  <si>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</si>
  <si>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</si>
  <si>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</si>
  <si>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</si>
  <si>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</si>
  <si>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</si>
  <si>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</si>
  <si>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</si>
  <si>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</si>
  <si>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</si>
  <si>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</si>
  <si>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</si>
  <si>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</si>
  <si>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</si>
  <si>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</si>
  <si>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</si>
  <si>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</si>
  <si>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</si>
  <si>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</si>
  <si>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</si>
  <si>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</si>
  <si>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</si>
  <si>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</si>
  <si>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</si>
  <si>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</si>
  <si>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</si>
  <si>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</si>
  <si>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</si>
  <si>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</si>
  <si>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</si>
  <si>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</si>
  <si>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</si>
  <si>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</si>
  <si>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</si>
  <si>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</si>
  <si>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</si>
  <si>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</si>
  <si>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</si>
  <si>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</si>
  <si>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</si>
  <si>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</si>
  <si>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</si>
  <si>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</si>
  <si>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</si>
  <si>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</si>
  <si>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</si>
  <si>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</si>
  <si>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</si>
  <si>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</si>
  <si>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</si>
  <si>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</si>
  <si>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</si>
  <si>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</si>
  <si>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</si>
  <si>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</si>
  <si>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</si>
  <si>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</si>
  <si>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</si>
  <si>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</si>
  <si>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</si>
  <si>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</si>
  <si>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</si>
  <si>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</si>
  <si>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</si>
  <si>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</si>
  <si>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</si>
  <si>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</si>
  <si>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</si>
  <si>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</si>
  <si>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</si>
  <si>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</si>
  <si>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</si>
  <si>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</si>
  <si>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</si>
  <si>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</si>
  <si>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</si>
  <si>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</si>
  <si>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</si>
  <si>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</si>
  <si>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</si>
  <si>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</si>
  <si>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</si>
  <si>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</si>
  <si>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</si>
  <si>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</si>
  <si>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</si>
  <si>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</si>
  <si>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</si>
  <si>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</si>
  <si>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</si>
  <si>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</si>
  <si>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</si>
  <si>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</si>
  <si>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</si>
  <si>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</si>
  <si>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</si>
  <si>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</si>
  <si>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</si>
  <si>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</si>
  <si>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</si>
  <si>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</si>
  <si>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</si>
  <si>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</si>
  <si>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</si>
  <si>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</si>
  <si>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</si>
  <si>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</si>
  <si>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</si>
  <si>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</si>
  <si>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</si>
  <si>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</si>
  <si>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</si>
  <si>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</si>
  <si>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</si>
  <si>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</si>
  <si>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</si>
  <si>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</si>
  <si>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</si>
  <si>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</si>
  <si>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</si>
  <si>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</si>
  <si>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</si>
  <si>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</si>
  <si>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</si>
  <si>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</si>
  <si>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</si>
  <si>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</si>
  <si>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</si>
  <si>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</si>
  <si>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</si>
  <si>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</si>
  <si>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</si>
  <si>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</si>
  <si>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</si>
  <si>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</si>
  <si>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</si>
  <si>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</si>
  <si>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</si>
  <si>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</si>
  <si>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</si>
  <si>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</si>
  <si>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</si>
  <si>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</si>
  <si>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</si>
  <si>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</si>
  <si>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</si>
  <si>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</si>
  <si>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</si>
  <si>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</si>
  <si>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</si>
  <si>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</si>
  <si>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</si>
  <si>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</si>
  <si>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</si>
  <si>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</si>
  <si>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</si>
  <si>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</si>
  <si>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</si>
  <si>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</si>
  <si>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</si>
  <si>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</si>
  <si>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</si>
  <si>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</si>
  <si>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</si>
  <si>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</si>
  <si>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</si>
  <si>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</si>
  <si>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</si>
  <si>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</si>
  <si>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</si>
  <si>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</si>
  <si>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</si>
  <si>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</si>
  <si>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</si>
  <si>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</si>
  <si>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</si>
  <si>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</si>
  <si>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</si>
  <si>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</si>
  <si>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</si>
  <si>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</si>
  <si>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</si>
  <si>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</si>
  <si>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</si>
  <si>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</si>
  <si>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</si>
  <si>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</si>
  <si>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</si>
  <si>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</si>
  <si>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</si>
  <si>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</si>
  <si>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</si>
  <si>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</si>
  <si>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</si>
  <si>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</si>
  <si>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</si>
  <si>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</si>
  <si>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</si>
  <si>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</si>
  <si>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</si>
  <si>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</si>
  <si>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</si>
  <si>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</si>
  <si>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</si>
  <si>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</si>
  <si>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</si>
  <si>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</si>
  <si>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</si>
  <si>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</si>
  <si>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</si>
  <si>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</si>
  <si>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</si>
  <si>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</si>
  <si>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</si>
  <si>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</si>
  <si>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</si>
  <si>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</si>
  <si>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</si>
  <si>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</si>
  <si>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</si>
  <si>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</si>
  <si>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</si>
  <si>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</si>
  <si>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</si>
  <si>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</si>
  <si>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</si>
  <si>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</si>
  <si>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</si>
  <si>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</si>
  <si>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</si>
  <si>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</si>
  <si>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</si>
  <si>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</si>
  <si>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</si>
  <si>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</si>
  <si>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</si>
  <si>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</si>
  <si>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</si>
  <si>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</si>
  <si>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</si>
  <si>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</si>
  <si>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</si>
  <si>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</si>
  <si>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</si>
  <si>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</si>
  <si>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</si>
  <si>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</si>
  <si>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</si>
  <si>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</si>
  <si>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</si>
  <si>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</si>
  <si>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</si>
  <si>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</si>
  <si>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</si>
  <si>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</si>
  <si>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</si>
  <si>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</si>
  <si>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</si>
  <si>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</si>
  <si>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</si>
  <si>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</si>
  <si>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</si>
  <si>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</si>
  <si>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</si>
  <si>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</si>
  <si>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</si>
  <si>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</si>
  <si>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</si>
  <si>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</si>
  <si>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</si>
  <si>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</si>
  <si>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</si>
  <si>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</si>
  <si>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</si>
  <si>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</si>
  <si>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</si>
  <si>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</si>
  <si>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</si>
  <si>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</si>
  <si>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</si>
  <si>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</si>
  <si>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</si>
  <si>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</si>
  <si>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</si>
  <si>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</si>
  <si>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</si>
  <si>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</si>
  <si>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</si>
  <si>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</si>
  <si>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</si>
  <si>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</si>
  <si>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</si>
  <si>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</si>
  <si>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</si>
  <si>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</si>
  <si>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</si>
  <si>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</si>
  <si>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</si>
  <si>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</si>
  <si>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</si>
  <si>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</si>
  <si>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</si>
  <si>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</si>
  <si>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</si>
  <si>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</si>
  <si>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</si>
  <si>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</si>
  <si>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</si>
  <si>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</si>
  <si>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</si>
  <si>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</si>
  <si>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</si>
  <si>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</si>
  <si>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</si>
  <si>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</si>
  <si>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</si>
  <si>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</si>
  <si>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</si>
  <si>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</si>
  <si>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</si>
  <si>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</si>
  <si>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</si>
  <si>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</si>
  <si>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</si>
  <si>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</si>
  <si>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</si>
  <si>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</si>
  <si>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</si>
  <si>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</si>
  <si>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</si>
  <si>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</si>
  <si>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</si>
  <si>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</si>
  <si>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</si>
  <si>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</si>
  <si>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</si>
  <si>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</si>
  <si>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</si>
  <si>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</si>
  <si>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</si>
  <si>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</si>
  <si>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</si>
  <si>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</si>
  <si>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</si>
  <si>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</si>
  <si>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</si>
  <si>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</si>
  <si>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</si>
  <si>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</si>
  <si>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</si>
  <si>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</si>
  <si>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</si>
  <si>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</si>
  <si>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</si>
  <si>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</si>
  <si>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</si>
  <si>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</si>
  <si>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</si>
  <si>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</si>
  <si>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</si>
  <si>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</si>
  <si>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</si>
  <si>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</si>
  <si>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</si>
  <si>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</si>
  <si>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</si>
  <si>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</si>
  <si>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</si>
  <si>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</si>
  <si>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</si>
  <si>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</si>
  <si>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</si>
  <si>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</si>
  <si>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</si>
  <si>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</si>
  <si>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</si>
  <si>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</si>
  <si>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</si>
  <si>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</si>
  <si>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</si>
  <si>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</si>
  <si>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</si>
  <si>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</si>
  <si>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</si>
  <si>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</si>
  <si>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</si>
  <si>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</si>
  <si>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</si>
  <si>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</si>
  <si>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</si>
  <si>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</si>
  <si>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</si>
  <si>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</si>
  <si>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</si>
  <si>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</si>
  <si>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</si>
  <si>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</si>
  <si>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</si>
  <si>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</si>
  <si>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</si>
  <si>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</si>
  <si>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</si>
  <si>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</si>
  <si>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</si>
  <si>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</si>
  <si>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</si>
  <si>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</si>
  <si>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</si>
  <si>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</si>
  <si>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</si>
  <si>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</si>
  <si>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</si>
  <si>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</si>
  <si>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</si>
  <si>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</si>
  <si>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</si>
  <si>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</si>
  <si>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</si>
  <si>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</si>
  <si>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</si>
  <si>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</si>
  <si>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</si>
  <si>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</si>
  <si>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</si>
  <si>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</si>
  <si>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</si>
  <si>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</si>
  <si>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</si>
  <si>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</si>
  <si>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</si>
  <si>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</si>
  <si>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</si>
  <si>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</si>
  <si>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</si>
  <si>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</si>
  <si>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</si>
  <si>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</si>
  <si>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</si>
  <si>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</si>
  <si>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</si>
  <si>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</si>
  <si>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</si>
  <si>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</si>
  <si>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</si>
  <si>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</si>
  <si>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</si>
  <si>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</si>
  <si>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</si>
  <si>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</si>
  <si>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</si>
  <si>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</si>
  <si>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</si>
  <si>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</si>
  <si>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</si>
  <si>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</si>
  <si>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</si>
  <si>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</si>
  <si>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</si>
  <si>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</si>
  <si>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</si>
  <si>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</si>
  <si>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</si>
  <si>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</si>
  <si>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</si>
  <si>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</si>
  <si>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</si>
  <si>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</si>
  <si>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</si>
  <si>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</si>
  <si>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</si>
  <si>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</si>
  <si>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</si>
  <si>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</si>
  <si>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</si>
  <si>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</si>
  <si>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</si>
  <si>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</si>
  <si>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</si>
  <si>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</si>
  <si>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</si>
  <si>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</si>
  <si>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</si>
  <si>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</si>
  <si>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</si>
  <si>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</si>
  <si>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</si>
  <si>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</si>
  <si>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</si>
  <si>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</si>
  <si>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</si>
  <si>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</si>
  <si>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</si>
  <si>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</si>
  <si>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</si>
  <si>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</si>
  <si>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</si>
  <si>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</si>
  <si>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</si>
  <si>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</si>
  <si>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</si>
  <si>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</si>
  <si>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</si>
  <si>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</si>
  <si>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</si>
  <si>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</si>
  <si>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</si>
  <si>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</si>
  <si>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</si>
  <si>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</si>
  <si>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</si>
  <si>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</si>
  <si>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</si>
  <si>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</si>
  <si>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</si>
  <si>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</si>
  <si>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</si>
  <si>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</si>
  <si>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</si>
  <si>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</si>
  <si>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</si>
  <si>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</si>
  <si>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</si>
  <si>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</si>
  <si>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</si>
  <si>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</si>
  <si>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</si>
  <si>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</si>
  <si>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</si>
  <si>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</si>
  <si>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</si>
  <si>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</si>
  <si>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</si>
  <si>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</si>
  <si>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</si>
  <si>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</si>
  <si>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</si>
  <si>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</si>
  <si>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</si>
  <si>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</si>
  <si>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</si>
  <si>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</si>
  <si>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</si>
  <si>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</si>
  <si>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</si>
  <si>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</si>
  <si>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</si>
  <si>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</si>
  <si>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</si>
  <si>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</si>
  <si>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</si>
  <si>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</si>
  <si>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</si>
  <si>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</si>
  <si>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</si>
  <si>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</si>
  <si>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</si>
  <si>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</si>
  <si>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</si>
  <si>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</si>
  <si>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</si>
  <si>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</si>
  <si>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</si>
  <si>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</si>
  <si>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</si>
  <si>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</si>
  <si>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</si>
  <si>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</si>
  <si>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</si>
  <si>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</si>
  <si>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</si>
  <si>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</si>
  <si>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</si>
  <si>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</si>
  <si>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</si>
  <si>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</si>
  <si>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</si>
  <si>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</si>
  <si>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</si>
  <si>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</si>
  <si>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</si>
  <si>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</si>
  <si>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</si>
  <si>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</si>
  <si>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</si>
  <si>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</si>
  <si>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</si>
  <si>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</si>
  <si>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</si>
  <si>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</si>
  <si>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</si>
  <si>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</si>
  <si>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</si>
  <si>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</si>
  <si>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</si>
  <si>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</si>
  <si>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</si>
  <si>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</si>
  <si>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</si>
  <si>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</si>
  <si>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</si>
  <si>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</si>
  <si>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</si>
  <si>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</si>
  <si>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</si>
  <si>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</si>
  <si>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</si>
  <si>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</si>
  <si>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</si>
  <si>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</si>
  <si>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</si>
  <si>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</si>
  <si>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</si>
  <si>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</si>
  <si>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</si>
  <si>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</si>
  <si>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</si>
  <si>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</si>
  <si>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</si>
  <si>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</si>
  <si>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</si>
  <si>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</si>
  <si>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</si>
  <si>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</si>
  <si>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</si>
  <si>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</si>
  <si>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</si>
  <si>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</si>
  <si>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</si>
  <si>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</si>
  <si>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</si>
  <si>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</si>
  <si>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</si>
  <si>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</si>
  <si>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</si>
  <si>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</si>
  <si>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</si>
  <si>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</si>
  <si>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</si>
  <si>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</si>
  <si>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</si>
  <si>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</si>
  <si>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</si>
  <si>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</si>
  <si>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</si>
  <si>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</si>
  <si>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</si>
  <si>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</si>
  <si>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</si>
  <si>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</si>
  <si>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</si>
  <si>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</si>
  <si>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</si>
  <si>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</si>
  <si>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</si>
  <si>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</si>
  <si>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</si>
  <si>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</si>
  <si>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</si>
  <si>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</si>
  <si>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</si>
  <si>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</si>
  <si>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</si>
  <si>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</si>
  <si>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</si>
  <si>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</si>
  <si>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</si>
  <si>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</si>
  <si>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</si>
  <si>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</si>
  <si>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</si>
  <si>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</si>
  <si>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</si>
  <si>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</si>
  <si>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</si>
  <si>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</si>
  <si>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</si>
  <si>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</si>
  <si>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</si>
  <si>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</si>
  <si>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</si>
  <si>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</si>
  <si>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</si>
  <si>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</si>
  <si>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</si>
  <si>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</si>
  <si>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</si>
  <si>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</si>
  <si>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</si>
  <si>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</si>
  <si>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</si>
  <si>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</si>
  <si>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</si>
  <si>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</si>
  <si>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</si>
  <si>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</si>
  <si>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</si>
  <si>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</si>
  <si>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</si>
  <si>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</si>
  <si>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</si>
  <si>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</si>
  <si>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</si>
  <si>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</si>
  <si>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</si>
  <si>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</si>
  <si>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</si>
  <si>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</si>
  <si>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</si>
  <si>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</si>
  <si>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</si>
  <si>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</si>
  <si>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</si>
  <si>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</si>
  <si>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</si>
  <si>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</si>
  <si>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</si>
  <si>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</si>
  <si>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</si>
  <si>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</si>
  <si>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</si>
  <si>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</si>
  <si>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</si>
  <si>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</si>
  <si>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</si>
  <si>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</si>
  <si>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</si>
  <si>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</si>
  <si>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</si>
  <si>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</si>
  <si>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</si>
  <si>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</si>
  <si>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</si>
  <si>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</si>
  <si>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</si>
  <si>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</si>
  <si>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</si>
  <si>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</si>
  <si>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</si>
  <si>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</si>
  <si>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</si>
  <si>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</si>
  <si>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</si>
  <si>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</si>
  <si>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</si>
  <si>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</si>
  <si>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</si>
  <si>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</si>
  <si>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</si>
  <si>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</si>
  <si>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</si>
  <si>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</si>
  <si>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</si>
  <si>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</si>
  <si>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</si>
  <si>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</si>
  <si>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</si>
  <si>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</si>
  <si>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</si>
  <si>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</si>
  <si>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</si>
  <si>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</si>
  <si>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</si>
  <si>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</si>
  <si>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</si>
  <si>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</si>
  <si>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</si>
  <si>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</si>
  <si>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</si>
  <si>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</si>
  <si>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</si>
  <si>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</si>
  <si>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</si>
  <si>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</si>
  <si>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</si>
  <si>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</si>
  <si>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</si>
  <si>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</si>
  <si>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</si>
  <si>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</si>
  <si>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</si>
  <si>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</si>
  <si>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</si>
  <si>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</si>
  <si>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</si>
  <si>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</si>
  <si>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</si>
  <si>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</si>
  <si>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</si>
  <si>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</si>
  <si>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</si>
  <si>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</si>
  <si>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</si>
  <si>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</si>
  <si>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</si>
  <si>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</si>
  <si>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</si>
  <si>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</si>
  <si>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</si>
  <si>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</si>
  <si>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</si>
  <si>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</si>
  <si>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</si>
  <si>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</si>
  <si>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</si>
  <si>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</si>
  <si>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</si>
  <si>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</si>
  <si>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</si>
  <si>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</si>
  <si>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</si>
  <si>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</si>
  <si>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</si>
  <si>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</si>
  <si>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</si>
  <si>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</si>
  <si>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</si>
  <si>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</si>
  <si>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</si>
  <si>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</si>
  <si>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</si>
  <si>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</si>
  <si>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</si>
  <si>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</si>
  <si>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</si>
  <si>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</si>
  <si>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</si>
  <si>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</si>
  <si>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</si>
  <si>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</si>
  <si>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</si>
  <si>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</si>
  <si>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</si>
  <si>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</si>
  <si>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</si>
  <si>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</si>
  <si>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</si>
  <si>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</si>
  <si>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</si>
  <si>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</si>
  <si>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</si>
  <si>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</si>
  <si>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</si>
  <si>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</si>
  <si>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</si>
  <si>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</si>
  <si>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</si>
  <si>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</si>
  <si>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</si>
  <si>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</si>
  <si>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</si>
  <si>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</si>
  <si>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</si>
  <si>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</si>
  <si>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</si>
  <si>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</si>
  <si>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</si>
  <si>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</si>
  <si>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</si>
  <si>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</si>
  <si>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</si>
  <si>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</si>
  <si>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</si>
  <si>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</si>
  <si>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</si>
  <si>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</si>
  <si>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</si>
  <si>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</si>
  <si>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</si>
  <si>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</si>
  <si>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</si>
  <si>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</si>
  <si>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</si>
  <si>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</si>
  <si>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</si>
  <si>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</si>
  <si>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</si>
  <si>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</si>
  <si>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</si>
  <si>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</si>
  <si>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</si>
  <si>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</si>
  <si>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</si>
  <si>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</si>
  <si>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</si>
  <si>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</si>
  <si>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</si>
  <si>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</si>
  <si>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</si>
  <si>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</si>
  <si>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</si>
  <si>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</si>
  <si>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</si>
  <si>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</si>
  <si>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</si>
  <si>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</si>
  <si>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</si>
  <si>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</si>
  <si>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</si>
  <si>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</si>
  <si>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</si>
  <si>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</si>
  <si>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</si>
  <si>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</si>
  <si>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</si>
  <si>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</si>
  <si>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</si>
  <si>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</si>
  <si>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</si>
  <si>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</si>
  <si>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</si>
  <si>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</si>
  <si>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</si>
  <si>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</si>
  <si>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</si>
  <si>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</si>
  <si>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</si>
  <si>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</si>
  <si>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</si>
  <si>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</si>
  <si>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</si>
  <si>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</si>
  <si>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</si>
  <si>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</si>
  <si>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</si>
  <si>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</si>
  <si>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</si>
  <si>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</si>
  <si>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</si>
  <si>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</si>
  <si>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</si>
  <si>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</si>
  <si>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</si>
  <si>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</si>
  <si>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</si>
  <si>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</si>
  <si>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</si>
  <si>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</si>
  <si>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</si>
  <si>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</si>
  <si>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</si>
  <si>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</si>
  <si>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</si>
  <si>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</si>
  <si>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</si>
  <si>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</si>
  <si>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</si>
  <si>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</si>
  <si>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</si>
  <si>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</si>
  <si>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</si>
  <si>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</si>
  <si>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</si>
  <si>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</si>
  <si>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</si>
  <si>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</si>
  <si>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</si>
  <si>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</si>
  <si>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</si>
  <si>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</si>
  <si>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</si>
  <si>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</si>
  <si>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</si>
  <si>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</si>
  <si>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</si>
  <si>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</si>
  <si>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</si>
  <si>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</si>
  <si>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</si>
  <si>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</si>
  <si>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</si>
  <si>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</si>
  <si>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</si>
  <si>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</si>
  <si>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</si>
  <si>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</si>
  <si>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</si>
  <si>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</si>
  <si>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</si>
  <si>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</si>
  <si>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</si>
  <si>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</si>
  <si>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</si>
  <si>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</si>
  <si>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</si>
  <si>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</si>
  <si>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</si>
  <si>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</si>
  <si>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</si>
  <si>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</si>
  <si>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</si>
  <si>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</si>
  <si>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</si>
  <si>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</si>
  <si>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</si>
  <si>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</si>
  <si>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</si>
  <si>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</si>
  <si>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</si>
  <si>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</si>
  <si>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</si>
  <si>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</si>
  <si>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</si>
  <si>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</si>
  <si>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</si>
  <si>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</si>
  <si>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</si>
  <si>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</si>
  <si>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</si>
  <si>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</si>
  <si>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</si>
  <si>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</si>
  <si>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</si>
  <si>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</si>
  <si>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</si>
  <si>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</si>
  <si>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</si>
  <si>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</si>
  <si>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</si>
  <si>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</si>
  <si>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</si>
  <si>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</si>
  <si>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</si>
  <si>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</si>
  <si>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</si>
  <si>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</si>
  <si>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</si>
  <si>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</si>
  <si>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</si>
  <si>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</si>
  <si>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</si>
  <si>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</si>
  <si>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</si>
  <si>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</si>
  <si>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</si>
  <si>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</si>
  <si>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</si>
  <si>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</si>
  <si>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</si>
  <si>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</si>
  <si>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</si>
  <si>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</si>
  <si>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</si>
  <si>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</si>
  <si>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</si>
  <si>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</si>
  <si>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</si>
  <si>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</si>
  <si>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</si>
  <si>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</si>
  <si>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</si>
  <si>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</si>
  <si>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</si>
  <si>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</si>
  <si>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</si>
  <si>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</si>
  <si>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</si>
  <si>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</si>
  <si>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</si>
  <si>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</si>
  <si>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</si>
  <si>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</si>
  <si>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</si>
  <si>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</si>
  <si>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</si>
  <si>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</si>
  <si>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</si>
  <si>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</si>
  <si>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</si>
  <si>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</si>
  <si>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</si>
  <si>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</si>
  <si>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</si>
  <si>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</si>
  <si>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</si>
  <si>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</si>
  <si>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</si>
  <si>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</si>
  <si>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</si>
  <si>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</si>
  <si>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</si>
  <si>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</si>
  <si>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</si>
  <si>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</si>
  <si>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</si>
  <si>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</si>
  <si>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</si>
  <si>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</si>
  <si>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</si>
  <si>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</si>
  <si>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</si>
  <si>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</si>
  <si>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</si>
  <si>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</si>
  <si>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</si>
  <si>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</si>
  <si>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</si>
  <si>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</si>
  <si>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</si>
  <si>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</si>
  <si>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</si>
  <si>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</si>
  <si>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</si>
  <si>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</si>
  <si>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</si>
  <si>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</si>
  <si>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</si>
  <si>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</si>
  <si>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</si>
  <si>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</si>
  <si>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</si>
  <si>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</si>
  <si>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</si>
  <si>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</si>
  <si>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</si>
  <si>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</si>
  <si>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</si>
  <si>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</si>
  <si>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</si>
  <si>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</si>
  <si>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</si>
  <si>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</si>
  <si>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</si>
  <si>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</si>
  <si>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</si>
  <si>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</si>
  <si>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</si>
  <si>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</si>
  <si>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</si>
  <si>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</si>
  <si>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</si>
  <si>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</si>
  <si>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</si>
  <si>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</si>
  <si>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</si>
  <si>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</si>
  <si>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</si>
  <si>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</si>
  <si>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</si>
  <si>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</si>
  <si>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</si>
  <si>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</si>
  <si>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</si>
  <si>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</si>
  <si>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</si>
  <si>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</si>
  <si>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</si>
  <si>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</si>
  <si>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</si>
  <si>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</si>
  <si>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</si>
  <si>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</si>
  <si>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</si>
  <si>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</si>
  <si>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</si>
  <si>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</si>
  <si>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</si>
  <si>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</si>
  <si>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</si>
  <si>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</si>
  <si>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</si>
  <si>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</si>
  <si>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</si>
  <si>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</si>
  <si>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</si>
  <si>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</si>
  <si>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</si>
  <si>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</si>
  <si>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</si>
  <si>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</si>
  <si>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</si>
  <si>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</si>
  <si>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</si>
  <si>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</si>
  <si>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</si>
  <si>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</si>
  <si>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</si>
  <si>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</si>
  <si>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</si>
  <si>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</si>
  <si>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</si>
  <si>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</si>
  <si>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</si>
  <si>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</si>
  <si>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</si>
  <si>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</si>
  <si>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</si>
  <si>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</si>
  <si>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</si>
  <si>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</si>
  <si>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</si>
  <si>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</si>
  <si>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</si>
  <si>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</si>
  <si>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</si>
  <si>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</si>
  <si>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</si>
  <si>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</si>
  <si>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</si>
  <si>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</si>
  <si>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</si>
  <si>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</si>
  <si>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</si>
  <si>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</si>
  <si>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</si>
  <si>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</si>
  <si>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</si>
  <si>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</si>
  <si>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</si>
  <si>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</si>
  <si>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</si>
  <si>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</si>
  <si>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</si>
  <si>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</si>
  <si>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</si>
  <si>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</si>
  <si>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</si>
  <si>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</si>
  <si>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</si>
  <si>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</si>
  <si>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</si>
  <si>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</si>
  <si>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</si>
  <si>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</si>
  <si>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</si>
  <si>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</si>
  <si>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</si>
  <si>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</si>
  <si>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</si>
  <si>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</si>
  <si>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</si>
  <si>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</si>
  <si>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</si>
  <si>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</si>
  <si>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</si>
  <si>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</si>
  <si>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</si>
  <si>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</si>
  <si>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</si>
  <si>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</si>
  <si>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</si>
  <si>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</si>
  <si>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</si>
  <si>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</si>
  <si>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</si>
  <si>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</si>
  <si>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</si>
  <si>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</si>
  <si>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</si>
  <si>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</si>
  <si>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</si>
  <si>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</si>
  <si>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</si>
  <si>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</si>
  <si>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</si>
  <si>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</si>
  <si>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</si>
  <si>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</si>
  <si>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</si>
  <si>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</si>
  <si>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</si>
  <si>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</si>
  <si>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</si>
  <si>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</si>
  <si>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</si>
  <si>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</si>
  <si>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</si>
  <si>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</si>
  <si>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</si>
  <si>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</si>
  <si>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</si>
  <si>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</si>
  <si>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</si>
  <si>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</si>
  <si>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</si>
  <si>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</si>
  <si>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</si>
  <si>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</si>
  <si>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</si>
  <si>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</si>
  <si>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</si>
  <si>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</si>
  <si>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</si>
  <si>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</si>
  <si>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</si>
  <si>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</si>
  <si>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</si>
  <si>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</si>
  <si>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</si>
  <si>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</si>
  <si>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</si>
  <si>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</si>
  <si>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</si>
  <si>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</si>
  <si>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</si>
  <si>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</si>
  <si>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</si>
  <si>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</si>
  <si>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</si>
  <si>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</si>
  <si>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</si>
  <si>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</si>
  <si>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</si>
  <si>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</si>
  <si>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</si>
  <si>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</si>
  <si>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</si>
  <si>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</si>
  <si>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</si>
  <si>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</si>
  <si>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</si>
  <si>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</si>
  <si>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</si>
  <si>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</si>
  <si>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</si>
  <si>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</si>
  <si>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</si>
  <si>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</si>
  <si>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</si>
  <si>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</si>
  <si>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</si>
  <si>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</si>
  <si>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</si>
  <si>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</si>
  <si>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</si>
  <si>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</si>
  <si>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</si>
  <si>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</si>
  <si>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</si>
  <si>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</si>
  <si>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</si>
  <si>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</si>
  <si>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</si>
  <si>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</si>
  <si>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</si>
  <si>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</si>
  <si>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</si>
  <si>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</si>
  <si>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</si>
  <si>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</si>
  <si>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</si>
  <si>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</si>
  <si>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</si>
  <si>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</si>
  <si>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</si>
  <si>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</si>
  <si>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</si>
  <si>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</si>
  <si>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</si>
  <si>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</si>
  <si>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</si>
  <si>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</si>
  <si>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</si>
  <si>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</si>
  <si>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</si>
  <si>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</si>
  <si>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</si>
  <si>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</si>
  <si>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</si>
  <si>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</si>
  <si>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</si>
  <si>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</si>
  <si>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</si>
  <si>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</si>
  <si>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</si>
  <si>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</si>
  <si>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</si>
  <si>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</si>
  <si>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</si>
  <si>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</si>
  <si>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</si>
  <si>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</si>
  <si>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</si>
  <si>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</si>
  <si>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</si>
  <si>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</si>
  <si>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</si>
  <si>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</si>
  <si>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</si>
  <si>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</si>
  <si>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</si>
  <si>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</si>
  <si>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</si>
  <si>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</si>
  <si>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</si>
  <si>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</si>
  <si>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</si>
  <si>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</si>
  <si>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</si>
  <si>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</si>
  <si>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</si>
  <si>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</si>
  <si>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</si>
  <si>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</si>
  <si>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</si>
  <si>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</si>
  <si>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</si>
  <si>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</si>
  <si>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</si>
  <si>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</si>
  <si>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</si>
  <si>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</si>
  <si>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</si>
  <si>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</si>
  <si>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</si>
  <si>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</si>
  <si>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</si>
  <si>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</si>
  <si>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</si>
  <si>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</si>
  <si>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</si>
  <si>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</si>
  <si>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</si>
  <si>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</si>
  <si>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</si>
  <si>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</si>
  <si>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</si>
  <si>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</si>
  <si>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</si>
  <si>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</si>
  <si>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</si>
  <si>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</si>
  <si>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</si>
  <si>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</si>
  <si>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</si>
  <si>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</si>
  <si>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</si>
  <si>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</si>
  <si>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</si>
  <si>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</si>
  <si>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</si>
  <si>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</si>
  <si>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</si>
  <si>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</si>
  <si>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</si>
  <si>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</si>
  <si>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</si>
  <si>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</si>
  <si>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</si>
  <si>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</si>
  <si>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</si>
  <si>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</si>
  <si>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</si>
  <si>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</si>
  <si>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</si>
  <si>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</si>
  <si>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</si>
  <si>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</si>
  <si>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</si>
  <si>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</si>
  <si>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</si>
  <si>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</si>
  <si>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</si>
  <si>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</si>
  <si>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</si>
  <si>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</si>
  <si>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</si>
  <si>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</si>
  <si>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</si>
  <si>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</si>
  <si>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</si>
  <si>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</si>
  <si>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</si>
  <si>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</si>
  <si>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</si>
  <si>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</si>
  <si>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</si>
  <si>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</si>
  <si>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</si>
  <si>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</si>
  <si>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</si>
  <si>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</si>
  <si>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</si>
  <si>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</si>
  <si>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</si>
  <si>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</si>
  <si>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</si>
  <si>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</si>
  <si>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</si>
  <si>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</si>
  <si>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</si>
  <si>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</si>
  <si>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</si>
  <si>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</si>
  <si>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</si>
  <si>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</si>
  <si>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</si>
  <si>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</si>
  <si>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</si>
  <si>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</si>
  <si>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</si>
  <si>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</si>
  <si>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</si>
  <si>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</si>
  <si>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</si>
  <si>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</si>
  <si>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</si>
  <si>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</si>
  <si>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</si>
  <si>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</si>
  <si>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</si>
  <si>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</si>
  <si>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</si>
  <si>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</si>
  <si>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</si>
  <si>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</si>
  <si>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</si>
  <si>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</si>
  <si>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</si>
  <si>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</si>
  <si>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</si>
  <si>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</si>
  <si>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</si>
  <si>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</si>
  <si>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</si>
  <si>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</si>
  <si>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</si>
  <si>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</si>
  <si>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</si>
  <si>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</si>
  <si>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</si>
  <si>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</si>
  <si>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</si>
  <si>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</si>
  <si>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</si>
  <si>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</si>
  <si>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</si>
  <si>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</si>
  <si>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</si>
  <si>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</si>
  <si>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</si>
  <si>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</si>
  <si>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</si>
  <si>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</si>
  <si>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</si>
  <si>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</si>
  <si>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</si>
  <si>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</si>
  <si>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</si>
  <si>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</si>
  <si>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</si>
  <si>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</si>
  <si>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</si>
  <si>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</si>
  <si>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</si>
  <si>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</si>
  <si>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</si>
  <si>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</si>
  <si>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</si>
  <si>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</si>
  <si>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</si>
  <si>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</si>
  <si>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</si>
  <si>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</si>
  <si>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</si>
  <si>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</si>
  <si>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</si>
  <si>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</si>
  <si>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</si>
  <si>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</si>
  <si>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</si>
  <si>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</si>
  <si>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</si>
  <si>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</si>
  <si>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</si>
  <si>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</si>
  <si>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</si>
  <si>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</si>
  <si>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</si>
  <si>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</si>
  <si>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</si>
  <si>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</si>
  <si>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</si>
  <si>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</si>
  <si>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</si>
  <si>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</si>
  <si>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</si>
  <si>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</si>
  <si>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</si>
  <si>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</si>
  <si>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</si>
  <si>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</si>
  <si>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</si>
  <si>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</si>
  <si>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</si>
  <si>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</si>
  <si>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</si>
  <si>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</si>
  <si>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</si>
  <si>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</si>
  <si>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</si>
  <si>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</si>
  <si>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</si>
  <si>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</si>
  <si>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</si>
  <si>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</si>
  <si>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</si>
  <si>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</si>
  <si>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</si>
  <si>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</si>
  <si>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</si>
  <si>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</si>
  <si>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</si>
  <si>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</si>
  <si>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</si>
  <si>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</si>
  <si>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</si>
  <si>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</si>
  <si>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</si>
  <si>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</si>
  <si>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</si>
  <si>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</si>
  <si>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</si>
  <si>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</si>
  <si>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</si>
  <si>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</si>
  <si>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</si>
  <si>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</si>
  <si>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</si>
  <si>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</si>
  <si>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</si>
  <si>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</si>
  <si>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</si>
  <si>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</si>
  <si>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</si>
  <si>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</si>
  <si>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</si>
  <si>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</si>
  <si>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</si>
  <si>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</si>
  <si>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</si>
  <si>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</si>
  <si>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</si>
  <si>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</si>
  <si>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</si>
  <si>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</si>
  <si>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</si>
  <si>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</si>
  <si>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</si>
  <si>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</si>
  <si>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</si>
  <si>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</si>
  <si>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</si>
  <si>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</si>
  <si>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</si>
  <si>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</si>
  <si>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</si>
  <si>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</si>
  <si>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</si>
  <si>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</si>
  <si>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</si>
  <si>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</si>
  <si>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</si>
  <si>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</si>
  <si>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</si>
  <si>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</si>
  <si>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</si>
  <si>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</si>
  <si>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</si>
  <si>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</si>
  <si>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</si>
  <si>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</si>
  <si>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</si>
  <si>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</si>
  <si>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</si>
  <si>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</si>
  <si>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</si>
  <si>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</si>
  <si>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</si>
  <si>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</si>
  <si>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</si>
  <si>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</si>
  <si>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</si>
  <si>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</si>
  <si>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</si>
  <si>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</si>
  <si>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</si>
  <si>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</si>
  <si>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</si>
  <si>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</si>
  <si>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</si>
  <si>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</si>
  <si>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</si>
  <si>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</si>
  <si>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</si>
  <si>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</si>
  <si>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</si>
  <si>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</si>
  <si>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</si>
  <si>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</si>
  <si>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</si>
  <si>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</si>
  <si>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</si>
  <si>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</si>
  <si>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</si>
  <si>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</si>
  <si>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</si>
  <si>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</si>
  <si>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</si>
  <si>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</si>
  <si>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</si>
  <si>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</si>
  <si>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</si>
  <si>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</si>
  <si>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</si>
  <si>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</si>
  <si>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</si>
  <si>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</si>
  <si>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</si>
  <si>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</si>
  <si>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</si>
  <si>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</si>
  <si>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</si>
  <si>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</si>
  <si>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</si>
  <si>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</si>
  <si>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</si>
  <si>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</si>
  <si>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</si>
  <si>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</si>
  <si>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</si>
  <si>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</si>
  <si>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</si>
  <si>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</si>
  <si>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</si>
  <si>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</si>
  <si>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</si>
  <si>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</si>
  <si>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</si>
  <si>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</si>
  <si>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</si>
  <si>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</si>
  <si>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</si>
  <si>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</si>
  <si>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</si>
  <si>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</si>
  <si>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</si>
  <si>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</si>
  <si>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</si>
  <si>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</si>
  <si>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</si>
  <si>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</si>
  <si>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</si>
  <si>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</si>
  <si>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</si>
  <si>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</si>
  <si>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</si>
  <si>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</si>
  <si>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</si>
  <si>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</si>
  <si>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</si>
  <si>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</si>
  <si>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</si>
  <si>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</si>
  <si>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</si>
  <si>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</si>
  <si>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</si>
  <si>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</si>
  <si>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</si>
  <si>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</si>
  <si>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</si>
  <si>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</si>
  <si>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</si>
  <si>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</si>
  <si>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</si>
  <si>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</si>
  <si>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</si>
  <si>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</si>
  <si>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</si>
  <si>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</si>
  <si>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</si>
  <si>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</si>
  <si>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</si>
  <si>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</si>
  <si>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</si>
  <si>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</si>
  <si>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</si>
  <si>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</si>
  <si>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</si>
  <si>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</si>
  <si>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</si>
  <si>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</si>
  <si>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</si>
  <si>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</si>
  <si>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</si>
  <si>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</si>
  <si>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</si>
  <si>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</si>
  <si>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</si>
  <si>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</si>
  <si>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</si>
  <si>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</si>
  <si>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</si>
  <si>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</si>
  <si>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</si>
  <si>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</si>
  <si>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</si>
  <si>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</si>
  <si>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</si>
  <si>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</si>
  <si>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</si>
  <si>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</si>
  <si>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</si>
  <si>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</si>
  <si>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</si>
  <si>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</si>
  <si>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</si>
  <si>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</si>
  <si>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</si>
  <si>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</si>
  <si>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</si>
  <si>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</si>
  <si>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</si>
  <si>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</si>
  <si>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</si>
  <si>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</si>
  <si>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</si>
  <si>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</si>
  <si>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</si>
  <si>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</si>
  <si>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</si>
  <si>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</si>
  <si>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</si>
  <si>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</si>
  <si>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</si>
  <si>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</si>
  <si>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</si>
  <si>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</si>
  <si>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</si>
  <si>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</si>
  <si>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</si>
  <si>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</si>
  <si>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</si>
  <si>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</si>
  <si>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</si>
  <si>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</si>
  <si>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</si>
  <si>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</si>
  <si>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</si>
  <si>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</si>
  <si>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</si>
  <si>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</si>
  <si>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</si>
  <si>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</si>
  <si>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</si>
  <si>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</si>
  <si>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</si>
  <si>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</si>
  <si>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</si>
  <si>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</si>
  <si>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</si>
  <si>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</si>
  <si>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</si>
  <si>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</si>
  <si>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</si>
  <si>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</si>
  <si>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</si>
  <si>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</si>
  <si>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</si>
  <si>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</si>
  <si>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</si>
  <si>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</si>
  <si>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</si>
  <si>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</si>
  <si>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</si>
  <si>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</si>
  <si>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</si>
  <si>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</si>
  <si>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</si>
  <si>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</si>
  <si>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</si>
  <si>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</si>
  <si>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</si>
  <si>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</si>
  <si>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</si>
  <si>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</si>
  <si>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</si>
  <si>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</si>
  <si>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</si>
  <si>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</si>
  <si>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</si>
  <si>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</si>
  <si>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</si>
  <si>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</si>
  <si>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</si>
  <si>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</si>
  <si>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</si>
  <si>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</si>
  <si>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</si>
  <si>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</si>
  <si>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</si>
  <si>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</si>
  <si>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</si>
  <si>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</si>
  <si>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</si>
  <si>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</si>
  <si>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</si>
  <si>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</si>
  <si>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</si>
  <si>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</si>
  <si>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</si>
  <si>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</si>
  <si>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</si>
  <si>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</si>
  <si>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</si>
  <si>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</si>
  <si>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</si>
  <si>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</si>
  <si>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</si>
  <si>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</si>
  <si>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</si>
  <si>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</si>
  <si>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</si>
  <si>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</si>
  <si>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</si>
  <si>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</si>
  <si>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</si>
  <si>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</si>
  <si>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</si>
  <si>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</si>
  <si>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</si>
  <si>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</si>
  <si>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</si>
  <si>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</si>
  <si>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</si>
  <si>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</si>
  <si>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</si>
  <si>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</si>
  <si>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</si>
  <si>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</si>
  <si>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</si>
  <si>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</si>
  <si>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</si>
  <si>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</si>
  <si>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</si>
  <si>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</si>
  <si>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</si>
  <si>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</si>
  <si>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</si>
  <si>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</si>
  <si>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</si>
  <si>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</si>
  <si>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</si>
  <si>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</si>
  <si>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</si>
  <si>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</si>
  <si>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</si>
  <si>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</si>
  <si>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</si>
  <si>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</si>
  <si>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</si>
  <si>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</si>
  <si>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</si>
  <si>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</si>
  <si>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</si>
  <si>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</si>
  <si>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</si>
  <si>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</si>
  <si>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</si>
  <si>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</si>
  <si>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</si>
  <si>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</si>
  <si>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</si>
  <si>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</si>
  <si>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</si>
  <si>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</si>
  <si>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</si>
  <si>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</si>
  <si>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</si>
  <si>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</si>
  <si>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</si>
  <si>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</si>
  <si>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</si>
  <si>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</si>
  <si>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</si>
  <si>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</si>
  <si>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</si>
  <si>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</si>
  <si>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</si>
  <si>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</si>
  <si>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</si>
  <si>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</si>
  <si>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</si>
  <si>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</si>
  <si>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</si>
  <si>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</si>
  <si>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</si>
  <si>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</si>
  <si>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</si>
  <si>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</si>
  <si>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</si>
  <si>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</si>
  <si>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</si>
  <si>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</si>
  <si>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</si>
  <si>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</si>
  <si>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</si>
  <si>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</si>
  <si>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</si>
  <si>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</si>
  <si>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</si>
  <si>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</si>
  <si>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</si>
  <si>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</si>
  <si>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</si>
  <si>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</si>
  <si>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</si>
  <si>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</si>
  <si>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</si>
  <si>
    <t>Revenue Breakdown by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</si>
</sst>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6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2318</v>
      </c>
      <c r="R16" s="46" t="s">
        <v>2317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55" zoomScaleNormal="55" workbookViewId="0">
      <pane xSplit="2" ySplit="3" topLeftCell="BX17" activePane="bottomRight" state="frozen"/>
      <selection pane="topRight" activeCell="C1" sqref="C1"/>
      <selection pane="bottomLeft" activeCell="A4" sqref="A4"/>
      <selection pane="bottomRight" activeCell="CZ99" sqref="CZ99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04" width="9" style="35" customWidth="1"/>
    <col min="105" max="156" width="9.140625" style="35" customWidth="1"/>
    <col min="157" max="157" width="9.140625" style="1" customWidth="1"/>
    <col min="158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4087.3679999999999</v>
      </c>
      <c r="CR5" s="71">
        <f t="shared" si="8"/>
        <v>4148.6785199999995</v>
      </c>
      <c r="CS5" s="71">
        <f t="shared" si="8"/>
        <v>4206.7600192799991</v>
      </c>
      <c r="CT5" s="71">
        <f t="shared" si="8"/>
        <v>4265.6546595499194</v>
      </c>
      <c r="CU5" s="71">
        <f t="shared" si="8"/>
        <v>4325.3738247836181</v>
      </c>
      <c r="CV5" s="71">
        <f t="shared" si="8"/>
        <v>4381.6036845058052</v>
      </c>
      <c r="CW5" s="71">
        <f t="shared" si="8"/>
        <v>4438.5645324043799</v>
      </c>
      <c r="CX5" s="71">
        <f t="shared" si="8"/>
        <v>4496.265871325636</v>
      </c>
      <c r="CY5" s="71">
        <f t="shared" si="8"/>
        <v>4550.2210617815435</v>
      </c>
      <c r="CZ5" s="71">
        <f t="shared" si="8"/>
        <v>4604.8237145229223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4587.5499999999993</v>
      </c>
      <c r="CR6" s="71">
        <f t="shared" si="9"/>
        <v>4816.9274999999998</v>
      </c>
      <c r="CS6" s="71">
        <f t="shared" si="9"/>
        <v>5062.5908024999999</v>
      </c>
      <c r="CT6" s="71">
        <f t="shared" si="9"/>
        <v>5325.8455242299997</v>
      </c>
      <c r="CU6" s="71">
        <f t="shared" si="9"/>
        <v>5608.1153370141892</v>
      </c>
      <c r="CV6" s="71">
        <f t="shared" si="9"/>
        <v>5910.9535652129553</v>
      </c>
      <c r="CW6" s="71">
        <f t="shared" si="9"/>
        <v>6236.0560112996673</v>
      </c>
      <c r="CX6" s="71">
        <f t="shared" si="9"/>
        <v>6516.678531808152</v>
      </c>
      <c r="CY6" s="71">
        <f t="shared" si="9"/>
        <v>6777.3456730804783</v>
      </c>
      <c r="CZ6" s="71">
        <f t="shared" si="9"/>
        <v>6980.6660432728931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8674.9179999999997</v>
      </c>
      <c r="CR7" s="70">
        <f t="shared" si="11"/>
        <v>8965.6060199999993</v>
      </c>
      <c r="CS7" s="70">
        <f t="shared" si="11"/>
        <v>9269.350821779999</v>
      </c>
      <c r="CT7" s="70">
        <f t="shared" si="11"/>
        <v>9591.5001837799191</v>
      </c>
      <c r="CU7" s="70">
        <f t="shared" si="11"/>
        <v>9933.4891617978064</v>
      </c>
      <c r="CV7" s="70">
        <f t="shared" si="11"/>
        <v>10292.55724971876</v>
      </c>
      <c r="CW7" s="70">
        <f t="shared" si="11"/>
        <v>10674.620543704048</v>
      </c>
      <c r="CX7" s="70">
        <f t="shared" si="11"/>
        <v>11012.944403133788</v>
      </c>
      <c r="CY7" s="70">
        <f t="shared" si="11"/>
        <v>11327.566734862023</v>
      </c>
      <c r="CZ7" s="70">
        <f t="shared" si="11"/>
        <v>11585.489757795815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5397.978810174729</v>
      </c>
      <c r="CR8" s="71">
        <f t="shared" si="12"/>
        <v>5578.8598020563404</v>
      </c>
      <c r="CS8" s="71">
        <f t="shared" si="12"/>
        <v>5767.8653930843093</v>
      </c>
      <c r="CT8" s="71">
        <f t="shared" si="12"/>
        <v>5968.3232452261827</v>
      </c>
      <c r="CU8" s="71">
        <f t="shared" si="12"/>
        <v>6181.1263237859876</v>
      </c>
      <c r="CV8" s="71">
        <f t="shared" si="12"/>
        <v>6404.5569003063956</v>
      </c>
      <c r="CW8" s="71">
        <f t="shared" si="12"/>
        <v>6642.2962731832504</v>
      </c>
      <c r="CX8" s="71">
        <f t="shared" si="12"/>
        <v>6852.8187270183498</v>
      </c>
      <c r="CY8" s="71">
        <f t="shared" si="12"/>
        <v>7048.5928749557452</v>
      </c>
      <c r="CZ8" s="71">
        <f t="shared" si="12"/>
        <v>7209.0858055463068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531.41999999999996</v>
      </c>
      <c r="CR9" s="71">
        <f t="shared" si="13"/>
        <v>539.39129999999989</v>
      </c>
      <c r="CS9" s="71">
        <f t="shared" si="13"/>
        <v>546.94277819999991</v>
      </c>
      <c r="CT9" s="71">
        <f t="shared" si="13"/>
        <v>554.5999770947999</v>
      </c>
      <c r="CU9" s="71">
        <f t="shared" si="13"/>
        <v>561.80977679703221</v>
      </c>
      <c r="CV9" s="71">
        <f t="shared" si="13"/>
        <v>569.11330389539353</v>
      </c>
      <c r="CW9" s="71">
        <f t="shared" si="13"/>
        <v>575.94266354213823</v>
      </c>
      <c r="CX9" s="71">
        <f t="shared" si="13"/>
        <v>582.85397550464393</v>
      </c>
      <c r="CY9" s="71">
        <f t="shared" si="13"/>
        <v>589.26536923519495</v>
      </c>
      <c r="CZ9" s="71">
        <f t="shared" si="13"/>
        <v>595.74728829678202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593.88</v>
      </c>
      <c r="CR10" s="71">
        <f t="shared" si="14"/>
        <v>582.00239999999997</v>
      </c>
      <c r="CS10" s="71">
        <f t="shared" si="14"/>
        <v>576.18237599999998</v>
      </c>
      <c r="CT10" s="71">
        <f t="shared" si="14"/>
        <v>581.94419975999995</v>
      </c>
      <c r="CU10" s="71">
        <f t="shared" si="14"/>
        <v>593.58308375519994</v>
      </c>
      <c r="CV10" s="71">
        <f t="shared" si="14"/>
        <v>611.39057626785598</v>
      </c>
      <c r="CW10" s="71">
        <f t="shared" si="14"/>
        <v>626.67534067455233</v>
      </c>
      <c r="CX10" s="71">
        <f t="shared" si="14"/>
        <v>639.20884748804338</v>
      </c>
      <c r="CY10" s="71">
        <f t="shared" si="14"/>
        <v>651.99302443780425</v>
      </c>
      <c r="CZ10" s="71">
        <f t="shared" si="14"/>
        <v>661.77291980437121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3116.88</v>
      </c>
      <c r="CR11" s="71">
        <f t="shared" si="15"/>
        <v>3288.3083999999999</v>
      </c>
      <c r="CS11" s="71">
        <f t="shared" si="15"/>
        <v>3485.6069040000002</v>
      </c>
      <c r="CT11" s="71">
        <f t="shared" si="15"/>
        <v>3686.0293009800007</v>
      </c>
      <c r="CU11" s="71">
        <f t="shared" si="15"/>
        <v>3888.7609125339004</v>
      </c>
      <c r="CV11" s="71">
        <f t="shared" si="15"/>
        <v>4092.92086044193</v>
      </c>
      <c r="CW11" s="71">
        <f t="shared" si="15"/>
        <v>4297.5669034640268</v>
      </c>
      <c r="CX11" s="71">
        <f t="shared" si="15"/>
        <v>4501.7013313785683</v>
      </c>
      <c r="CY11" s="71">
        <f t="shared" si="15"/>
        <v>4704.2778912906033</v>
      </c>
      <c r="CZ11" s="71">
        <f t="shared" si="15"/>
        <v>4904.2097016704538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8313.49</v>
      </c>
      <c r="CR12" s="70">
        <f t="shared" si="17"/>
        <v>9976.1880000000001</v>
      </c>
      <c r="CS12" s="70">
        <f t="shared" si="17"/>
        <v>12170.949360000001</v>
      </c>
      <c r="CT12" s="70">
        <f t="shared" si="17"/>
        <v>14118.3012576</v>
      </c>
      <c r="CU12" s="70">
        <f t="shared" si="17"/>
        <v>15812.497408512001</v>
      </c>
      <c r="CV12" s="70">
        <f t="shared" si="17"/>
        <v>17393.747149363204</v>
      </c>
      <c r="CW12" s="70">
        <f t="shared" si="17"/>
        <v>18959.184392805895</v>
      </c>
      <c r="CX12" s="70">
        <f t="shared" si="17"/>
        <v>20286.32730030231</v>
      </c>
      <c r="CY12" s="70">
        <f t="shared" si="17"/>
        <v>21097.780392314402</v>
      </c>
      <c r="CZ12" s="70">
        <f t="shared" si="17"/>
        <v>21519.73600016069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2127.1</v>
      </c>
      <c r="CR13" s="71">
        <f t="shared" si="18"/>
        <v>2552.52</v>
      </c>
      <c r="CS13" s="71">
        <f t="shared" si="18"/>
        <v>3114.0744</v>
      </c>
      <c r="CT13" s="71">
        <f t="shared" si="18"/>
        <v>3612.3263039999997</v>
      </c>
      <c r="CU13" s="71">
        <f t="shared" si="18"/>
        <v>4045.80546048</v>
      </c>
      <c r="CV13" s="71">
        <f t="shared" si="18"/>
        <v>4450.3860065280005</v>
      </c>
      <c r="CW13" s="71">
        <f t="shared" si="18"/>
        <v>4850.9207471155205</v>
      </c>
      <c r="CX13" s="71">
        <f t="shared" si="18"/>
        <v>5190.485199413607</v>
      </c>
      <c r="CY13" s="71">
        <f t="shared" si="18"/>
        <v>5398.1046073901516</v>
      </c>
      <c r="CZ13" s="71">
        <f t="shared" si="18"/>
        <v>5506.0666995379552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2726.0349999999999</v>
      </c>
      <c r="CR14" s="71">
        <f t="shared" si="19"/>
        <v>3025.89885</v>
      </c>
      <c r="CS14" s="71">
        <f t="shared" si="19"/>
        <v>3389.0067120000003</v>
      </c>
      <c r="CT14" s="71">
        <f t="shared" si="19"/>
        <v>3761.7974503200007</v>
      </c>
      <c r="CU14" s="71">
        <f t="shared" si="19"/>
        <v>4156.7861826036005</v>
      </c>
      <c r="CV14" s="71">
        <f t="shared" si="19"/>
        <v>4530.8969390379252</v>
      </c>
      <c r="CW14" s="71">
        <f t="shared" si="19"/>
        <v>4870.7142094657693</v>
      </c>
      <c r="CX14" s="71">
        <f t="shared" si="19"/>
        <v>5162.9570620337154</v>
      </c>
      <c r="CY14" s="71">
        <f t="shared" si="19"/>
        <v>5421.1049151354018</v>
      </c>
      <c r="CZ14" s="71">
        <f t="shared" si="19"/>
        <v>5637.9491117408179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1447.8280000000002</v>
      </c>
      <c r="CR15" s="71">
        <f t="shared" ref="CR15:CR21" si="21">CQ15*(1+CR35)</f>
        <v>1650.5239200000003</v>
      </c>
      <c r="CS15" s="71">
        <f t="shared" ref="CS15:CS21" si="22">CR15*(1+CS35)</f>
        <v>1832.0815512000006</v>
      </c>
      <c r="CT15" s="71">
        <f t="shared" ref="CT15:CT21" si="23">CS15*(1+CT35)</f>
        <v>2015.2897063200007</v>
      </c>
      <c r="CU15" s="71">
        <f t="shared" ref="CU15:CU21" si="24">CT15*(1+CU35)</f>
        <v>2176.5128828256011</v>
      </c>
      <c r="CV15" s="71">
        <f t="shared" ref="CV15:CV21" si="25">CU15*(1+CV35)</f>
        <v>2307.1036557951375</v>
      </c>
      <c r="CW15" s="71">
        <f t="shared" ref="CW15:CW21" si="26">CV15*(1+CW35)</f>
        <v>2422.4588385848942</v>
      </c>
      <c r="CX15" s="71">
        <f t="shared" ref="CX15:CX21" si="27">CW15*(1+CX35)</f>
        <v>2519.3571921282901</v>
      </c>
      <c r="CY15" s="71">
        <f t="shared" ref="CY15:CY21" si="28">CX15*(1+CY35)</f>
        <v>2594.9379078921388</v>
      </c>
      <c r="CZ15" s="71">
        <f t="shared" ref="CZ15:CZ21" si="29">CY15*(1+CZ35)</f>
        <v>2646.8366660499814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2971.7575000000002</v>
      </c>
      <c r="CR16" s="71">
        <f t="shared" si="21"/>
        <v>3164.9217374999998</v>
      </c>
      <c r="CS16" s="71">
        <f t="shared" si="22"/>
        <v>3418.1154765000001</v>
      </c>
      <c r="CT16" s="71">
        <f t="shared" si="23"/>
        <v>3657.3835598550004</v>
      </c>
      <c r="CU16" s="71">
        <f t="shared" si="24"/>
        <v>3876.8265734463007</v>
      </c>
      <c r="CV16" s="71">
        <f t="shared" si="25"/>
        <v>4070.667902118616</v>
      </c>
      <c r="CW16" s="71">
        <f t="shared" si="26"/>
        <v>4233.4946182033609</v>
      </c>
      <c r="CX16" s="71">
        <f t="shared" si="27"/>
        <v>4360.4994567494623</v>
      </c>
      <c r="CY16" s="71">
        <f t="shared" si="28"/>
        <v>4447.7094458844513</v>
      </c>
      <c r="CZ16" s="71">
        <f t="shared" si="29"/>
        <v>4492.1865403432957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2537.9799999999996</v>
      </c>
      <c r="CR17" s="71">
        <f t="shared" si="21"/>
        <v>2888.2212399999994</v>
      </c>
      <c r="CS17" s="71">
        <f t="shared" si="22"/>
        <v>3292.5722135999995</v>
      </c>
      <c r="CT17" s="71">
        <f t="shared" si="23"/>
        <v>3737.0694624359994</v>
      </c>
      <c r="CU17" s="71">
        <f t="shared" si="24"/>
        <v>4185.5177979283199</v>
      </c>
      <c r="CV17" s="71">
        <f t="shared" si="25"/>
        <v>4624.997166710793</v>
      </c>
      <c r="CW17" s="71">
        <f t="shared" si="26"/>
        <v>5041.2469117147648</v>
      </c>
      <c r="CX17" s="71">
        <f t="shared" si="27"/>
        <v>5419.3404300933717</v>
      </c>
      <c r="CY17" s="71">
        <f t="shared" si="28"/>
        <v>5744.5008558989739</v>
      </c>
      <c r="CZ17" s="71">
        <f t="shared" si="29"/>
        <v>6003.003394414427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1000.48</v>
      </c>
      <c r="CR18" s="71">
        <f t="shared" si="21"/>
        <v>1060.5088000000001</v>
      </c>
      <c r="CS18" s="71">
        <f t="shared" si="22"/>
        <v>1134.7444160000002</v>
      </c>
      <c r="CT18" s="71">
        <f t="shared" si="23"/>
        <v>1219.8502472000002</v>
      </c>
      <c r="CU18" s="71">
        <f t="shared" si="24"/>
        <v>1299.1405132680002</v>
      </c>
      <c r="CV18" s="71">
        <f t="shared" si="25"/>
        <v>1377.0889440640804</v>
      </c>
      <c r="CW18" s="71">
        <f t="shared" si="26"/>
        <v>1452.8288359876046</v>
      </c>
      <c r="CX18" s="71">
        <f t="shared" si="27"/>
        <v>1518.2061336070467</v>
      </c>
      <c r="CY18" s="71">
        <f t="shared" si="28"/>
        <v>1571.3433482832932</v>
      </c>
      <c r="CZ18" s="71">
        <f t="shared" si="29"/>
        <v>1610.6269319903754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8131.9750000000004</v>
      </c>
      <c r="CR19" s="71">
        <f t="shared" si="21"/>
        <v>9839.6897499999995</v>
      </c>
      <c r="CS19" s="71">
        <f t="shared" si="22"/>
        <v>12102.818392499999</v>
      </c>
      <c r="CT19" s="71">
        <f t="shared" si="23"/>
        <v>14281.325703149998</v>
      </c>
      <c r="CU19" s="71">
        <f t="shared" si="24"/>
        <v>16423.524558622496</v>
      </c>
      <c r="CV19" s="71">
        <f t="shared" si="25"/>
        <v>18558.582751243419</v>
      </c>
      <c r="CW19" s="71">
        <f t="shared" si="26"/>
        <v>20600.026853880197</v>
      </c>
      <c r="CX19" s="71">
        <f t="shared" si="27"/>
        <v>22454.029270729417</v>
      </c>
      <c r="CY19" s="71">
        <f t="shared" si="28"/>
        <v>24025.811319680477</v>
      </c>
      <c r="CZ19" s="71">
        <f t="shared" si="29"/>
        <v>25467.359998861306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20943.155500000001</v>
      </c>
      <c r="CR20" s="70">
        <f t="shared" si="31"/>
        <v>24182.284297499999</v>
      </c>
      <c r="CS20" s="70">
        <f t="shared" si="31"/>
        <v>28283.413161799999</v>
      </c>
      <c r="CT20" s="70">
        <f t="shared" si="31"/>
        <v>32285.042433281</v>
      </c>
      <c r="CU20" s="70">
        <f t="shared" si="31"/>
        <v>36164.113969174316</v>
      </c>
      <c r="CV20" s="70">
        <f t="shared" si="31"/>
        <v>39919.723365497972</v>
      </c>
      <c r="CW20" s="70">
        <f t="shared" si="31"/>
        <v>43471.691014952114</v>
      </c>
      <c r="CX20" s="70">
        <f t="shared" si="31"/>
        <v>46624.87474475491</v>
      </c>
      <c r="CY20" s="70">
        <f t="shared" si="31"/>
        <v>49203.512400164887</v>
      </c>
      <c r="CZ20" s="70">
        <f t="shared" si="31"/>
        <v>51364.029342938156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43923.063499999997</v>
      </c>
      <c r="CR22" s="70">
        <f t="shared" si="33"/>
        <v>50014.303317500002</v>
      </c>
      <c r="CS22" s="70">
        <f t="shared" si="33"/>
        <v>57647.472093579992</v>
      </c>
      <c r="CT22" s="70">
        <f t="shared" si="33"/>
        <v>65107.166437160915</v>
      </c>
      <c r="CU22" s="70">
        <f t="shared" si="33"/>
        <v>72389.271486359125</v>
      </c>
      <c r="CV22" s="70">
        <f t="shared" si="33"/>
        <v>79657.074353486183</v>
      </c>
      <c r="CW22" s="70">
        <f t="shared" si="33"/>
        <v>86964.199528704237</v>
      </c>
      <c r="CX22" s="70">
        <f t="shared" si="33"/>
        <v>93861.655562019529</v>
      </c>
      <c r="CY22" s="70">
        <f t="shared" si="33"/>
        <v>99956.995008244092</v>
      </c>
      <c r="CZ22" s="70">
        <f t="shared" si="33"/>
        <v>105546.61090393286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2321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1.6E-2</v>
      </c>
      <c r="CR25" s="73">
        <v>1.4999999999999999E-2</v>
      </c>
      <c r="CS25" s="73">
        <v>1.4E-2</v>
      </c>
      <c r="CT25" s="73">
        <v>1.4E-2</v>
      </c>
      <c r="CU25" s="73">
        <v>1.4E-2</v>
      </c>
      <c r="CV25" s="73">
        <v>1.2999999999999999E-2</v>
      </c>
      <c r="CW25" s="73">
        <v>1.2999999999999999E-2</v>
      </c>
      <c r="CX25" s="73">
        <v>1.2999999999999999E-2</v>
      </c>
      <c r="CY25" s="73">
        <v>1.2E-2</v>
      </c>
      <c r="CZ25" s="73">
        <v>1.2E-2</v>
      </c>
    </row>
    <row r="26" spans="2:156">
      <c r="B26" s="36" t="s">
        <v>2322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4.4999999999999998E-2</v>
      </c>
      <c r="CR26" s="73">
        <v>0.05</v>
      </c>
      <c r="CS26" s="73">
        <v>5.0999999999999997E-2</v>
      </c>
      <c r="CT26" s="73">
        <v>5.1999999999999998E-2</v>
      </c>
      <c r="CU26" s="73">
        <v>5.2999999999999999E-2</v>
      </c>
      <c r="CV26" s="73">
        <v>5.3999999999999999E-2</v>
      </c>
      <c r="CW26" s="73">
        <v>5.5E-2</v>
      </c>
      <c r="CX26" s="73">
        <v>4.4999999999999998E-2</v>
      </c>
      <c r="CY26" s="73">
        <v>0.04</v>
      </c>
      <c r="CZ26" s="73">
        <v>0.03</v>
      </c>
    </row>
    <row r="27" spans="2:156" s="2" customFormat="1" ht="15">
      <c r="B27" s="33" t="s">
        <v>2323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3.1132532984666561E-2</v>
      </c>
      <c r="CR27" s="72">
        <f t="shared" ref="CR27:CZ27" si="43">CR7/CQ7-1</f>
        <v>3.3509022217846907E-2</v>
      </c>
      <c r="CS27" s="72">
        <f t="shared" si="43"/>
        <v>3.3878892414235251E-2</v>
      </c>
      <c r="CT27" s="72">
        <f t="shared" si="43"/>
        <v>3.4754252826743048E-2</v>
      </c>
      <c r="CU27" s="72">
        <f t="shared" si="43"/>
        <v>3.56554210983826E-2</v>
      </c>
      <c r="CV27" s="72">
        <f t="shared" si="43"/>
        <v>3.614722702893336E-2</v>
      </c>
      <c r="CW27" s="72">
        <f t="shared" si="43"/>
        <v>3.7120346743344745E-2</v>
      </c>
      <c r="CX27" s="72">
        <f t="shared" si="43"/>
        <v>3.1694228197112428E-2</v>
      </c>
      <c r="CY27" s="72">
        <f t="shared" si="43"/>
        <v>2.8568411880723454E-2</v>
      </c>
      <c r="CZ27" s="72">
        <f t="shared" si="43"/>
        <v>2.2769499308267216E-2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2324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0.02</v>
      </c>
      <c r="CR28" s="73">
        <v>1.4999999999999999E-2</v>
      </c>
      <c r="CS28" s="73">
        <v>1.4E-2</v>
      </c>
      <c r="CT28" s="73">
        <v>1.4E-2</v>
      </c>
      <c r="CU28" s="73">
        <v>1.2999999999999999E-2</v>
      </c>
      <c r="CV28" s="73">
        <v>1.2999999999999999E-2</v>
      </c>
      <c r="CW28" s="73">
        <v>1.2E-2</v>
      </c>
      <c r="CX28" s="73">
        <v>1.2E-2</v>
      </c>
      <c r="CY28" s="73">
        <v>1.0999999999999999E-2</v>
      </c>
      <c r="CZ28" s="73">
        <v>1.0999999999999999E-2</v>
      </c>
    </row>
    <row r="29" spans="2:156">
      <c r="B29" s="36" t="s">
        <v>2325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0.01</v>
      </c>
      <c r="CR29" s="73">
        <v>-0.02</v>
      </c>
      <c r="CS29" s="73">
        <v>-0.01</v>
      </c>
      <c r="CT29" s="73">
        <v>0.01</v>
      </c>
      <c r="CU29" s="73">
        <v>0.02</v>
      </c>
      <c r="CV29" s="73">
        <v>0.03</v>
      </c>
      <c r="CW29" s="73">
        <v>2.5000000000000001E-2</v>
      </c>
      <c r="CX29" s="73">
        <v>0.02</v>
      </c>
      <c r="CY29" s="73">
        <v>0.02</v>
      </c>
      <c r="CZ29" s="73">
        <v>1.4999999999999999E-2</v>
      </c>
    </row>
    <row r="30" spans="2:156">
      <c r="B30" s="36" t="s">
        <v>2326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0.04</v>
      </c>
      <c r="CR30" s="73">
        <v>5.5E-2</v>
      </c>
      <c r="CS30" s="73">
        <v>0.06</v>
      </c>
      <c r="CT30" s="73">
        <v>5.7500000000000002E-2</v>
      </c>
      <c r="CU30" s="73">
        <v>5.5E-2</v>
      </c>
      <c r="CV30" s="73">
        <v>5.2499999999999998E-2</v>
      </c>
      <c r="CW30" s="73">
        <v>0.05</v>
      </c>
      <c r="CX30" s="73">
        <v>4.7500000000000001E-2</v>
      </c>
      <c r="CY30" s="73">
        <v>4.4999999999999998E-2</v>
      </c>
      <c r="CZ30" s="73">
        <v>4.2500000000000003E-2</v>
      </c>
    </row>
    <row r="31" spans="2:156">
      <c r="B31" s="36" t="s">
        <v>2327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-0.11</v>
      </c>
      <c r="CR31" s="73">
        <v>0.2</v>
      </c>
      <c r="CS31" s="73">
        <v>0.22</v>
      </c>
      <c r="CT31" s="73">
        <v>0.16</v>
      </c>
      <c r="CU31" s="73">
        <v>0.12</v>
      </c>
      <c r="CV31" s="73">
        <v>0.1</v>
      </c>
      <c r="CW31" s="73">
        <v>0.09</v>
      </c>
      <c r="CX31" s="73">
        <v>7.0000000000000007E-2</v>
      </c>
      <c r="CY31" s="73">
        <v>0.04</v>
      </c>
      <c r="CZ31" s="73">
        <v>0.02</v>
      </c>
    </row>
    <row r="32" spans="2:156" s="2" customFormat="1" ht="15">
      <c r="B32" s="33" t="s">
        <v>2328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-0.10999999999999999</v>
      </c>
      <c r="CR32" s="72">
        <f t="shared" ref="CR32:CZ32" si="49">CR12/CQ12-1</f>
        <v>0.19999999999999996</v>
      </c>
      <c r="CS32" s="72">
        <f t="shared" si="49"/>
        <v>0.21999999999999997</v>
      </c>
      <c r="CT32" s="72">
        <f t="shared" si="49"/>
        <v>0.15999999999999992</v>
      </c>
      <c r="CU32" s="72">
        <f t="shared" si="49"/>
        <v>0.12000000000000011</v>
      </c>
      <c r="CV32" s="72">
        <f t="shared" si="49"/>
        <v>0.10000000000000009</v>
      </c>
      <c r="CW32" s="72">
        <f t="shared" si="49"/>
        <v>9.000000000000008E-2</v>
      </c>
      <c r="CX32" s="72">
        <f t="shared" si="49"/>
        <v>7.0000000000000062E-2</v>
      </c>
      <c r="CY32" s="72">
        <f t="shared" si="49"/>
        <v>4.0000000000000036E-2</v>
      </c>
      <c r="CZ32" s="72">
        <f t="shared" si="49"/>
        <v>2.0000000000000018E-2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2329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0.105</v>
      </c>
      <c r="CR33" s="73">
        <v>0.11</v>
      </c>
      <c r="CS33" s="73">
        <v>0.12</v>
      </c>
      <c r="CT33" s="73">
        <v>0.11</v>
      </c>
      <c r="CU33" s="73">
        <v>0.105</v>
      </c>
      <c r="CV33" s="73">
        <v>0.09</v>
      </c>
      <c r="CW33" s="73">
        <v>7.4999999999999997E-2</v>
      </c>
      <c r="CX33" s="73">
        <v>0.06</v>
      </c>
      <c r="CY33" s="73">
        <v>0.05</v>
      </c>
      <c r="CZ33" s="73">
        <v>0.04</v>
      </c>
    </row>
    <row r="34" spans="2:156" s="2" customFormat="1" ht="15">
      <c r="B34" s="36" t="s">
        <v>2330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0.12</v>
      </c>
      <c r="CR34" s="73">
        <v>0.14000000000000001</v>
      </c>
      <c r="CS34" s="73">
        <v>0.15</v>
      </c>
      <c r="CT34" s="73">
        <v>0.16</v>
      </c>
      <c r="CU34" s="73">
        <v>0.14000000000000001</v>
      </c>
      <c r="CV34" s="73">
        <v>0.13</v>
      </c>
      <c r="CW34" s="73">
        <v>0.11</v>
      </c>
      <c r="CX34" s="73">
        <v>0.09</v>
      </c>
      <c r="CY34" s="73">
        <v>7.0000000000000007E-2</v>
      </c>
      <c r="CZ34" s="73">
        <v>0.05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2331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0.13200000000000001</v>
      </c>
      <c r="CR35" s="73">
        <v>0.14000000000000001</v>
      </c>
      <c r="CS35" s="73">
        <v>0.11</v>
      </c>
      <c r="CT35" s="73">
        <v>0.1</v>
      </c>
      <c r="CU35" s="73">
        <v>0.08</v>
      </c>
      <c r="CV35" s="73">
        <v>0.06</v>
      </c>
      <c r="CW35" s="73">
        <v>0.05</v>
      </c>
      <c r="CX35" s="73">
        <v>0.04</v>
      </c>
      <c r="CY35" s="73">
        <v>0.03</v>
      </c>
      <c r="CZ35" s="73">
        <v>0.02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2332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4.7500000000000001E-2</v>
      </c>
      <c r="CR36" s="73">
        <v>6.5000000000000002E-2</v>
      </c>
      <c r="CS36" s="73">
        <v>0.08</v>
      </c>
      <c r="CT36" s="73">
        <v>7.0000000000000007E-2</v>
      </c>
      <c r="CU36" s="73">
        <v>0.06</v>
      </c>
      <c r="CV36" s="73">
        <v>0.05</v>
      </c>
      <c r="CW36" s="73">
        <v>0.04</v>
      </c>
      <c r="CX36" s="73">
        <v>0.03</v>
      </c>
      <c r="CY36" s="73">
        <v>0.02</v>
      </c>
      <c r="CZ36" s="73">
        <v>0.01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0.13</v>
      </c>
      <c r="CR37" s="73">
        <v>0.13800000000000001</v>
      </c>
      <c r="CS37" s="73">
        <v>0.14000000000000001</v>
      </c>
      <c r="CT37" s="73">
        <v>0.13500000000000001</v>
      </c>
      <c r="CU37" s="73">
        <v>0.12</v>
      </c>
      <c r="CV37" s="73">
        <v>0.105</v>
      </c>
      <c r="CW37" s="73">
        <v>0.09</v>
      </c>
      <c r="CX37" s="73">
        <v>7.4999999999999997E-2</v>
      </c>
      <c r="CY37" s="73">
        <v>0.06</v>
      </c>
      <c r="CZ37" s="73">
        <v>4.4999999999999998E-2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0.04</v>
      </c>
      <c r="CR38" s="73">
        <v>0.06</v>
      </c>
      <c r="CS38" s="73">
        <v>7.0000000000000007E-2</v>
      </c>
      <c r="CT38" s="73">
        <v>7.4999999999999997E-2</v>
      </c>
      <c r="CU38" s="73">
        <v>6.5000000000000002E-2</v>
      </c>
      <c r="CV38" s="73">
        <v>0.06</v>
      </c>
      <c r="CW38" s="73">
        <v>5.5E-2</v>
      </c>
      <c r="CX38" s="73">
        <v>4.4999999999999998E-2</v>
      </c>
      <c r="CY38" s="73">
        <v>3.5000000000000003E-2</v>
      </c>
      <c r="CZ38" s="73">
        <v>2.5000000000000001E-2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0.19500000000000001</v>
      </c>
      <c r="CR39" s="73">
        <v>0.21</v>
      </c>
      <c r="CS39" s="73">
        <v>0.23</v>
      </c>
      <c r="CT39" s="73">
        <v>0.18</v>
      </c>
      <c r="CU39" s="73">
        <v>0.15</v>
      </c>
      <c r="CV39" s="73">
        <v>0.13</v>
      </c>
      <c r="CW39" s="73">
        <v>0.11</v>
      </c>
      <c r="CX39" s="73">
        <v>0.09</v>
      </c>
      <c r="CY39" s="73">
        <v>7.0000000000000007E-2</v>
      </c>
      <c r="CZ39" s="73">
        <v>0.06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0.10308414094596019</v>
      </c>
      <c r="CR40" s="72">
        <f t="shared" ref="CR40:CZ40" si="58">CR20/CQ20-1</f>
        <v>0.15466288246296012</v>
      </c>
      <c r="CS40" s="72">
        <f t="shared" si="58"/>
        <v>0.16959228556931571</v>
      </c>
      <c r="CT40" s="72">
        <f t="shared" si="58"/>
        <v>0.14148325198903722</v>
      </c>
      <c r="CU40" s="72">
        <f t="shared" si="58"/>
        <v>0.12015073369996809</v>
      </c>
      <c r="CV40" s="72">
        <f t="shared" si="58"/>
        <v>0.10384906428303142</v>
      </c>
      <c r="CW40" s="72">
        <f t="shared" si="58"/>
        <v>8.8977762118563453E-2</v>
      </c>
      <c r="CX40" s="72">
        <f t="shared" si="58"/>
        <v>7.2534186183791594E-2</v>
      </c>
      <c r="CY40" s="72">
        <f t="shared" si="58"/>
        <v>5.5306050032875698E-2</v>
      </c>
      <c r="CZ40" s="72">
        <f t="shared" si="58"/>
        <v>4.3909811259043918E-2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4.7033694874850873E-2</v>
      </c>
      <c r="CR42" s="72">
        <f t="shared" ref="CR42:CZ42" si="61">CR22/CQ22-1</f>
        <v>0.13867975801596821</v>
      </c>
      <c r="CS42" s="72">
        <f t="shared" si="61"/>
        <v>0.15261971615646086</v>
      </c>
      <c r="CT42" s="72">
        <f t="shared" si="61"/>
        <v>0.12940193338350525</v>
      </c>
      <c r="CU42" s="72">
        <f t="shared" si="61"/>
        <v>0.1118479799950538</v>
      </c>
      <c r="CV42" s="72">
        <f t="shared" si="61"/>
        <v>0.10039889500057453</v>
      </c>
      <c r="CW42" s="72">
        <f t="shared" si="61"/>
        <v>9.173228158985558E-2</v>
      </c>
      <c r="CX42" s="72">
        <f t="shared" si="61"/>
        <v>7.9313741409632099E-2</v>
      </c>
      <c r="CY42" s="72">
        <f t="shared" si="61"/>
        <v>6.4939611492331295E-2</v>
      </c>
      <c r="CZ42" s="72">
        <f t="shared" si="61"/>
        <v>5.5920207437486047E-2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43923.063499999997</v>
      </c>
      <c r="CR61" s="70">
        <f t="shared" ref="CR61:CZ61" si="121">CR22</f>
        <v>50014.303317500002</v>
      </c>
      <c r="CS61" s="70">
        <f t="shared" si="121"/>
        <v>57647.472093579992</v>
      </c>
      <c r="CT61" s="70">
        <f t="shared" si="121"/>
        <v>65107.166437160915</v>
      </c>
      <c r="CU61" s="70">
        <f t="shared" si="121"/>
        <v>72389.271486359125</v>
      </c>
      <c r="CV61" s="70">
        <f t="shared" si="121"/>
        <v>79657.074353486183</v>
      </c>
      <c r="CW61" s="70">
        <f t="shared" si="121"/>
        <v>86964.199528704237</v>
      </c>
      <c r="CX61" s="70">
        <f t="shared" si="121"/>
        <v>93861.655562019529</v>
      </c>
      <c r="CY61" s="70">
        <f t="shared" si="121"/>
        <v>99956.995008244092</v>
      </c>
      <c r="CZ61" s="70">
        <f t="shared" si="121"/>
        <v>105546.61090393286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2:CA68" si="122">SUM(C62:F62)</f>
        <v>13209.3</v>
      </c>
      <c r="CB62" s="69">
        <f t="shared" ref="CB62:CB68" si="123">SUM(G62:J62)</f>
        <v>14665.1</v>
      </c>
      <c r="CC62" s="69">
        <f t="shared" ref="CC62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  <c r="CQ62" s="71">
        <f>CQ61*(1-CQ79)</f>
        <v>19585.812296328961</v>
      </c>
      <c r="CR62" s="71">
        <f t="shared" ref="CR62:CZ62" si="125">CR61*(1-CR79)</f>
        <v>22256.364976287499</v>
      </c>
      <c r="CS62" s="71">
        <f t="shared" si="125"/>
        <v>25595.477609549514</v>
      </c>
      <c r="CT62" s="71">
        <f t="shared" si="125"/>
        <v>28842.474731662282</v>
      </c>
      <c r="CU62" s="71">
        <f t="shared" si="125"/>
        <v>31996.057996970729</v>
      </c>
      <c r="CV62" s="71">
        <f t="shared" si="125"/>
        <v>35128.769789887403</v>
      </c>
      <c r="CW62" s="71">
        <f t="shared" si="125"/>
        <v>38264.24779262986</v>
      </c>
      <c r="CX62" s="71">
        <f t="shared" si="125"/>
        <v>41299.128447288589</v>
      </c>
      <c r="CY62" s="71">
        <f t="shared" si="125"/>
        <v>43981.077803627399</v>
      </c>
      <c r="CZ62" s="71">
        <f t="shared" si="125"/>
        <v>46440.50879773045</v>
      </c>
    </row>
    <row r="63" spans="2:156">
      <c r="B63" s="1" t="s">
        <v>124</v>
      </c>
      <c r="C63" s="69">
        <f t="shared" ref="C63:AT63" si="126">C61-C62</f>
        <v>3782.4999999999995</v>
      </c>
      <c r="D63" s="69">
        <f t="shared" si="126"/>
        <v>4365.8999999999996</v>
      </c>
      <c r="E63" s="69">
        <f t="shared" si="126"/>
        <v>4401.1000000000004</v>
      </c>
      <c r="F63" s="69">
        <f t="shared" si="126"/>
        <v>5005.9000000000005</v>
      </c>
      <c r="G63" s="69">
        <f t="shared" si="126"/>
        <v>4363.2999999999993</v>
      </c>
      <c r="H63" s="69">
        <f t="shared" si="126"/>
        <v>5282.1</v>
      </c>
      <c r="I63" s="69">
        <f t="shared" si="126"/>
        <v>4933.3999999999996</v>
      </c>
      <c r="J63" s="69">
        <f t="shared" si="126"/>
        <v>5922.7999999999993</v>
      </c>
      <c r="K63" s="69">
        <f t="shared" si="126"/>
        <v>5181.7999999999993</v>
      </c>
      <c r="L63" s="69">
        <f t="shared" si="126"/>
        <v>5745.7999999999993</v>
      </c>
      <c r="M63" s="69">
        <f t="shared" si="126"/>
        <v>5843.5000000000009</v>
      </c>
      <c r="N63" s="69">
        <f t="shared" si="126"/>
        <v>6539</v>
      </c>
      <c r="O63" s="69">
        <f t="shared" si="126"/>
        <v>2924.5</v>
      </c>
      <c r="P63" s="69">
        <f t="shared" si="126"/>
        <v>2943.2000000000003</v>
      </c>
      <c r="Q63" s="69">
        <f t="shared" si="126"/>
        <v>2775.9</v>
      </c>
      <c r="R63" s="69">
        <f t="shared" si="126"/>
        <v>1507.2999999999997</v>
      </c>
      <c r="S63" s="69">
        <f t="shared" si="126"/>
        <v>2946</v>
      </c>
      <c r="T63" s="69">
        <f t="shared" si="126"/>
        <v>2901</v>
      </c>
      <c r="U63" s="69">
        <f t="shared" si="126"/>
        <v>2570</v>
      </c>
      <c r="V63" s="69">
        <f t="shared" si="126"/>
        <v>2047</v>
      </c>
      <c r="W63" s="69">
        <f t="shared" si="126"/>
        <v>2481</v>
      </c>
      <c r="X63" s="69">
        <f t="shared" si="126"/>
        <v>2769</v>
      </c>
      <c r="Y63" s="69">
        <f t="shared" si="126"/>
        <v>2760</v>
      </c>
      <c r="Z63" s="69">
        <f t="shared" si="126"/>
        <v>3006</v>
      </c>
      <c r="AA63" s="69">
        <f t="shared" si="126"/>
        <v>2816</v>
      </c>
      <c r="AB63" s="69">
        <f t="shared" si="126"/>
        <v>2952</v>
      </c>
      <c r="AC63" s="69">
        <f t="shared" si="126"/>
        <v>2908</v>
      </c>
      <c r="AD63" s="69">
        <f t="shared" si="126"/>
        <v>2982</v>
      </c>
      <c r="AE63" s="69">
        <f t="shared" si="126"/>
        <v>2745</v>
      </c>
      <c r="AF63" s="69">
        <f t="shared" si="126"/>
        <v>3046</v>
      </c>
      <c r="AG63" s="69">
        <f t="shared" si="126"/>
        <v>3017</v>
      </c>
      <c r="AH63" s="69">
        <f t="shared" si="126"/>
        <v>2951</v>
      </c>
      <c r="AI63" s="69">
        <f t="shared" si="126"/>
        <v>3273</v>
      </c>
      <c r="AJ63" s="69">
        <f t="shared" si="126"/>
        <v>3448</v>
      </c>
      <c r="AK63" s="69">
        <f t="shared" si="126"/>
        <v>3953</v>
      </c>
      <c r="AL63" s="69">
        <f t="shared" si="126"/>
        <v>4307</v>
      </c>
      <c r="AM63" s="69">
        <f t="shared" si="126"/>
        <v>4323</v>
      </c>
      <c r="AN63" s="69">
        <f t="shared" si="126"/>
        <v>4485</v>
      </c>
      <c r="AO63" s="69">
        <f t="shared" si="126"/>
        <v>4490</v>
      </c>
      <c r="AP63" s="69">
        <f t="shared" si="126"/>
        <v>4574</v>
      </c>
      <c r="AQ63" s="69">
        <f t="shared" si="126"/>
        <v>4375</v>
      </c>
      <c r="AR63" s="69">
        <f t="shared" si="126"/>
        <v>4700</v>
      </c>
      <c r="AS63" s="69">
        <f t="shared" si="126"/>
        <v>4718</v>
      </c>
      <c r="AT63" s="69">
        <f t="shared" si="126"/>
        <v>4880</v>
      </c>
      <c r="AU63" s="1">
        <f t="shared" ref="AU63:BN63" si="127">AU61-AU62</f>
        <v>4445</v>
      </c>
      <c r="AV63" s="1">
        <f t="shared" si="127"/>
        <v>4065</v>
      </c>
      <c r="AW63" s="1">
        <f t="shared" si="127"/>
        <v>4887</v>
      </c>
      <c r="AX63" s="1">
        <f t="shared" si="127"/>
        <v>6208</v>
      </c>
      <c r="AY63" s="1">
        <f t="shared" si="127"/>
        <v>6055</v>
      </c>
      <c r="AZ63" s="1">
        <f t="shared" si="127"/>
        <v>5276</v>
      </c>
      <c r="BA63" s="1">
        <f t="shared" si="127"/>
        <v>6505</v>
      </c>
      <c r="BB63" s="1">
        <f t="shared" si="127"/>
        <v>6702</v>
      </c>
      <c r="BC63" s="1">
        <f t="shared" si="127"/>
        <v>6908</v>
      </c>
      <c r="BD63" s="1">
        <f t="shared" si="127"/>
        <v>6324</v>
      </c>
      <c r="BE63" s="1">
        <f t="shared" si="127"/>
        <v>5781</v>
      </c>
      <c r="BF63" s="1">
        <f t="shared" si="127"/>
        <v>5498</v>
      </c>
      <c r="BG63" s="1">
        <f t="shared" si="127"/>
        <v>5416</v>
      </c>
      <c r="BH63" s="1">
        <f t="shared" si="127"/>
        <v>5495</v>
      </c>
      <c r="BI63" s="1">
        <f t="shared" si="127"/>
        <v>5538</v>
      </c>
      <c r="BJ63" s="1">
        <f t="shared" si="127"/>
        <v>5685</v>
      </c>
      <c r="BK63" s="1">
        <f t="shared" si="127"/>
        <v>5501</v>
      </c>
      <c r="BL63" s="1">
        <f t="shared" si="127"/>
        <v>5774</v>
      </c>
      <c r="BM63" s="1">
        <f t="shared" si="127"/>
        <v>5937</v>
      </c>
      <c r="BN63" s="1">
        <f t="shared" si="127"/>
        <v>6032</v>
      </c>
      <c r="BO63" s="1">
        <f>BO61-BO62</f>
        <v>5890</v>
      </c>
      <c r="BP63" s="1">
        <f t="shared" ref="BP63:BQ63" si="128">BP61-BP62</f>
        <v>6288</v>
      </c>
      <c r="BQ63" s="1">
        <f t="shared" si="128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  <c r="CQ63" s="71">
        <f>CQ61-CQ62</f>
        <v>24337.251203671036</v>
      </c>
      <c r="CR63" s="71">
        <f t="shared" ref="CR63:CZ63" si="129">CR61-CR62</f>
        <v>27757.938341212503</v>
      </c>
      <c r="CS63" s="71">
        <f t="shared" si="129"/>
        <v>32051.994484030478</v>
      </c>
      <c r="CT63" s="71">
        <f t="shared" si="129"/>
        <v>36264.691705498633</v>
      </c>
      <c r="CU63" s="71">
        <f t="shared" si="129"/>
        <v>40393.213489388392</v>
      </c>
      <c r="CV63" s="71">
        <f t="shared" si="129"/>
        <v>44528.30456359878</v>
      </c>
      <c r="CW63" s="71">
        <f t="shared" si="129"/>
        <v>48699.951736074378</v>
      </c>
      <c r="CX63" s="71">
        <f t="shared" si="129"/>
        <v>52562.52711473094</v>
      </c>
      <c r="CY63" s="71">
        <f t="shared" si="129"/>
        <v>55975.917204616693</v>
      </c>
      <c r="CZ63" s="71">
        <f t="shared" si="129"/>
        <v>59106.102106202408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  <c r="CQ64" s="71">
        <f>CP64*0.9</f>
        <v>1690.2</v>
      </c>
      <c r="CR64" s="71">
        <f t="shared" ref="CR64:CZ64" si="130">CQ64*0.9</f>
        <v>1521.18</v>
      </c>
      <c r="CS64" s="71">
        <f t="shared" si="130"/>
        <v>1369.0620000000001</v>
      </c>
      <c r="CT64" s="71">
        <f t="shared" si="130"/>
        <v>1232.1558000000002</v>
      </c>
      <c r="CU64" s="71">
        <f t="shared" si="130"/>
        <v>1108.9402200000002</v>
      </c>
      <c r="CV64" s="71">
        <f t="shared" si="130"/>
        <v>998.04619800000023</v>
      </c>
      <c r="CW64" s="71">
        <f t="shared" si="130"/>
        <v>898.24157820000028</v>
      </c>
      <c r="CX64" s="71">
        <f t="shared" si="130"/>
        <v>808.41742038000029</v>
      </c>
      <c r="CY64" s="71">
        <f t="shared" si="130"/>
        <v>727.57567834200029</v>
      </c>
      <c r="CZ64" s="71">
        <f t="shared" si="130"/>
        <v>654.81811050780027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  <c r="CQ65" s="71">
        <f>CQ61*CQ80</f>
        <v>2942.8452545</v>
      </c>
      <c r="CR65" s="71">
        <f t="shared" ref="CR65:CZ65" si="131">CR61*CR80</f>
        <v>3400.9726255900005</v>
      </c>
      <c r="CS65" s="71">
        <f t="shared" si="131"/>
        <v>3920.0281023634398</v>
      </c>
      <c r="CT65" s="71">
        <f t="shared" si="131"/>
        <v>4492.3944841641032</v>
      </c>
      <c r="CU65" s="71">
        <f t="shared" si="131"/>
        <v>4994.8597325587798</v>
      </c>
      <c r="CV65" s="71">
        <f t="shared" si="131"/>
        <v>5575.9952047440338</v>
      </c>
      <c r="CW65" s="71">
        <f t="shared" si="131"/>
        <v>6087.4939670092972</v>
      </c>
      <c r="CX65" s="71">
        <f t="shared" si="131"/>
        <v>6570.3158893413674</v>
      </c>
      <c r="CY65" s="71">
        <f t="shared" si="131"/>
        <v>6996.9896505770866</v>
      </c>
      <c r="CZ65" s="71">
        <f t="shared" si="131"/>
        <v>7388.262763275301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  <c r="CQ66" s="71">
        <f>CQ61*CQ81</f>
        <v>12298.457780000001</v>
      </c>
      <c r="CR66" s="71">
        <f t="shared" ref="CR66:CZ66" si="132">CR61*CR81</f>
        <v>13753.933412312501</v>
      </c>
      <c r="CS66" s="71">
        <f t="shared" si="132"/>
        <v>15708.936145500549</v>
      </c>
      <c r="CT66" s="71">
        <f t="shared" si="132"/>
        <v>17578.93493803345</v>
      </c>
      <c r="CU66" s="71">
        <f t="shared" si="132"/>
        <v>20196.606744694196</v>
      </c>
      <c r="CV66" s="71">
        <f t="shared" si="132"/>
        <v>22144.666670269162</v>
      </c>
      <c r="CW66" s="71">
        <f t="shared" si="132"/>
        <v>24089.083269451075</v>
      </c>
      <c r="CX66" s="71">
        <f t="shared" si="132"/>
        <v>25905.816935117393</v>
      </c>
      <c r="CY66" s="71">
        <f t="shared" si="132"/>
        <v>27488.173627267126</v>
      </c>
      <c r="CZ66" s="71">
        <f t="shared" si="132"/>
        <v>28919.771387677607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33">SUM(AU64:AU66)</f>
        <v>3687</v>
      </c>
      <c r="AV67" s="1">
        <f t="shared" si="133"/>
        <v>3393</v>
      </c>
      <c r="AW67" s="1">
        <f t="shared" si="133"/>
        <v>3392</v>
      </c>
      <c r="AX67" s="1">
        <f t="shared" si="133"/>
        <v>3776</v>
      </c>
      <c r="AY67" s="1">
        <f t="shared" si="133"/>
        <v>3946</v>
      </c>
      <c r="AZ67" s="1">
        <f t="shared" si="133"/>
        <v>3884</v>
      </c>
      <c r="BA67" s="1">
        <f t="shared" si="133"/>
        <v>3959</v>
      </c>
      <c r="BB67" s="1">
        <f t="shared" si="133"/>
        <v>4324</v>
      </c>
      <c r="BC67" s="1">
        <f t="shared" si="133"/>
        <v>3996</v>
      </c>
      <c r="BD67" s="1">
        <f t="shared" si="133"/>
        <v>3948</v>
      </c>
      <c r="BE67" s="1">
        <f t="shared" si="133"/>
        <v>4011</v>
      </c>
      <c r="BF67" s="1">
        <f t="shared" si="133"/>
        <v>4194</v>
      </c>
      <c r="BG67" s="1">
        <f t="shared" si="133"/>
        <v>3907</v>
      </c>
      <c r="BH67" s="1">
        <f t="shared" si="133"/>
        <v>3953</v>
      </c>
      <c r="BI67" s="1">
        <f t="shared" si="133"/>
        <v>3891</v>
      </c>
      <c r="BJ67" s="1">
        <f t="shared" si="133"/>
        <v>3905</v>
      </c>
      <c r="BK67" s="1">
        <f t="shared" si="133"/>
        <v>4115</v>
      </c>
      <c r="BL67" s="1">
        <f t="shared" si="133"/>
        <v>4105</v>
      </c>
      <c r="BM67" s="1">
        <f t="shared" si="133"/>
        <v>4078</v>
      </c>
      <c r="BN67" s="1">
        <f t="shared" si="133"/>
        <v>4121</v>
      </c>
      <c r="BO67" s="1">
        <f t="shared" si="133"/>
        <v>4197</v>
      </c>
      <c r="BP67" s="1">
        <f t="shared" si="133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  <c r="CQ67" s="71">
        <f>SUM(CQ64:CQ66)</f>
        <v>16931.503034500001</v>
      </c>
      <c r="CR67" s="71">
        <f t="shared" ref="CR67:CZ67" si="134">SUM(CR64:CR66)</f>
        <v>18676.086037902503</v>
      </c>
      <c r="CS67" s="71">
        <f t="shared" si="134"/>
        <v>20998.026247863989</v>
      </c>
      <c r="CT67" s="71">
        <f t="shared" si="134"/>
        <v>23303.485222197553</v>
      </c>
      <c r="CU67" s="71">
        <f t="shared" si="134"/>
        <v>26300.406697252976</v>
      </c>
      <c r="CV67" s="71">
        <f t="shared" si="134"/>
        <v>28718.708073013197</v>
      </c>
      <c r="CW67" s="71">
        <f t="shared" si="134"/>
        <v>31074.818814660372</v>
      </c>
      <c r="CX67" s="71">
        <f t="shared" si="134"/>
        <v>33284.550244838763</v>
      </c>
      <c r="CY67" s="71">
        <f t="shared" si="134"/>
        <v>35212.738956186215</v>
      </c>
      <c r="CZ67" s="71">
        <f t="shared" si="134"/>
        <v>36962.852261460706</v>
      </c>
    </row>
    <row r="68" spans="2:156">
      <c r="B68" s="1" t="s">
        <v>1528</v>
      </c>
      <c r="C68" s="69">
        <f t="shared" ref="C68" si="135">C63-C67</f>
        <v>1060.7999999999997</v>
      </c>
      <c r="D68" s="69">
        <f t="shared" ref="D68" si="136">D63-D67</f>
        <v>1671.3999999999996</v>
      </c>
      <c r="E68" s="69">
        <f t="shared" ref="E68" si="137">E63-E67</f>
        <v>1639.7000000000003</v>
      </c>
      <c r="F68" s="69">
        <f t="shared" ref="F68" si="138">F63-F67</f>
        <v>1863.8000000000006</v>
      </c>
      <c r="G68" s="69">
        <f t="shared" ref="G68" si="139">G63-G67</f>
        <v>1470.4999999999991</v>
      </c>
      <c r="H68" s="69">
        <f t="shared" ref="H68" si="140">H63-H67</f>
        <v>1606.0000000000005</v>
      </c>
      <c r="I68" s="69">
        <f t="shared" ref="I68" si="141">I63-I67</f>
        <v>1181.1999999999998</v>
      </c>
      <c r="J68" s="69">
        <f t="shared" ref="J68" si="142">J63-J67</f>
        <v>1829.8999999999992</v>
      </c>
      <c r="K68" s="69">
        <f t="shared" ref="K68" si="143">K63-K67</f>
        <v>1301.0999999999995</v>
      </c>
      <c r="L68" s="69">
        <f t="shared" ref="L68" si="144">L63-L67</f>
        <v>1773.3999999999992</v>
      </c>
      <c r="M68" s="69">
        <f t="shared" ref="M68" si="145">M63-M67</f>
        <v>595.00000000000091</v>
      </c>
      <c r="N68" s="69">
        <f t="shared" ref="N68" si="146">N63-N67</f>
        <v>2082</v>
      </c>
      <c r="O68" s="69">
        <f t="shared" ref="O68" si="147">O63-O67</f>
        <v>509.19999999999982</v>
      </c>
      <c r="P68" s="69">
        <f t="shared" ref="P68" si="148">P63-P67</f>
        <v>564.10000000000036</v>
      </c>
      <c r="Q68" s="69">
        <f t="shared" ref="Q68" si="149">Q63-Q67</f>
        <v>310</v>
      </c>
      <c r="R68" s="69">
        <f t="shared" ref="R68" si="150">R63-R67</f>
        <v>-23.500000000000227</v>
      </c>
      <c r="S68" s="69">
        <f t="shared" ref="S68" si="151">S63-S67</f>
        <v>615</v>
      </c>
      <c r="T68" s="69">
        <f t="shared" ref="T68" si="152">T63-T67</f>
        <v>627</v>
      </c>
      <c r="U68" s="69">
        <f t="shared" ref="U68" si="153">U63-U67</f>
        <v>473</v>
      </c>
      <c r="V68" s="69">
        <f t="shared" ref="V68" si="154">V63-V67</f>
        <v>418</v>
      </c>
      <c r="W68" s="69">
        <f t="shared" ref="W68" si="155">W63-W67</f>
        <v>365</v>
      </c>
      <c r="X68" s="69">
        <f t="shared" ref="X68" si="156">X63-X67</f>
        <v>677</v>
      </c>
      <c r="Y68" s="69">
        <f t="shared" ref="Y68" si="157">Y63-Y67</f>
        <v>728</v>
      </c>
      <c r="Z68" s="69">
        <f t="shared" ref="Z68" si="158">Z63-Z67</f>
        <v>826</v>
      </c>
      <c r="AA68" s="69">
        <f t="shared" ref="AA68" si="159">AA63-AA67</f>
        <v>610</v>
      </c>
      <c r="AB68" s="69">
        <f t="shared" ref="AB68" si="160">AB63-AB67</f>
        <v>729</v>
      </c>
      <c r="AC68" s="69">
        <f t="shared" ref="AC68" si="161">AC63-AC67</f>
        <v>713</v>
      </c>
      <c r="AD68" s="69">
        <f t="shared" ref="AD68" si="162">AD63-AD67</f>
        <v>815</v>
      </c>
      <c r="AE68" s="69">
        <f t="shared" ref="AE68" si="163">AE63-AE67</f>
        <v>524</v>
      </c>
      <c r="AF68" s="69">
        <f t="shared" ref="AF68" si="164">AF63-AF67</f>
        <v>816</v>
      </c>
      <c r="AG68" s="69">
        <f t="shared" ref="AG68" si="165">AG63-AG67</f>
        <v>897</v>
      </c>
      <c r="AH68" s="69">
        <f t="shared" ref="AH68" si="166">AH63-AH67</f>
        <v>789</v>
      </c>
      <c r="AI68" s="69">
        <f t="shared" ref="AI68" si="167">AI63-AI67</f>
        <v>-242</v>
      </c>
      <c r="AJ68" s="69">
        <f t="shared" ref="AJ68" si="168">AJ63-AJ67</f>
        <v>386</v>
      </c>
      <c r="AK68" s="69">
        <f t="shared" ref="AK68" si="169">AK63-AK67</f>
        <v>769</v>
      </c>
      <c r="AL68" s="69">
        <f t="shared" ref="AL68" si="170">AL63-AL67</f>
        <v>651</v>
      </c>
      <c r="AM68" s="69">
        <f t="shared" ref="AM68" si="171">AM63-AM67</f>
        <v>608</v>
      </c>
      <c r="AN68" s="69">
        <f t="shared" ref="AN68" si="172">AN63-AN67</f>
        <v>882</v>
      </c>
      <c r="AO68" s="69">
        <f t="shared" ref="AO68" si="173">AO63-AO67</f>
        <v>995</v>
      </c>
      <c r="AP68" s="69">
        <f t="shared" ref="AP68" si="174">AP63-AP67</f>
        <v>1165</v>
      </c>
      <c r="AQ68" s="69">
        <f t="shared" ref="AQ68" si="175">AQ63-AQ67</f>
        <v>739</v>
      </c>
      <c r="AR68" s="69">
        <f t="shared" ref="AR68" si="176">AR63-AR67</f>
        <v>1206</v>
      </c>
      <c r="AS68" s="69">
        <f t="shared" ref="AS68" si="177">AS63-AS67</f>
        <v>1198</v>
      </c>
      <c r="AT68" s="69">
        <f t="shared" ref="AT68" si="178">AT63-AT67</f>
        <v>1389</v>
      </c>
      <c r="AU68" s="1">
        <f t="shared" ref="AU68:BP68" si="179">AU63-AU67</f>
        <v>758</v>
      </c>
      <c r="AV68" s="1">
        <f t="shared" si="179"/>
        <v>672</v>
      </c>
      <c r="AW68" s="1">
        <f t="shared" si="179"/>
        <v>1495</v>
      </c>
      <c r="AX68" s="1">
        <f t="shared" si="179"/>
        <v>2432</v>
      </c>
      <c r="AY68" s="1">
        <f t="shared" si="179"/>
        <v>2109</v>
      </c>
      <c r="AZ68" s="1">
        <f t="shared" si="179"/>
        <v>1392</v>
      </c>
      <c r="BA68" s="1">
        <f t="shared" si="179"/>
        <v>2546</v>
      </c>
      <c r="BB68" s="1">
        <f t="shared" si="179"/>
        <v>2378</v>
      </c>
      <c r="BC68" s="1">
        <f t="shared" si="179"/>
        <v>2912</v>
      </c>
      <c r="BD68" s="1">
        <f t="shared" si="179"/>
        <v>2376</v>
      </c>
      <c r="BE68" s="1">
        <f t="shared" si="179"/>
        <v>1770</v>
      </c>
      <c r="BF68" s="1">
        <f t="shared" si="179"/>
        <v>1304</v>
      </c>
      <c r="BG68" s="1">
        <f t="shared" si="179"/>
        <v>1509</v>
      </c>
      <c r="BH68" s="1">
        <f t="shared" si="179"/>
        <v>1542</v>
      </c>
      <c r="BI68" s="1">
        <f t="shared" si="179"/>
        <v>1647</v>
      </c>
      <c r="BJ68" s="1">
        <f t="shared" si="179"/>
        <v>1780</v>
      </c>
      <c r="BK68" s="1">
        <f t="shared" si="179"/>
        <v>1386</v>
      </c>
      <c r="BL68" s="1">
        <f t="shared" si="179"/>
        <v>1669</v>
      </c>
      <c r="BM68" s="1">
        <f t="shared" si="179"/>
        <v>1859</v>
      </c>
      <c r="BN68" s="1">
        <f t="shared" si="179"/>
        <v>1911</v>
      </c>
      <c r="BO68" s="1">
        <f t="shared" si="179"/>
        <v>1693</v>
      </c>
      <c r="BP68" s="1">
        <f t="shared" si="179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  <c r="CQ68" s="71">
        <f>CQ63-CQ67</f>
        <v>7405.7481691710345</v>
      </c>
      <c r="CR68" s="71">
        <f t="shared" ref="CR68:CZ68" si="180">CR63-CR67</f>
        <v>9081.8523033099991</v>
      </c>
      <c r="CS68" s="71">
        <f t="shared" si="180"/>
        <v>11053.968236166489</v>
      </c>
      <c r="CT68" s="71">
        <f t="shared" si="180"/>
        <v>12961.206483301081</v>
      </c>
      <c r="CU68" s="71">
        <f t="shared" si="180"/>
        <v>14092.806792135416</v>
      </c>
      <c r="CV68" s="71">
        <f t="shared" si="180"/>
        <v>15809.596490585584</v>
      </c>
      <c r="CW68" s="71">
        <f t="shared" si="180"/>
        <v>17625.132921414006</v>
      </c>
      <c r="CX68" s="71">
        <f t="shared" si="180"/>
        <v>19277.976869892176</v>
      </c>
      <c r="CY68" s="71">
        <f t="shared" si="180"/>
        <v>20763.178248430479</v>
      </c>
      <c r="CZ68" s="71">
        <f t="shared" si="180"/>
        <v>22143.249844741702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  <c r="CQ69" s="35">
        <v>550</v>
      </c>
      <c r="CR69" s="35">
        <v>525</v>
      </c>
      <c r="CS69" s="35">
        <v>500</v>
      </c>
      <c r="CT69" s="35">
        <v>475</v>
      </c>
      <c r="CU69" s="35">
        <v>470</v>
      </c>
      <c r="CV69" s="35">
        <v>465</v>
      </c>
      <c r="CW69" s="35">
        <v>460</v>
      </c>
      <c r="CX69" s="35">
        <v>455</v>
      </c>
      <c r="CY69" s="35">
        <v>450</v>
      </c>
      <c r="CZ69" s="35">
        <v>445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81">SUM(C70:F70)</f>
        <v>0</v>
      </c>
      <c r="CB70" s="69">
        <f t="shared" ref="CB70:CB75" si="182">SUM(G70:J70)</f>
        <v>0</v>
      </c>
      <c r="CC70" s="69">
        <f t="shared" ref="CC70:CC75" si="183">SUM(K70:N70)</f>
        <v>0</v>
      </c>
      <c r="CD70" s="69">
        <f t="shared" ref="CD70:CD75" si="184">SUM(O70:R70)</f>
        <v>0</v>
      </c>
      <c r="CE70" s="69">
        <f t="shared" ref="CE70:CE75" si="185">SUM(S70:V70)</f>
        <v>0</v>
      </c>
      <c r="CF70" s="69">
        <f t="shared" ref="CF70:CF75" si="186">SUM(W70:Z70)</f>
        <v>0</v>
      </c>
      <c r="CG70" s="69">
        <f t="shared" ref="CG70:CG75" si="187">SUM(AA70:AD70)</f>
        <v>0</v>
      </c>
      <c r="CH70" s="69">
        <f t="shared" ref="CH70:CH75" si="188">SUM(AE70:AH70)</f>
        <v>0</v>
      </c>
      <c r="CI70" s="69">
        <f t="shared" ref="CI70:CI75" si="189">SUM(AI70:AL70)</f>
        <v>0</v>
      </c>
      <c r="CJ70" s="69">
        <f t="shared" ref="CJ70:CJ75" si="190">SUM(AM70:AP70)</f>
        <v>0</v>
      </c>
      <c r="CK70" s="69">
        <f t="shared" ref="CK70:CK75" si="191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  <c r="CQ70" s="71">
        <f>-CP86*($CZ$88)</f>
        <v>-875.84</v>
      </c>
      <c r="CR70" s="71">
        <f t="shared" ref="CR70:CZ70" si="192">-CQ86*($CZ$88)</f>
        <v>-1595.4316723800953</v>
      </c>
      <c r="CS70" s="71">
        <f t="shared" si="192"/>
        <v>-2531.123935427453</v>
      </c>
      <c r="CT70" s="71">
        <f t="shared" si="192"/>
        <v>-3728.3517400720966</v>
      </c>
      <c r="CU70" s="71">
        <f t="shared" si="192"/>
        <v>-5204.6209082442911</v>
      </c>
      <c r="CV70" s="71">
        <f t="shared" si="192"/>
        <v>-6914.2831704800392</v>
      </c>
      <c r="CW70" s="71">
        <f t="shared" si="192"/>
        <v>-8929.9251808028803</v>
      </c>
      <c r="CX70" s="71">
        <f t="shared" si="192"/>
        <v>-11287.491702906442</v>
      </c>
      <c r="CY70" s="71">
        <f t="shared" si="192"/>
        <v>-14002.965278537627</v>
      </c>
      <c r="CZ70" s="71">
        <f t="shared" si="192"/>
        <v>-17093.310950536015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81"/>
        <v>0</v>
      </c>
      <c r="CB71" s="69">
        <f t="shared" si="182"/>
        <v>0</v>
      </c>
      <c r="CC71" s="69">
        <f t="shared" si="183"/>
        <v>0</v>
      </c>
      <c r="CD71" s="69">
        <f t="shared" si="184"/>
        <v>0</v>
      </c>
      <c r="CE71" s="69">
        <f t="shared" si="185"/>
        <v>0</v>
      </c>
      <c r="CF71" s="69">
        <f t="shared" si="186"/>
        <v>0</v>
      </c>
      <c r="CG71" s="69">
        <f t="shared" si="187"/>
        <v>0</v>
      </c>
      <c r="CH71" s="69">
        <f t="shared" si="188"/>
        <v>0</v>
      </c>
      <c r="CI71" s="69">
        <f t="shared" si="189"/>
        <v>0</v>
      </c>
      <c r="CJ71" s="69">
        <f t="shared" si="190"/>
        <v>0</v>
      </c>
      <c r="CK71" s="69">
        <f t="shared" si="191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  <c r="CQ71" s="35">
        <v>0</v>
      </c>
      <c r="CR71" s="35">
        <v>0</v>
      </c>
      <c r="CS71" s="35">
        <v>0</v>
      </c>
      <c r="CT71" s="35">
        <v>0</v>
      </c>
      <c r="CU71" s="35">
        <v>0</v>
      </c>
      <c r="CV71" s="35">
        <v>0</v>
      </c>
      <c r="CW71" s="35">
        <v>0</v>
      </c>
      <c r="CX71" s="35">
        <v>0</v>
      </c>
      <c r="CY71" s="35">
        <v>0</v>
      </c>
      <c r="CZ71" s="35">
        <v>0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81"/>
        <v>958.00000000000011</v>
      </c>
      <c r="CB72" s="69">
        <f t="shared" si="182"/>
        <v>-374.80000000000007</v>
      </c>
      <c r="CC72" s="69">
        <f t="shared" si="183"/>
        <v>-552.6</v>
      </c>
      <c r="CD72" s="69">
        <f t="shared" si="184"/>
        <v>-1580</v>
      </c>
      <c r="CE72" s="69">
        <f t="shared" si="185"/>
        <v>-92</v>
      </c>
      <c r="CF72" s="69">
        <f t="shared" si="186"/>
        <v>-81</v>
      </c>
      <c r="CG72" s="69">
        <f t="shared" si="187"/>
        <v>316</v>
      </c>
      <c r="CH72" s="69">
        <f t="shared" si="188"/>
        <v>-1613</v>
      </c>
      <c r="CI72" s="69">
        <f t="shared" si="189"/>
        <v>667</v>
      </c>
      <c r="CJ72" s="69">
        <f t="shared" si="190"/>
        <v>-777</v>
      </c>
      <c r="CK72" s="69">
        <f t="shared" si="191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  <c r="CQ72" s="71">
        <f>CP72*(1.05)</f>
        <v>-394.8</v>
      </c>
      <c r="CR72" s="71">
        <f t="shared" ref="CR72:CZ72" si="193">CQ72*(1.05)</f>
        <v>-414.54</v>
      </c>
      <c r="CS72" s="71">
        <f t="shared" si="193"/>
        <v>-435.26700000000005</v>
      </c>
      <c r="CT72" s="71">
        <f t="shared" si="193"/>
        <v>-457.03035000000006</v>
      </c>
      <c r="CU72" s="71">
        <f t="shared" si="193"/>
        <v>-479.88186750000006</v>
      </c>
      <c r="CV72" s="71">
        <f t="shared" si="193"/>
        <v>-503.87596087500009</v>
      </c>
      <c r="CW72" s="71">
        <f t="shared" si="193"/>
        <v>-529.06975891875015</v>
      </c>
      <c r="CX72" s="71">
        <f t="shared" si="193"/>
        <v>-555.52324686468774</v>
      </c>
      <c r="CY72" s="71">
        <f t="shared" si="193"/>
        <v>-583.29940920792217</v>
      </c>
      <c r="CZ72" s="71">
        <f t="shared" si="193"/>
        <v>-612.46437966831832</v>
      </c>
    </row>
    <row r="73" spans="2:156">
      <c r="B73" s="1" t="s">
        <v>1533</v>
      </c>
      <c r="C73" s="69">
        <f>C68+C72</f>
        <v>1932.4999999999998</v>
      </c>
      <c r="D73" s="69">
        <f t="shared" ref="D73:AT73" si="194">D68+D72</f>
        <v>1566.9999999999995</v>
      </c>
      <c r="E73" s="69">
        <f t="shared" si="194"/>
        <v>1871.3000000000002</v>
      </c>
      <c r="F73" s="69">
        <f t="shared" si="194"/>
        <v>1822.9000000000005</v>
      </c>
      <c r="G73" s="69">
        <f t="shared" si="194"/>
        <v>1322.1999999999991</v>
      </c>
      <c r="H73" s="69">
        <f t="shared" si="194"/>
        <v>1558.7000000000005</v>
      </c>
      <c r="I73" s="69">
        <f t="shared" si="194"/>
        <v>1064.0999999999999</v>
      </c>
      <c r="J73" s="69">
        <f t="shared" si="194"/>
        <v>1767.7999999999993</v>
      </c>
      <c r="K73" s="69">
        <f t="shared" si="194"/>
        <v>1068.6999999999994</v>
      </c>
      <c r="L73" s="69">
        <f t="shared" si="194"/>
        <v>1674.4999999999991</v>
      </c>
      <c r="M73" s="69">
        <f t="shared" si="194"/>
        <v>501.7000000000009</v>
      </c>
      <c r="N73" s="69">
        <f t="shared" si="194"/>
        <v>1954</v>
      </c>
      <c r="O73" s="69">
        <f t="shared" si="194"/>
        <v>463.39999999999981</v>
      </c>
      <c r="P73" s="69">
        <f t="shared" si="194"/>
        <v>529.40000000000032</v>
      </c>
      <c r="Q73" s="69">
        <f t="shared" si="194"/>
        <v>231.3</v>
      </c>
      <c r="R73" s="69">
        <f t="shared" si="194"/>
        <v>-1444.3000000000002</v>
      </c>
      <c r="S73" s="69">
        <f t="shared" si="194"/>
        <v>554</v>
      </c>
      <c r="T73" s="69">
        <f t="shared" si="194"/>
        <v>601</v>
      </c>
      <c r="U73" s="69">
        <f t="shared" si="194"/>
        <v>481</v>
      </c>
      <c r="V73" s="69">
        <f t="shared" si="194"/>
        <v>405</v>
      </c>
      <c r="W73" s="69">
        <f t="shared" si="194"/>
        <v>341</v>
      </c>
      <c r="X73" s="69">
        <f t="shared" si="194"/>
        <v>658</v>
      </c>
      <c r="Y73" s="69">
        <f t="shared" si="194"/>
        <v>715</v>
      </c>
      <c r="Z73" s="69">
        <f t="shared" si="194"/>
        <v>801</v>
      </c>
      <c r="AA73" s="69">
        <f t="shared" si="194"/>
        <v>653</v>
      </c>
      <c r="AB73" s="69">
        <f t="shared" si="194"/>
        <v>986</v>
      </c>
      <c r="AC73" s="69">
        <f t="shared" si="194"/>
        <v>714</v>
      </c>
      <c r="AD73" s="69">
        <f t="shared" si="194"/>
        <v>830</v>
      </c>
      <c r="AE73" s="69">
        <f t="shared" si="194"/>
        <v>2</v>
      </c>
      <c r="AF73" s="69">
        <f t="shared" si="194"/>
        <v>715</v>
      </c>
      <c r="AG73" s="69">
        <f t="shared" si="194"/>
        <v>-179</v>
      </c>
      <c r="AH73" s="69">
        <f t="shared" si="194"/>
        <v>875</v>
      </c>
      <c r="AI73" s="69">
        <f t="shared" si="194"/>
        <v>736</v>
      </c>
      <c r="AJ73" s="69">
        <f t="shared" si="194"/>
        <v>295</v>
      </c>
      <c r="AK73" s="69">
        <f t="shared" si="194"/>
        <v>626</v>
      </c>
      <c r="AL73" s="69">
        <f t="shared" si="194"/>
        <v>574</v>
      </c>
      <c r="AM73" s="69">
        <f t="shared" si="194"/>
        <v>431</v>
      </c>
      <c r="AN73" s="69">
        <f t="shared" si="194"/>
        <v>777</v>
      </c>
      <c r="AO73" s="69">
        <f t="shared" si="194"/>
        <v>718</v>
      </c>
      <c r="AP73" s="69">
        <f t="shared" si="194"/>
        <v>947</v>
      </c>
      <c r="AQ73" s="69">
        <f t="shared" si="194"/>
        <v>632</v>
      </c>
      <c r="AR73" s="69">
        <f t="shared" si="194"/>
        <v>1102</v>
      </c>
      <c r="AS73" s="69">
        <f t="shared" si="194"/>
        <v>1103</v>
      </c>
      <c r="AT73" s="69">
        <f t="shared" si="194"/>
        <v>1240</v>
      </c>
      <c r="AU73" s="1">
        <f t="shared" ref="AU73:BP73" si="195">AU68-SUM(AU69:AU72)</f>
        <v>633</v>
      </c>
      <c r="AV73" s="1">
        <f t="shared" si="195"/>
        <v>526</v>
      </c>
      <c r="AW73" s="1">
        <f t="shared" si="195"/>
        <v>1421</v>
      </c>
      <c r="AX73" s="1">
        <f t="shared" si="195"/>
        <v>2388</v>
      </c>
      <c r="AY73" s="1">
        <f t="shared" si="195"/>
        <v>2043</v>
      </c>
      <c r="AZ73" s="1">
        <f t="shared" si="195"/>
        <v>1348</v>
      </c>
      <c r="BA73" s="1">
        <f t="shared" si="195"/>
        <v>2493</v>
      </c>
      <c r="BB73" s="1">
        <f t="shared" si="195"/>
        <v>2327</v>
      </c>
      <c r="BC73" s="1">
        <f t="shared" si="195"/>
        <v>2876</v>
      </c>
      <c r="BD73" s="1">
        <f t="shared" si="195"/>
        <v>2352</v>
      </c>
      <c r="BE73" s="1">
        <f t="shared" si="195"/>
        <v>1758</v>
      </c>
      <c r="BF73" s="1">
        <f t="shared" si="195"/>
        <v>1320</v>
      </c>
      <c r="BG73" s="1">
        <f t="shared" si="195"/>
        <v>1562</v>
      </c>
      <c r="BH73" s="1">
        <f t="shared" si="195"/>
        <v>1636</v>
      </c>
      <c r="BI73" s="1">
        <f t="shared" si="195"/>
        <v>1671</v>
      </c>
      <c r="BJ73" s="1">
        <f t="shared" si="195"/>
        <v>1795</v>
      </c>
      <c r="BK73" s="1">
        <f t="shared" si="195"/>
        <v>1436</v>
      </c>
      <c r="BL73" s="1">
        <f t="shared" si="195"/>
        <v>1607</v>
      </c>
      <c r="BM73" s="1">
        <f t="shared" si="195"/>
        <v>1940</v>
      </c>
      <c r="BN73" s="1">
        <f t="shared" si="195"/>
        <v>2030</v>
      </c>
      <c r="BO73" s="1">
        <f t="shared" si="195"/>
        <v>1778</v>
      </c>
      <c r="BP73" s="1">
        <f t="shared" si="195"/>
        <v>2150</v>
      </c>
      <c r="BQ73" s="1">
        <f>BQ68-SUM(BQ69:BQ72)</f>
        <v>2180</v>
      </c>
      <c r="CA73" s="69">
        <f t="shared" si="181"/>
        <v>7193.7</v>
      </c>
      <c r="CB73" s="69">
        <f t="shared" si="182"/>
        <v>5712.7999999999993</v>
      </c>
      <c r="CC73" s="69">
        <f t="shared" si="183"/>
        <v>5198.8999999999996</v>
      </c>
      <c r="CD73" s="69">
        <f t="shared" si="184"/>
        <v>-220.20000000000005</v>
      </c>
      <c r="CE73" s="69">
        <f t="shared" si="185"/>
        <v>2041</v>
      </c>
      <c r="CF73" s="69">
        <f t="shared" si="186"/>
        <v>2515</v>
      </c>
      <c r="CG73" s="69">
        <f t="shared" si="187"/>
        <v>3183</v>
      </c>
      <c r="CH73" s="69">
        <f t="shared" si="188"/>
        <v>1413</v>
      </c>
      <c r="CI73" s="69">
        <f t="shared" si="189"/>
        <v>2231</v>
      </c>
      <c r="CJ73" s="69">
        <f t="shared" si="190"/>
        <v>2873</v>
      </c>
      <c r="CK73" s="69">
        <f t="shared" si="191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  <c r="CQ73" s="71">
        <f>CQ68-SUM(CQ69:CQ72)</f>
        <v>8126.3881691710349</v>
      </c>
      <c r="CR73" s="71">
        <f t="shared" ref="CR73:CZ73" si="196">CR68-SUM(CR69:CR72)</f>
        <v>10566.823975690095</v>
      </c>
      <c r="CS73" s="71">
        <f t="shared" si="196"/>
        <v>13520.359171593942</v>
      </c>
      <c r="CT73" s="71">
        <f t="shared" si="196"/>
        <v>16671.588573373177</v>
      </c>
      <c r="CU73" s="71">
        <f t="shared" si="196"/>
        <v>19307.309567879707</v>
      </c>
      <c r="CV73" s="71">
        <f t="shared" si="196"/>
        <v>22762.755621940621</v>
      </c>
      <c r="CW73" s="71">
        <f t="shared" si="196"/>
        <v>26624.127861135636</v>
      </c>
      <c r="CX73" s="71">
        <f t="shared" si="196"/>
        <v>30665.991819663308</v>
      </c>
      <c r="CY73" s="71">
        <f t="shared" si="196"/>
        <v>34899.442936176027</v>
      </c>
      <c r="CZ73" s="71">
        <f t="shared" si="196"/>
        <v>39404.025174946037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81"/>
        <v>1447.9</v>
      </c>
      <c r="CB74" s="69">
        <f t="shared" si="182"/>
        <v>1086.5999999999999</v>
      </c>
      <c r="CC74" s="69">
        <f t="shared" si="183"/>
        <v>470.20000000000005</v>
      </c>
      <c r="CD74" s="69">
        <f t="shared" si="184"/>
        <v>-456.90000000000003</v>
      </c>
      <c r="CE74" s="69">
        <f t="shared" si="185"/>
        <v>53</v>
      </c>
      <c r="CF74" s="69">
        <f t="shared" si="186"/>
        <v>797</v>
      </c>
      <c r="CG74" s="69">
        <f t="shared" si="187"/>
        <v>577</v>
      </c>
      <c r="CH74" s="69">
        <f t="shared" si="188"/>
        <v>350</v>
      </c>
      <c r="CI74" s="69">
        <f t="shared" si="189"/>
        <v>1878</v>
      </c>
      <c r="CJ74" s="69">
        <f t="shared" si="190"/>
        <v>539</v>
      </c>
      <c r="CK74" s="69">
        <f t="shared" si="191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  <c r="CQ74" s="71">
        <f>CQ73*CQ83</f>
        <v>1869.0692789093382</v>
      </c>
      <c r="CR74" s="71">
        <f t="shared" ref="CR74:CZ74" si="197">CR73*CR83</f>
        <v>2430.3695144087219</v>
      </c>
      <c r="CS74" s="71">
        <f t="shared" si="197"/>
        <v>3109.6826094666067</v>
      </c>
      <c r="CT74" s="71">
        <f t="shared" si="197"/>
        <v>3834.4653718758309</v>
      </c>
      <c r="CU74" s="71">
        <f t="shared" si="197"/>
        <v>4440.6812006123328</v>
      </c>
      <c r="CV74" s="71">
        <f t="shared" si="197"/>
        <v>5235.4337930463435</v>
      </c>
      <c r="CW74" s="71">
        <f t="shared" si="197"/>
        <v>6123.5494080611961</v>
      </c>
      <c r="CX74" s="71">
        <f t="shared" si="197"/>
        <v>7053.1781185225609</v>
      </c>
      <c r="CY74" s="71">
        <f t="shared" si="197"/>
        <v>8026.8718753204867</v>
      </c>
      <c r="CZ74" s="71">
        <f t="shared" si="197"/>
        <v>9062.9257902375884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98">D73-D74</f>
        <v>1288.0999999999995</v>
      </c>
      <c r="E75" s="68">
        <f t="shared" si="198"/>
        <v>1480.3000000000002</v>
      </c>
      <c r="F75" s="68">
        <f t="shared" si="198"/>
        <v>1538.7000000000005</v>
      </c>
      <c r="G75" s="68">
        <f t="shared" si="198"/>
        <v>1002.9999999999991</v>
      </c>
      <c r="H75" s="68">
        <f t="shared" si="198"/>
        <v>1291.7000000000005</v>
      </c>
      <c r="I75" s="68">
        <f t="shared" si="198"/>
        <v>890.69999999999993</v>
      </c>
      <c r="J75" s="68">
        <f t="shared" si="198"/>
        <v>1440.7999999999993</v>
      </c>
      <c r="K75" s="68">
        <f t="shared" si="198"/>
        <v>863.69999999999936</v>
      </c>
      <c r="L75" s="68">
        <f t="shared" si="198"/>
        <v>1942.6999999999991</v>
      </c>
      <c r="M75" s="68">
        <f t="shared" si="198"/>
        <v>303.30000000000086</v>
      </c>
      <c r="N75" s="68">
        <f t="shared" si="198"/>
        <v>1619</v>
      </c>
      <c r="O75" s="68">
        <f t="shared" si="198"/>
        <v>351.19999999999982</v>
      </c>
      <c r="P75" s="68">
        <f t="shared" si="198"/>
        <v>410.70000000000033</v>
      </c>
      <c r="Q75" s="68">
        <f t="shared" si="198"/>
        <v>338.9</v>
      </c>
      <c r="R75" s="68">
        <f t="shared" si="198"/>
        <v>-864.10000000000014</v>
      </c>
      <c r="S75" s="68">
        <f t="shared" si="198"/>
        <v>544</v>
      </c>
      <c r="T75" s="68">
        <f t="shared" si="198"/>
        <v>476</v>
      </c>
      <c r="U75" s="68">
        <f t="shared" si="198"/>
        <v>644</v>
      </c>
      <c r="V75" s="68">
        <f t="shared" si="198"/>
        <v>324</v>
      </c>
      <c r="W75" s="68">
        <f t="shared" si="198"/>
        <v>224</v>
      </c>
      <c r="X75" s="68">
        <f t="shared" si="198"/>
        <v>425</v>
      </c>
      <c r="Y75" s="68">
        <f t="shared" si="198"/>
        <v>437</v>
      </c>
      <c r="Z75" s="68">
        <f t="shared" si="198"/>
        <v>632</v>
      </c>
      <c r="AA75" s="68">
        <f t="shared" si="198"/>
        <v>529</v>
      </c>
      <c r="AB75" s="68">
        <f t="shared" si="198"/>
        <v>786</v>
      </c>
      <c r="AC75" s="68">
        <f t="shared" si="198"/>
        <v>596</v>
      </c>
      <c r="AD75" s="68">
        <f t="shared" si="198"/>
        <v>695</v>
      </c>
      <c r="AE75" s="68">
        <f t="shared" si="198"/>
        <v>56</v>
      </c>
      <c r="AF75" s="68">
        <f t="shared" si="198"/>
        <v>599</v>
      </c>
      <c r="AG75" s="68">
        <f t="shared" si="198"/>
        <v>-357</v>
      </c>
      <c r="AH75" s="68">
        <f t="shared" si="198"/>
        <v>765</v>
      </c>
      <c r="AI75" s="68">
        <f t="shared" si="198"/>
        <v>386</v>
      </c>
      <c r="AJ75" s="68">
        <f t="shared" si="198"/>
        <v>270</v>
      </c>
      <c r="AK75" s="68">
        <f t="shared" si="198"/>
        <v>561</v>
      </c>
      <c r="AL75" s="68">
        <f t="shared" si="198"/>
        <v>-864</v>
      </c>
      <c r="AM75" s="68">
        <f t="shared" si="198"/>
        <v>409</v>
      </c>
      <c r="AN75" s="68">
        <f t="shared" si="198"/>
        <v>718</v>
      </c>
      <c r="AO75" s="68">
        <f t="shared" si="198"/>
        <v>552</v>
      </c>
      <c r="AP75" s="68">
        <f t="shared" si="198"/>
        <v>655</v>
      </c>
      <c r="AQ75" s="68">
        <f t="shared" si="198"/>
        <v>672</v>
      </c>
      <c r="AR75" s="68">
        <f t="shared" si="198"/>
        <v>1006</v>
      </c>
      <c r="AS75" s="68">
        <f t="shared" si="198"/>
        <v>960</v>
      </c>
      <c r="AT75" s="68">
        <f t="shared" si="198"/>
        <v>1049</v>
      </c>
      <c r="AU75" s="2">
        <f t="shared" ref="AU75:BP75" si="199">AU73-AU74</f>
        <v>564</v>
      </c>
      <c r="AV75" s="2">
        <f t="shared" si="199"/>
        <v>537</v>
      </c>
      <c r="AW75" s="2">
        <f t="shared" si="199"/>
        <v>1232</v>
      </c>
      <c r="AX75" s="2">
        <f t="shared" si="199"/>
        <v>2138</v>
      </c>
      <c r="AY75" s="2">
        <f t="shared" si="199"/>
        <v>1793</v>
      </c>
      <c r="AZ75" s="2">
        <f t="shared" si="199"/>
        <v>1189</v>
      </c>
      <c r="BA75" s="2">
        <f t="shared" si="199"/>
        <v>2100</v>
      </c>
      <c r="BB75" s="2">
        <f t="shared" si="199"/>
        <v>1989</v>
      </c>
      <c r="BC75" s="2">
        <f t="shared" si="199"/>
        <v>2447</v>
      </c>
      <c r="BD75" s="2">
        <f t="shared" si="199"/>
        <v>2018</v>
      </c>
      <c r="BE75" s="2">
        <f t="shared" si="199"/>
        <v>1435</v>
      </c>
      <c r="BF75" s="2">
        <f t="shared" si="199"/>
        <v>1033</v>
      </c>
      <c r="BG75" s="2">
        <f t="shared" si="199"/>
        <v>1318</v>
      </c>
      <c r="BH75" s="2">
        <f t="shared" si="199"/>
        <v>1375</v>
      </c>
      <c r="BI75" s="2">
        <f t="shared" si="199"/>
        <v>1436</v>
      </c>
      <c r="BJ75" s="2">
        <f t="shared" si="199"/>
        <v>1594</v>
      </c>
      <c r="BK75" s="2">
        <f t="shared" si="199"/>
        <v>1225</v>
      </c>
      <c r="BL75" s="2">
        <f t="shared" si="199"/>
        <v>1302</v>
      </c>
      <c r="BM75" s="2">
        <f t="shared" si="199"/>
        <v>1646</v>
      </c>
      <c r="BN75" s="2">
        <f t="shared" si="199"/>
        <v>9229</v>
      </c>
      <c r="BO75" s="2">
        <f t="shared" si="199"/>
        <v>1325</v>
      </c>
      <c r="BP75" s="2">
        <f t="shared" si="199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81"/>
        <v>5745.8</v>
      </c>
      <c r="CB75" s="68">
        <f t="shared" si="182"/>
        <v>4626.1999999999989</v>
      </c>
      <c r="CC75" s="68">
        <f t="shared" si="183"/>
        <v>4728.7</v>
      </c>
      <c r="CD75" s="68">
        <f t="shared" si="184"/>
        <v>236.70000000000005</v>
      </c>
      <c r="CE75" s="68">
        <f t="shared" si="185"/>
        <v>1988</v>
      </c>
      <c r="CF75" s="68">
        <f t="shared" si="186"/>
        <v>1718</v>
      </c>
      <c r="CG75" s="68">
        <f t="shared" si="187"/>
        <v>2606</v>
      </c>
      <c r="CH75" s="68">
        <f t="shared" si="188"/>
        <v>1063</v>
      </c>
      <c r="CI75" s="68">
        <f t="shared" si="189"/>
        <v>353</v>
      </c>
      <c r="CJ75" s="68">
        <f t="shared" si="190"/>
        <v>2334</v>
      </c>
      <c r="CK75" s="68">
        <f t="shared" si="191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70">
        <f>CQ73-CQ74</f>
        <v>6257.3188902616967</v>
      </c>
      <c r="CR75" s="70">
        <f t="shared" ref="CR75:CZ75" si="200">CR73-CR74</f>
        <v>8136.4544612813734</v>
      </c>
      <c r="CS75" s="70">
        <f t="shared" si="200"/>
        <v>10410.676562127335</v>
      </c>
      <c r="CT75" s="70">
        <f t="shared" si="200"/>
        <v>12837.123201497347</v>
      </c>
      <c r="CU75" s="70">
        <f t="shared" si="200"/>
        <v>14866.628367267374</v>
      </c>
      <c r="CV75" s="70">
        <f t="shared" si="200"/>
        <v>17527.321828894277</v>
      </c>
      <c r="CW75" s="70">
        <f t="shared" si="200"/>
        <v>20500.578453074439</v>
      </c>
      <c r="CX75" s="70">
        <f t="shared" si="200"/>
        <v>23612.813701140745</v>
      </c>
      <c r="CY75" s="70">
        <f t="shared" si="200"/>
        <v>26872.571060855538</v>
      </c>
      <c r="CZ75" s="70">
        <f t="shared" si="200"/>
        <v>30341.099384708446</v>
      </c>
      <c r="DA75" s="70">
        <f>CZ75*(1+$CZ$89)</f>
        <v>30720.363127017299</v>
      </c>
      <c r="DB75" s="70">
        <f t="shared" ref="DB75:EX75" si="201">DA75*(1+$CZ$89)</f>
        <v>31104.367666105012</v>
      </c>
      <c r="DC75" s="70">
        <f t="shared" si="201"/>
        <v>31493.172261931322</v>
      </c>
      <c r="DD75" s="70">
        <f t="shared" si="201"/>
        <v>31886.836915205462</v>
      </c>
      <c r="DE75" s="70">
        <f t="shared" si="201"/>
        <v>32285.422376645529</v>
      </c>
      <c r="DF75" s="70">
        <f t="shared" si="201"/>
        <v>32688.990156353597</v>
      </c>
      <c r="DG75" s="70">
        <f t="shared" si="201"/>
        <v>33097.602533308018</v>
      </c>
      <c r="DH75" s="70">
        <f t="shared" si="201"/>
        <v>33511.322564974369</v>
      </c>
      <c r="DI75" s="70">
        <f t="shared" si="201"/>
        <v>33930.214097036544</v>
      </c>
      <c r="DJ75" s="70">
        <f t="shared" si="201"/>
        <v>34354.3417732495</v>
      </c>
      <c r="DK75" s="70">
        <f t="shared" si="201"/>
        <v>34783.771045415117</v>
      </c>
      <c r="DL75" s="70">
        <f t="shared" si="201"/>
        <v>35218.568183482806</v>
      </c>
      <c r="DM75" s="70">
        <f t="shared" si="201"/>
        <v>35658.800285776342</v>
      </c>
      <c r="DN75" s="70">
        <f t="shared" si="201"/>
        <v>36104.535289348547</v>
      </c>
      <c r="DO75" s="70">
        <f t="shared" si="201"/>
        <v>36555.841980465404</v>
      </c>
      <c r="DP75" s="70">
        <f t="shared" si="201"/>
        <v>37012.790005221221</v>
      </c>
      <c r="DQ75" s="70">
        <f t="shared" si="201"/>
        <v>37475.449880286484</v>
      </c>
      <c r="DR75" s="70">
        <f t="shared" si="201"/>
        <v>37943.893003790065</v>
      </c>
      <c r="DS75" s="70">
        <f t="shared" si="201"/>
        <v>38418.191666337436</v>
      </c>
      <c r="DT75" s="70">
        <f t="shared" si="201"/>
        <v>38898.419062166649</v>
      </c>
      <c r="DU75" s="70">
        <f t="shared" si="201"/>
        <v>39384.649300443729</v>
      </c>
      <c r="DV75" s="70">
        <f t="shared" si="201"/>
        <v>39876.957416699275</v>
      </c>
      <c r="DW75" s="70">
        <f t="shared" si="201"/>
        <v>40375.419384408015</v>
      </c>
      <c r="DX75" s="70">
        <f t="shared" si="201"/>
        <v>40880.112126713117</v>
      </c>
      <c r="DY75" s="70">
        <f t="shared" si="201"/>
        <v>41391.113528297028</v>
      </c>
      <c r="DZ75" s="70">
        <f t="shared" si="201"/>
        <v>41908.502447400737</v>
      </c>
      <c r="EA75" s="70">
        <f t="shared" si="201"/>
        <v>42432.358727993247</v>
      </c>
      <c r="EB75" s="70">
        <f t="shared" si="201"/>
        <v>42962.763212093159</v>
      </c>
      <c r="EC75" s="70">
        <f t="shared" si="201"/>
        <v>43499.797752244325</v>
      </c>
      <c r="ED75" s="70">
        <f t="shared" si="201"/>
        <v>44043.545224147376</v>
      </c>
      <c r="EE75" s="70">
        <f t="shared" si="201"/>
        <v>44594.089539449218</v>
      </c>
      <c r="EF75" s="70">
        <f t="shared" si="201"/>
        <v>45151.515658692333</v>
      </c>
      <c r="EG75" s="70">
        <f t="shared" si="201"/>
        <v>45715.909604425986</v>
      </c>
      <c r="EH75" s="70">
        <f t="shared" si="201"/>
        <v>46287.358474481305</v>
      </c>
      <c r="EI75" s="70">
        <f t="shared" si="201"/>
        <v>46865.95045541232</v>
      </c>
      <c r="EJ75" s="70">
        <f t="shared" si="201"/>
        <v>47451.774836104974</v>
      </c>
      <c r="EK75" s="70">
        <f t="shared" si="201"/>
        <v>48044.922021556282</v>
      </c>
      <c r="EL75" s="70">
        <f t="shared" si="201"/>
        <v>48645.48354682573</v>
      </c>
      <c r="EM75" s="70">
        <f t="shared" si="201"/>
        <v>49253.552091161051</v>
      </c>
      <c r="EN75" s="70">
        <f t="shared" si="201"/>
        <v>49869.221492300559</v>
      </c>
      <c r="EO75" s="70">
        <f t="shared" si="201"/>
        <v>50492.586760954313</v>
      </c>
      <c r="EP75" s="70">
        <f t="shared" si="201"/>
        <v>51123.744095466238</v>
      </c>
      <c r="EQ75" s="70">
        <f t="shared" si="201"/>
        <v>51762.790896659564</v>
      </c>
      <c r="ER75" s="70">
        <f t="shared" si="201"/>
        <v>52409.825782867803</v>
      </c>
      <c r="ES75" s="70">
        <f t="shared" si="201"/>
        <v>53064.948605153651</v>
      </c>
      <c r="ET75" s="70">
        <f t="shared" si="201"/>
        <v>53728.26046271807</v>
      </c>
      <c r="EU75" s="70">
        <f t="shared" si="201"/>
        <v>54399.863718502042</v>
      </c>
      <c r="EV75" s="70">
        <f t="shared" si="201"/>
        <v>55079.862014983315</v>
      </c>
      <c r="EW75" s="70">
        <f t="shared" si="201"/>
        <v>55768.360290170604</v>
      </c>
      <c r="EX75" s="70">
        <f t="shared" si="201"/>
        <v>56465.464793797735</v>
      </c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202">C75/C76</f>
        <v>0.93059508408796887</v>
      </c>
      <c r="D77" s="40">
        <f t="shared" ref="D77" si="203">D75/D76</f>
        <v>0.83318240620957273</v>
      </c>
      <c r="E77" s="40">
        <f t="shared" ref="E77" si="204">E75/E76</f>
        <v>0.95750323415265215</v>
      </c>
      <c r="F77" s="40">
        <f t="shared" ref="F77" si="205">F75/F76</f>
        <v>0.99463477698771852</v>
      </c>
      <c r="G77" s="40">
        <f t="shared" ref="G77" si="206">G75/G76</f>
        <v>0.64793281653746715</v>
      </c>
      <c r="H77" s="40">
        <f t="shared" ref="H77" si="207">H75/H76</f>
        <v>0.83659326424870495</v>
      </c>
      <c r="I77" s="40">
        <f t="shared" ref="I77" si="208">I75/I76</f>
        <v>0.57650485436893195</v>
      </c>
      <c r="J77" s="40">
        <f t="shared" ref="J77" si="209">J75/J76</f>
        <v>0.93195342820181071</v>
      </c>
      <c r="K77" s="40">
        <f t="shared" ref="K77" si="210">K75/K76</f>
        <v>0.55650773195876246</v>
      </c>
      <c r="L77" s="40">
        <f t="shared" ref="L77" si="211">L75/L76</f>
        <v>1.247719974309569</v>
      </c>
      <c r="M77" s="40">
        <f t="shared" ref="M77" si="212">M75/M76</f>
        <v>0.19454778704297682</v>
      </c>
      <c r="N77" s="40">
        <f t="shared" ref="N77" si="213">N75/N76</f>
        <v>1.0398201669877971</v>
      </c>
      <c r="O77" s="40">
        <f t="shared" ref="O77" si="214">O75/O76</f>
        <v>0.22312579415501893</v>
      </c>
      <c r="P77" s="40">
        <f t="shared" ref="P77" si="215">P75/P76</f>
        <v>0.26125954198473306</v>
      </c>
      <c r="Q77" s="40">
        <f t="shared" ref="Q77" si="216">Q75/Q76</f>
        <v>0.2149017121116043</v>
      </c>
      <c r="R77" s="40">
        <f t="shared" ref="R77" si="217">R75/R76</f>
        <v>-0.5486349206349207</v>
      </c>
      <c r="S77" s="40">
        <f t="shared" ref="S77" si="218">S75/S76</f>
        <v>0.34671765455704268</v>
      </c>
      <c r="T77" s="40">
        <f t="shared" ref="T77" si="219">T75/T76</f>
        <v>0.30493273542600896</v>
      </c>
      <c r="U77" s="40">
        <f t="shared" ref="U77" si="220">U75/U76</f>
        <v>0.41494845360824745</v>
      </c>
      <c r="V77" s="40">
        <f t="shared" ref="V77" si="221">V75/V76</f>
        <v>0.2079589216944801</v>
      </c>
      <c r="W77" s="40">
        <f t="shared" ref="W77" si="222">W75/W76</f>
        <v>0.14611872146118721</v>
      </c>
      <c r="X77" s="40">
        <f t="shared" ref="X77" si="223">X75/X76</f>
        <v>0.28201725282017254</v>
      </c>
      <c r="Y77" s="40">
        <f t="shared" ref="Y77" si="224">Y75/Y76</f>
        <v>0.28959575878064941</v>
      </c>
      <c r="Z77" s="40">
        <f t="shared" ref="Z77" si="225">Z75/Z76</f>
        <v>0.41688654353562005</v>
      </c>
      <c r="AA77" s="40">
        <f t="shared" ref="AA77" si="226">AA75/AA76</f>
        <v>0.35149501661129567</v>
      </c>
      <c r="AB77" s="40">
        <f t="shared" ref="AB77" si="227">AB75/AB76</f>
        <v>0.52610441767068272</v>
      </c>
      <c r="AC77" s="40">
        <f t="shared" ref="AC77" si="228">AC75/AC76</f>
        <v>0.39866220735785951</v>
      </c>
      <c r="AD77" s="40">
        <f t="shared" ref="AD77" si="229">AD75/AD76</f>
        <v>0.46457219251336901</v>
      </c>
      <c r="AE77" s="40">
        <f t="shared" ref="AE77" si="230">AE75/AE76</f>
        <v>3.7914691943127965E-2</v>
      </c>
      <c r="AF77" s="40">
        <f t="shared" ref="AF77" si="231">AF75/AF76</f>
        <v>0.40610169491525422</v>
      </c>
      <c r="AG77" s="40">
        <f t="shared" ref="AG77" si="232">AG75/AG76</f>
        <v>-0.241869918699187</v>
      </c>
      <c r="AH77" s="40">
        <f t="shared" ref="AH77" si="233">AH75/AH76</f>
        <v>0.51794177386594453</v>
      </c>
      <c r="AI77" s="40">
        <f t="shared" ref="AI77" si="234">AI75/AI76</f>
        <v>0.2235089751013318</v>
      </c>
      <c r="AJ77" s="40">
        <f t="shared" ref="AJ77" si="235">AJ75/AJ76</f>
        <v>0.15508328546812178</v>
      </c>
      <c r="AK77" s="40">
        <f t="shared" ref="AK77" si="236">AK75/AK76</f>
        <v>0.32167431192660551</v>
      </c>
      <c r="AL77" s="40">
        <f t="shared" ref="AL77" si="237">AL75/AL76</f>
        <v>-0.49655172413793103</v>
      </c>
      <c r="AM77" s="40">
        <f t="shared" ref="AM77" si="238">AM75/AM76</f>
        <v>0.23331431831146607</v>
      </c>
      <c r="AN77" s="40">
        <f t="shared" ref="AN77" si="239">AN75/AN76</f>
        <v>0.40841865756541523</v>
      </c>
      <c r="AO77" s="40">
        <f t="shared" ref="AO77" si="240">AO75/AO76</f>
        <v>0.31363636363636366</v>
      </c>
      <c r="AP77" s="40">
        <f t="shared" ref="AP77" si="241">AP75/AP76</f>
        <v>0.37258248009101252</v>
      </c>
      <c r="AQ77" s="40">
        <f t="shared" ref="AQ77" si="242">AQ75/AQ76</f>
        <v>0.38116846284741918</v>
      </c>
      <c r="AR77" s="40">
        <f t="shared" ref="AR77" si="243">AR75/AR76</f>
        <v>0.56868287167891463</v>
      </c>
      <c r="AS77" s="40">
        <f t="shared" ref="AS77" si="244">AS75/AS76</f>
        <v>0.54176072234762984</v>
      </c>
      <c r="AT77" s="40">
        <f t="shared" ref="AT77" si="245">AT75/AT76</f>
        <v>0.59332579185520362</v>
      </c>
      <c r="AU77" s="40">
        <f t="shared" ref="AU77:BP77" si="246">AU75/AU76</f>
        <v>0.31882419446014698</v>
      </c>
      <c r="AV77" s="40">
        <f t="shared" si="246"/>
        <v>0.30287648054145516</v>
      </c>
      <c r="AW77" s="40">
        <f t="shared" si="246"/>
        <v>0.69447576099210828</v>
      </c>
      <c r="AX77" s="40">
        <f t="shared" si="246"/>
        <v>1.2058657642413988</v>
      </c>
      <c r="AY77" s="40">
        <f t="shared" si="246"/>
        <v>1.0090039392234103</v>
      </c>
      <c r="AZ77" s="40">
        <f t="shared" si="246"/>
        <v>0.66835300730747615</v>
      </c>
      <c r="BA77" s="40">
        <f t="shared" si="246"/>
        <v>1.1830985915492958</v>
      </c>
      <c r="BB77" s="40">
        <f t="shared" si="246"/>
        <v>1.1205633802816901</v>
      </c>
      <c r="BC77" s="40">
        <f t="shared" si="246"/>
        <v>1.3887627695800226</v>
      </c>
      <c r="BD77" s="40">
        <f t="shared" si="246"/>
        <v>1.1505131128848347</v>
      </c>
      <c r="BE77" s="40">
        <f t="shared" si="246"/>
        <v>0.81859669138619506</v>
      </c>
      <c r="BF77" s="40">
        <f t="shared" si="246"/>
        <v>0.58927552766685687</v>
      </c>
      <c r="BG77" s="40">
        <f t="shared" si="246"/>
        <v>0.75660160734787596</v>
      </c>
      <c r="BH77" s="40">
        <f t="shared" si="246"/>
        <v>0.79022988505747127</v>
      </c>
      <c r="BI77" s="40">
        <f t="shared" si="246"/>
        <v>0.82576193214491089</v>
      </c>
      <c r="BJ77" s="40">
        <f t="shared" si="246"/>
        <v>0.91609195402298849</v>
      </c>
      <c r="BK77" s="40">
        <f t="shared" si="246"/>
        <v>0.70402298850574707</v>
      </c>
      <c r="BL77" s="40">
        <f t="shared" si="246"/>
        <v>0.74698795180722888</v>
      </c>
      <c r="BM77" s="40">
        <f t="shared" si="246"/>
        <v>0.94652098907418059</v>
      </c>
      <c r="BN77" s="40">
        <f t="shared" si="246"/>
        <v>5.3040229885057473</v>
      </c>
      <c r="BO77" s="40">
        <f t="shared" si="246"/>
        <v>0.76193214491086836</v>
      </c>
      <c r="BP77" s="40">
        <f t="shared" si="246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47">C63/C61</f>
        <v>0.56300607287449389</v>
      </c>
      <c r="D79" s="66">
        <f t="shared" si="247"/>
        <v>0.58251611095544964</v>
      </c>
      <c r="E79" s="66">
        <f t="shared" si="247"/>
        <v>0.56705706518237931</v>
      </c>
      <c r="F79" s="66">
        <f t="shared" si="247"/>
        <v>0.56949295229860875</v>
      </c>
      <c r="G79" s="66">
        <f t="shared" si="247"/>
        <v>0.56678011015275898</v>
      </c>
      <c r="H79" s="66">
        <f t="shared" si="247"/>
        <v>0.59847042828008157</v>
      </c>
      <c r="I79" s="66">
        <f t="shared" si="247"/>
        <v>0.56872442215689656</v>
      </c>
      <c r="J79" s="66">
        <f t="shared" si="247"/>
        <v>0.59419330243383695</v>
      </c>
      <c r="K79" s="66">
        <f t="shared" si="247"/>
        <v>0.57315724272188295</v>
      </c>
      <c r="L79" s="66">
        <f t="shared" si="247"/>
        <v>0.59750631739858362</v>
      </c>
      <c r="M79" s="66">
        <f t="shared" si="247"/>
        <v>0.59526113663451063</v>
      </c>
      <c r="N79" s="66">
        <f t="shared" si="247"/>
        <v>0.63014358677845239</v>
      </c>
      <c r="O79" s="66">
        <f t="shared" si="247"/>
        <v>0.55349471014629903</v>
      </c>
      <c r="P79" s="66">
        <f t="shared" si="247"/>
        <v>0.55393070220013929</v>
      </c>
      <c r="Q79" s="66">
        <f t="shared" si="247"/>
        <v>0.5272564959732563</v>
      </c>
      <c r="R79" s="66">
        <f t="shared" si="247"/>
        <v>0.47277460636095597</v>
      </c>
      <c r="S79" s="66">
        <f t="shared" si="247"/>
        <v>0.54778728151729272</v>
      </c>
      <c r="T79" s="66">
        <f t="shared" si="247"/>
        <v>0.53268453911127434</v>
      </c>
      <c r="U79" s="66">
        <f t="shared" si="247"/>
        <v>0.53264248704663208</v>
      </c>
      <c r="V79" s="66">
        <f t="shared" si="247"/>
        <v>0.51072854291417169</v>
      </c>
      <c r="W79" s="66">
        <f t="shared" si="247"/>
        <v>0.52176656151419554</v>
      </c>
      <c r="X79" s="66">
        <f t="shared" si="247"/>
        <v>0.54755784061696655</v>
      </c>
      <c r="Y79" s="66">
        <f t="shared" si="247"/>
        <v>0.54341405788541053</v>
      </c>
      <c r="Z79" s="66">
        <f t="shared" si="247"/>
        <v>0.56387169386606639</v>
      </c>
      <c r="AA79" s="66">
        <f t="shared" si="247"/>
        <v>0.57504594649785579</v>
      </c>
      <c r="AB79" s="66">
        <f t="shared" si="247"/>
        <v>0.57098646034816247</v>
      </c>
      <c r="AC79" s="66">
        <f t="shared" si="247"/>
        <v>0.56466019417475732</v>
      </c>
      <c r="AD79" s="66">
        <f t="shared" si="247"/>
        <v>0.5747879722436392</v>
      </c>
      <c r="AE79" s="66">
        <f t="shared" si="247"/>
        <v>0.56192425793244627</v>
      </c>
      <c r="AF79" s="66">
        <f t="shared" si="247"/>
        <v>0.57116069754359644</v>
      </c>
      <c r="AG79" s="66">
        <f t="shared" si="247"/>
        <v>0.56903055450773288</v>
      </c>
      <c r="AH79" s="66">
        <f t="shared" si="247"/>
        <v>0.55334708419276202</v>
      </c>
      <c r="AI79" s="66">
        <f t="shared" si="247"/>
        <v>0.51665351223362277</v>
      </c>
      <c r="AJ79" s="66">
        <f t="shared" si="247"/>
        <v>0.51951182763296666</v>
      </c>
      <c r="AK79" s="66">
        <f t="shared" si="247"/>
        <v>0.57885488358471227</v>
      </c>
      <c r="AL79" s="66">
        <f t="shared" si="247"/>
        <v>0.56753195414415603</v>
      </c>
      <c r="AM79" s="66">
        <f t="shared" si="247"/>
        <v>0.58497970230040597</v>
      </c>
      <c r="AN79" s="66">
        <f t="shared" si="247"/>
        <v>0.57744302819621474</v>
      </c>
      <c r="AO79" s="66">
        <f t="shared" si="247"/>
        <v>0.5864681295715779</v>
      </c>
      <c r="AP79" s="66">
        <f t="shared" si="247"/>
        <v>0.58905344494526723</v>
      </c>
      <c r="AQ79" s="66">
        <f t="shared" si="247"/>
        <v>0.5806237558062376</v>
      </c>
      <c r="AR79" s="66">
        <f t="shared" si="247"/>
        <v>0.5890462463967916</v>
      </c>
      <c r="AS79" s="66">
        <f t="shared" si="247"/>
        <v>0.5842000990589401</v>
      </c>
      <c r="AT79" s="66">
        <f t="shared" si="247"/>
        <v>0.58696175126293004</v>
      </c>
      <c r="AU79" s="66">
        <f t="shared" ref="AU79:BP79" si="248">AU63/AU61</f>
        <v>0.57533005436189488</v>
      </c>
      <c r="AV79" s="66">
        <f t="shared" si="248"/>
        <v>0.55472161572052403</v>
      </c>
      <c r="AW79" s="66">
        <f t="shared" si="248"/>
        <v>0.55201626567265338</v>
      </c>
      <c r="AX79" s="66">
        <f t="shared" si="248"/>
        <v>0.58013269787870292</v>
      </c>
      <c r="AY79" s="66">
        <f t="shared" si="248"/>
        <v>0.57909334353481257</v>
      </c>
      <c r="AZ79" s="66">
        <f t="shared" si="248"/>
        <v>0.51609116697642565</v>
      </c>
      <c r="BA79" s="66">
        <f t="shared" si="248"/>
        <v>0.59525988286969256</v>
      </c>
      <c r="BB79" s="66">
        <f t="shared" si="248"/>
        <v>0.58440878967561916</v>
      </c>
      <c r="BC79" s="66">
        <f t="shared" si="248"/>
        <v>0.58074821353509876</v>
      </c>
      <c r="BD79" s="66">
        <f t="shared" si="248"/>
        <v>0.56178377898196674</v>
      </c>
      <c r="BE79" s="66">
        <f t="shared" si="248"/>
        <v>0.55533141210374637</v>
      </c>
      <c r="BF79" s="66">
        <f t="shared" si="248"/>
        <v>0.54484193836091566</v>
      </c>
      <c r="BG79" s="66">
        <f t="shared" si="248"/>
        <v>0.55565815122601825</v>
      </c>
      <c r="BH79" s="66">
        <f t="shared" si="248"/>
        <v>0.5507115654439767</v>
      </c>
      <c r="BI79" s="66">
        <f t="shared" si="248"/>
        <v>0.54599230996746528</v>
      </c>
      <c r="BJ79" s="66">
        <f t="shared" si="248"/>
        <v>0.55512157015916419</v>
      </c>
      <c r="BK79" s="66">
        <f t="shared" si="248"/>
        <v>0.55208751505419507</v>
      </c>
      <c r="BL79" s="66">
        <f t="shared" si="248"/>
        <v>0.55642285824419391</v>
      </c>
      <c r="BM79" s="66">
        <f t="shared" si="248"/>
        <v>0.55825105782792661</v>
      </c>
      <c r="BN79" s="66">
        <f t="shared" si="248"/>
        <v>0.54966283943867322</v>
      </c>
      <c r="BO79" s="66">
        <f t="shared" si="248"/>
        <v>0.56864259509557835</v>
      </c>
      <c r="BP79" s="66">
        <f t="shared" si="248"/>
        <v>0.56435110393107157</v>
      </c>
      <c r="BQ79" s="66">
        <f>BQ63/BQ61</f>
        <v>0.55361069575160526</v>
      </c>
      <c r="CA79" s="66">
        <f t="shared" ref="CA79:CP79" si="249">CA63/CA61</f>
        <v>0.57063452593394393</v>
      </c>
      <c r="CB79" s="66">
        <f t="shared" si="249"/>
        <v>0.58298333366508659</v>
      </c>
      <c r="CC79" s="66">
        <f t="shared" si="249"/>
        <v>0.59999021899162941</v>
      </c>
      <c r="CD79" s="66">
        <f t="shared" si="249"/>
        <v>0.53285564304461941</v>
      </c>
      <c r="CE79" s="66">
        <f t="shared" si="249"/>
        <v>0.53232945006867782</v>
      </c>
      <c r="CF79" s="66">
        <f t="shared" si="249"/>
        <v>0.5447532390465829</v>
      </c>
      <c r="CG79" s="66">
        <f t="shared" si="249"/>
        <v>0.57133055623621665</v>
      </c>
      <c r="CH79" s="66">
        <f t="shared" si="249"/>
        <v>0.56389967870330404</v>
      </c>
      <c r="CI79" s="66">
        <f t="shared" si="249"/>
        <v>0.54695144213216507</v>
      </c>
      <c r="CJ79" s="66">
        <f t="shared" si="249"/>
        <v>0.58447249656615863</v>
      </c>
      <c r="CK79" s="66">
        <f t="shared" si="249"/>
        <v>0.58528711133400202</v>
      </c>
      <c r="CL79" s="66">
        <f t="shared" si="249"/>
        <v>0.56648751733703195</v>
      </c>
      <c r="CM79" s="66">
        <f t="shared" si="249"/>
        <v>0.56965757399883921</v>
      </c>
      <c r="CN79" s="66">
        <f t="shared" si="249"/>
        <v>0.5614963461846838</v>
      </c>
      <c r="CO79" s="66">
        <f t="shared" si="249"/>
        <v>0.5518462190530804</v>
      </c>
      <c r="CP79" s="66">
        <f t="shared" si="249"/>
        <v>0.55408820023837901</v>
      </c>
      <c r="CQ79" s="73">
        <v>0.55408820023837901</v>
      </c>
      <c r="CR79" s="73">
        <v>0.55500000000000005</v>
      </c>
      <c r="CS79" s="73">
        <v>0.55600000000000005</v>
      </c>
      <c r="CT79" s="73">
        <v>0.55700000000000005</v>
      </c>
      <c r="CU79" s="73">
        <v>0.55800000000000005</v>
      </c>
      <c r="CV79" s="73">
        <v>0.55900000000000005</v>
      </c>
      <c r="CW79" s="73">
        <v>0.56000000000000005</v>
      </c>
      <c r="CX79" s="73">
        <v>0.56000000000000005</v>
      </c>
      <c r="CY79" s="73">
        <v>0.56000000000000005</v>
      </c>
      <c r="CZ79" s="73">
        <v>0.56000000000000005</v>
      </c>
    </row>
    <row r="80" spans="2:156">
      <c r="B80" s="37" t="s">
        <v>126</v>
      </c>
      <c r="C80" s="66">
        <f t="shared" ref="C80:AT80" si="250">C65/C61</f>
        <v>0</v>
      </c>
      <c r="D80" s="66">
        <f t="shared" si="250"/>
        <v>0</v>
      </c>
      <c r="E80" s="66">
        <f t="shared" si="250"/>
        <v>0</v>
      </c>
      <c r="F80" s="66">
        <f t="shared" si="250"/>
        <v>0</v>
      </c>
      <c r="G80" s="66">
        <f t="shared" si="250"/>
        <v>0</v>
      </c>
      <c r="H80" s="66">
        <f t="shared" si="250"/>
        <v>0</v>
      </c>
      <c r="I80" s="66">
        <f t="shared" si="250"/>
        <v>0</v>
      </c>
      <c r="J80" s="66">
        <f t="shared" si="250"/>
        <v>0</v>
      </c>
      <c r="K80" s="66">
        <f t="shared" si="250"/>
        <v>0</v>
      </c>
      <c r="L80" s="66">
        <f t="shared" si="250"/>
        <v>0</v>
      </c>
      <c r="M80" s="66">
        <f t="shared" si="250"/>
        <v>0</v>
      </c>
      <c r="N80" s="66">
        <f t="shared" si="250"/>
        <v>0</v>
      </c>
      <c r="O80" s="66">
        <f t="shared" si="250"/>
        <v>0</v>
      </c>
      <c r="P80" s="66">
        <f t="shared" si="250"/>
        <v>0</v>
      </c>
      <c r="Q80" s="66">
        <f t="shared" si="250"/>
        <v>0</v>
      </c>
      <c r="R80" s="66">
        <f t="shared" si="250"/>
        <v>0</v>
      </c>
      <c r="S80" s="66">
        <f t="shared" si="250"/>
        <v>0</v>
      </c>
      <c r="T80" s="66">
        <f t="shared" si="250"/>
        <v>0</v>
      </c>
      <c r="U80" s="66">
        <f t="shared" si="250"/>
        <v>0</v>
      </c>
      <c r="V80" s="66">
        <f t="shared" si="250"/>
        <v>0</v>
      </c>
      <c r="W80" s="66">
        <f t="shared" si="250"/>
        <v>0</v>
      </c>
      <c r="X80" s="66">
        <f t="shared" si="250"/>
        <v>0</v>
      </c>
      <c r="Y80" s="66">
        <f t="shared" si="250"/>
        <v>0</v>
      </c>
      <c r="Z80" s="66">
        <f t="shared" si="250"/>
        <v>0</v>
      </c>
      <c r="AA80" s="66">
        <f t="shared" si="250"/>
        <v>0</v>
      </c>
      <c r="AB80" s="66">
        <f t="shared" si="250"/>
        <v>0</v>
      </c>
      <c r="AC80" s="66">
        <f t="shared" si="250"/>
        <v>0</v>
      </c>
      <c r="AD80" s="66">
        <f t="shared" si="250"/>
        <v>0</v>
      </c>
      <c r="AE80" s="66">
        <f t="shared" si="250"/>
        <v>0</v>
      </c>
      <c r="AF80" s="66">
        <f t="shared" si="250"/>
        <v>0</v>
      </c>
      <c r="AG80" s="66">
        <f t="shared" si="250"/>
        <v>0</v>
      </c>
      <c r="AH80" s="66">
        <f t="shared" si="250"/>
        <v>0</v>
      </c>
      <c r="AI80" s="66">
        <f t="shared" si="250"/>
        <v>0</v>
      </c>
      <c r="AJ80" s="66">
        <f t="shared" si="250"/>
        <v>0</v>
      </c>
      <c r="AK80" s="66">
        <f t="shared" si="250"/>
        <v>0</v>
      </c>
      <c r="AL80" s="66">
        <f t="shared" si="250"/>
        <v>0</v>
      </c>
      <c r="AM80" s="66">
        <f t="shared" si="250"/>
        <v>0</v>
      </c>
      <c r="AN80" s="66">
        <f t="shared" si="250"/>
        <v>0</v>
      </c>
      <c r="AO80" s="66">
        <f t="shared" si="250"/>
        <v>0</v>
      </c>
      <c r="AP80" s="66">
        <f t="shared" si="250"/>
        <v>0</v>
      </c>
      <c r="AQ80" s="66">
        <f t="shared" si="250"/>
        <v>0</v>
      </c>
      <c r="AR80" s="66">
        <f t="shared" si="250"/>
        <v>0</v>
      </c>
      <c r="AS80" s="66">
        <f t="shared" si="250"/>
        <v>0</v>
      </c>
      <c r="AT80" s="66">
        <f t="shared" si="250"/>
        <v>0</v>
      </c>
      <c r="AU80" s="66">
        <f t="shared" ref="AU80:BP80" si="251">AU65/AU61</f>
        <v>7.4812322029510742E-2</v>
      </c>
      <c r="AV80" s="66">
        <f t="shared" si="251"/>
        <v>7.6965065502183405E-2</v>
      </c>
      <c r="AW80" s="66">
        <f t="shared" si="251"/>
        <v>6.5514514853721909E-2</v>
      </c>
      <c r="AX80" s="66">
        <f t="shared" si="251"/>
        <v>6.5227548827212406E-2</v>
      </c>
      <c r="AY80" s="66">
        <f t="shared" si="251"/>
        <v>6.2547819433817903E-2</v>
      </c>
      <c r="AZ80" s="66">
        <f t="shared" si="251"/>
        <v>6.397339332876846E-2</v>
      </c>
      <c r="BA80" s="66">
        <f t="shared" si="251"/>
        <v>6.149341142020498E-2</v>
      </c>
      <c r="BB80" s="66">
        <f t="shared" si="251"/>
        <v>6.6445762120683635E-2</v>
      </c>
      <c r="BC80" s="66">
        <f t="shared" si="251"/>
        <v>5.8596048759983185E-2</v>
      </c>
      <c r="BD80" s="66">
        <f t="shared" si="251"/>
        <v>6.0762192413609313E-2</v>
      </c>
      <c r="BE80" s="66">
        <f t="shared" si="251"/>
        <v>7.5120076849183481E-2</v>
      </c>
      <c r="BF80" s="66">
        <f t="shared" si="251"/>
        <v>7.1846199583787532E-2</v>
      </c>
      <c r="BG80" s="66">
        <f t="shared" si="251"/>
        <v>6.7097568482610032E-2</v>
      </c>
      <c r="BH80" s="66">
        <f t="shared" si="251"/>
        <v>7.1657646823010623E-2</v>
      </c>
      <c r="BI80" s="66">
        <f t="shared" si="251"/>
        <v>6.6252587991718431E-2</v>
      </c>
      <c r="BJ80" s="66">
        <f t="shared" si="251"/>
        <v>6.8352699931647304E-2</v>
      </c>
      <c r="BK80" s="66">
        <f t="shared" si="251"/>
        <v>6.8647129666800477E-2</v>
      </c>
      <c r="BL80" s="66">
        <f t="shared" si="251"/>
        <v>6.7264141852173082E-2</v>
      </c>
      <c r="BM80" s="66">
        <f t="shared" si="251"/>
        <v>6.7042783262811476E-2</v>
      </c>
      <c r="BN80" s="66">
        <f t="shared" si="251"/>
        <v>6.8252232549662839E-2</v>
      </c>
      <c r="BO80" s="66">
        <f t="shared" si="251"/>
        <v>6.9125313767136515E-2</v>
      </c>
      <c r="BP80" s="66">
        <f t="shared" si="251"/>
        <v>6.5069107880093346E-2</v>
      </c>
      <c r="BQ80" s="66">
        <f>BQ65/BQ61</f>
        <v>6.7376198434338994E-2</v>
      </c>
      <c r="CA80" s="66">
        <f t="shared" ref="CA80:CP80" si="252">CA65/CA61</f>
        <v>0</v>
      </c>
      <c r="CB80" s="66">
        <f t="shared" si="252"/>
        <v>0</v>
      </c>
      <c r="CC80" s="66">
        <f t="shared" si="252"/>
        <v>0</v>
      </c>
      <c r="CD80" s="66">
        <f t="shared" si="252"/>
        <v>0</v>
      </c>
      <c r="CE80" s="66">
        <f t="shared" si="252"/>
        <v>0</v>
      </c>
      <c r="CF80" s="66">
        <f t="shared" si="252"/>
        <v>0</v>
      </c>
      <c r="CG80" s="66">
        <f t="shared" si="252"/>
        <v>0</v>
      </c>
      <c r="CH80" s="66">
        <f t="shared" si="252"/>
        <v>0</v>
      </c>
      <c r="CI80" s="66">
        <f t="shared" si="252"/>
        <v>0</v>
      </c>
      <c r="CJ80" s="66">
        <f t="shared" si="252"/>
        <v>0</v>
      </c>
      <c r="CK80" s="66">
        <f t="shared" si="252"/>
        <v>0</v>
      </c>
      <c r="CL80" s="66">
        <f t="shared" si="252"/>
        <v>6.9926028663892748E-2</v>
      </c>
      <c r="CM80" s="66">
        <f t="shared" si="252"/>
        <v>6.3656413232733605E-2</v>
      </c>
      <c r="CN80" s="66">
        <f t="shared" si="252"/>
        <v>6.6158110553684743E-2</v>
      </c>
      <c r="CO80" s="66">
        <f t="shared" si="252"/>
        <v>6.8338776833129722E-2</v>
      </c>
      <c r="CP80" s="66">
        <f t="shared" si="252"/>
        <v>6.7794994040524428E-2</v>
      </c>
      <c r="CQ80" s="73">
        <v>6.7000000000000004E-2</v>
      </c>
      <c r="CR80" s="73">
        <v>6.8000000000000005E-2</v>
      </c>
      <c r="CS80" s="73">
        <v>6.8000000000000005E-2</v>
      </c>
      <c r="CT80" s="73">
        <v>6.9000000000000006E-2</v>
      </c>
      <c r="CU80" s="73">
        <v>6.9000000000000006E-2</v>
      </c>
      <c r="CV80" s="73">
        <v>7.0000000000000007E-2</v>
      </c>
      <c r="CW80" s="73">
        <v>7.0000000000000007E-2</v>
      </c>
      <c r="CX80" s="73">
        <v>7.0000000000000007E-2</v>
      </c>
      <c r="CY80" s="73">
        <v>7.0000000000000007E-2</v>
      </c>
      <c r="CZ80" s="73">
        <v>7.0000000000000007E-2</v>
      </c>
    </row>
    <row r="81" spans="2:105">
      <c r="B81" s="37" t="s">
        <v>127</v>
      </c>
      <c r="C81" s="66">
        <f t="shared" ref="C81:AT81" si="253">C66/C61</f>
        <v>0</v>
      </c>
      <c r="D81" s="66">
        <f t="shared" si="253"/>
        <v>0</v>
      </c>
      <c r="E81" s="66">
        <f t="shared" si="253"/>
        <v>0</v>
      </c>
      <c r="F81" s="66">
        <f t="shared" si="253"/>
        <v>0</v>
      </c>
      <c r="G81" s="66">
        <f t="shared" si="253"/>
        <v>0</v>
      </c>
      <c r="H81" s="66">
        <f t="shared" si="253"/>
        <v>0</v>
      </c>
      <c r="I81" s="66">
        <f t="shared" si="253"/>
        <v>0</v>
      </c>
      <c r="J81" s="66">
        <f t="shared" si="253"/>
        <v>0</v>
      </c>
      <c r="K81" s="66">
        <f t="shared" si="253"/>
        <v>0</v>
      </c>
      <c r="L81" s="66">
        <f t="shared" si="253"/>
        <v>0</v>
      </c>
      <c r="M81" s="66">
        <f t="shared" si="253"/>
        <v>0</v>
      </c>
      <c r="N81" s="66">
        <f t="shared" si="253"/>
        <v>0</v>
      </c>
      <c r="O81" s="66">
        <f t="shared" si="253"/>
        <v>0</v>
      </c>
      <c r="P81" s="66">
        <f t="shared" si="253"/>
        <v>0</v>
      </c>
      <c r="Q81" s="66">
        <f t="shared" si="253"/>
        <v>0</v>
      </c>
      <c r="R81" s="66">
        <f t="shared" si="253"/>
        <v>0</v>
      </c>
      <c r="S81" s="66">
        <f t="shared" si="253"/>
        <v>0</v>
      </c>
      <c r="T81" s="66">
        <f t="shared" si="253"/>
        <v>0</v>
      </c>
      <c r="U81" s="66">
        <f t="shared" si="253"/>
        <v>0</v>
      </c>
      <c r="V81" s="66">
        <f t="shared" si="253"/>
        <v>0</v>
      </c>
      <c r="W81" s="66">
        <f t="shared" si="253"/>
        <v>0</v>
      </c>
      <c r="X81" s="66">
        <f t="shared" si="253"/>
        <v>0</v>
      </c>
      <c r="Y81" s="66">
        <f t="shared" si="253"/>
        <v>0</v>
      </c>
      <c r="Z81" s="66">
        <f t="shared" si="253"/>
        <v>0</v>
      </c>
      <c r="AA81" s="66">
        <f t="shared" si="253"/>
        <v>0</v>
      </c>
      <c r="AB81" s="66">
        <f t="shared" si="253"/>
        <v>0</v>
      </c>
      <c r="AC81" s="66">
        <f t="shared" si="253"/>
        <v>0</v>
      </c>
      <c r="AD81" s="66">
        <f t="shared" si="253"/>
        <v>0</v>
      </c>
      <c r="AE81" s="66">
        <f t="shared" si="253"/>
        <v>0</v>
      </c>
      <c r="AF81" s="66">
        <f t="shared" si="253"/>
        <v>0</v>
      </c>
      <c r="AG81" s="66">
        <f t="shared" si="253"/>
        <v>0</v>
      </c>
      <c r="AH81" s="66">
        <f t="shared" si="253"/>
        <v>0</v>
      </c>
      <c r="AI81" s="66">
        <f t="shared" si="253"/>
        <v>0</v>
      </c>
      <c r="AJ81" s="66">
        <f t="shared" si="253"/>
        <v>0</v>
      </c>
      <c r="AK81" s="66">
        <f t="shared" si="253"/>
        <v>0</v>
      </c>
      <c r="AL81" s="66">
        <f t="shared" si="253"/>
        <v>0</v>
      </c>
      <c r="AM81" s="66">
        <f t="shared" si="253"/>
        <v>0</v>
      </c>
      <c r="AN81" s="66">
        <f t="shared" si="253"/>
        <v>0</v>
      </c>
      <c r="AO81" s="66">
        <f t="shared" si="253"/>
        <v>0</v>
      </c>
      <c r="AP81" s="66">
        <f t="shared" si="253"/>
        <v>0</v>
      </c>
      <c r="AQ81" s="66">
        <f t="shared" si="253"/>
        <v>0</v>
      </c>
      <c r="AR81" s="66">
        <f t="shared" si="253"/>
        <v>0</v>
      </c>
      <c r="AS81" s="66">
        <f t="shared" si="253"/>
        <v>0</v>
      </c>
      <c r="AT81" s="66">
        <f t="shared" si="253"/>
        <v>0</v>
      </c>
      <c r="AU81" s="66">
        <f t="shared" ref="AU81:BP81" si="254">AU66/AU61</f>
        <v>0.32979549572870825</v>
      </c>
      <c r="AV81" s="66">
        <f t="shared" si="254"/>
        <v>0.31058951965065501</v>
      </c>
      <c r="AW81" s="66">
        <f t="shared" si="254"/>
        <v>0.26002485033322037</v>
      </c>
      <c r="AX81" s="66">
        <f t="shared" si="254"/>
        <v>0.24016447061022334</v>
      </c>
      <c r="AY81" s="66">
        <f t="shared" si="254"/>
        <v>0.26616296863045141</v>
      </c>
      <c r="AZ81" s="66">
        <f t="shared" si="254"/>
        <v>0.26665362418076888</v>
      </c>
      <c r="BA81" s="66">
        <f t="shared" si="254"/>
        <v>0.25320278184480233</v>
      </c>
      <c r="BB81" s="66">
        <f t="shared" si="254"/>
        <v>0.26578304848273454</v>
      </c>
      <c r="BC81" s="66">
        <f t="shared" si="254"/>
        <v>0.23430012610340478</v>
      </c>
      <c r="BD81" s="66">
        <f t="shared" si="254"/>
        <v>0.24491427556187262</v>
      </c>
      <c r="BE81" s="66">
        <f t="shared" si="254"/>
        <v>0.26234390009606146</v>
      </c>
      <c r="BF81" s="66">
        <f t="shared" si="254"/>
        <v>0.29461896739669013</v>
      </c>
      <c r="BG81" s="66">
        <f t="shared" si="254"/>
        <v>0.28336924181799528</v>
      </c>
      <c r="BH81" s="66">
        <f t="shared" si="254"/>
        <v>0.27460412908398479</v>
      </c>
      <c r="BI81" s="66">
        <f t="shared" si="254"/>
        <v>0.26846100759144237</v>
      </c>
      <c r="BJ81" s="66">
        <f t="shared" si="254"/>
        <v>0.26598964944829606</v>
      </c>
      <c r="BK81" s="66">
        <f t="shared" si="254"/>
        <v>0.29696908871938982</v>
      </c>
      <c r="BL81" s="66">
        <f t="shared" si="254"/>
        <v>0.28293341042690567</v>
      </c>
      <c r="BM81" s="66">
        <f t="shared" si="254"/>
        <v>0.27221438645980256</v>
      </c>
      <c r="BN81" s="66">
        <f t="shared" si="254"/>
        <v>0.26489885183160194</v>
      </c>
      <c r="BO81" s="66">
        <f t="shared" si="254"/>
        <v>0.29552037072793974</v>
      </c>
      <c r="BP81" s="66">
        <f t="shared" si="254"/>
        <v>0.2774187758032669</v>
      </c>
      <c r="BQ81" s="66">
        <f>BQ66/BQ61</f>
        <v>0.26836133345061131</v>
      </c>
      <c r="CA81" s="66">
        <f t="shared" ref="CA81:CP81" si="255">CA66/CA61</f>
        <v>0</v>
      </c>
      <c r="CB81" s="66">
        <f t="shared" si="255"/>
        <v>0</v>
      </c>
      <c r="CC81" s="66">
        <f t="shared" si="255"/>
        <v>0</v>
      </c>
      <c r="CD81" s="66">
        <f t="shared" si="255"/>
        <v>0</v>
      </c>
      <c r="CE81" s="66">
        <f t="shared" si="255"/>
        <v>0</v>
      </c>
      <c r="CF81" s="66">
        <f t="shared" si="255"/>
        <v>0</v>
      </c>
      <c r="CG81" s="66">
        <f t="shared" si="255"/>
        <v>0</v>
      </c>
      <c r="CH81" s="66">
        <f t="shared" si="255"/>
        <v>0</v>
      </c>
      <c r="CI81" s="66">
        <f t="shared" si="255"/>
        <v>0</v>
      </c>
      <c r="CJ81" s="66">
        <f t="shared" si="255"/>
        <v>0</v>
      </c>
      <c r="CK81" s="66">
        <f t="shared" si="255"/>
        <v>0</v>
      </c>
      <c r="CL81" s="66">
        <f t="shared" si="255"/>
        <v>0.28016643550624132</v>
      </c>
      <c r="CM81" s="66">
        <f t="shared" si="255"/>
        <v>0.26289030760301801</v>
      </c>
      <c r="CN81" s="66">
        <f t="shared" si="255"/>
        <v>0.25766843057750899</v>
      </c>
      <c r="CO81" s="66">
        <f t="shared" si="255"/>
        <v>0.27298112643047695</v>
      </c>
      <c r="CP81" s="66">
        <f t="shared" si="255"/>
        <v>0.27883194278903456</v>
      </c>
      <c r="CQ81" s="73">
        <v>0.28000000000000003</v>
      </c>
      <c r="CR81" s="73">
        <v>0.27500000000000002</v>
      </c>
      <c r="CS81" s="73">
        <v>0.27250000000000002</v>
      </c>
      <c r="CT81" s="73">
        <v>0.27</v>
      </c>
      <c r="CU81" s="73">
        <v>0.27900000000000003</v>
      </c>
      <c r="CV81" s="73">
        <v>0.27800000000000002</v>
      </c>
      <c r="CW81" s="73">
        <v>0.27700000000000002</v>
      </c>
      <c r="CX81" s="73">
        <v>0.27600000000000002</v>
      </c>
      <c r="CY81" s="73">
        <v>0.27500000000000002</v>
      </c>
      <c r="CZ81" s="73">
        <v>0.27400000000000002</v>
      </c>
    </row>
    <row r="82" spans="2:105">
      <c r="B82" s="37" t="s">
        <v>128</v>
      </c>
      <c r="C82" s="66">
        <f t="shared" ref="C82:AT82" si="256">C68/C61</f>
        <v>0.15789473684210523</v>
      </c>
      <c r="D82" s="66">
        <f t="shared" si="256"/>
        <v>0.22300497671750119</v>
      </c>
      <c r="E82" s="66">
        <f t="shared" si="256"/>
        <v>0.21126615386597608</v>
      </c>
      <c r="F82" s="66">
        <f t="shared" si="256"/>
        <v>0.21203399278734036</v>
      </c>
      <c r="G82" s="66">
        <f t="shared" si="256"/>
        <v>0.19101371713602816</v>
      </c>
      <c r="H82" s="66">
        <f t="shared" si="256"/>
        <v>0.18196238386585095</v>
      </c>
      <c r="I82" s="66">
        <f t="shared" si="256"/>
        <v>0.1361692316560032</v>
      </c>
      <c r="J82" s="66">
        <f t="shared" si="256"/>
        <v>0.18358113124260111</v>
      </c>
      <c r="K82" s="66">
        <f t="shared" si="256"/>
        <v>0.14391425537563043</v>
      </c>
      <c r="L82" s="66">
        <f t="shared" si="256"/>
        <v>0.1844160435926499</v>
      </c>
      <c r="M82" s="66">
        <f t="shared" si="256"/>
        <v>6.0610999623091348E-2</v>
      </c>
      <c r="N82" s="66">
        <f t="shared" si="256"/>
        <v>0.2006360219716681</v>
      </c>
      <c r="O82" s="66">
        <f t="shared" si="256"/>
        <v>9.6371860627969E-2</v>
      </c>
      <c r="P82" s="66">
        <f t="shared" si="256"/>
        <v>0.10616754182899522</v>
      </c>
      <c r="Q82" s="66">
        <f t="shared" si="256"/>
        <v>5.8881628931773282E-2</v>
      </c>
      <c r="R82" s="66">
        <f t="shared" si="256"/>
        <v>-7.3709303055016087E-3</v>
      </c>
      <c r="S82" s="66">
        <f t="shared" si="256"/>
        <v>0.11435477872815172</v>
      </c>
      <c r="T82" s="66">
        <f t="shared" si="256"/>
        <v>0.11513037091443261</v>
      </c>
      <c r="U82" s="66">
        <f t="shared" si="256"/>
        <v>9.8031088082901549E-2</v>
      </c>
      <c r="V82" s="66">
        <f t="shared" si="256"/>
        <v>0.10429141716566866</v>
      </c>
      <c r="W82" s="66">
        <f t="shared" si="256"/>
        <v>7.6761303890641425E-2</v>
      </c>
      <c r="X82" s="66">
        <f t="shared" si="256"/>
        <v>0.13387383824401819</v>
      </c>
      <c r="Y82" s="66">
        <f t="shared" si="256"/>
        <v>0.14333530222484742</v>
      </c>
      <c r="Z82" s="66">
        <f t="shared" si="256"/>
        <v>0.15494278746951792</v>
      </c>
      <c r="AA82" s="66">
        <f t="shared" si="256"/>
        <v>0.12456606085358382</v>
      </c>
      <c r="AB82" s="66">
        <f t="shared" si="256"/>
        <v>0.14100580270793037</v>
      </c>
      <c r="AC82" s="66">
        <f t="shared" si="256"/>
        <v>0.13844660194174757</v>
      </c>
      <c r="AD82" s="66">
        <f t="shared" si="256"/>
        <v>0.15709329221279877</v>
      </c>
      <c r="AE82" s="66">
        <f t="shared" si="256"/>
        <v>0.10726714431934493</v>
      </c>
      <c r="AF82" s="66">
        <f t="shared" si="256"/>
        <v>0.15300956309769362</v>
      </c>
      <c r="AG82" s="66">
        <f t="shared" si="256"/>
        <v>0.16918144096567334</v>
      </c>
      <c r="AH82" s="66">
        <f t="shared" si="256"/>
        <v>0.14794674667166699</v>
      </c>
      <c r="AI82" s="66">
        <f t="shared" si="256"/>
        <v>-3.8200473559589582E-2</v>
      </c>
      <c r="AJ82" s="66">
        <f t="shared" si="256"/>
        <v>5.8158806689769471E-2</v>
      </c>
      <c r="AK82" s="66">
        <f t="shared" si="256"/>
        <v>0.11260799531410162</v>
      </c>
      <c r="AL82" s="66">
        <f t="shared" si="256"/>
        <v>8.5782052971405981E-2</v>
      </c>
      <c r="AM82" s="66">
        <f t="shared" si="256"/>
        <v>8.2273342354533152E-2</v>
      </c>
      <c r="AN82" s="66">
        <f t="shared" si="256"/>
        <v>0.11355735805330243</v>
      </c>
      <c r="AO82" s="66">
        <f t="shared" si="256"/>
        <v>0.12996342737722047</v>
      </c>
      <c r="AP82" s="66">
        <f t="shared" si="256"/>
        <v>0.15003219575016097</v>
      </c>
      <c r="AQ82" s="66">
        <f t="shared" si="256"/>
        <v>9.8075646980756465E-2</v>
      </c>
      <c r="AR82" s="66">
        <f t="shared" si="256"/>
        <v>0.15114676024564483</v>
      </c>
      <c r="AS82" s="66">
        <f t="shared" si="256"/>
        <v>0.14834076275383853</v>
      </c>
      <c r="AT82" s="66">
        <f t="shared" si="256"/>
        <v>0.16706759682463315</v>
      </c>
      <c r="AU82" s="66">
        <f t="shared" ref="AU82:BP82" si="257">AU68/AU61</f>
        <v>9.811027698679782E-2</v>
      </c>
      <c r="AV82" s="66">
        <f t="shared" si="257"/>
        <v>9.1703056768558958E-2</v>
      </c>
      <c r="AW82" s="66">
        <f t="shared" si="257"/>
        <v>0.16886930983847284</v>
      </c>
      <c r="AX82" s="66">
        <f t="shared" si="257"/>
        <v>0.22726847958134755</v>
      </c>
      <c r="AY82" s="66">
        <f t="shared" si="257"/>
        <v>0.20170237184391737</v>
      </c>
      <c r="AZ82" s="66">
        <f t="shared" si="257"/>
        <v>0.13616355277315856</v>
      </c>
      <c r="BA82" s="66">
        <f t="shared" si="257"/>
        <v>0.23297950219619326</v>
      </c>
      <c r="BB82" s="66">
        <f t="shared" si="257"/>
        <v>0.20735960934775027</v>
      </c>
      <c r="BC82" s="66">
        <f t="shared" si="257"/>
        <v>0.24480874316939891</v>
      </c>
      <c r="BD82" s="66">
        <f t="shared" si="257"/>
        <v>0.21106866838411656</v>
      </c>
      <c r="BE82" s="66">
        <f t="shared" si="257"/>
        <v>0.17002881844380405</v>
      </c>
      <c r="BF82" s="66">
        <f t="shared" si="257"/>
        <v>0.1292240610444951</v>
      </c>
      <c r="BG82" s="66">
        <f t="shared" si="257"/>
        <v>0.15481686672822406</v>
      </c>
      <c r="BH82" s="66">
        <f t="shared" si="257"/>
        <v>0.15453998797354179</v>
      </c>
      <c r="BI82" s="66">
        <f t="shared" si="257"/>
        <v>0.16237799467613132</v>
      </c>
      <c r="BJ82" s="66">
        <f t="shared" si="257"/>
        <v>0.17381115125476027</v>
      </c>
      <c r="BK82" s="66">
        <f t="shared" si="257"/>
        <v>0.13910076274588518</v>
      </c>
      <c r="BL82" s="66">
        <f t="shared" si="257"/>
        <v>0.16083646525970896</v>
      </c>
      <c r="BM82" s="66">
        <f t="shared" si="257"/>
        <v>0.17480018805829808</v>
      </c>
      <c r="BN82" s="66">
        <f t="shared" si="257"/>
        <v>0.17413887370147621</v>
      </c>
      <c r="BO82" s="66">
        <f t="shared" si="257"/>
        <v>0.16344854218961188</v>
      </c>
      <c r="BP82" s="66">
        <f t="shared" si="257"/>
        <v>0.18416801292407109</v>
      </c>
      <c r="BQ82" s="66">
        <f>BQ68/BQ61</f>
        <v>0.18093060075644296</v>
      </c>
      <c r="CA82" s="66">
        <f t="shared" ref="CA82:CP82" si="258">CA68/CA61</f>
        <v>0.20269009611665323</v>
      </c>
      <c r="CB82" s="66">
        <f t="shared" si="258"/>
        <v>0.17310694492232706</v>
      </c>
      <c r="CC82" s="66">
        <f t="shared" si="258"/>
        <v>0.14804070958641777</v>
      </c>
      <c r="CD82" s="66">
        <f t="shared" si="258"/>
        <v>7.1380577427821515E-2</v>
      </c>
      <c r="CE82" s="66">
        <f t="shared" si="258"/>
        <v>0.10851096301571959</v>
      </c>
      <c r="CF82" s="66">
        <f t="shared" si="258"/>
        <v>0.12837503708831965</v>
      </c>
      <c r="CG82" s="66">
        <f t="shared" si="258"/>
        <v>0.14050477824062729</v>
      </c>
      <c r="CH82" s="66">
        <f t="shared" si="258"/>
        <v>0.14511101520164965</v>
      </c>
      <c r="CI82" s="66">
        <f t="shared" si="258"/>
        <v>5.7101131799926978E-2</v>
      </c>
      <c r="CJ82" s="66">
        <f t="shared" si="258"/>
        <v>0.11936686506638759</v>
      </c>
      <c r="CK82" s="66">
        <f t="shared" si="258"/>
        <v>0.14205115346038114</v>
      </c>
      <c r="CL82" s="66">
        <f t="shared" si="258"/>
        <v>0.15479079981507166</v>
      </c>
      <c r="CM82" s="66">
        <f t="shared" si="258"/>
        <v>0.19558908879860709</v>
      </c>
      <c r="CN82" s="66">
        <f t="shared" si="258"/>
        <v>0.19155613588985865</v>
      </c>
      <c r="CO82" s="66">
        <f t="shared" si="258"/>
        <v>0.16150988556184398</v>
      </c>
      <c r="CP82" s="66">
        <f t="shared" si="258"/>
        <v>0.16269368295589989</v>
      </c>
      <c r="CQ82" s="73">
        <f>CQ68/CQ61</f>
        <v>0.16860727779543508</v>
      </c>
      <c r="CR82" s="73">
        <f t="shared" ref="CR82:CZ82" si="259">CR68/CR61</f>
        <v>0.18158510067923428</v>
      </c>
      <c r="CS82" s="73">
        <f t="shared" si="259"/>
        <v>0.19175113556102547</v>
      </c>
      <c r="CT82" s="73">
        <f t="shared" si="259"/>
        <v>0.19907495891117868</v>
      </c>
      <c r="CU82" s="73">
        <f t="shared" si="259"/>
        <v>0.19468087608522255</v>
      </c>
      <c r="CV82" s="73">
        <f t="shared" si="259"/>
        <v>0.19847071485991222</v>
      </c>
      <c r="CW82" s="73">
        <f t="shared" si="259"/>
        <v>0.20267113383360111</v>
      </c>
      <c r="CX82" s="73">
        <f t="shared" si="259"/>
        <v>0.20538713870387854</v>
      </c>
      <c r="CY82" s="73">
        <f t="shared" si="259"/>
        <v>0.20772111293179638</v>
      </c>
      <c r="CZ82" s="73">
        <f t="shared" si="259"/>
        <v>0.20979593428060136</v>
      </c>
    </row>
    <row r="83" spans="2:105">
      <c r="B83" s="37" t="s">
        <v>129</v>
      </c>
      <c r="C83" s="66">
        <f t="shared" ref="C83:AT83" si="260">C74/C73</f>
        <v>0.25552393272962487</v>
      </c>
      <c r="D83" s="66">
        <f t="shared" si="260"/>
        <v>0.17798340778557759</v>
      </c>
      <c r="E83" s="66">
        <f t="shared" si="260"/>
        <v>0.2089456527547694</v>
      </c>
      <c r="F83" s="66">
        <f t="shared" si="260"/>
        <v>0.15590542542103236</v>
      </c>
      <c r="G83" s="66">
        <f t="shared" si="260"/>
        <v>0.24141582211465754</v>
      </c>
      <c r="H83" s="66">
        <f t="shared" si="260"/>
        <v>0.17129659331494188</v>
      </c>
      <c r="I83" s="66">
        <f t="shared" si="260"/>
        <v>0.16295460952917962</v>
      </c>
      <c r="J83" s="66">
        <f t="shared" si="260"/>
        <v>0.18497567598144593</v>
      </c>
      <c r="K83" s="66">
        <f t="shared" si="260"/>
        <v>0.19182183961822788</v>
      </c>
      <c r="L83" s="66">
        <f t="shared" si="260"/>
        <v>-0.16016721409375942</v>
      </c>
      <c r="M83" s="66">
        <f t="shared" si="260"/>
        <v>0.39545545146501826</v>
      </c>
      <c r="N83" s="66">
        <f t="shared" si="260"/>
        <v>0.1714431934493347</v>
      </c>
      <c r="O83" s="66">
        <f t="shared" si="260"/>
        <v>0.2421234354769099</v>
      </c>
      <c r="P83" s="66">
        <f t="shared" si="260"/>
        <v>0.22421609369097079</v>
      </c>
      <c r="Q83" s="66">
        <f t="shared" si="260"/>
        <v>-0.46519671422395154</v>
      </c>
      <c r="R83" s="66">
        <f t="shared" si="260"/>
        <v>0.40171709478640172</v>
      </c>
      <c r="S83" s="66">
        <f t="shared" si="260"/>
        <v>1.8050541516245487E-2</v>
      </c>
      <c r="T83" s="66">
        <f t="shared" si="260"/>
        <v>0.20798668885191349</v>
      </c>
      <c r="U83" s="66">
        <f t="shared" si="260"/>
        <v>-0.3388773388773389</v>
      </c>
      <c r="V83" s="66">
        <f t="shared" si="260"/>
        <v>0.2</v>
      </c>
      <c r="W83" s="66">
        <f t="shared" si="260"/>
        <v>0.34310850439882695</v>
      </c>
      <c r="X83" s="66">
        <f t="shared" si="260"/>
        <v>0.35410334346504557</v>
      </c>
      <c r="Y83" s="66">
        <f t="shared" si="260"/>
        <v>0.38881118881118881</v>
      </c>
      <c r="Z83" s="66">
        <f t="shared" si="260"/>
        <v>0.21098626716604243</v>
      </c>
      <c r="AA83" s="66">
        <f t="shared" si="260"/>
        <v>0.18989280245022971</v>
      </c>
      <c r="AB83" s="66">
        <f t="shared" si="260"/>
        <v>0.20283975659229209</v>
      </c>
      <c r="AC83" s="66">
        <f t="shared" si="260"/>
        <v>0.16526610644257703</v>
      </c>
      <c r="AD83" s="66">
        <f t="shared" si="260"/>
        <v>0.16265060240963855</v>
      </c>
      <c r="AE83" s="66">
        <f t="shared" si="260"/>
        <v>-27</v>
      </c>
      <c r="AF83" s="66">
        <f t="shared" si="260"/>
        <v>0.16223776223776223</v>
      </c>
      <c r="AG83" s="66">
        <f t="shared" si="260"/>
        <v>-0.994413407821229</v>
      </c>
      <c r="AH83" s="66">
        <f t="shared" si="260"/>
        <v>0.12571428571428572</v>
      </c>
      <c r="AI83" s="66">
        <f t="shared" si="260"/>
        <v>0.47554347826086957</v>
      </c>
      <c r="AJ83" s="66">
        <f t="shared" si="260"/>
        <v>8.4745762711864403E-2</v>
      </c>
      <c r="AK83" s="66">
        <f t="shared" si="260"/>
        <v>0.10383386581469649</v>
      </c>
      <c r="AL83" s="66">
        <f t="shared" si="260"/>
        <v>2.505226480836237</v>
      </c>
      <c r="AM83" s="66">
        <f t="shared" si="260"/>
        <v>5.1044083526682132E-2</v>
      </c>
      <c r="AN83" s="66">
        <f t="shared" si="260"/>
        <v>7.5933075933075939E-2</v>
      </c>
      <c r="AO83" s="66">
        <f t="shared" si="260"/>
        <v>0.23119777158774374</v>
      </c>
      <c r="AP83" s="66">
        <f t="shared" si="260"/>
        <v>0.30834213305174235</v>
      </c>
      <c r="AQ83" s="66">
        <f t="shared" si="260"/>
        <v>-6.3291139240506333E-2</v>
      </c>
      <c r="AR83" s="66">
        <f t="shared" si="260"/>
        <v>8.7114337568058073E-2</v>
      </c>
      <c r="AS83" s="66">
        <f t="shared" si="260"/>
        <v>0.12964641885766093</v>
      </c>
      <c r="AT83" s="66">
        <f t="shared" si="260"/>
        <v>0.15403225806451612</v>
      </c>
      <c r="AU83" s="66">
        <f t="shared" ref="AU83:BP83" si="261">AU74/AU73</f>
        <v>0.10900473933649289</v>
      </c>
      <c r="AV83" s="66">
        <f t="shared" si="261"/>
        <v>-2.0912547528517109E-2</v>
      </c>
      <c r="AW83" s="66">
        <f t="shared" si="261"/>
        <v>0.13300492610837439</v>
      </c>
      <c r="AX83" s="66">
        <f t="shared" si="261"/>
        <v>0.10469011725293133</v>
      </c>
      <c r="AY83" s="66">
        <f t="shared" si="261"/>
        <v>0.12236906510034264</v>
      </c>
      <c r="AZ83" s="66">
        <f t="shared" si="261"/>
        <v>0.11795252225519288</v>
      </c>
      <c r="BA83" s="66">
        <f t="shared" si="261"/>
        <v>0.15764139590854392</v>
      </c>
      <c r="BB83" s="66">
        <f t="shared" si="261"/>
        <v>0.14525139664804471</v>
      </c>
      <c r="BC83" s="66">
        <f t="shared" si="261"/>
        <v>0.14916550764951322</v>
      </c>
      <c r="BD83" s="66">
        <f t="shared" si="261"/>
        <v>0.14200680272108843</v>
      </c>
      <c r="BE83" s="66">
        <f t="shared" si="261"/>
        <v>0.18373151308304891</v>
      </c>
      <c r="BF83" s="66">
        <f t="shared" si="261"/>
        <v>0.21742424242424244</v>
      </c>
      <c r="BG83" s="66">
        <f t="shared" si="261"/>
        <v>0.15620998719590268</v>
      </c>
      <c r="BH83" s="66">
        <f t="shared" si="261"/>
        <v>0.15953545232273839</v>
      </c>
      <c r="BI83" s="66">
        <f t="shared" si="261"/>
        <v>0.14063435068821065</v>
      </c>
      <c r="BJ83" s="66">
        <f t="shared" si="261"/>
        <v>0.11197771587743732</v>
      </c>
      <c r="BK83" s="66">
        <f t="shared" si="261"/>
        <v>0.14693593314763231</v>
      </c>
      <c r="BL83" s="66">
        <f t="shared" si="261"/>
        <v>0.1897946484131923</v>
      </c>
      <c r="BM83" s="66">
        <f t="shared" si="261"/>
        <v>0.15154639175257731</v>
      </c>
      <c r="BN83" s="66">
        <f t="shared" si="261"/>
        <v>-3.546305418719212</v>
      </c>
      <c r="BO83" s="66">
        <f t="shared" si="261"/>
        <v>0.25478065241844772</v>
      </c>
      <c r="BP83" s="66">
        <f t="shared" si="261"/>
        <v>0.17255813953488372</v>
      </c>
      <c r="BQ83" s="66">
        <f>BQ74/BQ73</f>
        <v>0.24587155963302754</v>
      </c>
      <c r="CA83" s="66">
        <f t="shared" ref="CA83:CP83" si="262">CA74/CA73</f>
        <v>0.20127333639156486</v>
      </c>
      <c r="CB83" s="66">
        <f t="shared" si="262"/>
        <v>0.19020445315782103</v>
      </c>
      <c r="CC83" s="66">
        <f t="shared" si="262"/>
        <v>9.0442208928811885E-2</v>
      </c>
      <c r="CD83" s="66">
        <f t="shared" si="262"/>
        <v>2.0749318801089918</v>
      </c>
      <c r="CE83" s="66">
        <f t="shared" si="262"/>
        <v>2.5967662910338071E-2</v>
      </c>
      <c r="CF83" s="66">
        <f t="shared" si="262"/>
        <v>0.31689860834990058</v>
      </c>
      <c r="CG83" s="66">
        <f t="shared" si="262"/>
        <v>0.18127552623311341</v>
      </c>
      <c r="CH83" s="66">
        <f t="shared" si="262"/>
        <v>0.24769992922859166</v>
      </c>
      <c r="CI83" s="66">
        <f t="shared" si="262"/>
        <v>0.84177498879426271</v>
      </c>
      <c r="CJ83" s="66">
        <f t="shared" si="262"/>
        <v>0.18760877131917855</v>
      </c>
      <c r="CK83" s="66">
        <f t="shared" si="262"/>
        <v>9.5658572479764531E-2</v>
      </c>
      <c r="CL83" s="66">
        <f t="shared" si="262"/>
        <v>0.1000402576489533</v>
      </c>
      <c r="CM83" s="66">
        <f t="shared" si="262"/>
        <v>0.13883814395323346</v>
      </c>
      <c r="CN83" s="66">
        <f t="shared" si="262"/>
        <v>0.16530219118709366</v>
      </c>
      <c r="CO83" s="66">
        <f t="shared" si="262"/>
        <v>0.14120648259303722</v>
      </c>
      <c r="CP83" s="66">
        <f t="shared" si="262"/>
        <v>-0.91102238699557969</v>
      </c>
      <c r="CQ83" s="73">
        <v>0.23</v>
      </c>
      <c r="CR83" s="73">
        <v>0.23</v>
      </c>
      <c r="CS83" s="73">
        <v>0.23</v>
      </c>
      <c r="CT83" s="73">
        <v>0.23</v>
      </c>
      <c r="CU83" s="73">
        <v>0.23</v>
      </c>
      <c r="CV83" s="73">
        <v>0.23</v>
      </c>
      <c r="CW83" s="73">
        <v>0.23</v>
      </c>
      <c r="CX83" s="73">
        <v>0.23</v>
      </c>
      <c r="CY83" s="73">
        <v>0.23</v>
      </c>
      <c r="CZ83" s="73">
        <v>0.23</v>
      </c>
    </row>
    <row r="84" spans="2:105">
      <c r="B84" s="37" t="s">
        <v>130</v>
      </c>
      <c r="C84" s="66">
        <f t="shared" ref="C84:AT84" si="263">C75/C61</f>
        <v>0.21414324839247439</v>
      </c>
      <c r="D84" s="66">
        <f t="shared" si="263"/>
        <v>0.17186353386969799</v>
      </c>
      <c r="E84" s="66">
        <f t="shared" si="263"/>
        <v>0.19072835736281296</v>
      </c>
      <c r="F84" s="66">
        <f t="shared" si="263"/>
        <v>0.1750492030807386</v>
      </c>
      <c r="G84" s="66">
        <f t="shared" si="263"/>
        <v>0.13028681284422727</v>
      </c>
      <c r="H84" s="66">
        <f t="shared" si="263"/>
        <v>0.1463516881939724</v>
      </c>
      <c r="I84" s="66">
        <f t="shared" si="263"/>
        <v>0.1026802697561819</v>
      </c>
      <c r="J84" s="66">
        <f t="shared" si="263"/>
        <v>0.14454543630490171</v>
      </c>
      <c r="K84" s="66">
        <f t="shared" si="263"/>
        <v>9.5533581099017717E-2</v>
      </c>
      <c r="L84" s="66">
        <f t="shared" si="263"/>
        <v>0.20202156754676948</v>
      </c>
      <c r="M84" s="66">
        <f t="shared" si="263"/>
        <v>3.0896329723838035E-2</v>
      </c>
      <c r="N84" s="66">
        <f t="shared" si="263"/>
        <v>0.156018116989496</v>
      </c>
      <c r="O84" s="66">
        <f t="shared" si="263"/>
        <v>6.6468573158960542E-2</v>
      </c>
      <c r="P84" s="66">
        <f t="shared" si="263"/>
        <v>7.7296595336231774E-2</v>
      </c>
      <c r="Q84" s="66">
        <f t="shared" si="263"/>
        <v>6.4370916274122461E-2</v>
      </c>
      <c r="R84" s="66">
        <f t="shared" si="263"/>
        <v>-0.27103067561633531</v>
      </c>
      <c r="S84" s="66">
        <f t="shared" si="263"/>
        <v>0.10115284492376347</v>
      </c>
      <c r="T84" s="66">
        <f t="shared" si="263"/>
        <v>8.7403598971722368E-2</v>
      </c>
      <c r="U84" s="66">
        <f t="shared" si="263"/>
        <v>0.13347150259067359</v>
      </c>
      <c r="V84" s="66">
        <f t="shared" si="263"/>
        <v>8.0838323353293412E-2</v>
      </c>
      <c r="W84" s="66">
        <f t="shared" si="263"/>
        <v>4.7108307045215563E-2</v>
      </c>
      <c r="X84" s="66">
        <f t="shared" si="263"/>
        <v>8.4041922088194582E-2</v>
      </c>
      <c r="Y84" s="66">
        <f t="shared" si="263"/>
        <v>8.6040559165190003E-2</v>
      </c>
      <c r="Z84" s="66">
        <f t="shared" si="263"/>
        <v>0.11855186644156819</v>
      </c>
      <c r="AA84" s="66">
        <f t="shared" si="263"/>
        <v>0.10802532162548499</v>
      </c>
      <c r="AB84" s="66">
        <f t="shared" si="263"/>
        <v>0.15203094777562862</v>
      </c>
      <c r="AC84" s="66">
        <f t="shared" si="263"/>
        <v>0.11572815533980582</v>
      </c>
      <c r="AD84" s="66">
        <f t="shared" si="263"/>
        <v>0.13396299151888974</v>
      </c>
      <c r="AE84" s="66">
        <f t="shared" si="263"/>
        <v>1.1463664278403275E-2</v>
      </c>
      <c r="AF84" s="66">
        <f t="shared" si="263"/>
        <v>0.11231951996999813</v>
      </c>
      <c r="AG84" s="66">
        <f t="shared" si="263"/>
        <v>-6.7333081855903434E-2</v>
      </c>
      <c r="AH84" s="66">
        <f t="shared" si="263"/>
        <v>0.14344646540408776</v>
      </c>
      <c r="AI84" s="66">
        <f t="shared" si="263"/>
        <v>6.0931333859510654E-2</v>
      </c>
      <c r="AJ84" s="66">
        <f t="shared" si="263"/>
        <v>4.0681030586108183E-2</v>
      </c>
      <c r="AK84" s="66">
        <f t="shared" si="263"/>
        <v>8.2149655879338118E-2</v>
      </c>
      <c r="AL84" s="66">
        <f t="shared" si="263"/>
        <v>-0.11384899196205034</v>
      </c>
      <c r="AM84" s="66">
        <f t="shared" si="263"/>
        <v>5.5345060893098784E-2</v>
      </c>
      <c r="AN84" s="66">
        <f t="shared" si="263"/>
        <v>9.2442384447019438E-2</v>
      </c>
      <c r="AO84" s="66">
        <f t="shared" si="263"/>
        <v>7.2100313479623826E-2</v>
      </c>
      <c r="AP84" s="66">
        <f t="shared" si="263"/>
        <v>8.4352865421764331E-2</v>
      </c>
      <c r="AQ84" s="66">
        <f t="shared" si="263"/>
        <v>8.9183808891838093E-2</v>
      </c>
      <c r="AR84" s="66">
        <f t="shared" si="263"/>
        <v>0.12608096252663242</v>
      </c>
      <c r="AS84" s="66">
        <f t="shared" si="263"/>
        <v>0.1188707280832095</v>
      </c>
      <c r="AT84" s="66">
        <f t="shared" si="263"/>
        <v>0.12617272071205196</v>
      </c>
      <c r="AU84" s="66">
        <f t="shared" ref="AU84:BP84" si="264">AU75/AU61</f>
        <v>7.3000258866166193E-2</v>
      </c>
      <c r="AV84" s="66">
        <f t="shared" si="264"/>
        <v>7.328056768558952E-2</v>
      </c>
      <c r="AW84" s="66">
        <f t="shared" si="264"/>
        <v>0.13916186603411274</v>
      </c>
      <c r="AX84" s="66">
        <f t="shared" si="264"/>
        <v>0.19979441173722082</v>
      </c>
      <c r="AY84" s="66">
        <f t="shared" si="264"/>
        <v>0.1714804896710023</v>
      </c>
      <c r="AZ84" s="66">
        <f t="shared" si="264"/>
        <v>0.11630636799373961</v>
      </c>
      <c r="BA84" s="66">
        <f t="shared" si="264"/>
        <v>0.19216691068814057</v>
      </c>
      <c r="BB84" s="66">
        <f t="shared" si="264"/>
        <v>0.17343913498430416</v>
      </c>
      <c r="BC84" s="66">
        <f t="shared" si="264"/>
        <v>0.20571668768390081</v>
      </c>
      <c r="BD84" s="66">
        <f t="shared" si="264"/>
        <v>0.17926623434307543</v>
      </c>
      <c r="BE84" s="66">
        <f t="shared" si="264"/>
        <v>0.1378482228626321</v>
      </c>
      <c r="BF84" s="66">
        <f t="shared" si="264"/>
        <v>0.10236844713110693</v>
      </c>
      <c r="BG84" s="66">
        <f t="shared" si="264"/>
        <v>0.13522109366984714</v>
      </c>
      <c r="BH84" s="66">
        <f t="shared" si="264"/>
        <v>0.13780316696732811</v>
      </c>
      <c r="BI84" s="66">
        <f t="shared" si="264"/>
        <v>0.14157547076801735</v>
      </c>
      <c r="BJ84" s="66">
        <f t="shared" si="264"/>
        <v>0.15564886241577972</v>
      </c>
      <c r="BK84" s="66">
        <f t="shared" si="264"/>
        <v>0.12294259333600964</v>
      </c>
      <c r="BL84" s="66">
        <f t="shared" si="264"/>
        <v>0.12546978895634575</v>
      </c>
      <c r="BM84" s="66">
        <f t="shared" si="264"/>
        <v>0.15477197931358722</v>
      </c>
      <c r="BN84" s="66">
        <f t="shared" si="264"/>
        <v>0.84098778932021145</v>
      </c>
      <c r="BO84" s="66">
        <f t="shared" si="264"/>
        <v>0.1279204479629272</v>
      </c>
      <c r="BP84" s="66">
        <f t="shared" si="264"/>
        <v>0.1596661281637049</v>
      </c>
      <c r="BQ84" s="66">
        <f>BQ75/BQ61</f>
        <v>0.14460374703140119</v>
      </c>
      <c r="CA84" s="66">
        <f t="shared" ref="CA84:CP84" si="265">CA75/CA61</f>
        <v>0.18676600129369053</v>
      </c>
      <c r="CB84" s="66">
        <f t="shared" si="265"/>
        <v>0.13155058620797513</v>
      </c>
      <c r="CC84" s="66">
        <f t="shared" si="265"/>
        <v>0.12171435337238871</v>
      </c>
      <c r="CD84" s="66">
        <f t="shared" si="265"/>
        <v>1.2425196850393703E-2</v>
      </c>
      <c r="CE84" s="66">
        <f t="shared" si="265"/>
        <v>0.10113445591901105</v>
      </c>
      <c r="CF84" s="66">
        <f t="shared" si="265"/>
        <v>8.4956977549203838E-2</v>
      </c>
      <c r="CG84" s="66">
        <f t="shared" si="265"/>
        <v>0.12771379563832394</v>
      </c>
      <c r="CH84" s="66">
        <f t="shared" si="265"/>
        <v>5.0975878770440707E-2</v>
      </c>
      <c r="CI84" s="66">
        <f t="shared" si="265"/>
        <v>1.2887915297553851E-2</v>
      </c>
      <c r="CJ84" s="66">
        <f t="shared" si="265"/>
        <v>7.6329387141081825E-2</v>
      </c>
      <c r="CK84" s="66">
        <f t="shared" si="265"/>
        <v>0.11556544633901705</v>
      </c>
      <c r="CL84" s="66">
        <f t="shared" si="265"/>
        <v>0.12918978270920017</v>
      </c>
      <c r="CM84" s="66">
        <f t="shared" si="265"/>
        <v>0.16415554265815438</v>
      </c>
      <c r="CN84" s="66">
        <f t="shared" si="265"/>
        <v>0.15882069960827436</v>
      </c>
      <c r="CO84" s="66">
        <f t="shared" si="265"/>
        <v>0.14268618015906653</v>
      </c>
      <c r="CP84" s="66">
        <f t="shared" si="265"/>
        <v>0.3194755661501788</v>
      </c>
      <c r="CQ84" s="73">
        <f>CQ75/CQ61</f>
        <v>0.14246089392789502</v>
      </c>
      <c r="CR84" s="73">
        <f t="shared" ref="CR84:CZ84" si="266">CR75/CR61</f>
        <v>0.16268255122199071</v>
      </c>
      <c r="CS84" s="73">
        <f t="shared" si="266"/>
        <v>0.18059207427565133</v>
      </c>
      <c r="CT84" s="73">
        <f t="shared" si="266"/>
        <v>0.19716912751666554</v>
      </c>
      <c r="CU84" s="73">
        <f t="shared" si="266"/>
        <v>0.20537060343353239</v>
      </c>
      <c r="CV84" s="73">
        <f t="shared" si="266"/>
        <v>0.220034717206849</v>
      </c>
      <c r="CW84" s="73">
        <f t="shared" si="266"/>
        <v>0.23573583801352441</v>
      </c>
      <c r="CX84" s="73">
        <f t="shared" si="266"/>
        <v>0.25157039431867328</v>
      </c>
      <c r="CY84" s="73">
        <f t="shared" si="266"/>
        <v>0.26884132579855152</v>
      </c>
      <c r="CZ84" s="73">
        <f t="shared" si="266"/>
        <v>0.28746635372617046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  <c r="CQ86" s="71">
        <f>CP86+CQ75</f>
        <v>13873.318890261697</v>
      </c>
      <c r="CR86" s="71">
        <f t="shared" ref="CR86:CZ86" si="267">CQ86+CR75</f>
        <v>22009.77335154307</v>
      </c>
      <c r="CS86" s="71">
        <f t="shared" si="267"/>
        <v>32420.449913670403</v>
      </c>
      <c r="CT86" s="71">
        <f t="shared" si="267"/>
        <v>45257.573115167746</v>
      </c>
      <c r="CU86" s="71">
        <f t="shared" si="267"/>
        <v>60124.201482435121</v>
      </c>
      <c r="CV86" s="71">
        <f t="shared" si="267"/>
        <v>77651.523311329394</v>
      </c>
      <c r="CW86" s="71">
        <f t="shared" si="267"/>
        <v>98152.101764403837</v>
      </c>
      <c r="CX86" s="71">
        <f t="shared" si="267"/>
        <v>121764.91546554459</v>
      </c>
      <c r="CY86" s="71">
        <f t="shared" si="267"/>
        <v>148637.48652640014</v>
      </c>
      <c r="CZ86" s="71">
        <f t="shared" si="267"/>
        <v>178978.58591110859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68">BF87</f>
        <v>288</v>
      </c>
      <c r="CO87" s="1">
        <f t="shared" ref="CO87:CO96" si="269">BJ87</f>
        <v>383</v>
      </c>
      <c r="CP87" s="1">
        <f t="shared" ref="CP87:CP96" si="270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68"/>
        <v>6218</v>
      </c>
      <c r="CO88" s="1">
        <f t="shared" si="269"/>
        <v>6565</v>
      </c>
      <c r="CP88" s="1">
        <f t="shared" si="270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0.115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68"/>
        <v>6173</v>
      </c>
      <c r="CO89" s="1">
        <f t="shared" si="269"/>
        <v>6570</v>
      </c>
      <c r="CP89" s="1">
        <f t="shared" si="270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1.2500000000000001E-2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68"/>
        <v>2663</v>
      </c>
      <c r="CO90" s="1">
        <f t="shared" si="269"/>
        <v>2256</v>
      </c>
      <c r="CP90" s="1">
        <f t="shared" si="270"/>
        <v>2570</v>
      </c>
      <c r="CR90" s="52">
        <f>AVERAGE(CQ68)*(1-CQ83)</f>
        <v>5702.426090261697</v>
      </c>
      <c r="CS90" s="48"/>
      <c r="CT90" s="53">
        <f>SUM(CO86:CO89)-CO98+CO92+CO94+CO93</f>
        <v>58767</v>
      </c>
      <c r="CU90" s="53">
        <f>SUM(CP86:CP89)-CP98+CP92+CP94+CP93</f>
        <v>57304</v>
      </c>
      <c r="CV90" s="48"/>
      <c r="CW90" s="53">
        <f>AVERAGE(CT90:CU90)</f>
        <v>58035.5</v>
      </c>
      <c r="CX90" s="48"/>
      <c r="CY90" s="50" t="s">
        <v>181</v>
      </c>
      <c r="CZ90" s="51">
        <v>3.9899999999999998E-2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68"/>
        <v>766</v>
      </c>
      <c r="CO91" s="1">
        <f t="shared" si="269"/>
        <v>799</v>
      </c>
      <c r="CP91" s="1">
        <f t="shared" si="270"/>
        <v>886</v>
      </c>
      <c r="CR91" s="54">
        <f>CR90/CW90</f>
        <v>9.8257550813927633E-2</v>
      </c>
      <c r="CS91" s="48"/>
      <c r="CT91" s="48"/>
      <c r="CU91" s="48"/>
      <c r="CV91" s="48"/>
      <c r="CW91" s="48"/>
      <c r="CX91" s="48"/>
      <c r="CY91" s="50" t="s">
        <v>182</v>
      </c>
      <c r="CZ91" s="51">
        <f>10.75%-CZ90</f>
        <v>6.7599999999999993E-2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68"/>
        <v>9162</v>
      </c>
      <c r="CO92" s="1">
        <f t="shared" si="269"/>
        <v>10154</v>
      </c>
      <c r="CP92" s="1">
        <f t="shared" si="270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0.71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68"/>
        <v>10454</v>
      </c>
      <c r="CO93" s="1">
        <f t="shared" si="269"/>
        <v>8815</v>
      </c>
      <c r="CP93" s="1">
        <f t="shared" si="270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8.7895999999999988E-2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68"/>
        <v>22799</v>
      </c>
      <c r="CO94" s="1">
        <f t="shared" si="269"/>
        <v>23679</v>
      </c>
      <c r="CP94" s="1">
        <f t="shared" si="270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68"/>
        <v>6033</v>
      </c>
      <c r="CO95" s="1">
        <f t="shared" si="269"/>
        <v>7097</v>
      </c>
      <c r="CP95" s="1">
        <f t="shared" si="270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2">
        <f>NPV(CZ93,CQ75:EX75)</f>
        <v>269897.95809717989</v>
      </c>
      <c r="DA95" s="48"/>
    </row>
    <row r="96" spans="2:105" ht="13.5" customHeight="1">
      <c r="B96" s="1" t="s">
        <v>1545</v>
      </c>
      <c r="BF96" s="1">
        <f t="shared" ref="BF96" si="271">SUM(BF86:BF95)</f>
        <v>74438</v>
      </c>
      <c r="BG96" s="1">
        <f t="shared" ref="BG96:BP96" si="272">SUM(BG86:BG95)</f>
        <v>73794</v>
      </c>
      <c r="BH96" s="1">
        <f t="shared" si="272"/>
        <v>73354</v>
      </c>
      <c r="BI96" s="1">
        <f t="shared" si="272"/>
        <v>72090</v>
      </c>
      <c r="BJ96" s="1">
        <f t="shared" si="272"/>
        <v>73214</v>
      </c>
      <c r="BK96" s="1">
        <f t="shared" si="272"/>
        <v>72467</v>
      </c>
      <c r="BL96" s="1">
        <f t="shared" si="272"/>
        <v>73017</v>
      </c>
      <c r="BM96" s="1">
        <f t="shared" si="272"/>
        <v>74356</v>
      </c>
      <c r="BN96" s="1">
        <f t="shared" si="272"/>
        <v>81414</v>
      </c>
      <c r="BO96" s="1">
        <f t="shared" si="272"/>
        <v>81448</v>
      </c>
      <c r="BP96" s="1">
        <f t="shared" si="272"/>
        <v>83999</v>
      </c>
      <c r="BQ96" s="1">
        <f>SUM(BQ86:BQ95)</f>
        <v>84181</v>
      </c>
      <c r="CN96" s="1">
        <f t="shared" si="268"/>
        <v>74438</v>
      </c>
      <c r="CO96" s="1">
        <f t="shared" si="269"/>
        <v>73214</v>
      </c>
      <c r="CP96" s="1">
        <f t="shared" si="270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155.07286186987449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73">BF98</f>
        <v>4607</v>
      </c>
      <c r="CO98" s="1">
        <f t="shared" ref="CO98:CO108" si="274">BJ98</f>
        <v>4295</v>
      </c>
      <c r="CP98" s="1">
        <f t="shared" ref="CP98:CP108" si="275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73"/>
        <v>1556</v>
      </c>
      <c r="CO99" s="1">
        <f t="shared" si="274"/>
        <v>1597</v>
      </c>
      <c r="CP99" s="1">
        <f t="shared" si="275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51">
        <f>CZ97/CZ98-1</f>
        <v>0.20071902338269054</v>
      </c>
      <c r="DA99" s="59" t="str">
        <f>IF(CZ99&gt;0,"Upside","Downside")</f>
        <v>Upside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73"/>
        <v>5845</v>
      </c>
      <c r="CO100" s="1">
        <f t="shared" si="274"/>
        <v>5422</v>
      </c>
      <c r="CP100" s="1">
        <f t="shared" si="275"/>
        <v>5143</v>
      </c>
      <c r="CY100" s="97" t="str" cm="1">
        <f t="array" ref="CY100">_xlfn.IFS(CZ99&gt;=25%,"Strong Buy",CZ99&gt;=10.00001%,"Buy",AND(CZ99&lt;=10%,CZ99&gt;=-4.9999%),"Hold",AND(CZ99&lt;=-5%,CZ99&gt;=-14.999999%),"Sell",CZ99&lt;=-15%,"Strong Sell")</f>
        <v>Buy</v>
      </c>
      <c r="CZ100" s="97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73"/>
        <v>887</v>
      </c>
      <c r="CO101" s="1">
        <f t="shared" si="274"/>
        <v>955</v>
      </c>
      <c r="CP101" s="1">
        <f t="shared" si="275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73"/>
        <v>343</v>
      </c>
      <c r="CO102" s="1">
        <f t="shared" si="274"/>
        <v>492</v>
      </c>
      <c r="CP102" s="1">
        <f t="shared" si="275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73"/>
        <v>2251</v>
      </c>
      <c r="CO103" s="1">
        <f t="shared" si="274"/>
        <v>1080</v>
      </c>
      <c r="CP103" s="1">
        <f t="shared" si="275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73"/>
        <v>14522</v>
      </c>
      <c r="CO104" s="1">
        <f t="shared" si="274"/>
        <v>13599</v>
      </c>
      <c r="CP104" s="1">
        <f t="shared" si="275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73"/>
        <v>7522</v>
      </c>
      <c r="CO105" s="1">
        <f t="shared" si="274"/>
        <v>6947</v>
      </c>
      <c r="CP105" s="1">
        <f t="shared" si="275"/>
        <v>6731</v>
      </c>
    </row>
    <row r="106" spans="2:105">
      <c r="B106" s="1" t="s">
        <v>1554</v>
      </c>
      <c r="BF106" s="1">
        <f t="shared" ref="BF106" si="276">SUM(BF98:BF105)</f>
        <v>37533</v>
      </c>
      <c r="BG106" s="1">
        <f t="shared" ref="BG106:BP106" si="277">SUM(BG98:BG105)</f>
        <v>36562</v>
      </c>
      <c r="BH106" s="1">
        <f t="shared" si="277"/>
        <v>35950</v>
      </c>
      <c r="BI106" s="1">
        <f t="shared" si="277"/>
        <v>34396</v>
      </c>
      <c r="BJ106" s="1">
        <f t="shared" si="277"/>
        <v>34387</v>
      </c>
      <c r="BK106" s="1">
        <f t="shared" si="277"/>
        <v>33424</v>
      </c>
      <c r="BL106" s="1">
        <f t="shared" si="277"/>
        <v>33457</v>
      </c>
      <c r="BM106" s="1">
        <f t="shared" si="277"/>
        <v>34328</v>
      </c>
      <c r="BN106" s="1">
        <f t="shared" si="277"/>
        <v>33513</v>
      </c>
      <c r="BO106" s="1">
        <f t="shared" si="277"/>
        <v>32384</v>
      </c>
      <c r="BP106" s="1">
        <f t="shared" si="277"/>
        <v>33170</v>
      </c>
      <c r="BQ106" s="1">
        <f>SUM(BQ98:BQ105)</f>
        <v>32917</v>
      </c>
      <c r="CN106" s="1">
        <f t="shared" si="273"/>
        <v>37533</v>
      </c>
      <c r="CO106" s="1">
        <f t="shared" si="274"/>
        <v>34387</v>
      </c>
      <c r="CP106" s="1">
        <f t="shared" si="275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73"/>
        <v>36905</v>
      </c>
      <c r="CO107" s="1">
        <f t="shared" si="274"/>
        <v>38827</v>
      </c>
      <c r="CP107" s="1">
        <f t="shared" si="275"/>
        <v>47901</v>
      </c>
    </row>
    <row r="108" spans="2:105">
      <c r="B108" s="1" t="s">
        <v>1556</v>
      </c>
      <c r="BF108" s="1">
        <f t="shared" ref="BF108" si="278">BF106+BF107</f>
        <v>74438</v>
      </c>
      <c r="BG108" s="1">
        <f t="shared" ref="BG108:BP108" si="279">BG106+BG107</f>
        <v>40285</v>
      </c>
      <c r="BH108" s="1">
        <f t="shared" si="279"/>
        <v>73354</v>
      </c>
      <c r="BI108" s="1">
        <f t="shared" si="279"/>
        <v>72090</v>
      </c>
      <c r="BJ108" s="1">
        <f t="shared" si="279"/>
        <v>73214</v>
      </c>
      <c r="BK108" s="1">
        <f t="shared" si="279"/>
        <v>72467</v>
      </c>
      <c r="BL108" s="1">
        <f t="shared" si="279"/>
        <v>73017</v>
      </c>
      <c r="BM108" s="1">
        <f t="shared" si="279"/>
        <v>74356</v>
      </c>
      <c r="BN108" s="1">
        <f t="shared" si="279"/>
        <v>81414</v>
      </c>
      <c r="BO108" s="1">
        <f t="shared" si="279"/>
        <v>81448</v>
      </c>
      <c r="BP108" s="1">
        <f t="shared" si="279"/>
        <v>83999</v>
      </c>
      <c r="BQ108" s="1">
        <f>BQ106+BQ107</f>
        <v>84181</v>
      </c>
      <c r="CN108" s="1">
        <f t="shared" si="273"/>
        <v>74438</v>
      </c>
      <c r="CO108" s="1">
        <f t="shared" si="274"/>
        <v>73214</v>
      </c>
      <c r="CP108" s="1">
        <f t="shared" si="275"/>
        <v>81414</v>
      </c>
    </row>
    <row r="110" spans="2:105">
      <c r="B110" s="1" t="s">
        <v>133</v>
      </c>
      <c r="BF110" s="94">
        <f t="shared" ref="BF110:BP110" si="280">SUM(BF86:BF90)/SUM(BF98:BF102)</f>
        <v>1.9054237800271945</v>
      </c>
      <c r="BG110" s="94">
        <f t="shared" si="280"/>
        <v>1.9907717435688035</v>
      </c>
      <c r="BH110" s="94">
        <f t="shared" si="280"/>
        <v>1.9480358030830434</v>
      </c>
      <c r="BI110" s="94">
        <f t="shared" si="280"/>
        <v>1.8900842298390459</v>
      </c>
      <c r="BJ110" s="94">
        <f t="shared" si="280"/>
        <v>1.7765065433743437</v>
      </c>
      <c r="BK110" s="94">
        <f t="shared" si="280"/>
        <v>1.8629589542918992</v>
      </c>
      <c r="BL110" s="94">
        <f t="shared" si="280"/>
        <v>1.9035817208727872</v>
      </c>
      <c r="BM110" s="94">
        <f t="shared" si="280"/>
        <v>1.8671164104173203</v>
      </c>
      <c r="BN110" s="94">
        <f t="shared" si="280"/>
        <v>1.8690052935134709</v>
      </c>
      <c r="BO110" s="94">
        <f t="shared" si="280"/>
        <v>1.8525364058249321</v>
      </c>
      <c r="BP110" s="94">
        <f t="shared" si="280"/>
        <v>1.8920507268790596</v>
      </c>
      <c r="BQ110" s="94">
        <f>SUM(BQ86:BQ90)/SUM(BQ98:BQ102)</f>
        <v>1.8764825866888268</v>
      </c>
      <c r="CN110" s="94">
        <f t="shared" ref="CN110:CP110" si="281">SUM(CN86:CN90)/SUM(CN98:CN102)</f>
        <v>1.9054237800271945</v>
      </c>
      <c r="CO110" s="94">
        <f t="shared" si="281"/>
        <v>1.7765065433743437</v>
      </c>
      <c r="CP110" s="94">
        <f t="shared" si="281"/>
        <v>1.8690052935134709</v>
      </c>
    </row>
    <row r="111" spans="2:105">
      <c r="B111" s="1" t="s">
        <v>134</v>
      </c>
      <c r="BF111" s="94">
        <f t="shared" ref="BF111:BP111" si="282">(SUM(BF86:BF90)-BF89)/SUM(BF98:BF102)</f>
        <v>1.4391146698897115</v>
      </c>
      <c r="BG111" s="94">
        <f t="shared" si="282"/>
        <v>1.4458146182115148</v>
      </c>
      <c r="BH111" s="94">
        <f t="shared" si="282"/>
        <v>1.3785844521796784</v>
      </c>
      <c r="BI111" s="94">
        <f t="shared" si="282"/>
        <v>1.3355016262196648</v>
      </c>
      <c r="BJ111" s="94">
        <f t="shared" si="282"/>
        <v>1.2616566099835436</v>
      </c>
      <c r="BK111" s="94">
        <f t="shared" si="282"/>
        <v>1.2945633169594539</v>
      </c>
      <c r="BL111" s="94">
        <f t="shared" si="282"/>
        <v>1.3425277892136682</v>
      </c>
      <c r="BM111" s="94">
        <f t="shared" si="282"/>
        <v>1.3326796360213367</v>
      </c>
      <c r="BN111" s="94">
        <f t="shared" si="282"/>
        <v>1.3796318242869559</v>
      </c>
      <c r="BO111" s="94">
        <f t="shared" si="282"/>
        <v>1.3213314130260843</v>
      </c>
      <c r="BP111" s="94">
        <f t="shared" si="282"/>
        <v>1.3543148778224559</v>
      </c>
      <c r="BQ111" s="94">
        <f>(SUM(BQ86:BQ90)-BQ89)/SUM(BQ98:BQ102)</f>
        <v>1.3697212359295914</v>
      </c>
      <c r="CN111" s="94">
        <f t="shared" ref="CN111:CP111" si="283">(SUM(CN86:CN90)-CN89)/SUM(CN98:CN102)</f>
        <v>1.4391146698897115</v>
      </c>
      <c r="CO111" s="94">
        <f t="shared" si="283"/>
        <v>1.2616566099835436</v>
      </c>
      <c r="CP111" s="94">
        <f t="shared" si="283"/>
        <v>1.3796318242869559</v>
      </c>
    </row>
    <row r="112" spans="2:105">
      <c r="B112" s="1" t="s">
        <v>135</v>
      </c>
      <c r="BF112" s="94">
        <f t="shared" ref="BF112:BP112" si="284">SUM(BF86:BF87)/SUM(BF98:BF102)</f>
        <v>0.76824293699954671</v>
      </c>
      <c r="BG112" s="94">
        <f t="shared" si="284"/>
        <v>0.77844017966516943</v>
      </c>
      <c r="BH112" s="94">
        <f t="shared" si="284"/>
        <v>0.67586606994861598</v>
      </c>
      <c r="BI112" s="94">
        <f t="shared" si="284"/>
        <v>0.58769076807605702</v>
      </c>
      <c r="BJ112" s="94">
        <f t="shared" si="284"/>
        <v>0.5704098424888332</v>
      </c>
      <c r="BK112" s="94">
        <f t="shared" si="284"/>
        <v>0.5537424027974357</v>
      </c>
      <c r="BL112" s="94">
        <f t="shared" si="284"/>
        <v>0.59440098806093045</v>
      </c>
      <c r="BM112" s="94">
        <f t="shared" si="284"/>
        <v>0.61091935989959212</v>
      </c>
      <c r="BN112" s="94">
        <f t="shared" si="284"/>
        <v>0.62945405704353319</v>
      </c>
      <c r="BO112" s="94">
        <f t="shared" si="284"/>
        <v>0.54760761721875495</v>
      </c>
      <c r="BP112" s="94">
        <f t="shared" si="284"/>
        <v>0.5630992885864522</v>
      </c>
      <c r="BQ112" s="94">
        <f>SUM(BQ86:BQ87)/SUM(BQ98:BQ102)</f>
        <v>0.58419581476165294</v>
      </c>
      <c r="CN112" s="94">
        <f t="shared" ref="CN112:CP112" si="285">SUM(CN86:CN87)/SUM(CN98:CN102)</f>
        <v>0.76824293699954671</v>
      </c>
      <c r="CO112" s="94">
        <f t="shared" si="285"/>
        <v>0.5704098424888332</v>
      </c>
      <c r="CP112" s="94">
        <f t="shared" si="285"/>
        <v>0.62945405704353319</v>
      </c>
    </row>
    <row r="113" spans="2:156">
      <c r="B113" s="1" t="s">
        <v>2319</v>
      </c>
      <c r="BF113" s="94">
        <f t="shared" ref="BF113:BP113" si="286">BF61/SUM(BF92)</f>
        <v>1.1013970748744815</v>
      </c>
      <c r="BG113" s="94">
        <f t="shared" si="286"/>
        <v>1.0500969618616678</v>
      </c>
      <c r="BH113" s="94">
        <f t="shared" si="286"/>
        <v>1.0559847602920944</v>
      </c>
      <c r="BI113" s="94">
        <f t="shared" si="286"/>
        <v>1.0618718592964824</v>
      </c>
      <c r="BJ113" s="94">
        <f t="shared" si="286"/>
        <v>1.0085680519992122</v>
      </c>
      <c r="BK113" s="94">
        <f t="shared" si="286"/>
        <v>0.98585139012565548</v>
      </c>
      <c r="BL113" s="94">
        <f t="shared" si="286"/>
        <v>1.0140721196130167</v>
      </c>
      <c r="BM113" s="94">
        <f t="shared" si="286"/>
        <v>1.0013181433010074</v>
      </c>
      <c r="BN113" s="94">
        <f t="shared" si="286"/>
        <v>1.0296490898855319</v>
      </c>
      <c r="BO113" s="94">
        <f t="shared" si="286"/>
        <v>0.94749359678009515</v>
      </c>
      <c r="BP113" s="94">
        <f t="shared" si="286"/>
        <v>0.97779727950855644</v>
      </c>
      <c r="BQ113" s="94">
        <f>BQ61/SUM(BQ92)</f>
        <v>0.98826495132127956</v>
      </c>
      <c r="CN113" s="94">
        <f t="shared" ref="CN113:CP113" si="287">CN61/SUM(CN92)</f>
        <v>4.7645710543549447</v>
      </c>
      <c r="CO113" s="94">
        <f t="shared" si="287"/>
        <v>3.950068938349419</v>
      </c>
      <c r="CP113" s="94">
        <f t="shared" si="287"/>
        <v>3.9360105085381871</v>
      </c>
    </row>
    <row r="114" spans="2:156">
      <c r="B114" s="1" t="s">
        <v>2320</v>
      </c>
      <c r="BF114" s="94">
        <f t="shared" ref="BF114:BP114" si="288">BF61/BF96</f>
        <v>0.1355624815282517</v>
      </c>
      <c r="BG114" s="94">
        <f t="shared" si="288"/>
        <v>0.13208390926091551</v>
      </c>
      <c r="BH114" s="94">
        <f t="shared" si="288"/>
        <v>0.13602530196035661</v>
      </c>
      <c r="BI114" s="94">
        <f t="shared" si="288"/>
        <v>0.14069912609238452</v>
      </c>
      <c r="BJ114" s="94">
        <f t="shared" si="288"/>
        <v>0.13987761903461088</v>
      </c>
      <c r="BK114" s="94">
        <f t="shared" si="288"/>
        <v>0.13749706763078368</v>
      </c>
      <c r="BL114" s="94">
        <f t="shared" si="288"/>
        <v>0.14211758905460373</v>
      </c>
      <c r="BM114" s="94">
        <f t="shared" si="288"/>
        <v>0.14302813491850019</v>
      </c>
      <c r="BN114" s="94">
        <f t="shared" si="288"/>
        <v>0.13479254182327363</v>
      </c>
      <c r="BO114" s="94">
        <f t="shared" si="288"/>
        <v>0.12717316570081524</v>
      </c>
      <c r="BP114" s="94">
        <f t="shared" si="288"/>
        <v>0.13264443624328862</v>
      </c>
      <c r="BQ114" s="94">
        <f>BQ61/BQ96</f>
        <v>0.13505422838882883</v>
      </c>
      <c r="CN114" s="94">
        <f t="shared" ref="CN114:CP114" si="289">CN61/CN96</f>
        <v>0.58643434804803996</v>
      </c>
      <c r="CO114" s="94">
        <f t="shared" si="289"/>
        <v>0.54783238178490457</v>
      </c>
      <c r="CP114" s="94">
        <f t="shared" si="289"/>
        <v>0.51526764438548656</v>
      </c>
    </row>
    <row r="115" spans="2:156">
      <c r="B115" s="1" t="s">
        <v>136</v>
      </c>
      <c r="BF115" s="94">
        <f t="shared" ref="BF115:BP115" si="290">BF62/AVERAGE(BC89:BF89)</f>
        <v>0.74404665478697551</v>
      </c>
      <c r="BG115" s="94">
        <f t="shared" si="290"/>
        <v>0.67429550054491671</v>
      </c>
      <c r="BH115" s="94">
        <f t="shared" si="290"/>
        <v>0.6821017396155602</v>
      </c>
      <c r="BI115" s="94">
        <f t="shared" si="290"/>
        <v>0.69860052338149958</v>
      </c>
      <c r="BJ115" s="94">
        <f t="shared" si="290"/>
        <v>0.68091466148557767</v>
      </c>
      <c r="BK115" s="94">
        <f t="shared" si="290"/>
        <v>0.66319934616241916</v>
      </c>
      <c r="BL115" s="94">
        <f t="shared" si="290"/>
        <v>0.68545474852015931</v>
      </c>
      <c r="BM115" s="94">
        <f t="shared" si="290"/>
        <v>0.69538188277087032</v>
      </c>
      <c r="BN115" s="94">
        <f t="shared" si="290"/>
        <v>0.74181927349144405</v>
      </c>
      <c r="BO115" s="94">
        <f t="shared" si="290"/>
        <v>0.6754346182917611</v>
      </c>
      <c r="BP115" s="94">
        <f t="shared" si="290"/>
        <v>0.7299248120300752</v>
      </c>
      <c r="BQ115" s="94">
        <f>BQ62/AVERAGE(BN89:BQ89)</f>
        <v>0.76618229854689568</v>
      </c>
      <c r="CN115" s="94">
        <f t="shared" ref="CN115:CP115" si="291">CN62/AVERAGE(CK89:CN89)</f>
        <v>3.1009233759922243</v>
      </c>
      <c r="CO115" s="94">
        <f t="shared" si="291"/>
        <v>2.821156713489759</v>
      </c>
      <c r="CP115" s="94">
        <f t="shared" si="291"/>
        <v>2.9634049743887627</v>
      </c>
    </row>
    <row r="116" spans="2:156">
      <c r="B116" s="1" t="s">
        <v>137</v>
      </c>
      <c r="BF116" s="95">
        <f t="shared" ref="BF116:BP116" si="292">BF75/BF96</f>
        <v>1.3877320723286493E-2</v>
      </c>
      <c r="BG116" s="95">
        <f t="shared" si="292"/>
        <v>1.7860530666449846E-2</v>
      </c>
      <c r="BH116" s="95">
        <f t="shared" si="292"/>
        <v>1.874471739782425E-2</v>
      </c>
      <c r="BI116" s="95">
        <f t="shared" si="292"/>
        <v>1.9919545013177973E-2</v>
      </c>
      <c r="BJ116" s="95">
        <f t="shared" si="292"/>
        <v>2.1771792280164997E-2</v>
      </c>
      <c r="BK116" s="95">
        <f t="shared" si="292"/>
        <v>1.690424607062525E-2</v>
      </c>
      <c r="BL116" s="95">
        <f t="shared" si="292"/>
        <v>1.7831463905665805E-2</v>
      </c>
      <c r="BM116" s="95">
        <f t="shared" si="292"/>
        <v>2.2136747538867071E-2</v>
      </c>
      <c r="BN116" s="95">
        <f t="shared" si="292"/>
        <v>0.11335888176480703</v>
      </c>
      <c r="BO116" s="95">
        <f t="shared" si="292"/>
        <v>1.6268048325311854E-2</v>
      </c>
      <c r="BP116" s="95">
        <f t="shared" si="292"/>
        <v>2.1178823557423301E-2</v>
      </c>
      <c r="BQ116" s="95">
        <f>BQ75/BQ96</f>
        <v>1.9529347477459283E-2</v>
      </c>
      <c r="CN116" s="95">
        <f t="shared" ref="CN116:CP116" si="293">CN75/CN96</f>
        <v>9.3137913431311961E-2</v>
      </c>
      <c r="CO116" s="95">
        <f t="shared" si="293"/>
        <v>7.8168109924331416E-2</v>
      </c>
      <c r="CP116" s="95">
        <f t="shared" si="293"/>
        <v>0.1646154224089223</v>
      </c>
    </row>
    <row r="117" spans="2:156">
      <c r="B117" s="1" t="s">
        <v>138</v>
      </c>
      <c r="BF117" s="95">
        <f t="shared" ref="BF117:BP117" si="294">BF75/BF107</f>
        <v>2.7990787156211894E-2</v>
      </c>
      <c r="BG117" s="95">
        <f t="shared" si="294"/>
        <v>0.35401557883427343</v>
      </c>
      <c r="BH117" s="95">
        <f t="shared" si="294"/>
        <v>3.6760774248743452E-2</v>
      </c>
      <c r="BI117" s="95">
        <f t="shared" si="294"/>
        <v>3.8096248739852498E-2</v>
      </c>
      <c r="BJ117" s="95">
        <f t="shared" si="294"/>
        <v>4.1053905787209931E-2</v>
      </c>
      <c r="BK117" s="95">
        <f t="shared" si="294"/>
        <v>3.1375662730835231E-2</v>
      </c>
      <c r="BL117" s="95">
        <f t="shared" si="294"/>
        <v>3.2912032355915069E-2</v>
      </c>
      <c r="BM117" s="95">
        <f t="shared" si="294"/>
        <v>4.1121215149395422E-2</v>
      </c>
      <c r="BN117" s="95">
        <f t="shared" si="294"/>
        <v>0.19266821151959249</v>
      </c>
      <c r="BO117" s="95">
        <f t="shared" si="294"/>
        <v>2.7005543779553238E-2</v>
      </c>
      <c r="BP117" s="95">
        <f t="shared" si="294"/>
        <v>3.4999704892876113E-2</v>
      </c>
      <c r="BQ117" s="95">
        <f>BQ75/BQ107</f>
        <v>3.2069288389513111E-2</v>
      </c>
      <c r="CN117" s="95">
        <f t="shared" ref="CN117:CP117" si="295">CN75/CN107</f>
        <v>0.18786072347920335</v>
      </c>
      <c r="CO117" s="95">
        <f t="shared" si="295"/>
        <v>0.14739742962371546</v>
      </c>
      <c r="CP117" s="95">
        <f t="shared" si="295"/>
        <v>0.27978539070165548</v>
      </c>
    </row>
    <row r="119" spans="2:156">
      <c r="B119" s="1" t="s">
        <v>139</v>
      </c>
      <c r="C119" s="69">
        <f t="shared" ref="C119:BJ119" si="296">C75</f>
        <v>1438.6999999999998</v>
      </c>
      <c r="D119" s="69">
        <f t="shared" si="296"/>
        <v>1288.0999999999995</v>
      </c>
      <c r="E119" s="69">
        <f t="shared" si="296"/>
        <v>1480.3000000000002</v>
      </c>
      <c r="F119" s="69">
        <f t="shared" si="296"/>
        <v>1538.7000000000005</v>
      </c>
      <c r="G119" s="69">
        <f t="shared" si="296"/>
        <v>1002.9999999999991</v>
      </c>
      <c r="H119" s="69">
        <f t="shared" si="296"/>
        <v>1291.7000000000005</v>
      </c>
      <c r="I119" s="69">
        <f t="shared" si="296"/>
        <v>890.69999999999993</v>
      </c>
      <c r="J119" s="69">
        <f t="shared" si="296"/>
        <v>1440.7999999999993</v>
      </c>
      <c r="K119" s="69">
        <f t="shared" si="296"/>
        <v>863.69999999999936</v>
      </c>
      <c r="L119" s="69">
        <f t="shared" si="296"/>
        <v>1942.6999999999991</v>
      </c>
      <c r="M119" s="69">
        <f t="shared" si="296"/>
        <v>303.30000000000086</v>
      </c>
      <c r="N119" s="69">
        <f t="shared" si="296"/>
        <v>1619</v>
      </c>
      <c r="O119" s="69">
        <f t="shared" si="296"/>
        <v>351.19999999999982</v>
      </c>
      <c r="P119" s="69">
        <f t="shared" si="296"/>
        <v>410.70000000000033</v>
      </c>
      <c r="Q119" s="69">
        <f t="shared" si="296"/>
        <v>338.9</v>
      </c>
      <c r="R119" s="69">
        <f t="shared" si="296"/>
        <v>-864.10000000000014</v>
      </c>
      <c r="S119" s="69">
        <f t="shared" si="296"/>
        <v>544</v>
      </c>
      <c r="T119" s="69">
        <f t="shared" si="296"/>
        <v>476</v>
      </c>
      <c r="U119" s="69">
        <f t="shared" si="296"/>
        <v>644</v>
      </c>
      <c r="V119" s="69">
        <f t="shared" si="296"/>
        <v>324</v>
      </c>
      <c r="W119" s="69">
        <f t="shared" si="296"/>
        <v>224</v>
      </c>
      <c r="X119" s="69">
        <f t="shared" si="296"/>
        <v>425</v>
      </c>
      <c r="Y119" s="69">
        <f t="shared" si="296"/>
        <v>437</v>
      </c>
      <c r="Z119" s="69">
        <f t="shared" si="296"/>
        <v>632</v>
      </c>
      <c r="AA119" s="69">
        <f t="shared" si="296"/>
        <v>529</v>
      </c>
      <c r="AB119" s="69">
        <f t="shared" si="296"/>
        <v>786</v>
      </c>
      <c r="AC119" s="69">
        <f t="shared" si="296"/>
        <v>596</v>
      </c>
      <c r="AD119" s="69">
        <f t="shared" si="296"/>
        <v>695</v>
      </c>
      <c r="AE119" s="69">
        <f t="shared" si="296"/>
        <v>56</v>
      </c>
      <c r="AF119" s="69">
        <f t="shared" si="296"/>
        <v>599</v>
      </c>
      <c r="AG119" s="69">
        <f t="shared" si="296"/>
        <v>-357</v>
      </c>
      <c r="AH119" s="69">
        <f t="shared" si="296"/>
        <v>765</v>
      </c>
      <c r="AI119" s="69">
        <f t="shared" si="296"/>
        <v>386</v>
      </c>
      <c r="AJ119" s="69">
        <f t="shared" si="296"/>
        <v>270</v>
      </c>
      <c r="AK119" s="69">
        <f t="shared" si="296"/>
        <v>561</v>
      </c>
      <c r="AL119" s="69">
        <f t="shared" si="296"/>
        <v>-864</v>
      </c>
      <c r="AM119" s="69">
        <f t="shared" si="296"/>
        <v>409</v>
      </c>
      <c r="AN119" s="69">
        <f t="shared" si="296"/>
        <v>718</v>
      </c>
      <c r="AO119" s="69">
        <f t="shared" si="296"/>
        <v>552</v>
      </c>
      <c r="AP119" s="69">
        <f t="shared" si="296"/>
        <v>655</v>
      </c>
      <c r="AQ119" s="69">
        <f t="shared" si="296"/>
        <v>672</v>
      </c>
      <c r="AR119" s="69">
        <f t="shared" si="296"/>
        <v>1006</v>
      </c>
      <c r="AS119" s="69">
        <f t="shared" si="296"/>
        <v>960</v>
      </c>
      <c r="AT119" s="69">
        <f t="shared" si="296"/>
        <v>1049</v>
      </c>
      <c r="AU119" s="69">
        <f t="shared" si="296"/>
        <v>564</v>
      </c>
      <c r="AV119" s="69">
        <f t="shared" si="296"/>
        <v>537</v>
      </c>
      <c r="AW119" s="69">
        <f t="shared" si="296"/>
        <v>1232</v>
      </c>
      <c r="AX119" s="69">
        <f t="shared" si="296"/>
        <v>2138</v>
      </c>
      <c r="AY119" s="69">
        <f t="shared" si="296"/>
        <v>1793</v>
      </c>
      <c r="AZ119" s="69">
        <f t="shared" si="296"/>
        <v>1189</v>
      </c>
      <c r="BA119" s="69">
        <f t="shared" si="296"/>
        <v>2100</v>
      </c>
      <c r="BB119" s="69">
        <f t="shared" si="296"/>
        <v>1989</v>
      </c>
      <c r="BC119" s="69">
        <f t="shared" si="296"/>
        <v>2447</v>
      </c>
      <c r="BD119" s="69">
        <f t="shared" si="296"/>
        <v>2018</v>
      </c>
      <c r="BE119" s="69">
        <f t="shared" si="296"/>
        <v>1435</v>
      </c>
      <c r="BF119" s="69">
        <f t="shared" si="296"/>
        <v>1033</v>
      </c>
      <c r="BG119" s="69">
        <f t="shared" si="296"/>
        <v>1318</v>
      </c>
      <c r="BH119" s="69">
        <f t="shared" si="296"/>
        <v>1375</v>
      </c>
      <c r="BI119" s="69">
        <f t="shared" si="296"/>
        <v>1436</v>
      </c>
      <c r="BJ119" s="69">
        <f t="shared" si="296"/>
        <v>1594</v>
      </c>
      <c r="BK119" s="69">
        <f t="shared" ref="BK119:BP119" si="297">BK75</f>
        <v>1225</v>
      </c>
      <c r="BL119" s="69">
        <f t="shared" si="297"/>
        <v>1302</v>
      </c>
      <c r="BM119" s="69">
        <f t="shared" si="297"/>
        <v>1646</v>
      </c>
      <c r="BN119" s="69">
        <f t="shared" si="297"/>
        <v>9229</v>
      </c>
      <c r="BO119" s="69">
        <f t="shared" si="297"/>
        <v>1325</v>
      </c>
      <c r="BP119" s="69">
        <f t="shared" si="297"/>
        <v>1779</v>
      </c>
      <c r="BQ119" s="69">
        <f>BQ75</f>
        <v>1644</v>
      </c>
      <c r="CA119" s="69">
        <f t="shared" ref="CA119:CA124" si="298">SUM(C119:F119)</f>
        <v>5745.8</v>
      </c>
      <c r="CB119" s="69">
        <f t="shared" ref="CB119:CB124" si="299">SUM(G119:J119)</f>
        <v>4626.1999999999989</v>
      </c>
      <c r="CC119" s="69">
        <f t="shared" ref="CC119:CC124" si="300">SUM(K119:N119)</f>
        <v>4728.7</v>
      </c>
      <c r="CD119" s="69">
        <f t="shared" ref="CD119:CD124" si="301">SUM(O119:R119)</f>
        <v>236.70000000000005</v>
      </c>
      <c r="CE119" s="69">
        <f t="shared" ref="CE119:CE124" si="302">SUM(S119:V119)</f>
        <v>1988</v>
      </c>
      <c r="CF119" s="69">
        <f t="shared" ref="CF119:CF124" si="303">SUM(W119:Z119)</f>
        <v>1718</v>
      </c>
      <c r="CG119" s="69">
        <f t="shared" ref="CG119:CG124" si="304">SUM(AA119:AD119)</f>
        <v>2606</v>
      </c>
      <c r="CH119" s="69">
        <f t="shared" ref="CH119:CH124" si="305">SUM(AE119:AH119)</f>
        <v>1063</v>
      </c>
      <c r="CI119" s="69">
        <f t="shared" ref="CI119:CI124" si="306">SUM(AI119:AL119)</f>
        <v>353</v>
      </c>
      <c r="CJ119" s="69">
        <f t="shared" ref="CJ119:CJ124" si="307">SUM(AM119:AP119)</f>
        <v>2334</v>
      </c>
      <c r="CK119" s="69">
        <f t="shared" ref="CK119:CK124" si="308">SUM(AQ119:AT119)</f>
        <v>3687</v>
      </c>
      <c r="CL119" s="69">
        <f t="shared" ref="CL119:CL124" si="309">SUM(AU119:AX119)</f>
        <v>4471</v>
      </c>
      <c r="CM119" s="69">
        <f t="shared" ref="CM119:CM124" si="310">SUM(AY119:BB119)</f>
        <v>7071</v>
      </c>
      <c r="CN119" s="69">
        <f t="shared" ref="CN119:CN124" si="311">SUM(BC119:BF119)</f>
        <v>6933</v>
      </c>
      <c r="CO119" s="69">
        <f t="shared" ref="CO119:CO124" si="312">SUM(BG119:BJ119)</f>
        <v>5723</v>
      </c>
      <c r="CP119" s="69">
        <f t="shared" ref="CP119:CP124" si="313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98"/>
        <v>8214.5</v>
      </c>
      <c r="CB120" s="68">
        <f t="shared" si="299"/>
        <v>3796.6</v>
      </c>
      <c r="CC120" s="68">
        <f t="shared" si="300"/>
        <v>8970</v>
      </c>
      <c r="CD120" s="68">
        <f t="shared" si="301"/>
        <v>9313.9000000000015</v>
      </c>
      <c r="CE120" s="68">
        <f t="shared" si="302"/>
        <v>3324</v>
      </c>
      <c r="CF120" s="68">
        <f t="shared" si="303"/>
        <v>3675</v>
      </c>
      <c r="CG120" s="68">
        <f t="shared" si="304"/>
        <v>2966</v>
      </c>
      <c r="CH120" s="68">
        <f t="shared" si="305"/>
        <v>3203</v>
      </c>
      <c r="CI120" s="68">
        <f t="shared" si="306"/>
        <v>5570</v>
      </c>
      <c r="CJ120" s="68">
        <f t="shared" si="307"/>
        <v>6300</v>
      </c>
      <c r="CK120" s="68">
        <f t="shared" si="308"/>
        <v>6136</v>
      </c>
      <c r="CL120" s="68">
        <f t="shared" si="309"/>
        <v>7901</v>
      </c>
      <c r="CM120" s="68">
        <f t="shared" si="310"/>
        <v>10533</v>
      </c>
      <c r="CN120" s="68">
        <f t="shared" si="311"/>
        <v>9581</v>
      </c>
      <c r="CO120" s="68">
        <f t="shared" si="312"/>
        <v>7261</v>
      </c>
      <c r="CP120" s="68">
        <f t="shared" si="313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98"/>
        <v>0</v>
      </c>
      <c r="CB121" s="69">
        <f t="shared" si="299"/>
        <v>0</v>
      </c>
      <c r="CC121" s="69">
        <f t="shared" si="300"/>
        <v>0</v>
      </c>
      <c r="CD121" s="69">
        <f t="shared" si="301"/>
        <v>0</v>
      </c>
      <c r="CE121" s="69">
        <f t="shared" si="302"/>
        <v>0</v>
      </c>
      <c r="CF121" s="69">
        <f t="shared" si="303"/>
        <v>-1077</v>
      </c>
      <c r="CG121" s="69">
        <f t="shared" si="304"/>
        <v>-1110</v>
      </c>
      <c r="CH121" s="69">
        <f t="shared" si="305"/>
        <v>-1121</v>
      </c>
      <c r="CI121" s="69">
        <f t="shared" si="306"/>
        <v>-1135</v>
      </c>
      <c r="CJ121" s="69">
        <f t="shared" si="307"/>
        <v>-1394</v>
      </c>
      <c r="CK121" s="69">
        <f t="shared" si="308"/>
        <v>-1638</v>
      </c>
      <c r="CL121" s="69">
        <f t="shared" si="309"/>
        <v>-2177</v>
      </c>
      <c r="CM121" s="69">
        <f t="shared" si="310"/>
        <v>-1885</v>
      </c>
      <c r="CN121" s="69">
        <f t="shared" si="311"/>
        <v>-1777</v>
      </c>
      <c r="CO121" s="69">
        <f t="shared" si="312"/>
        <v>-2202</v>
      </c>
      <c r="CP121" s="69">
        <f t="shared" si="313"/>
        <v>-2207</v>
      </c>
    </row>
    <row r="122" spans="2:156" s="2" customFormat="1" ht="15">
      <c r="B122" s="2" t="s">
        <v>142</v>
      </c>
      <c r="C122" s="68">
        <f t="shared" ref="C122:BJ122" si="314">C120+C121</f>
        <v>698.7</v>
      </c>
      <c r="D122" s="68">
        <f t="shared" si="314"/>
        <v>1713.8</v>
      </c>
      <c r="E122" s="68">
        <f t="shared" si="314"/>
        <v>3030</v>
      </c>
      <c r="F122" s="68">
        <f t="shared" si="314"/>
        <v>2772</v>
      </c>
      <c r="G122" s="68">
        <f t="shared" si="314"/>
        <v>1522.8</v>
      </c>
      <c r="H122" s="68">
        <f t="shared" si="314"/>
        <v>2348.3000000000002</v>
      </c>
      <c r="I122" s="68">
        <f t="shared" si="314"/>
        <v>2548.4</v>
      </c>
      <c r="J122" s="68">
        <f t="shared" si="314"/>
        <v>-2622.9</v>
      </c>
      <c r="K122" s="68">
        <f t="shared" si="314"/>
        <v>1147.3</v>
      </c>
      <c r="L122" s="68">
        <f t="shared" si="314"/>
        <v>287.89999999999998</v>
      </c>
      <c r="M122" s="68">
        <f t="shared" si="314"/>
        <v>6133.5</v>
      </c>
      <c r="N122" s="68">
        <f t="shared" si="314"/>
        <v>1401.3</v>
      </c>
      <c r="O122" s="68">
        <f t="shared" si="314"/>
        <v>2224.9</v>
      </c>
      <c r="P122" s="68">
        <f t="shared" si="314"/>
        <v>2066.8000000000002</v>
      </c>
      <c r="Q122" s="68">
        <f t="shared" si="314"/>
        <v>3519.5</v>
      </c>
      <c r="R122" s="68">
        <f t="shared" si="314"/>
        <v>1502.7</v>
      </c>
      <c r="S122" s="68">
        <f t="shared" si="314"/>
        <v>460</v>
      </c>
      <c r="T122" s="68">
        <f t="shared" si="314"/>
        <v>717</v>
      </c>
      <c r="U122" s="68">
        <f t="shared" si="314"/>
        <v>522</v>
      </c>
      <c r="V122" s="68">
        <f t="shared" si="314"/>
        <v>1625</v>
      </c>
      <c r="W122" s="68">
        <f t="shared" si="314"/>
        <v>81</v>
      </c>
      <c r="X122" s="68">
        <f t="shared" si="314"/>
        <v>642</v>
      </c>
      <c r="Y122" s="68">
        <f t="shared" si="314"/>
        <v>924</v>
      </c>
      <c r="Z122" s="68">
        <f t="shared" si="314"/>
        <v>951</v>
      </c>
      <c r="AA122" s="68">
        <f t="shared" si="314"/>
        <v>-233</v>
      </c>
      <c r="AB122" s="68">
        <f t="shared" si="314"/>
        <v>725</v>
      </c>
      <c r="AC122" s="68">
        <f t="shared" si="314"/>
        <v>784</v>
      </c>
      <c r="AD122" s="68">
        <f t="shared" si="314"/>
        <v>580</v>
      </c>
      <c r="AE122" s="68">
        <f t="shared" si="314"/>
        <v>-336</v>
      </c>
      <c r="AF122" s="68">
        <f t="shared" si="314"/>
        <v>662</v>
      </c>
      <c r="AG122" s="68">
        <f t="shared" si="314"/>
        <v>905</v>
      </c>
      <c r="AH122" s="68">
        <f t="shared" si="314"/>
        <v>851</v>
      </c>
      <c r="AI122" s="68">
        <f t="shared" si="314"/>
        <v>302</v>
      </c>
      <c r="AJ122" s="68">
        <f t="shared" si="314"/>
        <v>1096</v>
      </c>
      <c r="AK122" s="68">
        <f t="shared" si="314"/>
        <v>1742</v>
      </c>
      <c r="AL122" s="68">
        <f t="shared" si="314"/>
        <v>1295</v>
      </c>
      <c r="AM122" s="68">
        <f t="shared" si="314"/>
        <v>833</v>
      </c>
      <c r="AN122" s="68">
        <f t="shared" si="314"/>
        <v>946</v>
      </c>
      <c r="AO122" s="68">
        <f t="shared" si="314"/>
        <v>1829</v>
      </c>
      <c r="AP122" s="68">
        <f t="shared" si="314"/>
        <v>1298</v>
      </c>
      <c r="AQ122" s="68">
        <f t="shared" si="314"/>
        <v>377</v>
      </c>
      <c r="AR122" s="68">
        <f t="shared" si="314"/>
        <v>592</v>
      </c>
      <c r="AS122" s="68">
        <f t="shared" si="314"/>
        <v>1547</v>
      </c>
      <c r="AT122" s="68">
        <f t="shared" si="314"/>
        <v>1982</v>
      </c>
      <c r="AU122" s="68">
        <f t="shared" si="314"/>
        <v>355</v>
      </c>
      <c r="AV122" s="68">
        <f t="shared" si="314"/>
        <v>680</v>
      </c>
      <c r="AW122" s="68">
        <f t="shared" si="314"/>
        <v>1570</v>
      </c>
      <c r="AX122" s="68">
        <f t="shared" si="314"/>
        <v>3119</v>
      </c>
      <c r="AY122" s="68">
        <f t="shared" si="314"/>
        <v>2240</v>
      </c>
      <c r="AZ122" s="68">
        <f t="shared" si="314"/>
        <v>1715</v>
      </c>
      <c r="BA122" s="68">
        <f t="shared" si="314"/>
        <v>2240</v>
      </c>
      <c r="BB122" s="68">
        <f t="shared" si="314"/>
        <v>2453</v>
      </c>
      <c r="BC122" s="68">
        <f t="shared" si="314"/>
        <v>1744</v>
      </c>
      <c r="BD122" s="68">
        <f t="shared" si="314"/>
        <v>2031</v>
      </c>
      <c r="BE122" s="68">
        <f t="shared" si="314"/>
        <v>2313</v>
      </c>
      <c r="BF122" s="68">
        <f t="shared" si="314"/>
        <v>1716</v>
      </c>
      <c r="BG122" s="68">
        <f t="shared" si="314"/>
        <v>763</v>
      </c>
      <c r="BH122" s="68">
        <f t="shared" si="314"/>
        <v>696</v>
      </c>
      <c r="BI122" s="68">
        <f t="shared" si="314"/>
        <v>1317</v>
      </c>
      <c r="BJ122" s="68">
        <f t="shared" si="314"/>
        <v>2283</v>
      </c>
      <c r="BK122" s="68">
        <f t="shared" ref="BK122:BP122" si="315">BK120+BK121</f>
        <v>627</v>
      </c>
      <c r="BL122" s="68">
        <f t="shared" si="315"/>
        <v>1427</v>
      </c>
      <c r="BM122" s="68">
        <f t="shared" si="315"/>
        <v>2149</v>
      </c>
      <c r="BN122" s="68">
        <f t="shared" si="315"/>
        <v>2148</v>
      </c>
      <c r="BO122" s="68">
        <f t="shared" si="315"/>
        <v>933</v>
      </c>
      <c r="BP122" s="68">
        <f t="shared" si="315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98"/>
        <v>8214.5</v>
      </c>
      <c r="CB122" s="68">
        <f t="shared" si="299"/>
        <v>3796.6</v>
      </c>
      <c r="CC122" s="68">
        <f t="shared" si="300"/>
        <v>8970</v>
      </c>
      <c r="CD122" s="68">
        <f t="shared" si="301"/>
        <v>9313.9000000000015</v>
      </c>
      <c r="CE122" s="68">
        <f t="shared" si="302"/>
        <v>3324</v>
      </c>
      <c r="CF122" s="68">
        <f t="shared" si="303"/>
        <v>2598</v>
      </c>
      <c r="CG122" s="68">
        <f t="shared" si="304"/>
        <v>1856</v>
      </c>
      <c r="CH122" s="68">
        <f t="shared" si="305"/>
        <v>2082</v>
      </c>
      <c r="CI122" s="68">
        <f t="shared" si="306"/>
        <v>4435</v>
      </c>
      <c r="CJ122" s="68">
        <f t="shared" si="307"/>
        <v>4906</v>
      </c>
      <c r="CK122" s="68">
        <f t="shared" si="308"/>
        <v>4498</v>
      </c>
      <c r="CL122" s="68">
        <f t="shared" si="309"/>
        <v>5724</v>
      </c>
      <c r="CM122" s="68">
        <f t="shared" si="310"/>
        <v>8648</v>
      </c>
      <c r="CN122" s="68">
        <f t="shared" si="311"/>
        <v>7804</v>
      </c>
      <c r="CO122" s="68">
        <f t="shared" si="312"/>
        <v>5059</v>
      </c>
      <c r="CP122" s="68">
        <f t="shared" si="313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16">C76</f>
        <v>1546</v>
      </c>
      <c r="D123" s="69">
        <f t="shared" si="316"/>
        <v>1546</v>
      </c>
      <c r="E123" s="69">
        <f t="shared" si="316"/>
        <v>1546</v>
      </c>
      <c r="F123" s="69">
        <f t="shared" si="316"/>
        <v>1547</v>
      </c>
      <c r="G123" s="69">
        <f t="shared" si="316"/>
        <v>1548</v>
      </c>
      <c r="H123" s="69">
        <f t="shared" si="316"/>
        <v>1544</v>
      </c>
      <c r="I123" s="69">
        <f t="shared" si="316"/>
        <v>1545</v>
      </c>
      <c r="J123" s="69">
        <f t="shared" si="316"/>
        <v>1546</v>
      </c>
      <c r="K123" s="69">
        <f t="shared" si="316"/>
        <v>1552</v>
      </c>
      <c r="L123" s="69">
        <f t="shared" si="316"/>
        <v>1557</v>
      </c>
      <c r="M123" s="69">
        <f t="shared" si="316"/>
        <v>1559</v>
      </c>
      <c r="N123" s="69">
        <f t="shared" si="316"/>
        <v>1557</v>
      </c>
      <c r="O123" s="69">
        <f t="shared" si="316"/>
        <v>1574</v>
      </c>
      <c r="P123" s="69">
        <f t="shared" si="316"/>
        <v>1572</v>
      </c>
      <c r="Q123" s="69">
        <f t="shared" si="316"/>
        <v>1577</v>
      </c>
      <c r="R123" s="69">
        <f t="shared" si="316"/>
        <v>1575</v>
      </c>
      <c r="S123" s="69">
        <f t="shared" si="316"/>
        <v>1569</v>
      </c>
      <c r="T123" s="69">
        <f t="shared" si="316"/>
        <v>1561</v>
      </c>
      <c r="U123" s="69">
        <f t="shared" si="316"/>
        <v>1552</v>
      </c>
      <c r="V123" s="69">
        <f t="shared" si="316"/>
        <v>1558</v>
      </c>
      <c r="W123" s="69">
        <f t="shared" si="316"/>
        <v>1533</v>
      </c>
      <c r="X123" s="69">
        <f t="shared" si="316"/>
        <v>1507</v>
      </c>
      <c r="Y123" s="69">
        <f t="shared" si="316"/>
        <v>1509</v>
      </c>
      <c r="Z123" s="69">
        <f t="shared" si="316"/>
        <v>1516</v>
      </c>
      <c r="AA123" s="69">
        <f t="shared" si="316"/>
        <v>1505</v>
      </c>
      <c r="AB123" s="69">
        <f t="shared" si="316"/>
        <v>1494</v>
      </c>
      <c r="AC123" s="69">
        <f t="shared" si="316"/>
        <v>1495</v>
      </c>
      <c r="AD123" s="69">
        <f t="shared" si="316"/>
        <v>1496</v>
      </c>
      <c r="AE123" s="69">
        <f t="shared" si="316"/>
        <v>1477</v>
      </c>
      <c r="AF123" s="69">
        <f t="shared" si="316"/>
        <v>1475</v>
      </c>
      <c r="AG123" s="69">
        <f t="shared" si="316"/>
        <v>1476</v>
      </c>
      <c r="AH123" s="69">
        <f t="shared" si="316"/>
        <v>1477</v>
      </c>
      <c r="AI123" s="69">
        <f t="shared" si="316"/>
        <v>1727</v>
      </c>
      <c r="AJ123" s="69">
        <f t="shared" si="316"/>
        <v>1741</v>
      </c>
      <c r="AK123" s="69">
        <f t="shared" si="316"/>
        <v>1744</v>
      </c>
      <c r="AL123" s="69">
        <f t="shared" si="316"/>
        <v>1740</v>
      </c>
      <c r="AM123" s="69">
        <f t="shared" si="316"/>
        <v>1753</v>
      </c>
      <c r="AN123" s="69">
        <f t="shared" si="316"/>
        <v>1758</v>
      </c>
      <c r="AO123" s="69">
        <f t="shared" si="316"/>
        <v>1760</v>
      </c>
      <c r="AP123" s="69">
        <f t="shared" si="316"/>
        <v>1758</v>
      </c>
      <c r="AQ123" s="69">
        <f t="shared" si="316"/>
        <v>1763</v>
      </c>
      <c r="AR123" s="69">
        <f t="shared" si="316"/>
        <v>1769</v>
      </c>
      <c r="AS123" s="69">
        <f t="shared" si="316"/>
        <v>1772</v>
      </c>
      <c r="AT123" s="69">
        <f t="shared" si="316"/>
        <v>1768</v>
      </c>
      <c r="AU123" s="69">
        <f t="shared" si="316"/>
        <v>1769</v>
      </c>
      <c r="AV123" s="69">
        <f t="shared" si="316"/>
        <v>1773</v>
      </c>
      <c r="AW123" s="69">
        <f t="shared" si="316"/>
        <v>1774</v>
      </c>
      <c r="AX123" s="69">
        <f t="shared" si="316"/>
        <v>1773</v>
      </c>
      <c r="AY123" s="69">
        <f t="shared" si="316"/>
        <v>1777</v>
      </c>
      <c r="AZ123" s="69">
        <f t="shared" si="316"/>
        <v>1779</v>
      </c>
      <c r="BA123" s="69">
        <f t="shared" si="316"/>
        <v>1775</v>
      </c>
      <c r="BB123" s="69">
        <f t="shared" si="316"/>
        <v>1775</v>
      </c>
      <c r="BC123" s="69">
        <f t="shared" si="316"/>
        <v>1762</v>
      </c>
      <c r="BD123" s="69">
        <f t="shared" si="316"/>
        <v>1754</v>
      </c>
      <c r="BE123" s="69">
        <f t="shared" si="316"/>
        <v>1753</v>
      </c>
      <c r="BF123" s="69">
        <f t="shared" si="316"/>
        <v>1753</v>
      </c>
      <c r="BG123" s="69">
        <f t="shared" si="316"/>
        <v>1742</v>
      </c>
      <c r="BH123" s="69">
        <f t="shared" si="316"/>
        <v>1740</v>
      </c>
      <c r="BI123" s="69">
        <f t="shared" si="316"/>
        <v>1739</v>
      </c>
      <c r="BJ123" s="69">
        <f t="shared" si="316"/>
        <v>1740</v>
      </c>
      <c r="BK123" s="69">
        <f t="shared" ref="BK123:BP123" si="317">BK76</f>
        <v>1740</v>
      </c>
      <c r="BL123" s="69">
        <f t="shared" si="317"/>
        <v>1743</v>
      </c>
      <c r="BM123" s="69">
        <f t="shared" si="317"/>
        <v>1739</v>
      </c>
      <c r="BN123" s="69">
        <f t="shared" si="317"/>
        <v>1740</v>
      </c>
      <c r="BO123" s="69">
        <f t="shared" si="317"/>
        <v>1739</v>
      </c>
      <c r="BP123" s="69">
        <f t="shared" si="317"/>
        <v>1743</v>
      </c>
      <c r="BQ123" s="69">
        <f>BQ76</f>
        <v>1742</v>
      </c>
      <c r="CA123" s="69">
        <f>CA76</f>
        <v>1546.25</v>
      </c>
      <c r="CB123" s="69">
        <f t="shared" ref="CB123:CP123" si="318">CB76</f>
        <v>1545.75</v>
      </c>
      <c r="CC123" s="69">
        <f t="shared" si="318"/>
        <v>1556.25</v>
      </c>
      <c r="CD123" s="69">
        <f t="shared" si="318"/>
        <v>1574.5</v>
      </c>
      <c r="CE123" s="69">
        <f t="shared" si="318"/>
        <v>1560</v>
      </c>
      <c r="CF123" s="69">
        <f t="shared" si="318"/>
        <v>1516.25</v>
      </c>
      <c r="CG123" s="69">
        <f t="shared" si="318"/>
        <v>1497.5</v>
      </c>
      <c r="CH123" s="69">
        <f t="shared" si="318"/>
        <v>1476.25</v>
      </c>
      <c r="CI123" s="69">
        <f t="shared" si="318"/>
        <v>1738</v>
      </c>
      <c r="CJ123" s="69">
        <f t="shared" si="318"/>
        <v>1757.25</v>
      </c>
      <c r="CK123" s="69">
        <f t="shared" si="318"/>
        <v>1768</v>
      </c>
      <c r="CL123" s="69">
        <f t="shared" si="318"/>
        <v>1772.25</v>
      </c>
      <c r="CM123" s="69">
        <f t="shared" si="318"/>
        <v>1776.5</v>
      </c>
      <c r="CN123" s="69">
        <f t="shared" si="318"/>
        <v>1755.5</v>
      </c>
      <c r="CO123" s="69">
        <f t="shared" si="318"/>
        <v>1740.25</v>
      </c>
      <c r="CP123" s="69">
        <f t="shared" si="318"/>
        <v>1740.5</v>
      </c>
    </row>
    <row r="124" spans="2:156">
      <c r="B124" s="1" t="s">
        <v>144</v>
      </c>
      <c r="C124" s="40">
        <f t="shared" ref="C124:BJ124" si="319">C122/C123</f>
        <v>0.45194049159120314</v>
      </c>
      <c r="D124" s="40">
        <f t="shared" si="319"/>
        <v>1.1085381630012936</v>
      </c>
      <c r="E124" s="40">
        <f t="shared" si="319"/>
        <v>1.9598965071151357</v>
      </c>
      <c r="F124" s="40">
        <f t="shared" si="319"/>
        <v>1.7918552036199096</v>
      </c>
      <c r="G124" s="40">
        <f t="shared" si="319"/>
        <v>0.98372093023255813</v>
      </c>
      <c r="H124" s="40">
        <f t="shared" si="319"/>
        <v>1.5209196891191712</v>
      </c>
      <c r="I124" s="40">
        <f t="shared" si="319"/>
        <v>1.6494498381877023</v>
      </c>
      <c r="J124" s="40">
        <f t="shared" si="319"/>
        <v>-1.6965717981888746</v>
      </c>
      <c r="K124" s="40">
        <f t="shared" si="319"/>
        <v>0.73923969072164941</v>
      </c>
      <c r="L124" s="40">
        <f t="shared" si="319"/>
        <v>0.18490687219010918</v>
      </c>
      <c r="M124" s="40">
        <f t="shared" si="319"/>
        <v>3.9342527261064784</v>
      </c>
      <c r="N124" s="40">
        <f t="shared" si="319"/>
        <v>0.9</v>
      </c>
      <c r="O124" s="40">
        <f t="shared" si="319"/>
        <v>1.4135324015247777</v>
      </c>
      <c r="P124" s="40">
        <f t="shared" si="319"/>
        <v>1.3147582697201019</v>
      </c>
      <c r="Q124" s="40">
        <f t="shared" si="319"/>
        <v>2.2317691819911225</v>
      </c>
      <c r="R124" s="40">
        <f t="shared" si="319"/>
        <v>0.95409523809523811</v>
      </c>
      <c r="S124" s="40">
        <f t="shared" si="319"/>
        <v>0.29318036966220523</v>
      </c>
      <c r="T124" s="40">
        <f t="shared" si="319"/>
        <v>0.45932094811018576</v>
      </c>
      <c r="U124" s="40">
        <f t="shared" si="319"/>
        <v>0.33634020618556704</v>
      </c>
      <c r="V124" s="40">
        <f t="shared" si="319"/>
        <v>1.0430038510911426</v>
      </c>
      <c r="W124" s="40">
        <f t="shared" si="319"/>
        <v>5.2837573385518588E-2</v>
      </c>
      <c r="X124" s="40">
        <f t="shared" si="319"/>
        <v>0.42601194426011946</v>
      </c>
      <c r="Y124" s="40">
        <f t="shared" si="319"/>
        <v>0.6123260437375746</v>
      </c>
      <c r="Z124" s="40">
        <f t="shared" si="319"/>
        <v>0.62730870712401055</v>
      </c>
      <c r="AA124" s="40">
        <f t="shared" si="319"/>
        <v>-0.15481727574750831</v>
      </c>
      <c r="AB124" s="40">
        <f t="shared" si="319"/>
        <v>0.48527443105756357</v>
      </c>
      <c r="AC124" s="40">
        <f t="shared" si="319"/>
        <v>0.52441471571906351</v>
      </c>
      <c r="AD124" s="40">
        <f t="shared" si="319"/>
        <v>0.38770053475935828</v>
      </c>
      <c r="AE124" s="40">
        <f t="shared" si="319"/>
        <v>-0.22748815165876776</v>
      </c>
      <c r="AF124" s="40">
        <f t="shared" si="319"/>
        <v>0.44881355932203387</v>
      </c>
      <c r="AG124" s="40">
        <f t="shared" si="319"/>
        <v>0.61314363143631434</v>
      </c>
      <c r="AH124" s="40">
        <f t="shared" si="319"/>
        <v>0.57616790792146244</v>
      </c>
      <c r="AI124" s="40">
        <f t="shared" si="319"/>
        <v>0.17486971627099016</v>
      </c>
      <c r="AJ124" s="40">
        <f t="shared" si="319"/>
        <v>0.6295232624928202</v>
      </c>
      <c r="AK124" s="40">
        <f t="shared" si="319"/>
        <v>0.99885321100917435</v>
      </c>
      <c r="AL124" s="40">
        <f t="shared" si="319"/>
        <v>0.74425287356321834</v>
      </c>
      <c r="AM124" s="40">
        <f t="shared" si="319"/>
        <v>0.47518539646320596</v>
      </c>
      <c r="AN124" s="40">
        <f t="shared" si="319"/>
        <v>0.53811149032992034</v>
      </c>
      <c r="AO124" s="40">
        <f t="shared" si="319"/>
        <v>1.0392045454545455</v>
      </c>
      <c r="AP124" s="40">
        <f t="shared" si="319"/>
        <v>0.73833902161547216</v>
      </c>
      <c r="AQ124" s="40">
        <f t="shared" si="319"/>
        <v>0.21384004537719795</v>
      </c>
      <c r="AR124" s="40">
        <f t="shared" si="319"/>
        <v>0.33465234595816845</v>
      </c>
      <c r="AS124" s="40">
        <f t="shared" si="319"/>
        <v>0.87302483069977421</v>
      </c>
      <c r="AT124" s="40">
        <f t="shared" si="319"/>
        <v>1.1210407239819005</v>
      </c>
      <c r="AU124" s="40">
        <f t="shared" si="319"/>
        <v>0.20067834934991521</v>
      </c>
      <c r="AV124" s="40">
        <f t="shared" si="319"/>
        <v>0.38353073886068811</v>
      </c>
      <c r="AW124" s="40">
        <f t="shared" si="319"/>
        <v>0.88500563697857948</v>
      </c>
      <c r="AX124" s="40">
        <f t="shared" si="319"/>
        <v>1.7591652566271856</v>
      </c>
      <c r="AY124" s="40">
        <f t="shared" si="319"/>
        <v>1.2605514912774338</v>
      </c>
      <c r="AZ124" s="40">
        <f t="shared" si="319"/>
        <v>0.96402473299606517</v>
      </c>
      <c r="BA124" s="40">
        <f t="shared" si="319"/>
        <v>1.2619718309859156</v>
      </c>
      <c r="BB124" s="40">
        <f t="shared" si="319"/>
        <v>1.3819718309859155</v>
      </c>
      <c r="BC124" s="40">
        <f t="shared" si="319"/>
        <v>0.98978433598183879</v>
      </c>
      <c r="BD124" s="40">
        <f t="shared" si="319"/>
        <v>1.1579247434435576</v>
      </c>
      <c r="BE124" s="40">
        <f t="shared" si="319"/>
        <v>1.3194523673702225</v>
      </c>
      <c r="BF124" s="40">
        <f t="shared" si="319"/>
        <v>0.97889332572732457</v>
      </c>
      <c r="BG124" s="40">
        <f t="shared" si="319"/>
        <v>0.43800229621125142</v>
      </c>
      <c r="BH124" s="40">
        <f t="shared" si="319"/>
        <v>0.4</v>
      </c>
      <c r="BI124" s="40">
        <f t="shared" si="319"/>
        <v>0.75733179988499133</v>
      </c>
      <c r="BJ124" s="40">
        <f t="shared" si="319"/>
        <v>1.3120689655172413</v>
      </c>
      <c r="BK124" s="40">
        <f t="shared" ref="BK124:BP124" si="320">BK122/BK123</f>
        <v>0.3603448275862069</v>
      </c>
      <c r="BL124" s="40">
        <f t="shared" si="320"/>
        <v>0.81870338496844519</v>
      </c>
      <c r="BM124" s="40">
        <f t="shared" si="320"/>
        <v>1.2357676825761932</v>
      </c>
      <c r="BN124" s="40">
        <f t="shared" si="320"/>
        <v>1.2344827586206897</v>
      </c>
      <c r="BO124" s="40">
        <f t="shared" si="320"/>
        <v>0.53651523864289818</v>
      </c>
      <c r="BP124" s="40">
        <f t="shared" si="320"/>
        <v>0.88640275387263334</v>
      </c>
      <c r="BQ124" s="40">
        <f>BQ122/BQ123</f>
        <v>1.3151549942594718</v>
      </c>
      <c r="CA124" s="40">
        <f t="shared" si="298"/>
        <v>5.312230365327542</v>
      </c>
      <c r="CB124" s="40">
        <f t="shared" si="299"/>
        <v>2.4575186593505567</v>
      </c>
      <c r="CC124" s="40">
        <f t="shared" si="300"/>
        <v>5.7583992890182376</v>
      </c>
      <c r="CD124" s="40">
        <f t="shared" si="301"/>
        <v>5.9141550913312404</v>
      </c>
      <c r="CE124" s="40">
        <f t="shared" si="302"/>
        <v>2.1318453750491004</v>
      </c>
      <c r="CF124" s="40">
        <f t="shared" si="303"/>
        <v>1.7184842685072232</v>
      </c>
      <c r="CG124" s="40">
        <f t="shared" si="304"/>
        <v>1.2425724057884771</v>
      </c>
      <c r="CH124" s="40">
        <f t="shared" si="305"/>
        <v>1.4106369470210429</v>
      </c>
      <c r="CI124" s="40">
        <f t="shared" si="306"/>
        <v>2.5474990633362031</v>
      </c>
      <c r="CJ124" s="40">
        <f t="shared" si="307"/>
        <v>2.7908404538631437</v>
      </c>
      <c r="CK124" s="40">
        <f t="shared" si="308"/>
        <v>2.5425579460170411</v>
      </c>
      <c r="CL124" s="40">
        <f t="shared" si="309"/>
        <v>3.2283799818163685</v>
      </c>
      <c r="CM124" s="40">
        <f t="shared" si="310"/>
        <v>4.8685198862453305</v>
      </c>
      <c r="CN124" s="40">
        <f t="shared" si="311"/>
        <v>4.4460547725229436</v>
      </c>
      <c r="CO124" s="40">
        <f t="shared" si="312"/>
        <v>2.9074030616134841</v>
      </c>
      <c r="CP124" s="40">
        <f t="shared" si="313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2:CZ94 CR96:CZ100 CR95:CY95 CS90 CV90:CY90 CR91:CY91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abSelected="1" topLeftCell="H74" zoomScale="55" zoomScaleNormal="55" workbookViewId="0">
      <selection activeCell="H71" sqref="H71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1572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1571</v>
      </c>
    </row>
    <row r="70" spans="8:31" ht="15">
      <c r="H70" s="2" t="s">
        <v>2333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1560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1561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0.71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2287</v>
      </c>
      <c r="C2" s="4"/>
      <c r="D2" s="4"/>
      <c r="E2" s="4"/>
      <c r="F2" s="4"/>
      <c r="G2" s="80" t="s">
        <v>2278</v>
      </c>
      <c r="H2" s="78" t="s">
        <v>2279</v>
      </c>
      <c r="I2" s="79" t="s">
        <v>2282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2281</v>
      </c>
      <c r="X2" s="4"/>
      <c r="Y2" s="4"/>
      <c r="Z2" s="4"/>
      <c r="AA2" s="4"/>
      <c r="AB2" s="4"/>
      <c r="AC2" s="4"/>
      <c r="AD2" s="3" t="s">
        <v>2282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1573</v>
      </c>
      <c r="C3" s="8"/>
      <c r="D3" s="8"/>
      <c r="E3" s="8"/>
      <c r="F3" s="9"/>
      <c r="G3" s="74"/>
      <c r="H3" s="81" t="s">
        <v>1574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5" t="s">
        <v>2284</v>
      </c>
      <c r="X3" s="8"/>
      <c r="Y3" s="8"/>
      <c r="Z3" s="8"/>
      <c r="AA3" s="86"/>
      <c r="AB3" s="85" t="s">
        <v>2280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1575</v>
      </c>
      <c r="C4" s="13"/>
      <c r="D4" s="13"/>
      <c r="E4" s="13"/>
      <c r="F4" s="14"/>
      <c r="G4" s="75"/>
      <c r="H4" s="82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8"/>
      <c r="AB4" s="90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1576</v>
      </c>
      <c r="C5" s="13"/>
      <c r="D5" s="13"/>
      <c r="E5" s="13"/>
      <c r="F5" s="14"/>
      <c r="G5" s="76"/>
      <c r="H5" s="83" t="s">
        <v>1574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1668</v>
      </c>
      <c r="X5" s="13"/>
      <c r="Y5" s="13"/>
      <c r="Z5" s="13"/>
      <c r="AA5" s="88"/>
      <c r="AB5" s="90" t="s">
        <v>1669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1577</v>
      </c>
      <c r="C6" s="13"/>
      <c r="D6" s="13"/>
      <c r="E6" s="13"/>
      <c r="F6" s="14"/>
      <c r="G6" s="75"/>
      <c r="H6" s="82" t="s">
        <v>1574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1670</v>
      </c>
      <c r="X6" s="13"/>
      <c r="Y6" s="13"/>
      <c r="Z6" s="13"/>
      <c r="AA6" s="88"/>
      <c r="AB6" s="90" t="s">
        <v>1669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1578</v>
      </c>
      <c r="C7" s="13"/>
      <c r="D7" s="13"/>
      <c r="E7" s="13"/>
      <c r="F7" s="14"/>
      <c r="G7" s="76"/>
      <c r="H7" s="83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1671</v>
      </c>
      <c r="X7" s="13"/>
      <c r="Y7" s="13"/>
      <c r="Z7" s="13"/>
      <c r="AA7" s="88"/>
      <c r="AB7" s="90" t="s">
        <v>1672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1579</v>
      </c>
      <c r="C8" s="13"/>
      <c r="D8" s="13"/>
      <c r="E8" s="13"/>
      <c r="F8" s="14"/>
      <c r="G8" s="75"/>
      <c r="H8" s="82" t="s">
        <v>1574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1673</v>
      </c>
      <c r="X8" s="13"/>
      <c r="Y8" s="13"/>
      <c r="Z8" s="13"/>
      <c r="AA8" s="88"/>
      <c r="AB8" s="90" t="s">
        <v>1669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1580</v>
      </c>
      <c r="C9" s="13"/>
      <c r="D9" s="13"/>
      <c r="E9" s="13"/>
      <c r="F9" s="14"/>
      <c r="G9" s="76"/>
      <c r="H9" s="83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1674</v>
      </c>
      <c r="X9" s="13"/>
      <c r="Y9" s="13"/>
      <c r="Z9" s="13"/>
      <c r="AA9" s="88"/>
      <c r="AB9" s="90" t="s">
        <v>1669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1581</v>
      </c>
      <c r="C10" s="13"/>
      <c r="D10" s="13"/>
      <c r="E10" s="13"/>
      <c r="F10" s="14"/>
      <c r="G10" s="75"/>
      <c r="H10" s="82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1675</v>
      </c>
      <c r="X10" s="13"/>
      <c r="Y10" s="13"/>
      <c r="Z10" s="13"/>
      <c r="AA10" s="88"/>
      <c r="AB10" s="90" t="s">
        <v>1669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1582</v>
      </c>
      <c r="C11" s="13"/>
      <c r="D11" s="13"/>
      <c r="E11" s="13"/>
      <c r="F11" s="14"/>
      <c r="G11" s="76"/>
      <c r="H11" s="83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1676</v>
      </c>
      <c r="X11" s="13"/>
      <c r="Y11" s="13"/>
      <c r="Z11" s="13"/>
      <c r="AA11" s="88"/>
      <c r="AB11" s="90" t="s">
        <v>1669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1583</v>
      </c>
      <c r="C12" s="13"/>
      <c r="D12" s="13"/>
      <c r="E12" s="13"/>
      <c r="F12" s="14"/>
      <c r="G12" s="75"/>
      <c r="H12" s="82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1677</v>
      </c>
      <c r="X12" s="13"/>
      <c r="Y12" s="13"/>
      <c r="Z12" s="13"/>
      <c r="AA12" s="88"/>
      <c r="AB12" s="90" t="s">
        <v>1669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1584</v>
      </c>
      <c r="C13" s="13"/>
      <c r="D13" s="13"/>
      <c r="E13" s="13"/>
      <c r="F13" s="14"/>
      <c r="G13" s="76"/>
      <c r="H13" s="83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1678</v>
      </c>
      <c r="X13" s="13"/>
      <c r="Y13" s="13"/>
      <c r="Z13" s="13"/>
      <c r="AA13" s="88"/>
      <c r="AB13" s="90" t="s">
        <v>1669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1585</v>
      </c>
      <c r="C14" s="13"/>
      <c r="D14" s="13"/>
      <c r="E14" s="13"/>
      <c r="F14" s="14"/>
      <c r="G14" s="75"/>
      <c r="H14" s="82" t="s">
        <v>1574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1679</v>
      </c>
      <c r="X14" s="13"/>
      <c r="Y14" s="13"/>
      <c r="Z14" s="13"/>
      <c r="AA14" s="88"/>
      <c r="AB14" s="90" t="s">
        <v>1669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1586</v>
      </c>
      <c r="C15" s="13"/>
      <c r="D15" s="13"/>
      <c r="E15" s="13"/>
      <c r="F15" s="14"/>
      <c r="G15" s="76"/>
      <c r="H15" s="83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1680</v>
      </c>
      <c r="X15" s="13"/>
      <c r="Y15" s="13"/>
      <c r="Z15" s="13"/>
      <c r="AA15" s="88"/>
      <c r="AB15" s="90" t="s">
        <v>1669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1587</v>
      </c>
      <c r="C16" s="13"/>
      <c r="D16" s="13"/>
      <c r="E16" s="13"/>
      <c r="F16" s="14"/>
      <c r="G16" s="75"/>
      <c r="H16" s="82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1681</v>
      </c>
      <c r="X16" s="13"/>
      <c r="Y16" s="13"/>
      <c r="Z16" s="13"/>
      <c r="AA16" s="88"/>
      <c r="AB16" s="90" t="s">
        <v>1682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1588</v>
      </c>
      <c r="C17" s="13"/>
      <c r="D17" s="13"/>
      <c r="E17" s="13"/>
      <c r="F17" s="14"/>
      <c r="G17" s="76"/>
      <c r="H17" s="83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1683</v>
      </c>
      <c r="X17" s="13"/>
      <c r="Y17" s="13"/>
      <c r="Z17" s="13"/>
      <c r="AA17" s="88"/>
      <c r="AB17" s="90" t="s">
        <v>1669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1589</v>
      </c>
      <c r="C18" s="13"/>
      <c r="D18" s="13"/>
      <c r="E18" s="13"/>
      <c r="F18" s="14"/>
      <c r="G18" s="75"/>
      <c r="H18" s="82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1684</v>
      </c>
      <c r="X18" s="13"/>
      <c r="Y18" s="13"/>
      <c r="Z18" s="13"/>
      <c r="AA18" s="88"/>
      <c r="AB18" s="90" t="s">
        <v>1669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1590</v>
      </c>
      <c r="C19" s="13"/>
      <c r="D19" s="13"/>
      <c r="E19" s="13"/>
      <c r="F19" s="14"/>
      <c r="G19" s="76"/>
      <c r="H19" s="83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1685</v>
      </c>
      <c r="X19" s="13"/>
      <c r="Y19" s="13"/>
      <c r="Z19" s="13"/>
      <c r="AA19" s="88"/>
      <c r="AB19" s="90" t="s">
        <v>1686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1591</v>
      </c>
      <c r="C20" s="13"/>
      <c r="D20" s="13"/>
      <c r="E20" s="13"/>
      <c r="F20" s="14"/>
      <c r="G20" s="75"/>
      <c r="H20" s="82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1687</v>
      </c>
      <c r="X20" s="13"/>
      <c r="Y20" s="13"/>
      <c r="Z20" s="13"/>
      <c r="AA20" s="88"/>
      <c r="AB20" s="90" t="s">
        <v>1686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1592</v>
      </c>
      <c r="C21" s="13"/>
      <c r="D21" s="13"/>
      <c r="E21" s="13"/>
      <c r="F21" s="14"/>
      <c r="G21" s="76"/>
      <c r="H21" s="83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1688</v>
      </c>
      <c r="X21" s="13"/>
      <c r="Y21" s="13"/>
      <c r="Z21" s="13"/>
      <c r="AA21" s="88"/>
      <c r="AB21" s="90" t="s">
        <v>1686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1593</v>
      </c>
      <c r="C22" s="13"/>
      <c r="D22" s="13"/>
      <c r="E22" s="13"/>
      <c r="F22" s="14"/>
      <c r="G22" s="75"/>
      <c r="H22" s="82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1689</v>
      </c>
      <c r="X22" s="13"/>
      <c r="Y22" s="13"/>
      <c r="Z22" s="13"/>
      <c r="AA22" s="88"/>
      <c r="AB22" s="90" t="s">
        <v>1686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1594</v>
      </c>
      <c r="C23" s="13"/>
      <c r="D23" s="13"/>
      <c r="E23" s="13"/>
      <c r="F23" s="14"/>
      <c r="G23" s="76"/>
      <c r="H23" s="83" t="s">
        <v>1574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1690</v>
      </c>
      <c r="X23" s="13"/>
      <c r="Y23" s="13"/>
      <c r="Z23" s="13"/>
      <c r="AA23" s="88"/>
      <c r="AB23" s="90" t="s">
        <v>1669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1595</v>
      </c>
      <c r="C24" s="13"/>
      <c r="D24" s="13"/>
      <c r="E24" s="13"/>
      <c r="F24" s="14"/>
      <c r="G24" s="75"/>
      <c r="H24" s="82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1691</v>
      </c>
      <c r="X24" s="13"/>
      <c r="Y24" s="13"/>
      <c r="Z24" s="13"/>
      <c r="AA24" s="88"/>
      <c r="AB24" s="90" t="s">
        <v>1669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1596</v>
      </c>
      <c r="C25" s="13"/>
      <c r="D25" s="13"/>
      <c r="E25" s="13"/>
      <c r="F25" s="14"/>
      <c r="G25" s="76"/>
      <c r="H25" s="83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1692</v>
      </c>
      <c r="X25" s="13"/>
      <c r="Y25" s="13"/>
      <c r="Z25" s="13"/>
      <c r="AA25" s="88"/>
      <c r="AB25" s="90" t="s">
        <v>1669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1597</v>
      </c>
      <c r="C26" s="13"/>
      <c r="D26" s="13"/>
      <c r="E26" s="13"/>
      <c r="F26" s="14"/>
      <c r="G26" s="75"/>
      <c r="H26" s="82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1693</v>
      </c>
      <c r="X26" s="13"/>
      <c r="Y26" s="13"/>
      <c r="Z26" s="13"/>
      <c r="AA26" s="88"/>
      <c r="AB26" s="90" t="s">
        <v>1669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1598</v>
      </c>
      <c r="C27" s="13"/>
      <c r="D27" s="13"/>
      <c r="E27" s="13"/>
      <c r="F27" s="14"/>
      <c r="G27" s="76"/>
      <c r="H27" s="83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1694</v>
      </c>
      <c r="X27" s="13"/>
      <c r="Y27" s="13"/>
      <c r="Z27" s="13"/>
      <c r="AA27" s="88"/>
      <c r="AB27" s="90" t="s">
        <v>1669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1599</v>
      </c>
      <c r="C28" s="13"/>
      <c r="D28" s="13"/>
      <c r="E28" s="13"/>
      <c r="F28" s="14"/>
      <c r="G28" s="75"/>
      <c r="H28" s="82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1695</v>
      </c>
      <c r="X28" s="13"/>
      <c r="Y28" s="13"/>
      <c r="Z28" s="13"/>
      <c r="AA28" s="88"/>
      <c r="AB28" s="90" t="s">
        <v>1669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1600</v>
      </c>
      <c r="C29" s="13"/>
      <c r="D29" s="13"/>
      <c r="E29" s="13"/>
      <c r="F29" s="14"/>
      <c r="G29" s="76"/>
      <c r="H29" s="83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1696</v>
      </c>
      <c r="X29" s="13"/>
      <c r="Y29" s="13"/>
      <c r="Z29" s="13"/>
      <c r="AA29" s="88"/>
      <c r="AB29" s="90" t="s">
        <v>1697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1601</v>
      </c>
      <c r="C30" s="13"/>
      <c r="D30" s="13"/>
      <c r="E30" s="13"/>
      <c r="F30" s="14"/>
      <c r="G30" s="75"/>
      <c r="H30" s="82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1698</v>
      </c>
      <c r="X30" s="13"/>
      <c r="Y30" s="13"/>
      <c r="Z30" s="13"/>
      <c r="AA30" s="88"/>
      <c r="AB30" s="90" t="s">
        <v>1669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1602</v>
      </c>
      <c r="C31" s="13"/>
      <c r="D31" s="13"/>
      <c r="E31" s="13"/>
      <c r="F31" s="14"/>
      <c r="G31" s="76"/>
      <c r="H31" s="83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1699</v>
      </c>
      <c r="X31" s="13"/>
      <c r="Y31" s="13"/>
      <c r="Z31" s="13"/>
      <c r="AA31" s="88"/>
      <c r="AB31" s="90" t="s">
        <v>1669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1603</v>
      </c>
      <c r="C32" s="13"/>
      <c r="D32" s="13"/>
      <c r="E32" s="13"/>
      <c r="F32" s="14"/>
      <c r="G32" s="75"/>
      <c r="H32" s="82" t="s">
        <v>1574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1700</v>
      </c>
      <c r="X32" s="13"/>
      <c r="Y32" s="13"/>
      <c r="Z32" s="13"/>
      <c r="AA32" s="88"/>
      <c r="AB32" s="90" t="s">
        <v>1669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1604</v>
      </c>
      <c r="C33" s="13"/>
      <c r="D33" s="13"/>
      <c r="E33" s="13"/>
      <c r="F33" s="14"/>
      <c r="G33" s="76"/>
      <c r="H33" s="83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1701</v>
      </c>
      <c r="X33" s="13"/>
      <c r="Y33" s="13"/>
      <c r="Z33" s="13"/>
      <c r="AA33" s="88"/>
      <c r="AB33" s="90" t="s">
        <v>1669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1605</v>
      </c>
      <c r="C34" s="13"/>
      <c r="D34" s="13"/>
      <c r="E34" s="13"/>
      <c r="F34" s="14"/>
      <c r="G34" s="75"/>
      <c r="H34" s="82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1702</v>
      </c>
      <c r="X34" s="13"/>
      <c r="Y34" s="13"/>
      <c r="Z34" s="13"/>
      <c r="AA34" s="88"/>
      <c r="AB34" s="90" t="s">
        <v>1669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1606</v>
      </c>
      <c r="C35" s="13"/>
      <c r="D35" s="13"/>
      <c r="E35" s="13"/>
      <c r="F35" s="14"/>
      <c r="G35" s="76"/>
      <c r="H35" s="83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1703</v>
      </c>
      <c r="X35" s="13"/>
      <c r="Y35" s="13"/>
      <c r="Z35" s="13"/>
      <c r="AA35" s="88"/>
      <c r="AB35" s="90" t="s">
        <v>1704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1607</v>
      </c>
      <c r="C36" s="13"/>
      <c r="D36" s="13"/>
      <c r="E36" s="13"/>
      <c r="F36" s="14"/>
      <c r="G36" s="75"/>
      <c r="H36" s="82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1705</v>
      </c>
      <c r="X36" s="13"/>
      <c r="Y36" s="13"/>
      <c r="Z36" s="13"/>
      <c r="AA36" s="88"/>
      <c r="AB36" s="90" t="s">
        <v>1669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1608</v>
      </c>
      <c r="C37" s="13"/>
      <c r="D37" s="13"/>
      <c r="E37" s="13"/>
      <c r="F37" s="14"/>
      <c r="G37" s="76"/>
      <c r="H37" s="83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1706</v>
      </c>
      <c r="X37" s="13"/>
      <c r="Y37" s="13"/>
      <c r="Z37" s="13"/>
      <c r="AA37" s="88"/>
      <c r="AB37" s="90" t="s">
        <v>1707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1609</v>
      </c>
      <c r="C38" s="13"/>
      <c r="D38" s="13"/>
      <c r="E38" s="13"/>
      <c r="F38" s="14"/>
      <c r="G38" s="75"/>
      <c r="H38" s="82" t="s">
        <v>1574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1708</v>
      </c>
      <c r="X38" s="13"/>
      <c r="Y38" s="13"/>
      <c r="Z38" s="13"/>
      <c r="AA38" s="88"/>
      <c r="AB38" s="90" t="s">
        <v>1709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1610</v>
      </c>
      <c r="C39" s="13"/>
      <c r="D39" s="13"/>
      <c r="E39" s="13"/>
      <c r="F39" s="14"/>
      <c r="G39" s="76"/>
      <c r="H39" s="83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1710</v>
      </c>
      <c r="X39" s="13"/>
      <c r="Y39" s="13"/>
      <c r="Z39" s="13"/>
      <c r="AA39" s="88"/>
      <c r="AB39" s="90" t="s">
        <v>1669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1611</v>
      </c>
      <c r="C40" s="13"/>
      <c r="D40" s="13"/>
      <c r="E40" s="13"/>
      <c r="F40" s="14"/>
      <c r="G40" s="75"/>
      <c r="H40" s="82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1711</v>
      </c>
      <c r="X40" s="13"/>
      <c r="Y40" s="13"/>
      <c r="Z40" s="13"/>
      <c r="AA40" s="13"/>
      <c r="AB40" s="90" t="s">
        <v>1669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1612</v>
      </c>
      <c r="C41" s="13"/>
      <c r="D41" s="13"/>
      <c r="E41" s="13"/>
      <c r="F41" s="14"/>
      <c r="G41" s="76"/>
      <c r="H41" s="83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1712</v>
      </c>
      <c r="X41" s="13"/>
      <c r="Y41" s="13"/>
      <c r="Z41" s="13"/>
      <c r="AA41" s="13"/>
      <c r="AB41" s="90" t="s">
        <v>1669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7"/>
      <c r="H42" s="84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1713</v>
      </c>
      <c r="X42" s="13"/>
      <c r="Y42" s="13"/>
      <c r="Z42" s="13"/>
      <c r="AA42" s="13"/>
      <c r="AB42" s="90" t="s">
        <v>1669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1714</v>
      </c>
      <c r="X43" s="13"/>
      <c r="Y43" s="13"/>
      <c r="Z43" s="13"/>
      <c r="AA43" s="13"/>
      <c r="AB43" s="90" t="s">
        <v>1669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1715</v>
      </c>
      <c r="X44" s="13"/>
      <c r="Y44" s="13"/>
      <c r="Z44" s="13"/>
      <c r="AA44" s="13"/>
      <c r="AB44" s="90" t="s">
        <v>1669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1716</v>
      </c>
      <c r="X45" s="13"/>
      <c r="Y45" s="13"/>
      <c r="Z45" s="13"/>
      <c r="AA45" s="13"/>
      <c r="AB45" s="90" t="s">
        <v>1669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1717</v>
      </c>
      <c r="X46" s="13"/>
      <c r="Y46" s="13"/>
      <c r="Z46" s="13"/>
      <c r="AA46" s="13"/>
      <c r="AB46" s="90" t="s">
        <v>1669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1718</v>
      </c>
      <c r="X47" s="13"/>
      <c r="Y47" s="13"/>
      <c r="Z47" s="13"/>
      <c r="AA47" s="13"/>
      <c r="AB47" s="90" t="s">
        <v>1719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1720</v>
      </c>
      <c r="X48" s="13"/>
      <c r="Y48" s="13"/>
      <c r="Z48" s="13"/>
      <c r="AA48" s="13"/>
      <c r="AB48" s="90" t="s">
        <v>1682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1721</v>
      </c>
      <c r="X49" s="13"/>
      <c r="Y49" s="13"/>
      <c r="Z49" s="13"/>
      <c r="AA49" s="13"/>
      <c r="AB49" s="90" t="s">
        <v>1669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1722</v>
      </c>
      <c r="X50" s="13"/>
      <c r="Y50" s="13"/>
      <c r="Z50" s="13"/>
      <c r="AA50" s="13"/>
      <c r="AB50" s="90" t="s">
        <v>1672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1723</v>
      </c>
      <c r="X51" s="13"/>
      <c r="Y51" s="13"/>
      <c r="Z51" s="13"/>
      <c r="AA51" s="13"/>
      <c r="AB51" s="90" t="s">
        <v>1672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1724</v>
      </c>
      <c r="X52" s="13"/>
      <c r="Y52" s="13"/>
      <c r="Z52" s="13"/>
      <c r="AA52" s="13"/>
      <c r="AB52" s="90" t="s">
        <v>1682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1725</v>
      </c>
      <c r="X53" s="13"/>
      <c r="Y53" s="13"/>
      <c r="Z53" s="13"/>
      <c r="AA53" s="13"/>
      <c r="AB53" s="90" t="s">
        <v>1669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1726</v>
      </c>
      <c r="X54" s="13"/>
      <c r="Y54" s="13"/>
      <c r="Z54" s="13"/>
      <c r="AA54" s="13"/>
      <c r="AB54" s="90" t="s">
        <v>1727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1728</v>
      </c>
      <c r="X55" s="13"/>
      <c r="Y55" s="13"/>
      <c r="Z55" s="13"/>
      <c r="AA55" s="13"/>
      <c r="AB55" s="90" t="s">
        <v>1682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1729</v>
      </c>
      <c r="X56" s="13"/>
      <c r="Y56" s="13"/>
      <c r="Z56" s="13"/>
      <c r="AA56" s="13"/>
      <c r="AB56" s="90" t="s">
        <v>1686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1730</v>
      </c>
      <c r="X57" s="13"/>
      <c r="Y57" s="13"/>
      <c r="Z57" s="13"/>
      <c r="AA57" s="13"/>
      <c r="AB57" s="90" t="s">
        <v>1669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1731</v>
      </c>
      <c r="X58" s="13"/>
      <c r="Y58" s="13"/>
      <c r="Z58" s="13"/>
      <c r="AA58" s="13"/>
      <c r="AB58" s="90" t="s">
        <v>1682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1732</v>
      </c>
      <c r="X59" s="13"/>
      <c r="Y59" s="13"/>
      <c r="Z59" s="13"/>
      <c r="AA59" s="13"/>
      <c r="AB59" s="90" t="s">
        <v>1669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1733</v>
      </c>
      <c r="X60" s="13"/>
      <c r="Y60" s="13"/>
      <c r="Z60" s="13"/>
      <c r="AA60" s="13"/>
      <c r="AB60" s="90" t="s">
        <v>1669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1614</v>
      </c>
      <c r="X61" s="13"/>
      <c r="Y61" s="13"/>
      <c r="Z61" s="13"/>
      <c r="AA61" s="13"/>
      <c r="AB61" s="90" t="s">
        <v>1669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1734</v>
      </c>
      <c r="X62" s="13"/>
      <c r="Y62" s="13"/>
      <c r="Z62" s="13"/>
      <c r="AA62" s="13"/>
      <c r="AB62" s="90" t="s">
        <v>1735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1736</v>
      </c>
      <c r="X63" s="13"/>
      <c r="Y63" s="13"/>
      <c r="Z63" s="13"/>
      <c r="AA63" s="13"/>
      <c r="AB63" s="90" t="s">
        <v>1672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1737</v>
      </c>
      <c r="X64" s="13"/>
      <c r="Y64" s="13"/>
      <c r="Z64" s="13"/>
      <c r="AA64" s="13"/>
      <c r="AB64" s="90" t="s">
        <v>1669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1738</v>
      </c>
      <c r="X65" s="13"/>
      <c r="Y65" s="13"/>
      <c r="Z65" s="13"/>
      <c r="AA65" s="13"/>
      <c r="AB65" s="90" t="s">
        <v>1669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1739</v>
      </c>
      <c r="X66" s="13"/>
      <c r="Y66" s="13"/>
      <c r="Z66" s="13"/>
      <c r="AA66" s="13"/>
      <c r="AB66" s="90" t="s">
        <v>1669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1740</v>
      </c>
      <c r="X67" s="13"/>
      <c r="Y67" s="13"/>
      <c r="Z67" s="13"/>
      <c r="AA67" s="13"/>
      <c r="AB67" s="90" t="s">
        <v>1669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1741</v>
      </c>
      <c r="X68" s="13"/>
      <c r="Y68" s="13"/>
      <c r="Z68" s="13"/>
      <c r="AA68" s="13"/>
      <c r="AB68" s="90" t="s">
        <v>1669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1742</v>
      </c>
      <c r="X69" s="13"/>
      <c r="Y69" s="13"/>
      <c r="Z69" s="13"/>
      <c r="AA69" s="13"/>
      <c r="AB69" s="90" t="s">
        <v>1669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1743</v>
      </c>
      <c r="X70" s="13"/>
      <c r="Y70" s="13"/>
      <c r="Z70" s="13"/>
      <c r="AA70" s="13"/>
      <c r="AB70" s="90" t="s">
        <v>1669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1744</v>
      </c>
      <c r="X71" s="13"/>
      <c r="Y71" s="13"/>
      <c r="Z71" s="13"/>
      <c r="AA71" s="13"/>
      <c r="AB71" s="90" t="s">
        <v>1669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1745</v>
      </c>
      <c r="X72" s="13"/>
      <c r="Y72" s="13"/>
      <c r="Z72" s="13"/>
      <c r="AA72" s="13"/>
      <c r="AB72" s="90" t="s">
        <v>1669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1746</v>
      </c>
      <c r="X73" s="13"/>
      <c r="Y73" s="13"/>
      <c r="Z73" s="13"/>
      <c r="AA73" s="13"/>
      <c r="AB73" s="90" t="s">
        <v>1682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1747</v>
      </c>
      <c r="X74" s="13"/>
      <c r="Y74" s="13"/>
      <c r="Z74" s="13"/>
      <c r="AA74" s="13"/>
      <c r="AB74" s="90" t="s">
        <v>1748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1749</v>
      </c>
      <c r="X75" s="13"/>
      <c r="Y75" s="13"/>
      <c r="Z75" s="13"/>
      <c r="AA75" s="13"/>
      <c r="AB75" s="90" t="s">
        <v>1669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1750</v>
      </c>
      <c r="X76" s="13"/>
      <c r="Y76" s="13"/>
      <c r="Z76" s="13"/>
      <c r="AA76" s="13"/>
      <c r="AB76" s="90" t="s">
        <v>1669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1751</v>
      </c>
      <c r="X77" s="13"/>
      <c r="Y77" s="13"/>
      <c r="Z77" s="13"/>
      <c r="AA77" s="13"/>
      <c r="AB77" s="90" t="s">
        <v>1669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1752</v>
      </c>
      <c r="X78" s="13"/>
      <c r="Y78" s="13"/>
      <c r="Z78" s="13"/>
      <c r="AA78" s="13"/>
      <c r="AB78" s="90" t="s">
        <v>1669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1753</v>
      </c>
      <c r="X79" s="13"/>
      <c r="Y79" s="13"/>
      <c r="Z79" s="13"/>
      <c r="AA79" s="13"/>
      <c r="AB79" s="90" t="s">
        <v>1669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1754</v>
      </c>
      <c r="X80" s="13"/>
      <c r="Y80" s="13"/>
      <c r="Z80" s="13"/>
      <c r="AA80" s="13"/>
      <c r="AB80" s="90" t="s">
        <v>1697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1755</v>
      </c>
      <c r="X81" s="13"/>
      <c r="Y81" s="13"/>
      <c r="Z81" s="13"/>
      <c r="AA81" s="13"/>
      <c r="AB81" s="90" t="s">
        <v>1669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1756</v>
      </c>
      <c r="X82" s="13"/>
      <c r="Y82" s="13"/>
      <c r="Z82" s="13"/>
      <c r="AA82" s="13"/>
      <c r="AB82" s="90" t="s">
        <v>1669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1757</v>
      </c>
      <c r="X83" s="13"/>
      <c r="Y83" s="13"/>
      <c r="Z83" s="13"/>
      <c r="AA83" s="13"/>
      <c r="AB83" s="90" t="s">
        <v>1669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1758</v>
      </c>
      <c r="X84" s="13"/>
      <c r="Y84" s="13"/>
      <c r="Z84" s="13"/>
      <c r="AA84" s="13"/>
      <c r="AB84" s="90" t="s">
        <v>1669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1759</v>
      </c>
      <c r="X85" s="13"/>
      <c r="Y85" s="13"/>
      <c r="Z85" s="13"/>
      <c r="AA85" s="13"/>
      <c r="AB85" s="90" t="s">
        <v>1669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1760</v>
      </c>
      <c r="X86" s="13"/>
      <c r="Y86" s="13"/>
      <c r="Z86" s="13"/>
      <c r="AA86" s="13"/>
      <c r="AB86" s="90" t="s">
        <v>1672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1761</v>
      </c>
      <c r="X87" s="89"/>
      <c r="Y87" s="13"/>
      <c r="Z87" s="13"/>
      <c r="AA87" s="13"/>
      <c r="AB87" s="90" t="s">
        <v>1762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1763</v>
      </c>
      <c r="X88" s="89"/>
      <c r="Y88" s="13"/>
      <c r="Z88" s="13"/>
      <c r="AA88" s="13"/>
      <c r="AB88" s="90" t="s">
        <v>1669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1764</v>
      </c>
      <c r="X89" s="89"/>
      <c r="Y89" s="13"/>
      <c r="Z89" s="13"/>
      <c r="AA89" s="13"/>
      <c r="AB89" s="90" t="s">
        <v>1669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1765</v>
      </c>
      <c r="X90" s="89"/>
      <c r="Y90" s="13"/>
      <c r="Z90" s="13"/>
      <c r="AA90" s="13"/>
      <c r="AB90" s="90" t="s">
        <v>1669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1766</v>
      </c>
      <c r="X91" s="89"/>
      <c r="Y91" s="13"/>
      <c r="Z91" s="13"/>
      <c r="AA91" s="13"/>
      <c r="AB91" s="90" t="s">
        <v>1669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1767</v>
      </c>
      <c r="X92" s="89"/>
      <c r="Y92" s="13"/>
      <c r="Z92" s="13"/>
      <c r="AA92" s="13"/>
      <c r="AB92" s="90" t="s">
        <v>1669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1768</v>
      </c>
      <c r="X93" s="89"/>
      <c r="Y93" s="13"/>
      <c r="Z93" s="13"/>
      <c r="AA93" s="13"/>
      <c r="AB93" s="90" t="s">
        <v>1769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1770</v>
      </c>
      <c r="X94" s="89"/>
      <c r="Y94" s="13"/>
      <c r="Z94" s="13"/>
      <c r="AA94" s="13"/>
      <c r="AB94" s="90" t="s">
        <v>1669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1771</v>
      </c>
      <c r="X95" s="89"/>
      <c r="Y95" s="13"/>
      <c r="Z95" s="13"/>
      <c r="AA95" s="13"/>
      <c r="AB95" s="90" t="s">
        <v>1669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1772</v>
      </c>
      <c r="X96" s="89"/>
      <c r="Y96" s="13"/>
      <c r="Z96" s="13"/>
      <c r="AA96" s="13"/>
      <c r="AB96" s="90" t="s">
        <v>1669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1773</v>
      </c>
      <c r="X97" s="89"/>
      <c r="Y97" s="13"/>
      <c r="Z97" s="13"/>
      <c r="AA97" s="13"/>
      <c r="AB97" s="90" t="s">
        <v>1669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1774</v>
      </c>
      <c r="X98" s="89"/>
      <c r="Y98" s="13"/>
      <c r="Z98" s="13"/>
      <c r="AA98" s="13"/>
      <c r="AB98" s="90" t="s">
        <v>1669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1775</v>
      </c>
      <c r="X99" s="89"/>
      <c r="Y99" s="13"/>
      <c r="Z99" s="13"/>
      <c r="AA99" s="13"/>
      <c r="AB99" s="90" t="s">
        <v>1669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1776</v>
      </c>
      <c r="X100" s="89"/>
      <c r="Y100" s="13"/>
      <c r="Z100" s="13"/>
      <c r="AA100" s="13"/>
      <c r="AB100" s="90" t="s">
        <v>1669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1777</v>
      </c>
      <c r="X101" s="89"/>
      <c r="Y101" s="13"/>
      <c r="Z101" s="13"/>
      <c r="AA101" s="13"/>
      <c r="AB101" s="90" t="s">
        <v>1697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1778</v>
      </c>
      <c r="X102" s="89"/>
      <c r="Y102" s="13"/>
      <c r="Z102" s="13"/>
      <c r="AA102" s="13"/>
      <c r="AB102" s="90" t="s">
        <v>1682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1779</v>
      </c>
      <c r="X103" s="89"/>
      <c r="Y103" s="13"/>
      <c r="Z103" s="13"/>
      <c r="AA103" s="13"/>
      <c r="AB103" s="90" t="s">
        <v>1672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1780</v>
      </c>
      <c r="X104" s="89"/>
      <c r="Y104" s="13"/>
      <c r="Z104" s="13"/>
      <c r="AA104" s="13"/>
      <c r="AB104" s="90" t="s">
        <v>1669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1781</v>
      </c>
      <c r="X105" s="89"/>
      <c r="Y105" s="13"/>
      <c r="Z105" s="13"/>
      <c r="AA105" s="13"/>
      <c r="AB105" s="90" t="s">
        <v>1669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1782</v>
      </c>
      <c r="X106" s="89"/>
      <c r="Y106" s="13"/>
      <c r="Z106" s="13"/>
      <c r="AA106" s="13"/>
      <c r="AB106" s="90" t="s">
        <v>1727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1783</v>
      </c>
      <c r="X107" s="89"/>
      <c r="Y107" s="13"/>
      <c r="Z107" s="13"/>
      <c r="AA107" s="13"/>
      <c r="AB107" s="90" t="s">
        <v>1669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1784</v>
      </c>
      <c r="X108" s="89"/>
      <c r="Y108" s="13"/>
      <c r="Z108" s="13"/>
      <c r="AA108" s="13"/>
      <c r="AB108" s="90" t="s">
        <v>1669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1785</v>
      </c>
      <c r="X109" s="89"/>
      <c r="Y109" s="13"/>
      <c r="Z109" s="13"/>
      <c r="AA109" s="13"/>
      <c r="AB109" s="90" t="s">
        <v>1669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1786</v>
      </c>
      <c r="X110" s="89"/>
      <c r="Y110" s="13"/>
      <c r="Z110" s="13"/>
      <c r="AA110" s="13"/>
      <c r="AB110" s="90" t="s">
        <v>1669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1787</v>
      </c>
      <c r="X111" s="89"/>
      <c r="Y111" s="13"/>
      <c r="Z111" s="13"/>
      <c r="AA111" s="13"/>
      <c r="AB111" s="90" t="s">
        <v>1669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1788</v>
      </c>
      <c r="X112" s="89"/>
      <c r="Y112" s="13"/>
      <c r="Z112" s="13"/>
      <c r="AA112" s="13"/>
      <c r="AB112" s="90" t="s">
        <v>1709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1789</v>
      </c>
      <c r="X113" s="89"/>
      <c r="Y113" s="13"/>
      <c r="Z113" s="13"/>
      <c r="AA113" s="13"/>
      <c r="AB113" s="90" t="s">
        <v>1669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1790</v>
      </c>
      <c r="X114" s="89"/>
      <c r="Y114" s="13"/>
      <c r="Z114" s="13"/>
      <c r="AA114" s="13"/>
      <c r="AB114" s="90" t="s">
        <v>1669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1791</v>
      </c>
      <c r="X115" s="89"/>
      <c r="Y115" s="13"/>
      <c r="Z115" s="13"/>
      <c r="AA115" s="13"/>
      <c r="AB115" s="90" t="s">
        <v>1709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1792</v>
      </c>
      <c r="X116" s="89"/>
      <c r="Y116" s="13"/>
      <c r="Z116" s="13"/>
      <c r="AA116" s="13"/>
      <c r="AB116" s="90" t="s">
        <v>1709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1793</v>
      </c>
      <c r="X117" s="89"/>
      <c r="Y117" s="13"/>
      <c r="Z117" s="13"/>
      <c r="AA117" s="13"/>
      <c r="AB117" s="90" t="s">
        <v>1669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1794</v>
      </c>
      <c r="X118" s="89"/>
      <c r="Y118" s="13"/>
      <c r="Z118" s="13"/>
      <c r="AA118" s="13"/>
      <c r="AB118" s="90" t="s">
        <v>1669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1795</v>
      </c>
      <c r="X119" s="89"/>
      <c r="Y119" s="13"/>
      <c r="Z119" s="13"/>
      <c r="AA119" s="13"/>
      <c r="AB119" s="90" t="s">
        <v>1669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1796</v>
      </c>
      <c r="X120" s="89"/>
      <c r="Y120" s="13"/>
      <c r="Z120" s="13"/>
      <c r="AA120" s="13"/>
      <c r="AB120" s="90" t="s">
        <v>1704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1797</v>
      </c>
      <c r="X121" s="89"/>
      <c r="Y121" s="13"/>
      <c r="Z121" s="13"/>
      <c r="AA121" s="13"/>
      <c r="AB121" s="90" t="s">
        <v>1669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1798</v>
      </c>
      <c r="X122" s="89"/>
      <c r="Y122" s="13"/>
      <c r="Z122" s="13"/>
      <c r="AA122" s="13"/>
      <c r="AB122" s="90" t="s">
        <v>1669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1799</v>
      </c>
      <c r="X123" s="89"/>
      <c r="Y123" s="13"/>
      <c r="Z123" s="13"/>
      <c r="AA123" s="13"/>
      <c r="AB123" s="90" t="s">
        <v>1669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1800</v>
      </c>
      <c r="X124" s="89"/>
      <c r="Y124" s="13"/>
      <c r="Z124" s="13"/>
      <c r="AA124" s="13"/>
      <c r="AB124" s="90" t="s">
        <v>1669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1801</v>
      </c>
      <c r="X125" s="89"/>
      <c r="Y125" s="13"/>
      <c r="Z125" s="13"/>
      <c r="AA125" s="13"/>
      <c r="AB125" s="90" t="s">
        <v>1672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1613</v>
      </c>
      <c r="X126" s="89"/>
      <c r="Y126" s="13"/>
      <c r="Z126" s="13"/>
      <c r="AA126" s="13"/>
      <c r="AB126" s="90" t="s">
        <v>1686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1802</v>
      </c>
      <c r="X127" s="89"/>
      <c r="Y127" s="13"/>
      <c r="Z127" s="13"/>
      <c r="AA127" s="13"/>
      <c r="AB127" s="90" t="s">
        <v>1669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1803</v>
      </c>
      <c r="X128" s="89"/>
      <c r="Y128" s="13"/>
      <c r="Z128" s="13"/>
      <c r="AA128" s="13"/>
      <c r="AB128" s="90" t="s">
        <v>1669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1804</v>
      </c>
      <c r="X129" s="89"/>
      <c r="Y129" s="13"/>
      <c r="Z129" s="13"/>
      <c r="AA129" s="13"/>
      <c r="AB129" s="90" t="s">
        <v>1669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1805</v>
      </c>
      <c r="X130" s="89"/>
      <c r="Y130" s="13"/>
      <c r="Z130" s="13"/>
      <c r="AA130" s="13"/>
      <c r="AB130" s="90" t="s">
        <v>1669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89"/>
      <c r="Y131" s="13"/>
      <c r="Z131" s="13"/>
      <c r="AA131" s="13"/>
      <c r="AB131" s="90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5" t="s">
        <v>2283</v>
      </c>
      <c r="X132" s="8"/>
      <c r="Y132" s="8"/>
      <c r="Z132" s="8"/>
      <c r="AA132" s="9"/>
      <c r="AB132" s="85" t="s">
        <v>2280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7"/>
      <c r="X133" s="13"/>
      <c r="Y133" s="13"/>
      <c r="Z133" s="13"/>
      <c r="AA133" s="14"/>
      <c r="AB133" s="87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1806</v>
      </c>
      <c r="X134" s="13"/>
      <c r="Y134" s="13"/>
      <c r="Z134" s="13"/>
      <c r="AA134" s="14"/>
      <c r="AB134" s="90" t="s">
        <v>1807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1808</v>
      </c>
      <c r="X135" s="13"/>
      <c r="Y135" s="13"/>
      <c r="Z135" s="13"/>
      <c r="AA135" s="14"/>
      <c r="AB135" s="90" t="s">
        <v>1615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1809</v>
      </c>
      <c r="X136" s="13"/>
      <c r="Y136" s="13"/>
      <c r="Z136" s="13"/>
      <c r="AA136" s="14"/>
      <c r="AB136" s="90" t="s">
        <v>1615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1810</v>
      </c>
      <c r="X137" s="13"/>
      <c r="Y137" s="13"/>
      <c r="Z137" s="13"/>
      <c r="AA137" s="14"/>
      <c r="AB137" s="90" t="s">
        <v>1615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1811</v>
      </c>
      <c r="X138" s="13"/>
      <c r="Y138" s="13"/>
      <c r="Z138" s="13"/>
      <c r="AA138" s="14"/>
      <c r="AB138" s="90" t="s">
        <v>1615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1812</v>
      </c>
      <c r="X139" s="13"/>
      <c r="Y139" s="13"/>
      <c r="Z139" s="13"/>
      <c r="AA139" s="14"/>
      <c r="AB139" s="90" t="s">
        <v>1615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1813</v>
      </c>
      <c r="X140" s="13"/>
      <c r="Y140" s="13"/>
      <c r="Z140" s="13"/>
      <c r="AA140" s="14"/>
      <c r="AB140" s="90" t="s">
        <v>1615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1814</v>
      </c>
      <c r="X141" s="13"/>
      <c r="Y141" s="13"/>
      <c r="Z141" s="13"/>
      <c r="AA141" s="14"/>
      <c r="AB141" s="90" t="s">
        <v>1615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1815</v>
      </c>
      <c r="X142" s="13"/>
      <c r="Y142" s="13"/>
      <c r="Z142" s="13"/>
      <c r="AA142" s="14"/>
      <c r="AB142" s="90" t="s">
        <v>1816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1817</v>
      </c>
      <c r="X143" s="13"/>
      <c r="Y143" s="13"/>
      <c r="Z143" s="13"/>
      <c r="AA143" s="14"/>
      <c r="AB143" s="90" t="s">
        <v>1816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1818</v>
      </c>
      <c r="X144" s="13"/>
      <c r="Y144" s="13"/>
      <c r="Z144" s="13"/>
      <c r="AA144" s="14"/>
      <c r="AB144" s="90" t="s">
        <v>1816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1819</v>
      </c>
      <c r="X145" s="13"/>
      <c r="Y145" s="13"/>
      <c r="Z145" s="13"/>
      <c r="AA145" s="14"/>
      <c r="AB145" s="90" t="s">
        <v>1816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1820</v>
      </c>
      <c r="X146" s="13"/>
      <c r="Y146" s="13"/>
      <c r="Z146" s="13"/>
      <c r="AA146" s="14"/>
      <c r="AB146" s="90" t="s">
        <v>1821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1822</v>
      </c>
      <c r="X147" s="13"/>
      <c r="Y147" s="13"/>
      <c r="Z147" s="13"/>
      <c r="AA147" s="14"/>
      <c r="AB147" s="90" t="s">
        <v>1821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1823</v>
      </c>
      <c r="X148" s="13"/>
      <c r="Y148" s="13"/>
      <c r="Z148" s="13"/>
      <c r="AA148" s="14"/>
      <c r="AB148" s="90" t="s">
        <v>1821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1824</v>
      </c>
      <c r="X149" s="13"/>
      <c r="Y149" s="13"/>
      <c r="Z149" s="13"/>
      <c r="AA149" s="14"/>
      <c r="AB149" s="90" t="s">
        <v>1821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1825</v>
      </c>
      <c r="X150" s="13"/>
      <c r="Y150" s="13"/>
      <c r="Z150" s="13"/>
      <c r="AA150" s="14"/>
      <c r="AB150" s="90" t="s">
        <v>1821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1826</v>
      </c>
      <c r="X151" s="13"/>
      <c r="Y151" s="13"/>
      <c r="Z151" s="13"/>
      <c r="AA151" s="14"/>
      <c r="AB151" s="90" t="s">
        <v>1827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1828</v>
      </c>
      <c r="X152" s="13"/>
      <c r="Y152" s="13"/>
      <c r="Z152" s="13"/>
      <c r="AA152" s="14"/>
      <c r="AB152" s="90" t="s">
        <v>1827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1829</v>
      </c>
      <c r="X153" s="13"/>
      <c r="Y153" s="13"/>
      <c r="Z153" s="13"/>
      <c r="AA153" s="14"/>
      <c r="AB153" s="90" t="s">
        <v>2285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1830</v>
      </c>
      <c r="X154" s="13"/>
      <c r="Y154" s="13"/>
      <c r="Z154" s="13"/>
      <c r="AA154" s="14"/>
      <c r="AB154" s="90" t="s">
        <v>2285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1831</v>
      </c>
      <c r="X155" s="13"/>
      <c r="Y155" s="13"/>
      <c r="Z155" s="13"/>
      <c r="AA155" s="14"/>
      <c r="AB155" s="90" t="s">
        <v>1616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1832</v>
      </c>
      <c r="X156" s="13"/>
      <c r="Y156" s="13"/>
      <c r="Z156" s="13"/>
      <c r="AA156" s="14"/>
      <c r="AB156" s="90" t="s">
        <v>1616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1833</v>
      </c>
      <c r="X157" s="13"/>
      <c r="Y157" s="13"/>
      <c r="Z157" s="13"/>
      <c r="AA157" s="14"/>
      <c r="AB157" s="90" t="s">
        <v>1618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1834</v>
      </c>
      <c r="X158" s="13"/>
      <c r="Y158" s="13"/>
      <c r="Z158" s="13"/>
      <c r="AA158" s="14"/>
      <c r="AB158" s="90" t="s">
        <v>1618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1835</v>
      </c>
      <c r="X159" s="13"/>
      <c r="Y159" s="13"/>
      <c r="Z159" s="13"/>
      <c r="AA159" s="14"/>
      <c r="AB159" s="90" t="s">
        <v>1618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1836</v>
      </c>
      <c r="X160" s="13"/>
      <c r="Y160" s="13"/>
      <c r="Z160" s="13"/>
      <c r="AA160" s="14"/>
      <c r="AB160" s="90" t="s">
        <v>1618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1617</v>
      </c>
      <c r="X161" s="13"/>
      <c r="Y161" s="13"/>
      <c r="Z161" s="13"/>
      <c r="AA161" s="14"/>
      <c r="AB161" s="90" t="s">
        <v>1618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1837</v>
      </c>
      <c r="X162" s="13"/>
      <c r="Y162" s="13"/>
      <c r="Z162" s="13"/>
      <c r="AA162" s="14"/>
      <c r="AB162" s="90" t="s">
        <v>1618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1619</v>
      </c>
      <c r="X163" s="13"/>
      <c r="Y163" s="13"/>
      <c r="Z163" s="13"/>
      <c r="AA163" s="14"/>
      <c r="AB163" s="90" t="s">
        <v>1618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1838</v>
      </c>
      <c r="X164" s="13"/>
      <c r="Y164" s="13"/>
      <c r="Z164" s="13"/>
      <c r="AA164" s="14"/>
      <c r="AB164" s="90" t="s">
        <v>1618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1839</v>
      </c>
      <c r="X165" s="13"/>
      <c r="Y165" s="13"/>
      <c r="Z165" s="13"/>
      <c r="AA165" s="14"/>
      <c r="AB165" s="90" t="s">
        <v>1840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1841</v>
      </c>
      <c r="X166" s="13"/>
      <c r="Y166" s="13"/>
      <c r="Z166" s="13"/>
      <c r="AA166" s="14"/>
      <c r="AB166" s="90" t="s">
        <v>1840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1842</v>
      </c>
      <c r="X167" s="13"/>
      <c r="Y167" s="13"/>
      <c r="Z167" s="13"/>
      <c r="AA167" s="14"/>
      <c r="AB167" s="90" t="s">
        <v>1840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1843</v>
      </c>
      <c r="X168" s="13"/>
      <c r="Y168" s="13"/>
      <c r="Z168" s="13"/>
      <c r="AA168" s="14"/>
      <c r="AB168" s="90" t="s">
        <v>1840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1844</v>
      </c>
      <c r="X169" s="13"/>
      <c r="Y169" s="13"/>
      <c r="Z169" s="13"/>
      <c r="AA169" s="14"/>
      <c r="AB169" s="90" t="s">
        <v>1840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1845</v>
      </c>
      <c r="X170" s="13"/>
      <c r="Y170" s="13"/>
      <c r="Z170" s="13"/>
      <c r="AA170" s="14"/>
      <c r="AB170" s="90" t="s">
        <v>1840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1846</v>
      </c>
      <c r="X171" s="13"/>
      <c r="Y171" s="13"/>
      <c r="Z171" s="13"/>
      <c r="AA171" s="14"/>
      <c r="AB171" s="90" t="s">
        <v>1840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1847</v>
      </c>
      <c r="X172" s="13"/>
      <c r="Y172" s="13"/>
      <c r="Z172" s="13"/>
      <c r="AA172" s="14"/>
      <c r="AB172" s="90" t="s">
        <v>1840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1848</v>
      </c>
      <c r="X173" s="13"/>
      <c r="Y173" s="13"/>
      <c r="Z173" s="13"/>
      <c r="AA173" s="14"/>
      <c r="AB173" s="90" t="s">
        <v>1840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1849</v>
      </c>
      <c r="X174" s="13"/>
      <c r="Y174" s="13"/>
      <c r="Z174" s="13"/>
      <c r="AA174" s="14"/>
      <c r="AB174" s="90" t="s">
        <v>1840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1850</v>
      </c>
      <c r="X175" s="13"/>
      <c r="Y175" s="13"/>
      <c r="Z175" s="13"/>
      <c r="AA175" s="14"/>
      <c r="AB175" s="90" t="s">
        <v>1840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1851</v>
      </c>
      <c r="X176" s="13"/>
      <c r="Y176" s="13"/>
      <c r="Z176" s="13"/>
      <c r="AA176" s="14"/>
      <c r="AB176" s="90" t="s">
        <v>1840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1852</v>
      </c>
      <c r="X177" s="13"/>
      <c r="Y177" s="13"/>
      <c r="Z177" s="13"/>
      <c r="AA177" s="14"/>
      <c r="AB177" s="90" t="s">
        <v>1840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1853</v>
      </c>
      <c r="X178" s="13"/>
      <c r="Y178" s="13"/>
      <c r="Z178" s="13"/>
      <c r="AA178" s="14"/>
      <c r="AB178" s="90" t="s">
        <v>1840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1854</v>
      </c>
      <c r="X179" s="13"/>
      <c r="Y179" s="13"/>
      <c r="Z179" s="13"/>
      <c r="AA179" s="14"/>
      <c r="AB179" s="90" t="s">
        <v>1840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1855</v>
      </c>
      <c r="X180" s="13"/>
      <c r="Y180" s="13"/>
      <c r="Z180" s="13"/>
      <c r="AA180" s="14"/>
      <c r="AB180" s="90" t="s">
        <v>1856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1857</v>
      </c>
      <c r="X181" s="13"/>
      <c r="Y181" s="13"/>
      <c r="Z181" s="13"/>
      <c r="AA181" s="14"/>
      <c r="AB181" s="90" t="s">
        <v>1859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1858</v>
      </c>
      <c r="X182" s="13"/>
      <c r="Y182" s="13"/>
      <c r="Z182" s="13"/>
      <c r="AA182" s="14"/>
      <c r="AB182" s="90" t="s">
        <v>1859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1860</v>
      </c>
      <c r="X183" s="13"/>
      <c r="Y183" s="13"/>
      <c r="Z183" s="13"/>
      <c r="AA183" s="14"/>
      <c r="AB183" s="90" t="s">
        <v>1859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1861</v>
      </c>
      <c r="X184" s="13"/>
      <c r="Y184" s="13"/>
      <c r="Z184" s="13"/>
      <c r="AA184" s="14"/>
      <c r="AB184" s="90" t="s">
        <v>1859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1862</v>
      </c>
      <c r="X185" s="13"/>
      <c r="Y185" s="13"/>
      <c r="Z185" s="13"/>
      <c r="AA185" s="14"/>
      <c r="AB185" s="90" t="s">
        <v>1863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1864</v>
      </c>
      <c r="X186" s="13"/>
      <c r="Y186" s="13"/>
      <c r="Z186" s="13"/>
      <c r="AA186" s="14"/>
      <c r="AB186" s="90" t="s">
        <v>1863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1865</v>
      </c>
      <c r="X187" s="13"/>
      <c r="Y187" s="13"/>
      <c r="Z187" s="13"/>
      <c r="AA187" s="14"/>
      <c r="AB187" s="90" t="s">
        <v>1866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1867</v>
      </c>
      <c r="X188" s="13"/>
      <c r="Y188" s="13"/>
      <c r="Z188" s="13"/>
      <c r="AA188" s="14"/>
      <c r="AB188" s="90" t="s">
        <v>1866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1868</v>
      </c>
      <c r="X189" s="13"/>
      <c r="Y189" s="13"/>
      <c r="Z189" s="13"/>
      <c r="AA189" s="14"/>
      <c r="AB189" s="90" t="s">
        <v>1866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1869</v>
      </c>
      <c r="X190" s="13"/>
      <c r="Y190" s="13"/>
      <c r="Z190" s="13"/>
      <c r="AA190" s="14"/>
      <c r="AB190" s="90" t="s">
        <v>1866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1870</v>
      </c>
      <c r="X191" s="13"/>
      <c r="Y191" s="13"/>
      <c r="Z191" s="13"/>
      <c r="AA191" s="14"/>
      <c r="AB191" s="90" t="s">
        <v>1866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1871</v>
      </c>
      <c r="X192" s="13"/>
      <c r="Y192" s="13"/>
      <c r="Z192" s="13"/>
      <c r="AA192" s="14"/>
      <c r="AB192" s="90" t="s">
        <v>1866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1872</v>
      </c>
      <c r="X193" s="13"/>
      <c r="Y193" s="13"/>
      <c r="Z193" s="13"/>
      <c r="AA193" s="14"/>
      <c r="AB193" s="90" t="s">
        <v>1866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1873</v>
      </c>
      <c r="X194" s="13"/>
      <c r="Y194" s="13"/>
      <c r="Z194" s="13"/>
      <c r="AA194" s="14"/>
      <c r="AB194" s="90" t="s">
        <v>1866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1874</v>
      </c>
      <c r="X195" s="13"/>
      <c r="Y195" s="13"/>
      <c r="Z195" s="13"/>
      <c r="AA195" s="14"/>
      <c r="AB195" s="90" t="s">
        <v>1620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1875</v>
      </c>
      <c r="X196" s="13"/>
      <c r="Y196" s="13"/>
      <c r="Z196" s="13"/>
      <c r="AA196" s="14"/>
      <c r="AB196" s="90" t="s">
        <v>1620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1876</v>
      </c>
      <c r="X197" s="13"/>
      <c r="Y197" s="13"/>
      <c r="Z197" s="13"/>
      <c r="AA197" s="14"/>
      <c r="AB197" s="90" t="s">
        <v>1620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1877</v>
      </c>
      <c r="X198" s="13"/>
      <c r="Y198" s="13"/>
      <c r="Z198" s="13"/>
      <c r="AA198" s="14"/>
      <c r="AB198" s="90" t="s">
        <v>1620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1878</v>
      </c>
      <c r="X199" s="13"/>
      <c r="Y199" s="13"/>
      <c r="Z199" s="13"/>
      <c r="AA199" s="14"/>
      <c r="AB199" s="90" t="s">
        <v>1620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1879</v>
      </c>
      <c r="X200" s="13"/>
      <c r="Y200" s="13"/>
      <c r="Z200" s="13"/>
      <c r="AA200" s="14"/>
      <c r="AB200" s="90" t="s">
        <v>1620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1880</v>
      </c>
      <c r="X201" s="13"/>
      <c r="Y201" s="13"/>
      <c r="Z201" s="13"/>
      <c r="AA201" s="14"/>
      <c r="AB201" s="90" t="s">
        <v>1620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1881</v>
      </c>
      <c r="X202" s="13"/>
      <c r="Y202" s="13"/>
      <c r="Z202" s="13"/>
      <c r="AA202" s="14"/>
      <c r="AB202" s="90" t="s">
        <v>1620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1882</v>
      </c>
      <c r="X203" s="13"/>
      <c r="Y203" s="13"/>
      <c r="Z203" s="13"/>
      <c r="AA203" s="14"/>
      <c r="AB203" s="90" t="s">
        <v>1620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1883</v>
      </c>
      <c r="X204" s="13"/>
      <c r="Y204" s="13"/>
      <c r="Z204" s="13"/>
      <c r="AA204" s="14"/>
      <c r="AB204" s="90" t="s">
        <v>1620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1884</v>
      </c>
      <c r="X205" s="13"/>
      <c r="Y205" s="13"/>
      <c r="Z205" s="13"/>
      <c r="AA205" s="14"/>
      <c r="AB205" s="90" t="s">
        <v>1620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1885</v>
      </c>
      <c r="X206" s="13"/>
      <c r="Y206" s="13"/>
      <c r="Z206" s="13"/>
      <c r="AA206" s="14"/>
      <c r="AB206" s="90" t="s">
        <v>1620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1886</v>
      </c>
      <c r="X207" s="13"/>
      <c r="Y207" s="13"/>
      <c r="Z207" s="13"/>
      <c r="AA207" s="14"/>
      <c r="AB207" s="90" t="s">
        <v>1620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1887</v>
      </c>
      <c r="X208" s="13"/>
      <c r="Y208" s="13"/>
      <c r="Z208" s="13"/>
      <c r="AA208" s="14"/>
      <c r="AB208" s="90" t="s">
        <v>1620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1888</v>
      </c>
      <c r="X209" s="13"/>
      <c r="Y209" s="13"/>
      <c r="Z209" s="13"/>
      <c r="AA209" s="14"/>
      <c r="AB209" s="90" t="s">
        <v>1620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1889</v>
      </c>
      <c r="X210" s="13"/>
      <c r="Y210" s="13"/>
      <c r="Z210" s="13"/>
      <c r="AA210" s="14"/>
      <c r="AB210" s="90" t="s">
        <v>1620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1621</v>
      </c>
      <c r="X211" s="13"/>
      <c r="Y211" s="13"/>
      <c r="Z211" s="13"/>
      <c r="AA211" s="14"/>
      <c r="AB211" s="90" t="s">
        <v>1620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1890</v>
      </c>
      <c r="X212" s="13"/>
      <c r="Y212" s="13"/>
      <c r="Z212" s="13"/>
      <c r="AA212" s="14"/>
      <c r="AB212" s="90" t="s">
        <v>1620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1891</v>
      </c>
      <c r="X213" s="13"/>
      <c r="Y213" s="13"/>
      <c r="Z213" s="13"/>
      <c r="AA213" s="14"/>
      <c r="AB213" s="90" t="s">
        <v>1620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1622</v>
      </c>
      <c r="X214" s="13"/>
      <c r="Y214" s="13"/>
      <c r="Z214" s="13"/>
      <c r="AA214" s="14"/>
      <c r="AB214" s="90" t="s">
        <v>1620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1892</v>
      </c>
      <c r="X215" s="13"/>
      <c r="Y215" s="13"/>
      <c r="Z215" s="13"/>
      <c r="AA215" s="14"/>
      <c r="AB215" s="90" t="s">
        <v>1620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1893</v>
      </c>
      <c r="X216" s="13"/>
      <c r="Y216" s="13"/>
      <c r="Z216" s="13"/>
      <c r="AA216" s="14"/>
      <c r="AB216" s="90" t="s">
        <v>1620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1894</v>
      </c>
      <c r="X217" s="13"/>
      <c r="Y217" s="13"/>
      <c r="Z217" s="13"/>
      <c r="AA217" s="14"/>
      <c r="AB217" s="90" t="s">
        <v>1895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1896</v>
      </c>
      <c r="X218" s="13"/>
      <c r="Y218" s="13"/>
      <c r="Z218" s="13"/>
      <c r="AA218" s="14"/>
      <c r="AB218" s="90" t="s">
        <v>1895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1897</v>
      </c>
      <c r="X219" s="13"/>
      <c r="Y219" s="13"/>
      <c r="Z219" s="13"/>
      <c r="AA219" s="14"/>
      <c r="AB219" s="90" t="s">
        <v>1895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1898</v>
      </c>
      <c r="X220" s="13"/>
      <c r="Y220" s="13"/>
      <c r="Z220" s="13"/>
      <c r="AA220" s="14"/>
      <c r="AB220" s="90" t="s">
        <v>1895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1899</v>
      </c>
      <c r="X221" s="13"/>
      <c r="Y221" s="13"/>
      <c r="Z221" s="13"/>
      <c r="AA221" s="14"/>
      <c r="AB221" s="90" t="s">
        <v>1895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1900</v>
      </c>
      <c r="X222" s="13"/>
      <c r="Y222" s="13"/>
      <c r="Z222" s="13"/>
      <c r="AA222" s="14"/>
      <c r="AB222" s="90" t="s">
        <v>1895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1901</v>
      </c>
      <c r="X223" s="13"/>
      <c r="Y223" s="13"/>
      <c r="Z223" s="13"/>
      <c r="AA223" s="14"/>
      <c r="AB223" s="90" t="s">
        <v>1895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1902</v>
      </c>
      <c r="X224" s="13"/>
      <c r="Y224" s="13"/>
      <c r="Z224" s="13"/>
      <c r="AA224" s="14"/>
      <c r="AB224" s="90" t="s">
        <v>1895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1903</v>
      </c>
      <c r="X225" s="13"/>
      <c r="Y225" s="13"/>
      <c r="Z225" s="13"/>
      <c r="AA225" s="14"/>
      <c r="AB225" s="90" t="s">
        <v>1895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1904</v>
      </c>
      <c r="X226" s="13"/>
      <c r="Y226" s="13"/>
      <c r="Z226" s="13"/>
      <c r="AA226" s="14"/>
      <c r="AB226" s="90" t="s">
        <v>1895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1905</v>
      </c>
      <c r="X227" s="13"/>
      <c r="Y227" s="13"/>
      <c r="Z227" s="13"/>
      <c r="AA227" s="14"/>
      <c r="AB227" s="90" t="s">
        <v>1895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1906</v>
      </c>
      <c r="X228" s="13"/>
      <c r="Y228" s="13"/>
      <c r="Z228" s="13"/>
      <c r="AA228" s="14"/>
      <c r="AB228" s="90" t="s">
        <v>1895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1907</v>
      </c>
      <c r="X229" s="13"/>
      <c r="Y229" s="13"/>
      <c r="Z229" s="13"/>
      <c r="AA229" s="14"/>
      <c r="AB229" s="90" t="s">
        <v>1895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1908</v>
      </c>
      <c r="X230" s="13"/>
      <c r="Y230" s="13"/>
      <c r="Z230" s="13"/>
      <c r="AA230" s="14"/>
      <c r="AB230" s="90" t="s">
        <v>1895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1909</v>
      </c>
      <c r="X231" s="13"/>
      <c r="Y231" s="13"/>
      <c r="Z231" s="13"/>
      <c r="AA231" s="14"/>
      <c r="AB231" s="90" t="s">
        <v>1895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1910</v>
      </c>
      <c r="X232" s="13"/>
      <c r="Y232" s="13"/>
      <c r="Z232" s="13"/>
      <c r="AA232" s="14"/>
      <c r="AB232" s="90" t="s">
        <v>1623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1911</v>
      </c>
      <c r="X233" s="13"/>
      <c r="Y233" s="13"/>
      <c r="Z233" s="13"/>
      <c r="AA233" s="14"/>
      <c r="AB233" s="90" t="s">
        <v>1623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1912</v>
      </c>
      <c r="X234" s="13"/>
      <c r="Y234" s="13"/>
      <c r="Z234" s="13"/>
      <c r="AA234" s="14"/>
      <c r="AB234" s="90" t="s">
        <v>1623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1913</v>
      </c>
      <c r="X235" s="13"/>
      <c r="Y235" s="13"/>
      <c r="Z235" s="13"/>
      <c r="AA235" s="14"/>
      <c r="AB235" s="90" t="s">
        <v>1623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1914</v>
      </c>
      <c r="X236" s="13"/>
      <c r="Y236" s="13"/>
      <c r="Z236" s="13"/>
      <c r="AA236" s="14"/>
      <c r="AB236" s="90" t="s">
        <v>1623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1915</v>
      </c>
      <c r="X237" s="13"/>
      <c r="Y237" s="13"/>
      <c r="Z237" s="13"/>
      <c r="AA237" s="14"/>
      <c r="AB237" s="90" t="s">
        <v>1623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1916</v>
      </c>
      <c r="X238" s="13"/>
      <c r="Y238" s="13"/>
      <c r="Z238" s="13"/>
      <c r="AA238" s="14"/>
      <c r="AB238" s="90" t="s">
        <v>1623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1917</v>
      </c>
      <c r="X239" s="13"/>
      <c r="Y239" s="13"/>
      <c r="Z239" s="13"/>
      <c r="AA239" s="14"/>
      <c r="AB239" s="90" t="s">
        <v>1623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1918</v>
      </c>
      <c r="X240" s="13"/>
      <c r="Y240" s="13"/>
      <c r="Z240" s="13"/>
      <c r="AA240" s="14"/>
      <c r="AB240" s="90" t="s">
        <v>1623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1919</v>
      </c>
      <c r="X241" s="13"/>
      <c r="Y241" s="13"/>
      <c r="Z241" s="13"/>
      <c r="AA241" s="14"/>
      <c r="AB241" s="90" t="s">
        <v>1623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1920</v>
      </c>
      <c r="X242" s="13"/>
      <c r="Y242" s="13"/>
      <c r="Z242" s="13"/>
      <c r="AA242" s="14"/>
      <c r="AB242" s="90" t="s">
        <v>1623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1921</v>
      </c>
      <c r="X243" s="13"/>
      <c r="Y243" s="13"/>
      <c r="Z243" s="13"/>
      <c r="AA243" s="14"/>
      <c r="AB243" s="90" t="s">
        <v>1922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1923</v>
      </c>
      <c r="X244" s="13"/>
      <c r="Y244" s="13"/>
      <c r="Z244" s="13"/>
      <c r="AA244" s="14"/>
      <c r="AB244" s="90" t="s">
        <v>1922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1924</v>
      </c>
      <c r="X245" s="13"/>
      <c r="Y245" s="13"/>
      <c r="Z245" s="13"/>
      <c r="AA245" s="14"/>
      <c r="AB245" s="90" t="s">
        <v>1922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1925</v>
      </c>
      <c r="X246" s="13"/>
      <c r="Y246" s="13"/>
      <c r="Z246" s="13"/>
      <c r="AA246" s="14"/>
      <c r="AB246" s="90" t="s">
        <v>1922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1926</v>
      </c>
      <c r="X247" s="13"/>
      <c r="Y247" s="13"/>
      <c r="Z247" s="13"/>
      <c r="AA247" s="14"/>
      <c r="AB247" s="90" t="s">
        <v>1927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1928</v>
      </c>
      <c r="X248" s="13"/>
      <c r="Y248" s="13"/>
      <c r="Z248" s="13"/>
      <c r="AA248" s="14"/>
      <c r="AB248" s="90" t="s">
        <v>1929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1930</v>
      </c>
      <c r="X249" s="13"/>
      <c r="Y249" s="13"/>
      <c r="Z249" s="13"/>
      <c r="AA249" s="14"/>
      <c r="AB249" s="90" t="s">
        <v>1929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1931</v>
      </c>
      <c r="X250" s="13"/>
      <c r="Y250" s="13"/>
      <c r="Z250" s="13"/>
      <c r="AA250" s="14"/>
      <c r="AB250" s="90" t="s">
        <v>1929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1932</v>
      </c>
      <c r="X251" s="13"/>
      <c r="Y251" s="13"/>
      <c r="Z251" s="13"/>
      <c r="AA251" s="14"/>
      <c r="AB251" s="90" t="s">
        <v>1933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1934</v>
      </c>
      <c r="X252" s="13"/>
      <c r="Y252" s="13"/>
      <c r="Z252" s="13"/>
      <c r="AA252" s="14"/>
      <c r="AB252" s="90" t="s">
        <v>1933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1935</v>
      </c>
      <c r="X253" s="13"/>
      <c r="Y253" s="13"/>
      <c r="Z253" s="13"/>
      <c r="AA253" s="14"/>
      <c r="AB253" s="90" t="s">
        <v>1936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1937</v>
      </c>
      <c r="X254" s="13"/>
      <c r="Y254" s="13"/>
      <c r="Z254" s="13"/>
      <c r="AA254" s="14"/>
      <c r="AB254" s="90" t="s">
        <v>1936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1938</v>
      </c>
      <c r="X255" s="13"/>
      <c r="Y255" s="13"/>
      <c r="Z255" s="13"/>
      <c r="AA255" s="14"/>
      <c r="AB255" s="90" t="s">
        <v>1936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1939</v>
      </c>
      <c r="X256" s="13"/>
      <c r="Y256" s="13"/>
      <c r="Z256" s="13"/>
      <c r="AA256" s="14"/>
      <c r="AB256" s="90" t="s">
        <v>1940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1941</v>
      </c>
      <c r="X257" s="13"/>
      <c r="Y257" s="13"/>
      <c r="Z257" s="13"/>
      <c r="AA257" s="14"/>
      <c r="AB257" s="90" t="s">
        <v>1940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1942</v>
      </c>
      <c r="X258" s="13"/>
      <c r="Y258" s="13"/>
      <c r="Z258" s="13"/>
      <c r="AA258" s="14"/>
      <c r="AB258" s="90" t="s">
        <v>1943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1944</v>
      </c>
      <c r="X259" s="13"/>
      <c r="Y259" s="13"/>
      <c r="Z259" s="13"/>
      <c r="AA259" s="14"/>
      <c r="AB259" s="90" t="s">
        <v>1943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1945</v>
      </c>
      <c r="X260" s="13"/>
      <c r="Y260" s="13"/>
      <c r="Z260" s="13"/>
      <c r="AA260" s="14"/>
      <c r="AB260" s="90" t="s">
        <v>1943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1946</v>
      </c>
      <c r="X261" s="13"/>
      <c r="Y261" s="13"/>
      <c r="Z261" s="13"/>
      <c r="AA261" s="14"/>
      <c r="AB261" s="90" t="s">
        <v>1947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1948</v>
      </c>
      <c r="X262" s="13"/>
      <c r="Y262" s="13"/>
      <c r="Z262" s="13"/>
      <c r="AA262" s="14"/>
      <c r="AB262" s="90" t="s">
        <v>1947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1949</v>
      </c>
      <c r="X263" s="13"/>
      <c r="Y263" s="13"/>
      <c r="Z263" s="13"/>
      <c r="AA263" s="14"/>
      <c r="AB263" s="90" t="s">
        <v>1947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1950</v>
      </c>
      <c r="X264" s="13"/>
      <c r="Y264" s="13"/>
      <c r="Z264" s="13"/>
      <c r="AA264" s="14"/>
      <c r="AB264" s="90" t="s">
        <v>1951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1952</v>
      </c>
      <c r="X265" s="13"/>
      <c r="Y265" s="13"/>
      <c r="Z265" s="13"/>
      <c r="AA265" s="14"/>
      <c r="AB265" s="90" t="s">
        <v>1951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1953</v>
      </c>
      <c r="X266" s="13"/>
      <c r="Y266" s="13"/>
      <c r="Z266" s="13"/>
      <c r="AA266" s="14"/>
      <c r="AB266" s="90" t="s">
        <v>1954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1955</v>
      </c>
      <c r="X267" s="13"/>
      <c r="Y267" s="13"/>
      <c r="Z267" s="13"/>
      <c r="AA267" s="14"/>
      <c r="AB267" s="90" t="s">
        <v>1956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1957</v>
      </c>
      <c r="X268" s="13"/>
      <c r="Y268" s="13"/>
      <c r="Z268" s="13"/>
      <c r="AA268" s="14"/>
      <c r="AB268" s="90" t="s">
        <v>1956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1958</v>
      </c>
      <c r="X269" s="13"/>
      <c r="Y269" s="13"/>
      <c r="Z269" s="13"/>
      <c r="AA269" s="14"/>
      <c r="AB269" s="90" t="s">
        <v>1956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1959</v>
      </c>
      <c r="X270" s="13"/>
      <c r="Y270" s="13"/>
      <c r="Z270" s="13"/>
      <c r="AA270" s="14"/>
      <c r="AB270" s="90" t="s">
        <v>1625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1960</v>
      </c>
      <c r="X271" s="13"/>
      <c r="Y271" s="13"/>
      <c r="Z271" s="13"/>
      <c r="AA271" s="14"/>
      <c r="AB271" s="90" t="s">
        <v>1625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1961</v>
      </c>
      <c r="X272" s="13"/>
      <c r="Y272" s="13"/>
      <c r="Z272" s="13"/>
      <c r="AA272" s="14"/>
      <c r="AB272" s="90" t="s">
        <v>1625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1962</v>
      </c>
      <c r="X273" s="13"/>
      <c r="Y273" s="13"/>
      <c r="Z273" s="13"/>
      <c r="AA273" s="14"/>
      <c r="AB273" s="90" t="s">
        <v>1625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1963</v>
      </c>
      <c r="X274" s="13"/>
      <c r="Y274" s="13"/>
      <c r="Z274" s="13"/>
      <c r="AA274" s="14"/>
      <c r="AB274" s="90" t="s">
        <v>1625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1964</v>
      </c>
      <c r="X275" s="13"/>
      <c r="Y275" s="13"/>
      <c r="Z275" s="13"/>
      <c r="AA275" s="14"/>
      <c r="AB275" s="90" t="s">
        <v>1625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1624</v>
      </c>
      <c r="X276" s="13"/>
      <c r="Y276" s="13"/>
      <c r="Z276" s="13"/>
      <c r="AA276" s="14"/>
      <c r="AB276" s="90" t="s">
        <v>1625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1965</v>
      </c>
      <c r="X277" s="13"/>
      <c r="Y277" s="13"/>
      <c r="Z277" s="13"/>
      <c r="AA277" s="14"/>
      <c r="AB277" s="90" t="s">
        <v>1626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1966</v>
      </c>
      <c r="X278" s="13"/>
      <c r="Y278" s="13"/>
      <c r="Z278" s="13"/>
      <c r="AA278" s="14"/>
      <c r="AB278" s="90" t="s">
        <v>1626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1967</v>
      </c>
      <c r="X279" s="13"/>
      <c r="Y279" s="13"/>
      <c r="Z279" s="13"/>
      <c r="AA279" s="14"/>
      <c r="AB279" s="90" t="s">
        <v>1626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1968</v>
      </c>
      <c r="X280" s="13"/>
      <c r="Y280" s="13"/>
      <c r="Z280" s="13"/>
      <c r="AA280" s="14"/>
      <c r="AB280" s="90" t="s">
        <v>1626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1969</v>
      </c>
      <c r="X281" s="13"/>
      <c r="Y281" s="13"/>
      <c r="Z281" s="13"/>
      <c r="AA281" s="14"/>
      <c r="AB281" s="90" t="s">
        <v>1626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1970</v>
      </c>
      <c r="X282" s="13"/>
      <c r="Y282" s="13"/>
      <c r="Z282" s="13"/>
      <c r="AA282" s="14"/>
      <c r="AB282" s="90" t="s">
        <v>1626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1971</v>
      </c>
      <c r="X283" s="13"/>
      <c r="Y283" s="13"/>
      <c r="Z283" s="13"/>
      <c r="AA283" s="14"/>
      <c r="AB283" s="90" t="s">
        <v>1626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1972</v>
      </c>
      <c r="X284" s="13"/>
      <c r="Y284" s="13"/>
      <c r="Z284" s="13"/>
      <c r="AA284" s="14"/>
      <c r="AB284" s="90" t="s">
        <v>1626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1973</v>
      </c>
      <c r="X285" s="13"/>
      <c r="Y285" s="13"/>
      <c r="Z285" s="13"/>
      <c r="AA285" s="14"/>
      <c r="AB285" s="90" t="s">
        <v>1626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1974</v>
      </c>
      <c r="X286" s="13"/>
      <c r="Y286" s="13"/>
      <c r="Z286" s="13"/>
      <c r="AA286" s="14"/>
      <c r="AB286" s="90" t="s">
        <v>1626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1975</v>
      </c>
      <c r="X287" s="13"/>
      <c r="Y287" s="13"/>
      <c r="Z287" s="13"/>
      <c r="AA287" s="14"/>
      <c r="AB287" s="90" t="s">
        <v>1626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1976</v>
      </c>
      <c r="X288" s="13"/>
      <c r="Y288" s="13"/>
      <c r="Z288" s="13"/>
      <c r="AA288" s="14"/>
      <c r="AB288" s="90" t="s">
        <v>1626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1977</v>
      </c>
      <c r="X289" s="13"/>
      <c r="Y289" s="13"/>
      <c r="Z289" s="13"/>
      <c r="AA289" s="14"/>
      <c r="AB289" s="90" t="s">
        <v>1626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1978</v>
      </c>
      <c r="X290" s="13"/>
      <c r="Y290" s="13"/>
      <c r="Z290" s="13"/>
      <c r="AA290" s="14"/>
      <c r="AB290" s="90" t="s">
        <v>1626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1979</v>
      </c>
      <c r="X291" s="13"/>
      <c r="Y291" s="13"/>
      <c r="Z291" s="13"/>
      <c r="AA291" s="14"/>
      <c r="AB291" s="90" t="s">
        <v>1626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1980</v>
      </c>
      <c r="X292" s="13"/>
      <c r="Y292" s="13"/>
      <c r="Z292" s="13"/>
      <c r="AA292" s="14"/>
      <c r="AB292" s="90" t="s">
        <v>1626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1981</v>
      </c>
      <c r="X293" s="13"/>
      <c r="Y293" s="13"/>
      <c r="Z293" s="13"/>
      <c r="AA293" s="14"/>
      <c r="AB293" s="90" t="s">
        <v>1626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1982</v>
      </c>
      <c r="X294" s="13"/>
      <c r="Y294" s="13"/>
      <c r="Z294" s="13"/>
      <c r="AA294" s="14"/>
      <c r="AB294" s="90" t="s">
        <v>1626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1983</v>
      </c>
      <c r="X295" s="13"/>
      <c r="Y295" s="13"/>
      <c r="Z295" s="13"/>
      <c r="AA295" s="14"/>
      <c r="AB295" s="90" t="s">
        <v>1984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1985</v>
      </c>
      <c r="X296" s="13"/>
      <c r="Y296" s="13"/>
      <c r="Z296" s="13"/>
      <c r="AA296" s="14"/>
      <c r="AB296" s="90" t="s">
        <v>1984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1986</v>
      </c>
      <c r="X297" s="13"/>
      <c r="Y297" s="13"/>
      <c r="Z297" s="13"/>
      <c r="AA297" s="14"/>
      <c r="AB297" s="90" t="s">
        <v>1984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1987</v>
      </c>
      <c r="X298" s="13"/>
      <c r="Y298" s="13"/>
      <c r="Z298" s="13"/>
      <c r="AA298" s="14"/>
      <c r="AB298" s="90" t="s">
        <v>1988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1989</v>
      </c>
      <c r="X299" s="13"/>
      <c r="Y299" s="13"/>
      <c r="Z299" s="13"/>
      <c r="AA299" s="14"/>
      <c r="AB299" s="90" t="s">
        <v>1988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1990</v>
      </c>
      <c r="X300" s="13"/>
      <c r="Y300" s="13"/>
      <c r="Z300" s="13"/>
      <c r="AA300" s="14"/>
      <c r="AB300" s="90" t="s">
        <v>1627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1991</v>
      </c>
      <c r="X301" s="13"/>
      <c r="Y301" s="13"/>
      <c r="Z301" s="13"/>
      <c r="AA301" s="14"/>
      <c r="AB301" s="90" t="s">
        <v>1627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1992</v>
      </c>
      <c r="X302" s="13"/>
      <c r="Y302" s="13"/>
      <c r="Z302" s="13"/>
      <c r="AA302" s="14"/>
      <c r="AB302" s="90" t="s">
        <v>1627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1993</v>
      </c>
      <c r="X303" s="13"/>
      <c r="Y303" s="13"/>
      <c r="Z303" s="13"/>
      <c r="AA303" s="14"/>
      <c r="AB303" s="90" t="s">
        <v>1994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1995</v>
      </c>
      <c r="X304" s="13"/>
      <c r="Y304" s="13"/>
      <c r="Z304" s="13"/>
      <c r="AA304" s="14"/>
      <c r="AB304" s="90" t="s">
        <v>1996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1997</v>
      </c>
      <c r="X305" s="13"/>
      <c r="Y305" s="13"/>
      <c r="Z305" s="13"/>
      <c r="AA305" s="14"/>
      <c r="AB305" s="90" t="s">
        <v>1996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1998</v>
      </c>
      <c r="X306" s="13"/>
      <c r="Y306" s="13"/>
      <c r="Z306" s="13"/>
      <c r="AA306" s="14"/>
      <c r="AB306" s="90" t="s">
        <v>1996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1999</v>
      </c>
      <c r="X307" s="13"/>
      <c r="Y307" s="13"/>
      <c r="Z307" s="13"/>
      <c r="AA307" s="14"/>
      <c r="AB307" s="90" t="s">
        <v>1996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2000</v>
      </c>
      <c r="X308" s="13"/>
      <c r="Y308" s="13"/>
      <c r="Z308" s="13"/>
      <c r="AA308" s="14"/>
      <c r="AB308" s="90" t="s">
        <v>1996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2001</v>
      </c>
      <c r="X309" s="13"/>
      <c r="Y309" s="13"/>
      <c r="Z309" s="13"/>
      <c r="AA309" s="14"/>
      <c r="AB309" s="90" t="s">
        <v>1996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2002</v>
      </c>
      <c r="X310" s="13"/>
      <c r="Y310" s="13"/>
      <c r="Z310" s="13"/>
      <c r="AA310" s="14"/>
      <c r="AB310" s="90" t="s">
        <v>1996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2003</v>
      </c>
      <c r="X311" s="13"/>
      <c r="Y311" s="13"/>
      <c r="Z311" s="13"/>
      <c r="AA311" s="14"/>
      <c r="AB311" s="90" t="s">
        <v>1996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2004</v>
      </c>
      <c r="X312" s="13"/>
      <c r="Y312" s="13"/>
      <c r="Z312" s="13"/>
      <c r="AA312" s="14"/>
      <c r="AB312" s="90" t="s">
        <v>2005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2006</v>
      </c>
      <c r="X313" s="13"/>
      <c r="Y313" s="13"/>
      <c r="Z313" s="13"/>
      <c r="AA313" s="14"/>
      <c r="AB313" s="90" t="s">
        <v>1629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2007</v>
      </c>
      <c r="X314" s="13"/>
      <c r="Y314" s="13"/>
      <c r="Z314" s="13"/>
      <c r="AA314" s="14"/>
      <c r="AB314" s="90" t="s">
        <v>1629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1630</v>
      </c>
      <c r="X315" s="13"/>
      <c r="Y315" s="13"/>
      <c r="Z315" s="13"/>
      <c r="AA315" s="14"/>
      <c r="AB315" s="90" t="s">
        <v>1629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1628</v>
      </c>
      <c r="X316" s="13"/>
      <c r="Y316" s="13"/>
      <c r="Z316" s="13"/>
      <c r="AA316" s="14"/>
      <c r="AB316" s="90" t="s">
        <v>1629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2008</v>
      </c>
      <c r="X317" s="13"/>
      <c r="Y317" s="13"/>
      <c r="Z317" s="13"/>
      <c r="AA317" s="14"/>
      <c r="AB317" s="90" t="s">
        <v>1629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2009</v>
      </c>
      <c r="X318" s="13"/>
      <c r="Y318" s="13"/>
      <c r="Z318" s="13"/>
      <c r="AA318" s="14"/>
      <c r="AB318" s="90" t="s">
        <v>1631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2010</v>
      </c>
      <c r="X319" s="13"/>
      <c r="Y319" s="13"/>
      <c r="Z319" s="13"/>
      <c r="AA319" s="14"/>
      <c r="AB319" s="90" t="s">
        <v>1631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2011</v>
      </c>
      <c r="X320" s="13"/>
      <c r="Y320" s="13"/>
      <c r="Z320" s="13"/>
      <c r="AA320" s="14"/>
      <c r="AB320" s="90" t="s">
        <v>1631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1634</v>
      </c>
      <c r="X321" s="13"/>
      <c r="Y321" s="13"/>
      <c r="Z321" s="13"/>
      <c r="AA321" s="14"/>
      <c r="AB321" s="90" t="s">
        <v>1633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2012</v>
      </c>
      <c r="X322" s="13"/>
      <c r="Y322" s="13"/>
      <c r="Z322" s="13"/>
      <c r="AA322" s="14"/>
      <c r="AB322" s="90" t="s">
        <v>1633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2013</v>
      </c>
      <c r="X323" s="13"/>
      <c r="Y323" s="13"/>
      <c r="Z323" s="13"/>
      <c r="AA323" s="14"/>
      <c r="AB323" s="90" t="s">
        <v>1633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2014</v>
      </c>
      <c r="X324" s="13"/>
      <c r="Y324" s="13"/>
      <c r="Z324" s="13"/>
      <c r="AA324" s="14"/>
      <c r="AB324" s="90" t="s">
        <v>1633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2015</v>
      </c>
      <c r="X325" s="13"/>
      <c r="Y325" s="13"/>
      <c r="Z325" s="13"/>
      <c r="AA325" s="14"/>
      <c r="AB325" s="90" t="s">
        <v>1633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2016</v>
      </c>
      <c r="X326" s="13"/>
      <c r="Y326" s="13"/>
      <c r="Z326" s="13"/>
      <c r="AA326" s="14"/>
      <c r="AB326" s="90" t="s">
        <v>1633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2017</v>
      </c>
      <c r="X327" s="13"/>
      <c r="Y327" s="13"/>
      <c r="Z327" s="13"/>
      <c r="AA327" s="14"/>
      <c r="AB327" s="90" t="s">
        <v>1633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2018</v>
      </c>
      <c r="X328" s="13"/>
      <c r="Y328" s="13"/>
      <c r="Z328" s="13"/>
      <c r="AA328" s="14"/>
      <c r="AB328" s="90" t="s">
        <v>1633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2019</v>
      </c>
      <c r="X329" s="13"/>
      <c r="Y329" s="13"/>
      <c r="Z329" s="13"/>
      <c r="AA329" s="14"/>
      <c r="AB329" s="90" t="s">
        <v>1633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2020</v>
      </c>
      <c r="X330" s="13"/>
      <c r="Y330" s="13"/>
      <c r="Z330" s="13"/>
      <c r="AA330" s="14"/>
      <c r="AB330" s="90" t="s">
        <v>1633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2021</v>
      </c>
      <c r="X331" s="13"/>
      <c r="Y331" s="13"/>
      <c r="Z331" s="13"/>
      <c r="AA331" s="14"/>
      <c r="AB331" s="90" t="s">
        <v>1633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2022</v>
      </c>
      <c r="X332" s="13"/>
      <c r="Y332" s="13"/>
      <c r="Z332" s="13"/>
      <c r="AA332" s="14"/>
      <c r="AB332" s="90" t="s">
        <v>1633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2023</v>
      </c>
      <c r="X333" s="13"/>
      <c r="Y333" s="13"/>
      <c r="Z333" s="13"/>
      <c r="AA333" s="14"/>
      <c r="AB333" s="90" t="s">
        <v>1633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2024</v>
      </c>
      <c r="X334" s="13"/>
      <c r="Y334" s="13"/>
      <c r="Z334" s="13"/>
      <c r="AA334" s="14"/>
      <c r="AB334" s="90" t="s">
        <v>1633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2025</v>
      </c>
      <c r="X335" s="13"/>
      <c r="Y335" s="13"/>
      <c r="Z335" s="13"/>
      <c r="AA335" s="14"/>
      <c r="AB335" s="90" t="s">
        <v>1633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2026</v>
      </c>
      <c r="X336" s="13"/>
      <c r="Y336" s="13"/>
      <c r="Z336" s="13"/>
      <c r="AA336" s="14"/>
      <c r="AB336" s="90" t="s">
        <v>1633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2027</v>
      </c>
      <c r="X337" s="13"/>
      <c r="Y337" s="13"/>
      <c r="Z337" s="13"/>
      <c r="AA337" s="14"/>
      <c r="AB337" s="90" t="s">
        <v>1633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1632</v>
      </c>
      <c r="X338" s="13"/>
      <c r="Y338" s="13"/>
      <c r="Z338" s="13"/>
      <c r="AA338" s="14"/>
      <c r="AB338" s="90" t="s">
        <v>1633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2028</v>
      </c>
      <c r="X339" s="13"/>
      <c r="Y339" s="13"/>
      <c r="Z339" s="13"/>
      <c r="AA339" s="14"/>
      <c r="AB339" s="90" t="s">
        <v>1636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2029</v>
      </c>
      <c r="X340" s="13"/>
      <c r="Y340" s="13"/>
      <c r="Z340" s="13"/>
      <c r="AA340" s="14"/>
      <c r="AB340" s="90" t="s">
        <v>1636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2030</v>
      </c>
      <c r="X341" s="13"/>
      <c r="Y341" s="13"/>
      <c r="Z341" s="13"/>
      <c r="AA341" s="14"/>
      <c r="AB341" s="90" t="s">
        <v>1636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2031</v>
      </c>
      <c r="X342" s="13"/>
      <c r="Y342" s="13"/>
      <c r="Z342" s="13"/>
      <c r="AA342" s="14"/>
      <c r="AB342" s="90" t="s">
        <v>1636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1635</v>
      </c>
      <c r="X343" s="13"/>
      <c r="Y343" s="13"/>
      <c r="Z343" s="13"/>
      <c r="AA343" s="14"/>
      <c r="AB343" s="90" t="s">
        <v>1636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2032</v>
      </c>
      <c r="X344" s="13"/>
      <c r="Y344" s="13"/>
      <c r="Z344" s="13"/>
      <c r="AA344" s="14"/>
      <c r="AB344" s="90" t="s">
        <v>2033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2034</v>
      </c>
      <c r="X345" s="13"/>
      <c r="Y345" s="13"/>
      <c r="Z345" s="13"/>
      <c r="AA345" s="14"/>
      <c r="AB345" s="90" t="s">
        <v>2033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2035</v>
      </c>
      <c r="X346" s="13"/>
      <c r="Y346" s="13"/>
      <c r="Z346" s="13"/>
      <c r="AA346" s="14"/>
      <c r="AB346" s="90" t="s">
        <v>2033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2036</v>
      </c>
      <c r="X347" s="13"/>
      <c r="Y347" s="13"/>
      <c r="Z347" s="13"/>
      <c r="AA347" s="14"/>
      <c r="AB347" s="90" t="s">
        <v>2033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2037</v>
      </c>
      <c r="X348" s="13"/>
      <c r="Y348" s="13"/>
      <c r="Z348" s="13"/>
      <c r="AA348" s="14"/>
      <c r="AB348" s="90" t="s">
        <v>2286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2038</v>
      </c>
      <c r="X349" s="13"/>
      <c r="Y349" s="13"/>
      <c r="Z349" s="13"/>
      <c r="AA349" s="14"/>
      <c r="AB349" s="90" t="s">
        <v>2039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2040</v>
      </c>
      <c r="X350" s="13"/>
      <c r="Y350" s="13"/>
      <c r="Z350" s="13"/>
      <c r="AA350" s="14"/>
      <c r="AB350" s="90" t="s">
        <v>2039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2041</v>
      </c>
      <c r="X351" s="13"/>
      <c r="Y351" s="13"/>
      <c r="Z351" s="13"/>
      <c r="AA351" s="14"/>
      <c r="AB351" s="90" t="s">
        <v>2039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2042</v>
      </c>
      <c r="X352" s="13"/>
      <c r="Y352" s="13"/>
      <c r="Z352" s="13"/>
      <c r="AA352" s="14"/>
      <c r="AB352" s="90" t="s">
        <v>2039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2043</v>
      </c>
      <c r="X353" s="13"/>
      <c r="Y353" s="13"/>
      <c r="Z353" s="13"/>
      <c r="AA353" s="14"/>
      <c r="AB353" s="90" t="s">
        <v>2044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2045</v>
      </c>
      <c r="X354" s="13"/>
      <c r="Y354" s="13"/>
      <c r="Z354" s="13"/>
      <c r="AA354" s="14"/>
      <c r="AB354" s="90" t="s">
        <v>2044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2046</v>
      </c>
      <c r="X355" s="13"/>
      <c r="Y355" s="13"/>
      <c r="Z355" s="13"/>
      <c r="AA355" s="14"/>
      <c r="AB355" s="90" t="s">
        <v>2047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2048</v>
      </c>
      <c r="X356" s="13"/>
      <c r="Y356" s="13"/>
      <c r="Z356" s="13"/>
      <c r="AA356" s="14"/>
      <c r="AB356" s="90" t="s">
        <v>2049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2050</v>
      </c>
      <c r="X357" s="13"/>
      <c r="Y357" s="13"/>
      <c r="Z357" s="13"/>
      <c r="AA357" s="14"/>
      <c r="AB357" s="90" t="s">
        <v>2049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2051</v>
      </c>
      <c r="X358" s="13"/>
      <c r="Y358" s="13"/>
      <c r="Z358" s="13"/>
      <c r="AA358" s="14"/>
      <c r="AB358" s="90" t="s">
        <v>2049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2052</v>
      </c>
      <c r="X359" s="13"/>
      <c r="Y359" s="13"/>
      <c r="Z359" s="13"/>
      <c r="AA359" s="14"/>
      <c r="AB359" s="90" t="s">
        <v>2049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2053</v>
      </c>
      <c r="X360" s="13"/>
      <c r="Y360" s="13"/>
      <c r="Z360" s="13"/>
      <c r="AA360" s="14"/>
      <c r="AB360" s="90" t="s">
        <v>2049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2054</v>
      </c>
      <c r="X361" s="13"/>
      <c r="Y361" s="13"/>
      <c r="Z361" s="13"/>
      <c r="AA361" s="14"/>
      <c r="AB361" s="90" t="s">
        <v>2055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2056</v>
      </c>
      <c r="X362" s="13"/>
      <c r="Y362" s="13"/>
      <c r="Z362" s="13"/>
      <c r="AA362" s="14"/>
      <c r="AB362" s="90" t="s">
        <v>2057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2058</v>
      </c>
      <c r="X363" s="13"/>
      <c r="Y363" s="13"/>
      <c r="Z363" s="13"/>
      <c r="AA363" s="14"/>
      <c r="AB363" s="90" t="s">
        <v>1637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2059</v>
      </c>
      <c r="X364" s="13"/>
      <c r="Y364" s="13"/>
      <c r="Z364" s="13"/>
      <c r="AA364" s="14"/>
      <c r="AB364" s="90" t="s">
        <v>1637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2060</v>
      </c>
      <c r="X365" s="13"/>
      <c r="Y365" s="13"/>
      <c r="Z365" s="13"/>
      <c r="AA365" s="14"/>
      <c r="AB365" s="90" t="s">
        <v>1637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2061</v>
      </c>
      <c r="X366" s="13"/>
      <c r="Y366" s="13"/>
      <c r="Z366" s="13"/>
      <c r="AA366" s="14"/>
      <c r="AB366" s="90" t="s">
        <v>1637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2062</v>
      </c>
      <c r="X367" s="13"/>
      <c r="Y367" s="13"/>
      <c r="Z367" s="13"/>
      <c r="AA367" s="14"/>
      <c r="AB367" s="90" t="s">
        <v>1637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2063</v>
      </c>
      <c r="X368" s="13"/>
      <c r="Y368" s="13"/>
      <c r="Z368" s="13"/>
      <c r="AA368" s="14"/>
      <c r="AB368" s="90" t="s">
        <v>1637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2064</v>
      </c>
      <c r="X369" s="13"/>
      <c r="Y369" s="13"/>
      <c r="Z369" s="13"/>
      <c r="AA369" s="14"/>
      <c r="AB369" s="90" t="s">
        <v>1637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2065</v>
      </c>
      <c r="X370" s="13"/>
      <c r="Y370" s="13"/>
      <c r="Z370" s="13"/>
      <c r="AA370" s="14"/>
      <c r="AB370" s="90" t="s">
        <v>1637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2066</v>
      </c>
      <c r="X371" s="13"/>
      <c r="Y371" s="13"/>
      <c r="Z371" s="13"/>
      <c r="AA371" s="14"/>
      <c r="AB371" s="90" t="s">
        <v>1637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2067</v>
      </c>
      <c r="X372" s="13"/>
      <c r="Y372" s="13"/>
      <c r="Z372" s="13"/>
      <c r="AA372" s="14"/>
      <c r="AB372" s="90" t="s">
        <v>1637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2068</v>
      </c>
      <c r="X373" s="13"/>
      <c r="Y373" s="13"/>
      <c r="Z373" s="13"/>
      <c r="AA373" s="14"/>
      <c r="AB373" s="90" t="s">
        <v>1637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2069</v>
      </c>
      <c r="X374" s="13"/>
      <c r="Y374" s="13"/>
      <c r="Z374" s="13"/>
      <c r="AA374" s="14"/>
      <c r="AB374" s="90" t="s">
        <v>1637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2070</v>
      </c>
      <c r="X375" s="13"/>
      <c r="Y375" s="13"/>
      <c r="Z375" s="13"/>
      <c r="AA375" s="14"/>
      <c r="AB375" s="90" t="s">
        <v>1637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2071</v>
      </c>
      <c r="X376" s="13"/>
      <c r="Y376" s="13"/>
      <c r="Z376" s="13"/>
      <c r="AA376" s="14"/>
      <c r="AB376" s="90" t="s">
        <v>1637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2072</v>
      </c>
      <c r="X377" s="13"/>
      <c r="Y377" s="13"/>
      <c r="Z377" s="13"/>
      <c r="AA377" s="14"/>
      <c r="AB377" s="90" t="s">
        <v>1637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2073</v>
      </c>
      <c r="X378" s="13"/>
      <c r="Y378" s="13"/>
      <c r="Z378" s="13"/>
      <c r="AA378" s="14"/>
      <c r="AB378" s="90" t="s">
        <v>1637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2074</v>
      </c>
      <c r="X379" s="13"/>
      <c r="Y379" s="13"/>
      <c r="Z379" s="13"/>
      <c r="AA379" s="14"/>
      <c r="AB379" s="90" t="s">
        <v>1637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2075</v>
      </c>
      <c r="X380" s="13"/>
      <c r="Y380" s="13"/>
      <c r="Z380" s="13"/>
      <c r="AA380" s="14"/>
      <c r="AB380" s="90" t="s">
        <v>1638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2076</v>
      </c>
      <c r="X381" s="13"/>
      <c r="Y381" s="13"/>
      <c r="Z381" s="13"/>
      <c r="AA381" s="14"/>
      <c r="AB381" s="90" t="s">
        <v>1638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2077</v>
      </c>
      <c r="X382" s="13"/>
      <c r="Y382" s="13"/>
      <c r="Z382" s="13"/>
      <c r="AA382" s="14"/>
      <c r="AB382" s="90" t="s">
        <v>1638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2078</v>
      </c>
      <c r="X383" s="13"/>
      <c r="Y383" s="13"/>
      <c r="Z383" s="13"/>
      <c r="AA383" s="14"/>
      <c r="AB383" s="90" t="s">
        <v>1638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1639</v>
      </c>
      <c r="X384" s="13"/>
      <c r="Y384" s="13"/>
      <c r="Z384" s="13"/>
      <c r="AA384" s="14"/>
      <c r="AB384" s="90" t="s">
        <v>1640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2079</v>
      </c>
      <c r="X385" s="13"/>
      <c r="Y385" s="13"/>
      <c r="Z385" s="13"/>
      <c r="AA385" s="14"/>
      <c r="AB385" s="90" t="s">
        <v>2080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2081</v>
      </c>
      <c r="X386" s="13"/>
      <c r="Y386" s="13"/>
      <c r="Z386" s="13"/>
      <c r="AA386" s="14"/>
      <c r="AB386" s="90" t="s">
        <v>2080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2082</v>
      </c>
      <c r="X387" s="13"/>
      <c r="Y387" s="13"/>
      <c r="Z387" s="13"/>
      <c r="AA387" s="14"/>
      <c r="AB387" s="90" t="s">
        <v>2083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2084</v>
      </c>
      <c r="X388" s="13"/>
      <c r="Y388" s="13"/>
      <c r="Z388" s="13"/>
      <c r="AA388" s="14"/>
      <c r="AB388" s="90" t="s">
        <v>1641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2085</v>
      </c>
      <c r="X389" s="13"/>
      <c r="Y389" s="13"/>
      <c r="Z389" s="13"/>
      <c r="AA389" s="14"/>
      <c r="AB389" s="90" t="s">
        <v>1641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2086</v>
      </c>
      <c r="X390" s="13"/>
      <c r="Y390" s="13"/>
      <c r="Z390" s="13"/>
      <c r="AA390" s="14"/>
      <c r="AB390" s="90" t="s">
        <v>1641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2087</v>
      </c>
      <c r="X391" s="13"/>
      <c r="Y391" s="13"/>
      <c r="Z391" s="13"/>
      <c r="AA391" s="14"/>
      <c r="AB391" s="90" t="s">
        <v>1641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2088</v>
      </c>
      <c r="X392" s="13"/>
      <c r="Y392" s="13"/>
      <c r="Z392" s="13"/>
      <c r="AA392" s="14"/>
      <c r="AB392" s="90" t="s">
        <v>1641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2089</v>
      </c>
      <c r="X393" s="13"/>
      <c r="Y393" s="13"/>
      <c r="Z393" s="13"/>
      <c r="AA393" s="14"/>
      <c r="AB393" s="90" t="s">
        <v>1641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2090</v>
      </c>
      <c r="X394" s="13"/>
      <c r="Y394" s="13"/>
      <c r="Z394" s="13"/>
      <c r="AA394" s="14"/>
      <c r="AB394" s="90" t="s">
        <v>1641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2091</v>
      </c>
      <c r="X395" s="13"/>
      <c r="Y395" s="13"/>
      <c r="Z395" s="13"/>
      <c r="AA395" s="14"/>
      <c r="AB395" s="90" t="s">
        <v>1641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2092</v>
      </c>
      <c r="X396" s="13"/>
      <c r="Y396" s="13"/>
      <c r="Z396" s="13"/>
      <c r="AA396" s="14"/>
      <c r="AB396" s="90" t="s">
        <v>1641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2093</v>
      </c>
      <c r="X397" s="13"/>
      <c r="Y397" s="13"/>
      <c r="Z397" s="13"/>
      <c r="AA397" s="14"/>
      <c r="AB397" s="90" t="s">
        <v>1641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2094</v>
      </c>
      <c r="X398" s="13"/>
      <c r="Y398" s="13"/>
      <c r="Z398" s="13"/>
      <c r="AA398" s="14"/>
      <c r="AB398" s="90" t="s">
        <v>1641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2095</v>
      </c>
      <c r="X399" s="13"/>
      <c r="Y399" s="13"/>
      <c r="Z399" s="13"/>
      <c r="AA399" s="14"/>
      <c r="AB399" s="90" t="s">
        <v>1641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2096</v>
      </c>
      <c r="X400" s="13"/>
      <c r="Y400" s="13"/>
      <c r="Z400" s="13"/>
      <c r="AA400" s="14"/>
      <c r="AB400" s="90" t="s">
        <v>1641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2097</v>
      </c>
      <c r="X401" s="13"/>
      <c r="Y401" s="13"/>
      <c r="Z401" s="13"/>
      <c r="AA401" s="14"/>
      <c r="AB401" s="90" t="s">
        <v>1641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2098</v>
      </c>
      <c r="X402" s="13"/>
      <c r="Y402" s="13"/>
      <c r="Z402" s="13"/>
      <c r="AA402" s="14"/>
      <c r="AB402" s="90" t="s">
        <v>1641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2099</v>
      </c>
      <c r="X403" s="13"/>
      <c r="Y403" s="13"/>
      <c r="Z403" s="13"/>
      <c r="AA403" s="14"/>
      <c r="AB403" s="90" t="s">
        <v>1641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2100</v>
      </c>
      <c r="X404" s="13"/>
      <c r="Y404" s="13"/>
      <c r="Z404" s="13"/>
      <c r="AA404" s="14"/>
      <c r="AB404" s="90" t="s">
        <v>1641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2101</v>
      </c>
      <c r="X405" s="13"/>
      <c r="Y405" s="13"/>
      <c r="Z405" s="13"/>
      <c r="AA405" s="14"/>
      <c r="AB405" s="90" t="s">
        <v>1641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2102</v>
      </c>
      <c r="X406" s="13"/>
      <c r="Y406" s="13"/>
      <c r="Z406" s="13"/>
      <c r="AA406" s="14"/>
      <c r="AB406" s="90" t="s">
        <v>1641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2103</v>
      </c>
      <c r="X407" s="13"/>
      <c r="Y407" s="13"/>
      <c r="Z407" s="13"/>
      <c r="AA407" s="14"/>
      <c r="AB407" s="90" t="s">
        <v>1641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2104</v>
      </c>
      <c r="X408" s="13"/>
      <c r="Y408" s="13"/>
      <c r="Z408" s="13"/>
      <c r="AA408" s="14"/>
      <c r="AB408" s="90" t="s">
        <v>1641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2105</v>
      </c>
      <c r="X409" s="13"/>
      <c r="Y409" s="13"/>
      <c r="Z409" s="13"/>
      <c r="AA409" s="14"/>
      <c r="AB409" s="90" t="s">
        <v>1641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2106</v>
      </c>
      <c r="X410" s="13"/>
      <c r="Y410" s="13"/>
      <c r="Z410" s="13"/>
      <c r="AA410" s="14"/>
      <c r="AB410" s="90" t="s">
        <v>1641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2107</v>
      </c>
      <c r="X411" s="13"/>
      <c r="Y411" s="13"/>
      <c r="Z411" s="13"/>
      <c r="AA411" s="14"/>
      <c r="AB411" s="90" t="s">
        <v>1641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2108</v>
      </c>
      <c r="X412" s="13"/>
      <c r="Y412" s="13"/>
      <c r="Z412" s="13"/>
      <c r="AA412" s="14"/>
      <c r="AB412" s="90" t="s">
        <v>1641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2109</v>
      </c>
      <c r="X413" s="13"/>
      <c r="Y413" s="13"/>
      <c r="Z413" s="13"/>
      <c r="AA413" s="14"/>
      <c r="AB413" s="90" t="s">
        <v>1641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2110</v>
      </c>
      <c r="X414" s="13"/>
      <c r="Y414" s="13"/>
      <c r="Z414" s="13"/>
      <c r="AA414" s="14"/>
      <c r="AB414" s="90" t="s">
        <v>1641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2111</v>
      </c>
      <c r="X415" s="13"/>
      <c r="Y415" s="13"/>
      <c r="Z415" s="13"/>
      <c r="AA415" s="14"/>
      <c r="AB415" s="90" t="s">
        <v>2112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2113</v>
      </c>
      <c r="X416" s="13"/>
      <c r="Y416" s="13"/>
      <c r="Z416" s="13"/>
      <c r="AA416" s="14"/>
      <c r="AB416" s="90" t="s">
        <v>2112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2114</v>
      </c>
      <c r="X417" s="13"/>
      <c r="Y417" s="13"/>
      <c r="Z417" s="13"/>
      <c r="AA417" s="14"/>
      <c r="AB417" s="90" t="s">
        <v>2112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2115</v>
      </c>
      <c r="X418" s="13"/>
      <c r="Y418" s="13"/>
      <c r="Z418" s="13"/>
      <c r="AA418" s="14"/>
      <c r="AB418" s="90" t="s">
        <v>2116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2117</v>
      </c>
      <c r="X419" s="13"/>
      <c r="Y419" s="13"/>
      <c r="Z419" s="13"/>
      <c r="AA419" s="14"/>
      <c r="AB419" s="90" t="s">
        <v>2118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2119</v>
      </c>
      <c r="X420" s="13"/>
      <c r="Y420" s="13"/>
      <c r="Z420" s="13"/>
      <c r="AA420" s="14"/>
      <c r="AB420" s="90" t="s">
        <v>2120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2121</v>
      </c>
      <c r="X421" s="13"/>
      <c r="Y421" s="13"/>
      <c r="Z421" s="13"/>
      <c r="AA421" s="14"/>
      <c r="AB421" s="90" t="s">
        <v>2120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2122</v>
      </c>
      <c r="X422" s="13"/>
      <c r="Y422" s="13"/>
      <c r="Z422" s="13"/>
      <c r="AA422" s="14"/>
      <c r="AB422" s="90" t="s">
        <v>2120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2123</v>
      </c>
      <c r="X423" s="13"/>
      <c r="Y423" s="13"/>
      <c r="Z423" s="13"/>
      <c r="AA423" s="14"/>
      <c r="AB423" s="90" t="s">
        <v>2120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2124</v>
      </c>
      <c r="X424" s="13"/>
      <c r="Y424" s="13"/>
      <c r="Z424" s="13"/>
      <c r="AA424" s="14"/>
      <c r="AB424" s="90" t="s">
        <v>2120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2125</v>
      </c>
      <c r="X425" s="13"/>
      <c r="Y425" s="13"/>
      <c r="Z425" s="13"/>
      <c r="AA425" s="14"/>
      <c r="AB425" s="90" t="s">
        <v>2127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2126</v>
      </c>
      <c r="X426" s="13"/>
      <c r="Y426" s="13"/>
      <c r="Z426" s="13"/>
      <c r="AA426" s="14"/>
      <c r="AB426" s="90" t="s">
        <v>2127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2128</v>
      </c>
      <c r="X427" s="13"/>
      <c r="Y427" s="13"/>
      <c r="Z427" s="13"/>
      <c r="AA427" s="14"/>
      <c r="AB427" s="90" t="s">
        <v>2129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2130</v>
      </c>
      <c r="X428" s="13"/>
      <c r="Y428" s="13"/>
      <c r="Z428" s="13"/>
      <c r="AA428" s="14"/>
      <c r="AB428" s="90" t="s">
        <v>2129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2131</v>
      </c>
      <c r="X429" s="13"/>
      <c r="Y429" s="13"/>
      <c r="Z429" s="13"/>
      <c r="AA429" s="14"/>
      <c r="AB429" s="90" t="s">
        <v>2129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2132</v>
      </c>
      <c r="X430" s="13"/>
      <c r="Y430" s="13"/>
      <c r="Z430" s="13"/>
      <c r="AA430" s="14"/>
      <c r="AB430" s="90" t="s">
        <v>2129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2133</v>
      </c>
      <c r="X431" s="13"/>
      <c r="Y431" s="13"/>
      <c r="Z431" s="13"/>
      <c r="AA431" s="14"/>
      <c r="AB431" s="90" t="s">
        <v>2129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2134</v>
      </c>
      <c r="X432" s="13"/>
      <c r="Y432" s="13"/>
      <c r="Z432" s="13"/>
      <c r="AA432" s="14"/>
      <c r="AB432" s="90" t="s">
        <v>2129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2135</v>
      </c>
      <c r="X433" s="13"/>
      <c r="Y433" s="13"/>
      <c r="Z433" s="13"/>
      <c r="AA433" s="14"/>
      <c r="AB433" s="90" t="s">
        <v>2129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2136</v>
      </c>
      <c r="X434" s="13"/>
      <c r="Y434" s="13"/>
      <c r="Z434" s="13"/>
      <c r="AA434" s="14"/>
      <c r="AB434" s="90" t="s">
        <v>2129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2137</v>
      </c>
      <c r="X435" s="13"/>
      <c r="Y435" s="13"/>
      <c r="Z435" s="13"/>
      <c r="AA435" s="14"/>
      <c r="AB435" s="90" t="s">
        <v>2129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2138</v>
      </c>
      <c r="X436" s="13"/>
      <c r="Y436" s="13"/>
      <c r="Z436" s="13"/>
      <c r="AA436" s="14"/>
      <c r="AB436" s="90" t="s">
        <v>2139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2140</v>
      </c>
      <c r="X437" s="13"/>
      <c r="Y437" s="13"/>
      <c r="Z437" s="13"/>
      <c r="AA437" s="14"/>
      <c r="AB437" s="90" t="s">
        <v>2139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2141</v>
      </c>
      <c r="X438" s="13"/>
      <c r="Y438" s="13"/>
      <c r="Z438" s="13"/>
      <c r="AA438" s="14"/>
      <c r="AB438" s="90" t="s">
        <v>2142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2143</v>
      </c>
      <c r="X439" s="13"/>
      <c r="Y439" s="13"/>
      <c r="Z439" s="13"/>
      <c r="AA439" s="14"/>
      <c r="AB439" s="90" t="s">
        <v>2142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2144</v>
      </c>
      <c r="X440" s="13"/>
      <c r="Y440" s="13"/>
      <c r="Z440" s="13"/>
      <c r="AA440" s="14"/>
      <c r="AB440" s="90" t="s">
        <v>2142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2145</v>
      </c>
      <c r="X441" s="13"/>
      <c r="Y441" s="13"/>
      <c r="Z441" s="13"/>
      <c r="AA441" s="14"/>
      <c r="AB441" s="90" t="s">
        <v>2142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2146</v>
      </c>
      <c r="X442" s="13"/>
      <c r="Y442" s="13"/>
      <c r="Z442" s="13"/>
      <c r="AA442" s="14"/>
      <c r="AB442" s="90" t="s">
        <v>2147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2148</v>
      </c>
      <c r="X443" s="13"/>
      <c r="Y443" s="13"/>
      <c r="Z443" s="13"/>
      <c r="AA443" s="14"/>
      <c r="AB443" s="90" t="s">
        <v>2147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2149</v>
      </c>
      <c r="X444" s="13"/>
      <c r="Y444" s="13"/>
      <c r="Z444" s="13"/>
      <c r="AA444" s="14"/>
      <c r="AB444" s="90" t="s">
        <v>2147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2150</v>
      </c>
      <c r="X445" s="13"/>
      <c r="Y445" s="13"/>
      <c r="Z445" s="13"/>
      <c r="AA445" s="14"/>
      <c r="AB445" s="90" t="s">
        <v>2147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2151</v>
      </c>
      <c r="X446" s="13"/>
      <c r="Y446" s="13"/>
      <c r="Z446" s="13"/>
      <c r="AA446" s="14"/>
      <c r="AB446" s="90" t="s">
        <v>2152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2153</v>
      </c>
      <c r="X447" s="13"/>
      <c r="Y447" s="13"/>
      <c r="Z447" s="13"/>
      <c r="AA447" s="14"/>
      <c r="AB447" s="90" t="s">
        <v>2152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2154</v>
      </c>
      <c r="X448" s="13"/>
      <c r="Y448" s="13"/>
      <c r="Z448" s="13"/>
      <c r="AA448" s="14"/>
      <c r="AB448" s="90" t="s">
        <v>2152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2155</v>
      </c>
      <c r="X449" s="13"/>
      <c r="Y449" s="13"/>
      <c r="Z449" s="13"/>
      <c r="AA449" s="14"/>
      <c r="AB449" s="90" t="s">
        <v>2156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2157</v>
      </c>
      <c r="X450" s="13"/>
      <c r="Y450" s="13"/>
      <c r="Z450" s="13"/>
      <c r="AA450" s="14"/>
      <c r="AB450" s="90" t="s">
        <v>2156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2158</v>
      </c>
      <c r="X451" s="13"/>
      <c r="Y451" s="13"/>
      <c r="Z451" s="13"/>
      <c r="AA451" s="14"/>
      <c r="AB451" s="90" t="s">
        <v>2156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2159</v>
      </c>
      <c r="X452" s="13"/>
      <c r="Y452" s="13"/>
      <c r="Z452" s="13"/>
      <c r="AA452" s="14"/>
      <c r="AB452" s="90" t="s">
        <v>2160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2161</v>
      </c>
      <c r="X453" s="13"/>
      <c r="Y453" s="13"/>
      <c r="Z453" s="13"/>
      <c r="AA453" s="14"/>
      <c r="AB453" s="90" t="s">
        <v>2160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2162</v>
      </c>
      <c r="X454" s="13"/>
      <c r="Y454" s="13"/>
      <c r="Z454" s="13"/>
      <c r="AA454" s="14"/>
      <c r="AB454" s="90" t="s">
        <v>2160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2163</v>
      </c>
      <c r="X455" s="13"/>
      <c r="Y455" s="13"/>
      <c r="Z455" s="13"/>
      <c r="AA455" s="14"/>
      <c r="AB455" s="90" t="s">
        <v>1642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2164</v>
      </c>
      <c r="X456" s="13"/>
      <c r="Y456" s="13"/>
      <c r="Z456" s="13"/>
      <c r="AA456" s="14"/>
      <c r="AB456" s="90" t="s">
        <v>2165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2166</v>
      </c>
      <c r="X457" s="13"/>
      <c r="Y457" s="13"/>
      <c r="Z457" s="13"/>
      <c r="AA457" s="14"/>
      <c r="AB457" s="90" t="s">
        <v>2165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2167</v>
      </c>
      <c r="X458" s="13"/>
      <c r="Y458" s="13"/>
      <c r="Z458" s="13"/>
      <c r="AA458" s="14"/>
      <c r="AB458" s="90" t="s">
        <v>2165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2168</v>
      </c>
      <c r="X459" s="13"/>
      <c r="Y459" s="13"/>
      <c r="Z459" s="13"/>
      <c r="AA459" s="14"/>
      <c r="AB459" s="90" t="s">
        <v>2165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2169</v>
      </c>
      <c r="X460" s="13"/>
      <c r="Y460" s="13"/>
      <c r="Z460" s="13"/>
      <c r="AA460" s="14"/>
      <c r="AB460" s="90" t="s">
        <v>2165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2170</v>
      </c>
      <c r="X461" s="13"/>
      <c r="Y461" s="13"/>
      <c r="Z461" s="13"/>
      <c r="AA461" s="14"/>
      <c r="AB461" s="90" t="s">
        <v>1643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2171</v>
      </c>
      <c r="X462" s="13"/>
      <c r="Y462" s="13"/>
      <c r="Z462" s="13"/>
      <c r="AA462" s="14"/>
      <c r="AB462" s="90" t="s">
        <v>1644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2172</v>
      </c>
      <c r="X463" s="13"/>
      <c r="Y463" s="13"/>
      <c r="Z463" s="13"/>
      <c r="AA463" s="14"/>
      <c r="AB463" s="90" t="s">
        <v>1645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2173</v>
      </c>
      <c r="X464" s="13"/>
      <c r="Y464" s="13"/>
      <c r="Z464" s="13"/>
      <c r="AA464" s="14"/>
      <c r="AB464" s="90" t="s">
        <v>1645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2174</v>
      </c>
      <c r="X465" s="13"/>
      <c r="Y465" s="13"/>
      <c r="Z465" s="13"/>
      <c r="AA465" s="14"/>
      <c r="AB465" s="90" t="s">
        <v>1645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2175</v>
      </c>
      <c r="X466" s="13"/>
      <c r="Y466" s="13"/>
      <c r="Z466" s="13"/>
      <c r="AA466" s="14"/>
      <c r="AB466" s="90" t="s">
        <v>1645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2176</v>
      </c>
      <c r="X467" s="13"/>
      <c r="Y467" s="13"/>
      <c r="Z467" s="13"/>
      <c r="AA467" s="14"/>
      <c r="AB467" s="90" t="s">
        <v>1645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2177</v>
      </c>
      <c r="X468" s="13"/>
      <c r="Y468" s="13"/>
      <c r="Z468" s="13"/>
      <c r="AA468" s="14"/>
      <c r="AB468" s="90" t="s">
        <v>1645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2178</v>
      </c>
      <c r="X469" s="13"/>
      <c r="Y469" s="13"/>
      <c r="Z469" s="13"/>
      <c r="AA469" s="14"/>
      <c r="AB469" s="90" t="s">
        <v>1645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2179</v>
      </c>
      <c r="X470" s="13"/>
      <c r="Y470" s="13"/>
      <c r="Z470" s="13"/>
      <c r="AA470" s="14"/>
      <c r="AB470" s="90" t="s">
        <v>1646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2180</v>
      </c>
      <c r="X471" s="13"/>
      <c r="Y471" s="13"/>
      <c r="Z471" s="13"/>
      <c r="AA471" s="14"/>
      <c r="AB471" s="90" t="s">
        <v>1647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2181</v>
      </c>
      <c r="X472" s="13"/>
      <c r="Y472" s="13"/>
      <c r="Z472" s="13"/>
      <c r="AA472" s="14"/>
      <c r="AB472" s="90" t="s">
        <v>1649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2182</v>
      </c>
      <c r="X473" s="13"/>
      <c r="Y473" s="13"/>
      <c r="Z473" s="13"/>
      <c r="AA473" s="14"/>
      <c r="AB473" s="90" t="s">
        <v>1649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1648</v>
      </c>
      <c r="X474" s="13"/>
      <c r="Y474" s="13"/>
      <c r="Z474" s="13"/>
      <c r="AA474" s="14"/>
      <c r="AB474" s="90" t="s">
        <v>1649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2183</v>
      </c>
      <c r="X475" s="13"/>
      <c r="Y475" s="13"/>
      <c r="Z475" s="13"/>
      <c r="AA475" s="14"/>
      <c r="AB475" s="90" t="s">
        <v>1649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2184</v>
      </c>
      <c r="X476" s="13"/>
      <c r="Y476" s="13"/>
      <c r="Z476" s="13"/>
      <c r="AA476" s="14"/>
      <c r="AB476" s="90" t="s">
        <v>1650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2185</v>
      </c>
      <c r="X477" s="13"/>
      <c r="Y477" s="13"/>
      <c r="Z477" s="13"/>
      <c r="AA477" s="14"/>
      <c r="AB477" s="90" t="s">
        <v>1650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2186</v>
      </c>
      <c r="X478" s="13"/>
      <c r="Y478" s="13"/>
      <c r="Z478" s="13"/>
      <c r="AA478" s="14"/>
      <c r="AB478" s="90" t="s">
        <v>1650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2187</v>
      </c>
      <c r="X479" s="13"/>
      <c r="Y479" s="13"/>
      <c r="Z479" s="13"/>
      <c r="AA479" s="14"/>
      <c r="AB479" s="90" t="s">
        <v>1650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2188</v>
      </c>
      <c r="X480" s="13"/>
      <c r="Y480" s="13"/>
      <c r="Z480" s="13"/>
      <c r="AA480" s="14"/>
      <c r="AB480" s="90" t="s">
        <v>1650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2189</v>
      </c>
      <c r="X481" s="13"/>
      <c r="Y481" s="13"/>
      <c r="Z481" s="13"/>
      <c r="AA481" s="14"/>
      <c r="AB481" s="90" t="s">
        <v>1650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2190</v>
      </c>
      <c r="X482" s="13"/>
      <c r="Y482" s="13"/>
      <c r="Z482" s="13"/>
      <c r="AA482" s="14"/>
      <c r="AB482" s="90" t="s">
        <v>1650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2191</v>
      </c>
      <c r="X483" s="13"/>
      <c r="Y483" s="13"/>
      <c r="Z483" s="13"/>
      <c r="AA483" s="14"/>
      <c r="AB483" s="90" t="s">
        <v>1650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2192</v>
      </c>
      <c r="X484" s="13"/>
      <c r="Y484" s="13"/>
      <c r="Z484" s="13"/>
      <c r="AA484" s="14"/>
      <c r="AB484" s="90" t="s">
        <v>1650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2193</v>
      </c>
      <c r="X485" s="13"/>
      <c r="Y485" s="13"/>
      <c r="Z485" s="13"/>
      <c r="AA485" s="14"/>
      <c r="AB485" s="90" t="s">
        <v>1651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2194</v>
      </c>
      <c r="X486" s="13"/>
      <c r="Y486" s="13"/>
      <c r="Z486" s="13"/>
      <c r="AA486" s="14"/>
      <c r="AB486" s="90" t="s">
        <v>1651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1652</v>
      </c>
      <c r="X487" s="13"/>
      <c r="Y487" s="13"/>
      <c r="Z487" s="13"/>
      <c r="AA487" s="14"/>
      <c r="AB487" s="90" t="s">
        <v>1651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2195</v>
      </c>
      <c r="X488" s="13"/>
      <c r="Y488" s="13"/>
      <c r="Z488" s="13"/>
      <c r="AA488" s="14"/>
      <c r="AB488" s="90" t="s">
        <v>1651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2196</v>
      </c>
      <c r="X489" s="13"/>
      <c r="Y489" s="13"/>
      <c r="Z489" s="13"/>
      <c r="AA489" s="14"/>
      <c r="AB489" s="90" t="s">
        <v>1651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2197</v>
      </c>
      <c r="X490" s="13"/>
      <c r="Y490" s="13"/>
      <c r="Z490" s="13"/>
      <c r="AA490" s="14"/>
      <c r="AB490" s="90" t="s">
        <v>1651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2198</v>
      </c>
      <c r="X491" s="13"/>
      <c r="Y491" s="13"/>
      <c r="Z491" s="13"/>
      <c r="AA491" s="14"/>
      <c r="AB491" s="90" t="s">
        <v>1653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2199</v>
      </c>
      <c r="X492" s="13"/>
      <c r="Y492" s="13"/>
      <c r="Z492" s="13"/>
      <c r="AA492" s="14"/>
      <c r="AB492" s="90" t="s">
        <v>1653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1973</v>
      </c>
      <c r="X493" s="13"/>
      <c r="Y493" s="13"/>
      <c r="Z493" s="13"/>
      <c r="AA493" s="14"/>
      <c r="AB493" s="90" t="s">
        <v>1653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2200</v>
      </c>
      <c r="X494" s="13"/>
      <c r="Y494" s="13"/>
      <c r="Z494" s="13"/>
      <c r="AA494" s="14"/>
      <c r="AB494" s="90" t="s">
        <v>1653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2201</v>
      </c>
      <c r="X495" s="13"/>
      <c r="Y495" s="13"/>
      <c r="Z495" s="13"/>
      <c r="AA495" s="14"/>
      <c r="AB495" s="90" t="s">
        <v>1653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2202</v>
      </c>
      <c r="X496" s="13"/>
      <c r="Y496" s="13"/>
      <c r="Z496" s="13"/>
      <c r="AA496" s="14"/>
      <c r="AB496" s="90" t="s">
        <v>1653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2203</v>
      </c>
      <c r="X497" s="13"/>
      <c r="Y497" s="13"/>
      <c r="Z497" s="13"/>
      <c r="AA497" s="14"/>
      <c r="AB497" s="90" t="s">
        <v>1653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2204</v>
      </c>
      <c r="X498" s="13"/>
      <c r="Y498" s="13"/>
      <c r="Z498" s="13"/>
      <c r="AA498" s="14"/>
      <c r="AB498" s="90" t="s">
        <v>1653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2205</v>
      </c>
      <c r="X499" s="13"/>
      <c r="Y499" s="13"/>
      <c r="Z499" s="13"/>
      <c r="AA499" s="14"/>
      <c r="AB499" s="90" t="s">
        <v>1653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2206</v>
      </c>
      <c r="X500" s="13"/>
      <c r="Y500" s="13"/>
      <c r="Z500" s="13"/>
      <c r="AA500" s="14"/>
      <c r="AB500" s="90" t="s">
        <v>1653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2207</v>
      </c>
      <c r="X501" s="13"/>
      <c r="Y501" s="13"/>
      <c r="Z501" s="13"/>
      <c r="AA501" s="14"/>
      <c r="AB501" s="90" t="s">
        <v>1653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2208</v>
      </c>
      <c r="X502" s="13"/>
      <c r="Y502" s="13"/>
      <c r="Z502" s="13"/>
      <c r="AA502" s="14"/>
      <c r="AB502" s="90" t="s">
        <v>2209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2210</v>
      </c>
      <c r="X503" s="13"/>
      <c r="Y503" s="13"/>
      <c r="Z503" s="13"/>
      <c r="AA503" s="14"/>
      <c r="AB503" s="90" t="s">
        <v>2209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2211</v>
      </c>
      <c r="X504" s="13"/>
      <c r="Y504" s="13"/>
      <c r="Z504" s="13"/>
      <c r="AA504" s="14"/>
      <c r="AB504" s="90" t="s">
        <v>2212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1998</v>
      </c>
      <c r="X505" s="13"/>
      <c r="Y505" s="13"/>
      <c r="Z505" s="13"/>
      <c r="AA505" s="14"/>
      <c r="AB505" s="90" t="s">
        <v>1654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2213</v>
      </c>
      <c r="X506" s="13"/>
      <c r="Y506" s="13"/>
      <c r="Z506" s="13"/>
      <c r="AA506" s="14"/>
      <c r="AB506" s="90" t="s">
        <v>1654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2214</v>
      </c>
      <c r="X507" s="13"/>
      <c r="Y507" s="13"/>
      <c r="Z507" s="13"/>
      <c r="AA507" s="14"/>
      <c r="AB507" s="90" t="s">
        <v>1655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2215</v>
      </c>
      <c r="X508" s="13"/>
      <c r="Y508" s="13"/>
      <c r="Z508" s="13"/>
      <c r="AA508" s="14"/>
      <c r="AB508" s="90" t="s">
        <v>2216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2217</v>
      </c>
      <c r="X509" s="13"/>
      <c r="Y509" s="13"/>
      <c r="Z509" s="13"/>
      <c r="AA509" s="14"/>
      <c r="AB509" s="90" t="s">
        <v>2216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2218</v>
      </c>
      <c r="X510" s="13"/>
      <c r="Y510" s="13"/>
      <c r="Z510" s="13"/>
      <c r="AA510" s="14"/>
      <c r="AB510" s="90" t="s">
        <v>2219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2220</v>
      </c>
      <c r="X511" s="13"/>
      <c r="Y511" s="13"/>
      <c r="Z511" s="13"/>
      <c r="AA511" s="14"/>
      <c r="AB511" s="90" t="s">
        <v>2219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2221</v>
      </c>
      <c r="X512" s="13"/>
      <c r="Y512" s="13"/>
      <c r="Z512" s="13"/>
      <c r="AA512" s="14"/>
      <c r="AB512" s="90" t="s">
        <v>2222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2223</v>
      </c>
      <c r="X513" s="13"/>
      <c r="Y513" s="13"/>
      <c r="Z513" s="13"/>
      <c r="AA513" s="14"/>
      <c r="AB513" s="90" t="s">
        <v>1657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2224</v>
      </c>
      <c r="X514" s="13"/>
      <c r="Y514" s="13"/>
      <c r="Z514" s="13"/>
      <c r="AA514" s="14"/>
      <c r="AB514" s="90" t="s">
        <v>1657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2225</v>
      </c>
      <c r="X515" s="13"/>
      <c r="Y515" s="13"/>
      <c r="Z515" s="13"/>
      <c r="AA515" s="14"/>
      <c r="AB515" s="90" t="s">
        <v>1657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2226</v>
      </c>
      <c r="X516" s="13"/>
      <c r="Y516" s="13"/>
      <c r="Z516" s="13"/>
      <c r="AA516" s="14"/>
      <c r="AB516" s="90" t="s">
        <v>1657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2227</v>
      </c>
      <c r="X517" s="13"/>
      <c r="Y517" s="13"/>
      <c r="Z517" s="13"/>
      <c r="AA517" s="14"/>
      <c r="AB517" s="90" t="s">
        <v>1657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2228</v>
      </c>
      <c r="X518" s="13"/>
      <c r="Y518" s="13"/>
      <c r="Z518" s="13"/>
      <c r="AA518" s="14"/>
      <c r="AB518" s="90" t="s">
        <v>1657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2229</v>
      </c>
      <c r="X519" s="13"/>
      <c r="Y519" s="13"/>
      <c r="Z519" s="13"/>
      <c r="AA519" s="14"/>
      <c r="AB519" s="90" t="s">
        <v>1657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2230</v>
      </c>
      <c r="X520" s="13"/>
      <c r="Y520" s="13"/>
      <c r="Z520" s="13"/>
      <c r="AA520" s="14"/>
      <c r="AB520" s="90" t="s">
        <v>1657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2231</v>
      </c>
      <c r="X521" s="13"/>
      <c r="Y521" s="13"/>
      <c r="Z521" s="13"/>
      <c r="AA521" s="14"/>
      <c r="AB521" s="90" t="s">
        <v>1657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2232</v>
      </c>
      <c r="X522" s="13"/>
      <c r="Y522" s="13"/>
      <c r="Z522" s="13"/>
      <c r="AA522" s="14"/>
      <c r="AB522" s="90" t="s">
        <v>1657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2233</v>
      </c>
      <c r="X523" s="13"/>
      <c r="Y523" s="13"/>
      <c r="Z523" s="13"/>
      <c r="AA523" s="14"/>
      <c r="AB523" s="90" t="s">
        <v>1657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1998</v>
      </c>
      <c r="X524" s="13"/>
      <c r="Y524" s="13"/>
      <c r="Z524" s="13"/>
      <c r="AA524" s="14"/>
      <c r="AB524" s="90" t="s">
        <v>1657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2234</v>
      </c>
      <c r="X525" s="13"/>
      <c r="Y525" s="13"/>
      <c r="Z525" s="13"/>
      <c r="AA525" s="14"/>
      <c r="AB525" s="90" t="s">
        <v>1657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2235</v>
      </c>
      <c r="X526" s="13"/>
      <c r="Y526" s="13"/>
      <c r="Z526" s="13"/>
      <c r="AA526" s="14"/>
      <c r="AB526" s="90" t="s">
        <v>1657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2114</v>
      </c>
      <c r="X527" s="13"/>
      <c r="Y527" s="13"/>
      <c r="Z527" s="13"/>
      <c r="AA527" s="14"/>
      <c r="AB527" s="90" t="s">
        <v>1657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2236</v>
      </c>
      <c r="X528" s="13"/>
      <c r="Y528" s="13"/>
      <c r="Z528" s="13"/>
      <c r="AA528" s="14"/>
      <c r="AB528" s="90" t="s">
        <v>1657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2237</v>
      </c>
      <c r="X529" s="13"/>
      <c r="Y529" s="13"/>
      <c r="Z529" s="13"/>
      <c r="AA529" s="14"/>
      <c r="AB529" s="90" t="s">
        <v>1657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2238</v>
      </c>
      <c r="X530" s="13"/>
      <c r="Y530" s="13"/>
      <c r="Z530" s="13"/>
      <c r="AA530" s="14"/>
      <c r="AB530" s="90" t="s">
        <v>1657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2239</v>
      </c>
      <c r="X531" s="13"/>
      <c r="Y531" s="13"/>
      <c r="Z531" s="13"/>
      <c r="AA531" s="14"/>
      <c r="AB531" s="90" t="s">
        <v>1657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2240</v>
      </c>
      <c r="X532" s="13"/>
      <c r="Y532" s="13"/>
      <c r="Z532" s="13"/>
      <c r="AA532" s="14"/>
      <c r="AB532" s="90" t="s">
        <v>1657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2241</v>
      </c>
      <c r="X533" s="13"/>
      <c r="Y533" s="13"/>
      <c r="Z533" s="13"/>
      <c r="AA533" s="14"/>
      <c r="AB533" s="90" t="s">
        <v>1657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2242</v>
      </c>
      <c r="X534" s="13"/>
      <c r="Y534" s="13"/>
      <c r="Z534" s="13"/>
      <c r="AA534" s="14"/>
      <c r="AB534" s="90" t="s">
        <v>1657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2243</v>
      </c>
      <c r="X535" s="13"/>
      <c r="Y535" s="13"/>
      <c r="Z535" s="13"/>
      <c r="AA535" s="14"/>
      <c r="AB535" s="90" t="s">
        <v>1657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2244</v>
      </c>
      <c r="X536" s="13"/>
      <c r="Y536" s="13"/>
      <c r="Z536" s="13"/>
      <c r="AA536" s="14"/>
      <c r="AB536" s="90" t="s">
        <v>1657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2245</v>
      </c>
      <c r="X537" s="13"/>
      <c r="Y537" s="13"/>
      <c r="Z537" s="13"/>
      <c r="AA537" s="14"/>
      <c r="AB537" s="90" t="s">
        <v>1657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2246</v>
      </c>
      <c r="X538" s="13"/>
      <c r="Y538" s="13"/>
      <c r="Z538" s="13"/>
      <c r="AA538" s="14"/>
      <c r="AB538" s="90" t="s">
        <v>1657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2247</v>
      </c>
      <c r="X539" s="13"/>
      <c r="Y539" s="13"/>
      <c r="Z539" s="13"/>
      <c r="AA539" s="14"/>
      <c r="AB539" s="90" t="s">
        <v>1657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2248</v>
      </c>
      <c r="X540" s="13"/>
      <c r="Y540" s="13"/>
      <c r="Z540" s="13"/>
      <c r="AA540" s="14"/>
      <c r="AB540" s="90" t="s">
        <v>1657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2249</v>
      </c>
      <c r="X541" s="13"/>
      <c r="Y541" s="13"/>
      <c r="Z541" s="13"/>
      <c r="AA541" s="14"/>
      <c r="AB541" s="90" t="s">
        <v>1657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2250</v>
      </c>
      <c r="X542" s="13"/>
      <c r="Y542" s="13"/>
      <c r="Z542" s="13"/>
      <c r="AA542" s="14"/>
      <c r="AB542" s="90" t="s">
        <v>1657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1664</v>
      </c>
      <c r="X543" s="13"/>
      <c r="Y543" s="13"/>
      <c r="Z543" s="13"/>
      <c r="AA543" s="14"/>
      <c r="AB543" s="90" t="s">
        <v>1657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2251</v>
      </c>
      <c r="X544" s="13"/>
      <c r="Y544" s="13"/>
      <c r="Z544" s="13"/>
      <c r="AA544" s="14"/>
      <c r="AB544" s="90" t="s">
        <v>1657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2252</v>
      </c>
      <c r="X545" s="13"/>
      <c r="Y545" s="13"/>
      <c r="Z545" s="13"/>
      <c r="AA545" s="14"/>
      <c r="AB545" s="90" t="s">
        <v>1657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1663</v>
      </c>
      <c r="X546" s="13"/>
      <c r="Y546" s="13"/>
      <c r="Z546" s="13"/>
      <c r="AA546" s="14"/>
      <c r="AB546" s="90" t="s">
        <v>1657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2253</v>
      </c>
      <c r="X547" s="13"/>
      <c r="Y547" s="13"/>
      <c r="Z547" s="13"/>
      <c r="AA547" s="14"/>
      <c r="AB547" s="90" t="s">
        <v>1657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1662</v>
      </c>
      <c r="X548" s="13"/>
      <c r="Y548" s="13"/>
      <c r="Z548" s="13"/>
      <c r="AA548" s="14"/>
      <c r="AB548" s="90" t="s">
        <v>1657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2254</v>
      </c>
      <c r="X549" s="13"/>
      <c r="Y549" s="13"/>
      <c r="Z549" s="13"/>
      <c r="AA549" s="14"/>
      <c r="AB549" s="90" t="s">
        <v>1657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2255</v>
      </c>
      <c r="X550" s="13"/>
      <c r="Y550" s="13"/>
      <c r="Z550" s="13"/>
      <c r="AA550" s="14"/>
      <c r="AB550" s="90" t="s">
        <v>1657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1661</v>
      </c>
      <c r="X551" s="13"/>
      <c r="Y551" s="13"/>
      <c r="Z551" s="13"/>
      <c r="AA551" s="14"/>
      <c r="AB551" s="90" t="s">
        <v>1657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2256</v>
      </c>
      <c r="X552" s="13"/>
      <c r="Y552" s="13"/>
      <c r="Z552" s="13"/>
      <c r="AA552" s="14"/>
      <c r="AB552" s="90" t="s">
        <v>1657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2257</v>
      </c>
      <c r="X553" s="13"/>
      <c r="Y553" s="13"/>
      <c r="Z553" s="13"/>
      <c r="AA553" s="14"/>
      <c r="AB553" s="90" t="s">
        <v>1657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2258</v>
      </c>
      <c r="X554" s="13"/>
      <c r="Y554" s="13"/>
      <c r="Z554" s="13"/>
      <c r="AA554" s="14"/>
      <c r="AB554" s="90" t="s">
        <v>1657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2259</v>
      </c>
      <c r="X555" s="13"/>
      <c r="Y555" s="13"/>
      <c r="Z555" s="13"/>
      <c r="AA555" s="14"/>
      <c r="AB555" s="90" t="s">
        <v>1657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1660</v>
      </c>
      <c r="X556" s="13"/>
      <c r="Y556" s="13"/>
      <c r="Z556" s="13"/>
      <c r="AA556" s="14"/>
      <c r="AB556" s="90" t="s">
        <v>1657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2260</v>
      </c>
      <c r="X557" s="13"/>
      <c r="Y557" s="13"/>
      <c r="Z557" s="13"/>
      <c r="AA557" s="14"/>
      <c r="AB557" s="90" t="s">
        <v>1657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1659</v>
      </c>
      <c r="X558" s="13"/>
      <c r="Y558" s="13"/>
      <c r="Z558" s="13"/>
      <c r="AA558" s="14"/>
      <c r="AB558" s="90" t="s">
        <v>1657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2261</v>
      </c>
      <c r="X559" s="13"/>
      <c r="Y559" s="13"/>
      <c r="Z559" s="13"/>
      <c r="AA559" s="14"/>
      <c r="AB559" s="90" t="s">
        <v>1657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1658</v>
      </c>
      <c r="X560" s="13"/>
      <c r="Y560" s="13"/>
      <c r="Z560" s="13"/>
      <c r="AA560" s="14"/>
      <c r="AB560" s="90" t="s">
        <v>1657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2262</v>
      </c>
      <c r="X561" s="13"/>
      <c r="Y561" s="13"/>
      <c r="Z561" s="13"/>
      <c r="AA561" s="14"/>
      <c r="AB561" s="90" t="s">
        <v>1657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1656</v>
      </c>
      <c r="X562" s="13"/>
      <c r="Y562" s="13"/>
      <c r="Z562" s="13"/>
      <c r="AA562" s="14"/>
      <c r="AB562" s="90" t="s">
        <v>1657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2263</v>
      </c>
      <c r="X563" s="13"/>
      <c r="Y563" s="13"/>
      <c r="Z563" s="13"/>
      <c r="AA563" s="14"/>
      <c r="AB563" s="90" t="s">
        <v>1665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2264</v>
      </c>
      <c r="X564" s="13"/>
      <c r="Y564" s="13"/>
      <c r="Z564" s="13"/>
      <c r="AA564" s="14"/>
      <c r="AB564" s="90" t="s">
        <v>1665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2265</v>
      </c>
      <c r="X565" s="13"/>
      <c r="Y565" s="13"/>
      <c r="Z565" s="13"/>
      <c r="AA565" s="14"/>
      <c r="AB565" s="90" t="s">
        <v>1665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2266</v>
      </c>
      <c r="X566" s="13"/>
      <c r="Y566" s="13"/>
      <c r="Z566" s="13"/>
      <c r="AA566" s="14"/>
      <c r="AB566" s="90" t="s">
        <v>1665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2267</v>
      </c>
      <c r="X567" s="13"/>
      <c r="Y567" s="13"/>
      <c r="Z567" s="13"/>
      <c r="AA567" s="14"/>
      <c r="AB567" s="90" t="s">
        <v>1665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2268</v>
      </c>
      <c r="X568" s="13"/>
      <c r="Y568" s="13"/>
      <c r="Z568" s="13"/>
      <c r="AA568" s="14"/>
      <c r="AB568" s="90" t="s">
        <v>1665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2269</v>
      </c>
      <c r="X569" s="13"/>
      <c r="Y569" s="13"/>
      <c r="Z569" s="13"/>
      <c r="AA569" s="14"/>
      <c r="AB569" s="90" t="s">
        <v>1665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2270</v>
      </c>
      <c r="X570" s="13"/>
      <c r="Y570" s="13"/>
      <c r="Z570" s="13"/>
      <c r="AA570" s="14"/>
      <c r="AB570" s="90" t="s">
        <v>1665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2271</v>
      </c>
      <c r="X571" s="13"/>
      <c r="Y571" s="13"/>
      <c r="Z571" s="13"/>
      <c r="AA571" s="14"/>
      <c r="AB571" s="90" t="s">
        <v>1665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2128</v>
      </c>
      <c r="X572" s="13"/>
      <c r="Y572" s="13"/>
      <c r="Z572" s="13"/>
      <c r="AA572" s="14"/>
      <c r="AB572" s="90" t="s">
        <v>1666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2272</v>
      </c>
      <c r="X573" s="13"/>
      <c r="Y573" s="13"/>
      <c r="Z573" s="13"/>
      <c r="AA573" s="14"/>
      <c r="AB573" s="90" t="s">
        <v>1666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2273</v>
      </c>
      <c r="X574" s="13"/>
      <c r="Y574" s="13"/>
      <c r="Z574" s="13"/>
      <c r="AA574" s="14"/>
      <c r="AB574" s="90" t="s">
        <v>1667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2274</v>
      </c>
      <c r="X575" s="13"/>
      <c r="Y575" s="13"/>
      <c r="Z575" s="13"/>
      <c r="AA575" s="14"/>
      <c r="AB575" s="90" t="s">
        <v>1667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2275</v>
      </c>
      <c r="X576" s="13"/>
      <c r="Y576" s="13"/>
      <c r="Z576" s="13"/>
      <c r="AA576" s="14"/>
      <c r="AB576" s="90" t="s">
        <v>1667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2276</v>
      </c>
      <c r="X577" s="13"/>
      <c r="Y577" s="13"/>
      <c r="Z577" s="13"/>
      <c r="AA577" s="14"/>
      <c r="AB577" s="90" t="s">
        <v>2277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1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1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1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1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1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1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1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1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1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1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1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1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1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1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1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1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1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1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1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1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1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1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1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1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1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1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1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1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1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1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1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1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1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1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1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1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1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1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1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1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1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1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1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1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1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1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1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1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1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1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1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1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1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1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1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1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1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1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1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1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1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1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1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1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1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1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1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1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1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1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1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1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1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1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1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1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1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1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1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1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1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1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1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1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1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1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1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1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1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1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1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1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1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1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1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1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1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1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1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1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1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1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1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1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1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1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1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1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1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1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1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1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1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1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1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1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1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1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1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1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1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1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1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1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1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1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1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1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1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1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1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1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1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1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1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1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1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1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1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1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1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1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1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1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1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1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1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1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1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1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1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1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1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1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1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1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1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1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1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1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1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1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1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1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1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1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1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1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1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1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1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1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1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1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1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1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1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1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1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1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1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1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1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1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1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1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1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1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1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1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1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1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1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1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1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1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1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1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1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1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2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topLeftCell="A15"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3" t="s">
        <v>1503</v>
      </c>
    </row>
    <row r="3" spans="1:28" ht="15">
      <c r="B3" s="1" t="s">
        <v>1568</v>
      </c>
      <c r="U3"/>
      <c r="AB3"/>
    </row>
    <row r="4" spans="1:28">
      <c r="C4" s="1" t="s">
        <v>1567</v>
      </c>
    </row>
    <row r="5" spans="1:28">
      <c r="C5" s="1" t="s">
        <v>1563</v>
      </c>
    </row>
    <row r="6" spans="1:28">
      <c r="D6" s="1" t="s">
        <v>1566</v>
      </c>
    </row>
    <row r="7" spans="1:28">
      <c r="D7" s="1" t="s">
        <v>1565</v>
      </c>
    </row>
    <row r="8" spans="1:28">
      <c r="C8" s="1" t="s">
        <v>1564</v>
      </c>
    </row>
    <row r="9" spans="1:28">
      <c r="D9" s="1" t="s">
        <v>1566</v>
      </c>
    </row>
    <row r="10" spans="1:28">
      <c r="D10" s="1" t="s">
        <v>1565</v>
      </c>
    </row>
    <row r="11" spans="1:28">
      <c r="C11" s="1" t="s">
        <v>2288</v>
      </c>
    </row>
    <row r="12" spans="1:28">
      <c r="D12" s="1" t="s">
        <v>2289</v>
      </c>
    </row>
    <row r="13" spans="1:28">
      <c r="E13" s="1" t="s">
        <v>2290</v>
      </c>
    </row>
    <row r="18" spans="1:28" ht="15">
      <c r="A18" s="93" t="s">
        <v>1562</v>
      </c>
    </row>
    <row r="19" spans="1:28" ht="15">
      <c r="B19" s="1" t="s">
        <v>2298</v>
      </c>
      <c r="T19"/>
      <c r="AB19"/>
    </row>
    <row r="20" spans="1:28">
      <c r="B20" s="1" t="s">
        <v>1569</v>
      </c>
    </row>
    <row r="21" spans="1:28">
      <c r="C21" s="1" t="s">
        <v>1570</v>
      </c>
    </row>
    <row r="22" spans="1:28" ht="15">
      <c r="D22" s="1" t="s">
        <v>2309</v>
      </c>
    </row>
    <row r="23" spans="1:28">
      <c r="D23" s="1" t="s">
        <v>2292</v>
      </c>
    </row>
    <row r="24" spans="1:28" ht="15">
      <c r="E24" s="2" t="s">
        <v>2294</v>
      </c>
    </row>
    <row r="25" spans="1:28" ht="15">
      <c r="E25" s="1" t="s">
        <v>2314</v>
      </c>
    </row>
    <row r="26" spans="1:28" ht="15">
      <c r="E26" s="1" t="s">
        <v>2315</v>
      </c>
    </row>
    <row r="27" spans="1:28">
      <c r="F27" s="1" t="s">
        <v>2295</v>
      </c>
    </row>
    <row r="28" spans="1:28">
      <c r="F28" s="1" t="s">
        <v>2296</v>
      </c>
    </row>
    <row r="29" spans="1:28">
      <c r="C29" s="1" t="s">
        <v>2308</v>
      </c>
    </row>
    <row r="30" spans="1:28" ht="15">
      <c r="D30" s="1" t="s">
        <v>2310</v>
      </c>
    </row>
    <row r="31" spans="1:28">
      <c r="D31" s="1" t="s">
        <v>2311</v>
      </c>
    </row>
    <row r="32" spans="1:28">
      <c r="E32" s="1" t="s">
        <v>2312</v>
      </c>
    </row>
    <row r="33" spans="2:5" ht="15">
      <c r="E33" s="2" t="s">
        <v>2294</v>
      </c>
    </row>
    <row r="34" spans="2:5" ht="15">
      <c r="E34" s="1" t="s">
        <v>2313</v>
      </c>
    </row>
    <row r="35" spans="2:5">
      <c r="B35" s="1" t="s">
        <v>2291</v>
      </c>
    </row>
    <row r="36" spans="2:5" ht="15">
      <c r="D36" s="1" t="s">
        <v>2304</v>
      </c>
    </row>
    <row r="37" spans="2:5">
      <c r="D37" s="1" t="s">
        <v>2293</v>
      </c>
    </row>
    <row r="38" spans="2:5" ht="15">
      <c r="E38" s="2" t="s">
        <v>2299</v>
      </c>
    </row>
    <row r="39" spans="2:5" ht="15">
      <c r="E39" s="2" t="s">
        <v>2297</v>
      </c>
    </row>
    <row r="40" spans="2:5">
      <c r="E40" s="1" t="s">
        <v>2300</v>
      </c>
    </row>
    <row r="41" spans="2:5">
      <c r="C41" s="1" t="s">
        <v>2301</v>
      </c>
    </row>
    <row r="42" spans="2:5" ht="15">
      <c r="D42" s="1" t="s">
        <v>2304</v>
      </c>
    </row>
    <row r="43" spans="2:5">
      <c r="D43" s="1" t="s">
        <v>2302</v>
      </c>
    </row>
    <row r="44" spans="2:5" ht="15">
      <c r="E44" s="1" t="s">
        <v>2303</v>
      </c>
    </row>
    <row r="45" spans="2:5" ht="15">
      <c r="E45" s="2" t="s">
        <v>2305</v>
      </c>
    </row>
    <row r="46" spans="2:5">
      <c r="E46" s="1" t="s">
        <v>2306</v>
      </c>
    </row>
    <row r="47" spans="2:5">
      <c r="B47" s="1" t="s">
        <v>2316</v>
      </c>
    </row>
    <row r="48" spans="2:5">
      <c r="C48" s="1" t="s">
        <v>2307</v>
      </c>
    </row>
    <row r="53" spans="1:1" ht="15">
      <c r="A53" s="93" t="s">
        <v>1502</v>
      </c>
    </row>
    <row r="71" spans="1:1" ht="15">
      <c r="A71" s="93" t="s">
        <v>1504</v>
      </c>
    </row>
    <row r="88" spans="1:1" ht="15">
      <c r="A88" s="93" t="s">
        <v>1501</v>
      </c>
    </row>
    <row r="107" spans="1:1" ht="15">
      <c r="A107" s="93" t="s">
        <v>1505</v>
      </c>
    </row>
    <row r="131" spans="1:1" ht="15">
      <c r="A131" s="93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2025-12-14T09:46:40Z</dcterms:modified>
</cp:coreProperties>
</file>