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136DF739-FF5A-418B-9F77-FA21022E4039}"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7" i="2" l="1"/>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A60" i="2" l="1"/>
  <c r="CA115" i="2" s="1"/>
  <c r="CB60" i="2"/>
  <c r="CB115" i="2" s="1"/>
  <c r="CC60" i="2"/>
  <c r="CC115" i="2" s="1"/>
  <c r="CD60" i="2"/>
  <c r="CD115" i="2" s="1"/>
  <c r="CE60" i="2"/>
  <c r="CE115" i="2" s="1"/>
  <c r="CF60" i="2"/>
  <c r="CF115" i="2" s="1"/>
  <c r="CG60" i="2"/>
  <c r="CG115" i="2" s="1"/>
  <c r="CH60" i="2"/>
  <c r="CH115" i="2" s="1"/>
  <c r="CI60" i="2"/>
  <c r="CI115" i="2" s="1"/>
  <c r="CJ60" i="2"/>
  <c r="CJ115" i="2" s="1"/>
  <c r="CK60" i="2"/>
  <c r="CK115" i="2" s="1"/>
  <c r="CL60" i="2"/>
  <c r="CK113" i="2"/>
  <c r="CJ113" i="2"/>
  <c r="CI113" i="2"/>
  <c r="CH113" i="2"/>
  <c r="CG113" i="2"/>
  <c r="CF113" i="2"/>
  <c r="CE113" i="2"/>
  <c r="CD113" i="2"/>
  <c r="CC113" i="2"/>
  <c r="CB113" i="2"/>
  <c r="CA113" i="2"/>
  <c r="CK112" i="2"/>
  <c r="CJ112" i="2"/>
  <c r="CI112" i="2"/>
  <c r="CH112" i="2"/>
  <c r="CG112" i="2"/>
  <c r="CF112" i="2"/>
  <c r="CE112" i="2"/>
  <c r="CD112" i="2"/>
  <c r="CC112" i="2"/>
  <c r="CB112" i="2"/>
  <c r="CA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B114" i="2"/>
  <c r="O116" i="2"/>
  <c r="CB116" i="2"/>
  <c r="H116" i="2"/>
  <c r="P116" i="2"/>
  <c r="J116" i="2"/>
  <c r="R116" i="2"/>
  <c r="C116" i="2"/>
  <c r="K116" i="2"/>
  <c r="S116" i="2"/>
  <c r="E116" i="2"/>
  <c r="M116" i="2"/>
  <c r="U116" i="2"/>
  <c r="CC114" i="2"/>
  <c r="CC116" i="2" s="1"/>
  <c r="F116" i="2"/>
  <c r="N116" i="2"/>
  <c r="V116" i="2"/>
  <c r="CE114" i="2"/>
  <c r="CE116" i="2" s="1"/>
  <c r="G116" i="2"/>
  <c r="CD114" i="2"/>
  <c r="CD116" i="2" s="1"/>
  <c r="CA114" i="2"/>
  <c r="CA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CZ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A58" i="2" l="1"/>
  <c r="CA56" i="2"/>
  <c r="CA53" i="2"/>
  <c r="CA51" i="2"/>
  <c r="CA50" i="2"/>
  <c r="CA49" i="2"/>
  <c r="CA48" i="2"/>
  <c r="CB58" i="2"/>
  <c r="CB56" i="2"/>
  <c r="CB53" i="2"/>
  <c r="CB51" i="2"/>
  <c r="CB50" i="2"/>
  <c r="CB49" i="2"/>
  <c r="CB48" i="2"/>
  <c r="CB21" i="2" s="1"/>
  <c r="CC58" i="2"/>
  <c r="CC56" i="2"/>
  <c r="CC53" i="2"/>
  <c r="CC51" i="2"/>
  <c r="CC50" i="2"/>
  <c r="CC49" i="2"/>
  <c r="CC48" i="2"/>
  <c r="CC21" i="2" s="1"/>
  <c r="CD58" i="2"/>
  <c r="CD56" i="2"/>
  <c r="CD53" i="2"/>
  <c r="CD51" i="2"/>
  <c r="CD50" i="2"/>
  <c r="CD49" i="2"/>
  <c r="CD48" i="2"/>
  <c r="CD21" i="2" s="1"/>
  <c r="CE58" i="2"/>
  <c r="CE56" i="2"/>
  <c r="CE53" i="2"/>
  <c r="CE51" i="2"/>
  <c r="CE50" i="2"/>
  <c r="CE49" i="2"/>
  <c r="CE48" i="2"/>
  <c r="CE21" i="2" s="1"/>
  <c r="CF58" i="2"/>
  <c r="CF56" i="2"/>
  <c r="CF53" i="2"/>
  <c r="CF51" i="2"/>
  <c r="CF50" i="2"/>
  <c r="CF49" i="2"/>
  <c r="CF48" i="2"/>
  <c r="CF21" i="2" s="1"/>
  <c r="CG58" i="2"/>
  <c r="CG56" i="2"/>
  <c r="CG53" i="2"/>
  <c r="CG51" i="2"/>
  <c r="CG50" i="2"/>
  <c r="CG49" i="2"/>
  <c r="CG48" i="2"/>
  <c r="CG21" i="2" s="1"/>
  <c r="CH58" i="2"/>
  <c r="CH56" i="2"/>
  <c r="CH53" i="2"/>
  <c r="CH51" i="2"/>
  <c r="CH50" i="2"/>
  <c r="CH49" i="2"/>
  <c r="CH48" i="2"/>
  <c r="CH21" i="2" s="1"/>
  <c r="CI58" i="2"/>
  <c r="CI56" i="2"/>
  <c r="CI53" i="2"/>
  <c r="CI51" i="2"/>
  <c r="CI50" i="2"/>
  <c r="CI49" i="2"/>
  <c r="CI48" i="2"/>
  <c r="CI21" i="2" s="1"/>
  <c r="CJ58" i="2"/>
  <c r="CJ56" i="2"/>
  <c r="CJ53" i="2"/>
  <c r="CJ51" i="2"/>
  <c r="CJ50" i="2"/>
  <c r="CJ49" i="2"/>
  <c r="CJ48" i="2"/>
  <c r="CJ21" i="2" s="1"/>
  <c r="CK58" i="2"/>
  <c r="CK56" i="2"/>
  <c r="CK53" i="2"/>
  <c r="CK51" i="2"/>
  <c r="CK50" i="2"/>
  <c r="CK49" i="2"/>
  <c r="CK48" i="2"/>
  <c r="CK21" i="2" s="1"/>
  <c r="CL100" i="2"/>
  <c r="CL98" i="2"/>
  <c r="CL97" i="2"/>
  <c r="CL96" i="2"/>
  <c r="CL95" i="2"/>
  <c r="CL94" i="2"/>
  <c r="CL93" i="2"/>
  <c r="CL92" i="2"/>
  <c r="CL91" i="2"/>
  <c r="CL90" i="2"/>
  <c r="CL89" i="2"/>
  <c r="CL88" i="2"/>
  <c r="CL87" i="2"/>
  <c r="CL84" i="2"/>
  <c r="CL83" i="2"/>
  <c r="CL82" i="2"/>
  <c r="CL81" i="2"/>
  <c r="CL80" i="2"/>
  <c r="CL79" i="2"/>
  <c r="CL78" i="2"/>
  <c r="CL77" i="2"/>
  <c r="CL76" i="2"/>
  <c r="CL75" i="2"/>
  <c r="CL74" i="2"/>
  <c r="CL73" i="2"/>
  <c r="CL72" i="2"/>
  <c r="CL113" i="2"/>
  <c r="CL112" i="2"/>
  <c r="CM113" i="2"/>
  <c r="CM112"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60"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P60" i="2"/>
  <c r="CQ60" i="2" s="1"/>
  <c r="CR60" i="2" s="1"/>
  <c r="CS60" i="2" s="1"/>
  <c r="CT60" i="2" s="1"/>
  <c r="CU60" i="2" s="1"/>
  <c r="CV60" i="2" s="1"/>
  <c r="CW60" i="2" s="1"/>
  <c r="CX60" i="2" s="1"/>
  <c r="CY60" i="2" s="1"/>
  <c r="CZ60" i="2" s="1"/>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T76" i="2" l="1"/>
  <c r="CL103" i="2"/>
  <c r="CL104" i="2"/>
  <c r="CL105" i="2"/>
  <c r="CM104" i="2"/>
  <c r="CM105" i="2"/>
  <c r="CM103" i="2"/>
  <c r="CO105" i="2"/>
  <c r="CO103" i="2"/>
  <c r="CO104" i="2"/>
  <c r="CN104" i="2"/>
  <c r="CN105" i="2"/>
  <c r="CN103" i="2"/>
  <c r="CP105" i="2"/>
  <c r="CP104" i="2"/>
  <c r="CP103" i="2"/>
  <c r="CG63" i="2"/>
  <c r="CC63" i="2"/>
  <c r="CH64" i="2"/>
  <c r="CK66" i="2"/>
  <c r="CD63" i="2"/>
  <c r="CI64" i="2"/>
  <c r="CF64" i="2"/>
  <c r="CK63" i="2"/>
  <c r="CK64" i="2"/>
  <c r="CJ64" i="2"/>
  <c r="CG64" i="2"/>
  <c r="CD64" i="2"/>
  <c r="CC64" i="2"/>
  <c r="CB64" i="2"/>
  <c r="CA64" i="2"/>
  <c r="CJ66" i="2"/>
  <c r="CI66" i="2"/>
  <c r="CH66" i="2"/>
  <c r="CG66" i="2"/>
  <c r="CF66" i="2"/>
  <c r="CE66" i="2"/>
  <c r="CD66" i="2"/>
  <c r="CC66" i="2"/>
  <c r="CB66" i="2"/>
  <c r="CA66" i="2"/>
  <c r="CU76" i="2"/>
  <c r="CE64" i="2"/>
  <c r="CJ63" i="2"/>
  <c r="CF63" i="2"/>
  <c r="CB63" i="2"/>
  <c r="CI63" i="2"/>
  <c r="CE63" i="2"/>
  <c r="CA63" i="2"/>
  <c r="CH63" i="2"/>
  <c r="CW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CZ78" i="2" s="1"/>
  <c r="CZ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L58" i="2" s="1"/>
  <c r="AX56" i="2"/>
  <c r="CL56" i="2" s="1"/>
  <c r="AX53" i="2"/>
  <c r="AX52" i="2"/>
  <c r="AX51" i="2"/>
  <c r="CL51" i="2" s="1"/>
  <c r="AX49" i="2"/>
  <c r="BE85" i="2"/>
  <c r="BB58" i="2"/>
  <c r="CM58" i="2" s="1"/>
  <c r="BB56" i="2"/>
  <c r="CM56" i="2" s="1"/>
  <c r="BB53" i="2"/>
  <c r="BB52" i="2"/>
  <c r="BB51" i="2"/>
  <c r="CM51" i="2" s="1"/>
  <c r="BB49" i="2"/>
  <c r="BF58" i="2"/>
  <c r="CN58" i="2" s="1"/>
  <c r="BM99" i="2"/>
  <c r="BM101" i="2" s="1"/>
  <c r="BM54" i="2"/>
  <c r="BF56" i="2"/>
  <c r="CN56" i="2" s="1"/>
  <c r="BF53" i="2"/>
  <c r="BF52" i="2"/>
  <c r="BF51" i="2"/>
  <c r="CN51" i="2" s="1"/>
  <c r="BF49" i="2"/>
  <c r="BJ58" i="2"/>
  <c r="CO58" i="2" s="1"/>
  <c r="BJ56" i="2"/>
  <c r="CO56" i="2" s="1"/>
  <c r="BJ53" i="2"/>
  <c r="BJ52" i="2"/>
  <c r="BJ51" i="2"/>
  <c r="CO51" i="2" s="1"/>
  <c r="BJ49" i="2"/>
  <c r="BN58" i="2"/>
  <c r="CP58" i="2" s="1"/>
  <c r="BN56" i="2"/>
  <c r="CP56" i="2" s="1"/>
  <c r="CQ56" i="2" s="1"/>
  <c r="CR56" i="2" s="1"/>
  <c r="CS56" i="2" s="1"/>
  <c r="CT56" i="2" s="1"/>
  <c r="CU56" i="2" s="1"/>
  <c r="CV56" i="2" s="1"/>
  <c r="CW56" i="2" s="1"/>
  <c r="CX56" i="2" s="1"/>
  <c r="CY56" i="2" s="1"/>
  <c r="CZ56" i="2" s="1"/>
  <c r="BN53" i="2"/>
  <c r="BN52" i="2"/>
  <c r="BN51" i="2"/>
  <c r="CP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L33" i="2" s="1"/>
  <c r="AX32" i="2"/>
  <c r="CL32" i="2" s="1"/>
  <c r="AX31" i="2"/>
  <c r="CL31" i="2" s="1"/>
  <c r="AX30" i="2"/>
  <c r="CL30" i="2" s="1"/>
  <c r="AX29" i="2"/>
  <c r="CL29" i="2" s="1"/>
  <c r="BB33" i="2"/>
  <c r="CM33" i="2" s="1"/>
  <c r="BB32" i="2"/>
  <c r="CM32" i="2" s="1"/>
  <c r="BB31" i="2"/>
  <c r="CM31" i="2" s="1"/>
  <c r="BB30" i="2"/>
  <c r="CM30" i="2" s="1"/>
  <c r="BB29" i="2"/>
  <c r="CM29" i="2" s="1"/>
  <c r="BF33" i="2"/>
  <c r="CN33" i="2" s="1"/>
  <c r="BF32" i="2"/>
  <c r="CN32" i="2" s="1"/>
  <c r="BF31" i="2"/>
  <c r="CN31" i="2" s="1"/>
  <c r="BF30" i="2"/>
  <c r="CN30" i="2" s="1"/>
  <c r="BF29" i="2"/>
  <c r="CN29" i="2" s="1"/>
  <c r="BJ33" i="2"/>
  <c r="CO33" i="2" s="1"/>
  <c r="BJ32" i="2"/>
  <c r="CO32" i="2" s="1"/>
  <c r="BJ31" i="2"/>
  <c r="CO31" i="2" s="1"/>
  <c r="BJ30" i="2"/>
  <c r="CO30" i="2" s="1"/>
  <c r="BJ29" i="2"/>
  <c r="CO29" i="2" s="1"/>
  <c r="BN33" i="2"/>
  <c r="CP33" i="2" s="1"/>
  <c r="BN32" i="2"/>
  <c r="CP32" i="2" s="1"/>
  <c r="BN31" i="2"/>
  <c r="CP31" i="2" s="1"/>
  <c r="BN30" i="2"/>
  <c r="CP30" i="2" s="1"/>
  <c r="BN29" i="2"/>
  <c r="CP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L11" i="2" s="1"/>
  <c r="AX10" i="2"/>
  <c r="CL10" i="2" s="1"/>
  <c r="AX9" i="2"/>
  <c r="CL9" i="2" s="1"/>
  <c r="AX8" i="2"/>
  <c r="CL8" i="2" s="1"/>
  <c r="AX6" i="2"/>
  <c r="CL6" i="2" s="1"/>
  <c r="AX5" i="2"/>
  <c r="CL5" i="2" s="1"/>
  <c r="AX4" i="2"/>
  <c r="CL4" i="2" s="1"/>
  <c r="BB11" i="2"/>
  <c r="CM11" i="2" s="1"/>
  <c r="BB10" i="2"/>
  <c r="CM10" i="2" s="1"/>
  <c r="BB9" i="2"/>
  <c r="CM9" i="2" s="1"/>
  <c r="BB8" i="2"/>
  <c r="CM8" i="2" s="1"/>
  <c r="BB6" i="2"/>
  <c r="CM6" i="2" s="1"/>
  <c r="BB5" i="2"/>
  <c r="CM5" i="2" s="1"/>
  <c r="BB4" i="2"/>
  <c r="CM4" i="2" s="1"/>
  <c r="BF11" i="2"/>
  <c r="CN11" i="2" s="1"/>
  <c r="BF10" i="2"/>
  <c r="CN10" i="2" s="1"/>
  <c r="BF9" i="2"/>
  <c r="CN9" i="2" s="1"/>
  <c r="BF8" i="2"/>
  <c r="CN8" i="2" s="1"/>
  <c r="BF6" i="2"/>
  <c r="CN6" i="2" s="1"/>
  <c r="BF5" i="2"/>
  <c r="CN5" i="2" s="1"/>
  <c r="BF4" i="2"/>
  <c r="CN4" i="2" s="1"/>
  <c r="BJ11" i="2"/>
  <c r="CO11" i="2" s="1"/>
  <c r="BJ10" i="2"/>
  <c r="CO10" i="2" s="1"/>
  <c r="BJ9" i="2"/>
  <c r="CO9" i="2" s="1"/>
  <c r="BJ8" i="2"/>
  <c r="CO8" i="2" s="1"/>
  <c r="BJ6" i="2"/>
  <c r="CO6" i="2" s="1"/>
  <c r="BJ5" i="2"/>
  <c r="CO5" i="2" s="1"/>
  <c r="BJ4" i="2"/>
  <c r="CO4" i="2" s="1"/>
  <c r="BN11" i="2"/>
  <c r="BN10" i="2"/>
  <c r="BN9" i="2"/>
  <c r="BN8" i="2"/>
  <c r="BN6" i="2"/>
  <c r="CP6" i="2" s="1"/>
  <c r="BN5" i="2"/>
  <c r="CP5" i="2" s="1"/>
  <c r="BN4" i="2"/>
  <c r="BO7" i="2"/>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P85" i="2" s="1"/>
  <c r="BM85" i="2"/>
  <c r="BL85" i="2"/>
  <c r="BK85" i="2"/>
  <c r="BJ85" i="2"/>
  <c r="CO85" i="2" s="1"/>
  <c r="BI85" i="2"/>
  <c r="BH85" i="2"/>
  <c r="BG85" i="2"/>
  <c r="BF85" i="2"/>
  <c r="CN85" i="2" s="1"/>
  <c r="BD85" i="2"/>
  <c r="BC85" i="2"/>
  <c r="BB85" i="2"/>
  <c r="CM85" i="2" s="1"/>
  <c r="BA85" i="2"/>
  <c r="AZ85" i="2"/>
  <c r="AY85" i="2"/>
  <c r="AX85" i="2"/>
  <c r="CL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17" i="2"/>
  <c r="BL45" i="2"/>
  <c r="BP40" i="2"/>
  <c r="BL12" i="2"/>
  <c r="BP17" i="2"/>
  <c r="AW67" i="2"/>
  <c r="AV116" i="2"/>
  <c r="BD116" i="2"/>
  <c r="BL116" i="2"/>
  <c r="BA106" i="2"/>
  <c r="AW116" i="2"/>
  <c r="BE116" i="2"/>
  <c r="BM116" i="2"/>
  <c r="AX116" i="2"/>
  <c r="BF116" i="2"/>
  <c r="BN116" i="2"/>
  <c r="AQ116" i="2"/>
  <c r="CK114" i="2"/>
  <c r="CK116" i="2" s="1"/>
  <c r="AY116" i="2"/>
  <c r="BG116" i="2"/>
  <c r="BO116" i="2"/>
  <c r="AZ116" i="2"/>
  <c r="BH116" i="2"/>
  <c r="BA116" i="2"/>
  <c r="BI116" i="2"/>
  <c r="BB116" i="2"/>
  <c r="BJ116" i="2"/>
  <c r="AU116" i="2"/>
  <c r="BC116" i="2"/>
  <c r="BK116" i="2"/>
  <c r="CF114" i="2"/>
  <c r="CF116" i="2" s="1"/>
  <c r="CG114" i="2"/>
  <c r="CG116" i="2" s="1"/>
  <c r="CH114" i="2"/>
  <c r="CH116" i="2" s="1"/>
  <c r="CI114" i="2"/>
  <c r="CI116" i="2" s="1"/>
  <c r="CJ114" i="2"/>
  <c r="CJ116" i="2" s="1"/>
  <c r="CL49" i="2"/>
  <c r="CL107" i="2" s="1"/>
  <c r="AX107" i="2"/>
  <c r="CO49" i="2"/>
  <c r="CO107" i="2" s="1"/>
  <c r="BJ107" i="2"/>
  <c r="CP49" i="2"/>
  <c r="CP107" i="2" s="1"/>
  <c r="BN107" i="2"/>
  <c r="CM49" i="2"/>
  <c r="CM107" i="2" s="1"/>
  <c r="BB107" i="2"/>
  <c r="CN49" i="2"/>
  <c r="CN107" i="2" s="1"/>
  <c r="BF107" i="2"/>
  <c r="F54" i="2"/>
  <c r="F67" i="2" s="1"/>
  <c r="F65" i="2"/>
  <c r="V54" i="2"/>
  <c r="V67" i="2" s="1"/>
  <c r="V65" i="2"/>
  <c r="CP53" i="2"/>
  <c r="CM115" i="2"/>
  <c r="CO115" i="2"/>
  <c r="H54" i="2"/>
  <c r="H67" i="2" s="1"/>
  <c r="H65" i="2"/>
  <c r="P54" i="2"/>
  <c r="P67" i="2" s="1"/>
  <c r="P65" i="2"/>
  <c r="X54" i="2"/>
  <c r="X67" i="2" s="1"/>
  <c r="X65" i="2"/>
  <c r="AF54" i="2"/>
  <c r="AF67" i="2" s="1"/>
  <c r="AF65" i="2"/>
  <c r="AN54" i="2"/>
  <c r="AN67" i="2" s="1"/>
  <c r="AN65" i="2"/>
  <c r="CL52" i="2"/>
  <c r="AL54" i="2"/>
  <c r="AL67" i="2" s="1"/>
  <c r="AL65" i="2"/>
  <c r="I54" i="2"/>
  <c r="I67" i="2" s="1"/>
  <c r="I65" i="2"/>
  <c r="Q54" i="2"/>
  <c r="Q67" i="2" s="1"/>
  <c r="Q65" i="2"/>
  <c r="Y54" i="2"/>
  <c r="Y67" i="2" s="1"/>
  <c r="Y65" i="2"/>
  <c r="AG54" i="2"/>
  <c r="AG67" i="2" s="1"/>
  <c r="AG65" i="2"/>
  <c r="AO54" i="2"/>
  <c r="AO67" i="2" s="1"/>
  <c r="AO65" i="2"/>
  <c r="CN52" i="2"/>
  <c r="CM52" i="2"/>
  <c r="CL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N53" i="2"/>
  <c r="CM53" i="2"/>
  <c r="N54" i="2"/>
  <c r="N67" i="2" s="1"/>
  <c r="N65" i="2"/>
  <c r="AW50" i="2"/>
  <c r="AW63" i="2" s="1"/>
  <c r="AW65" i="2"/>
  <c r="AW66" i="2"/>
  <c r="CO52" i="2"/>
  <c r="AW64" i="2"/>
  <c r="D54" i="2"/>
  <c r="D67" i="2" s="1"/>
  <c r="D65" i="2"/>
  <c r="L54" i="2"/>
  <c r="L67" i="2" s="1"/>
  <c r="L65" i="2"/>
  <c r="T54" i="2"/>
  <c r="T67" i="2" s="1"/>
  <c r="T65" i="2"/>
  <c r="AB54" i="2"/>
  <c r="AB67" i="2" s="1"/>
  <c r="AB65" i="2"/>
  <c r="AJ54" i="2"/>
  <c r="AJ67" i="2" s="1"/>
  <c r="AJ65" i="2"/>
  <c r="AR54" i="2"/>
  <c r="AR67" i="2" s="1"/>
  <c r="AR65" i="2"/>
  <c r="CO53" i="2"/>
  <c r="AD54" i="2"/>
  <c r="AD67" i="2" s="1"/>
  <c r="AD65" i="2"/>
  <c r="E54" i="2"/>
  <c r="E67" i="2" s="1"/>
  <c r="E65" i="2"/>
  <c r="M54" i="2"/>
  <c r="M67" i="2" s="1"/>
  <c r="M65" i="2"/>
  <c r="U54" i="2"/>
  <c r="U67" i="2" s="1"/>
  <c r="U65" i="2"/>
  <c r="AC54" i="2"/>
  <c r="AC67" i="2" s="1"/>
  <c r="AC65" i="2"/>
  <c r="AK54" i="2"/>
  <c r="AK67" i="2" s="1"/>
  <c r="AK65" i="2"/>
  <c r="AS54" i="2"/>
  <c r="AS67" i="2" s="1"/>
  <c r="AS65" i="2"/>
  <c r="AV67" i="2"/>
  <c r="CP52" i="2"/>
  <c r="CL114" i="2"/>
  <c r="CN114" i="2"/>
  <c r="CP114" i="2"/>
  <c r="BA64" i="2"/>
  <c r="CM19" i="2"/>
  <c r="BA67" i="2"/>
  <c r="CM14" i="2"/>
  <c r="CO14" i="2"/>
  <c r="BL23" i="2"/>
  <c r="CM27" i="2"/>
  <c r="CM25" i="2"/>
  <c r="CM23" i="2"/>
  <c r="CM26" i="2"/>
  <c r="CM24" i="2"/>
  <c r="CP10" i="2"/>
  <c r="CM15" i="2"/>
  <c r="CO38" i="2"/>
  <c r="CN16" i="2"/>
  <c r="AU46" i="2"/>
  <c r="CP37" i="2"/>
  <c r="CM38" i="2"/>
  <c r="AV64" i="2"/>
  <c r="O54" i="2"/>
  <c r="CD52" i="2"/>
  <c r="CD65" i="2" s="1"/>
  <c r="AM54" i="2"/>
  <c r="CJ52" i="2"/>
  <c r="CJ65" i="2" s="1"/>
  <c r="CP38" i="2"/>
  <c r="CM39" i="2"/>
  <c r="CM114" i="2"/>
  <c r="CO114" i="2"/>
  <c r="CO37" i="2"/>
  <c r="BN101" i="2"/>
  <c r="CP101" i="2" s="1"/>
  <c r="CP99" i="2"/>
  <c r="CN26" i="2"/>
  <c r="CN24" i="2"/>
  <c r="CN27" i="2"/>
  <c r="CN25" i="2"/>
  <c r="CN23" i="2"/>
  <c r="CP11" i="2"/>
  <c r="CQ11" i="2" s="1"/>
  <c r="CR11" i="2" s="1"/>
  <c r="CS11" i="2" s="1"/>
  <c r="CT11" i="2" s="1"/>
  <c r="CU11" i="2" s="1"/>
  <c r="CV11" i="2" s="1"/>
  <c r="CW11" i="2" s="1"/>
  <c r="CX11" i="2" s="1"/>
  <c r="CY11" i="2" s="1"/>
  <c r="CZ11" i="2" s="1"/>
  <c r="CM36" i="2"/>
  <c r="AX101" i="2"/>
  <c r="CL101" i="2" s="1"/>
  <c r="CL99" i="2"/>
  <c r="BC12" i="2"/>
  <c r="BC27" i="2" s="1"/>
  <c r="CM16" i="2"/>
  <c r="G54" i="2"/>
  <c r="CB52" i="2"/>
  <c r="CB65" i="2" s="1"/>
  <c r="AE54" i="2"/>
  <c r="CH52" i="2"/>
  <c r="CH65" i="2" s="1"/>
  <c r="CP36" i="2"/>
  <c r="CM37" i="2"/>
  <c r="CO15" i="2"/>
  <c r="CQ5" i="2"/>
  <c r="CR5" i="2" s="1"/>
  <c r="CS5" i="2" s="1"/>
  <c r="CT5" i="2" s="1"/>
  <c r="CU5" i="2" s="1"/>
  <c r="CV5" i="2" s="1"/>
  <c r="CW5" i="2" s="1"/>
  <c r="CX5" i="2" s="1"/>
  <c r="CY5" i="2" s="1"/>
  <c r="CZ5" i="2" s="1"/>
  <c r="CP15" i="2"/>
  <c r="CN36" i="2"/>
  <c r="CQ6" i="2"/>
  <c r="CR6" i="2" s="1"/>
  <c r="CS6" i="2" s="1"/>
  <c r="CT6" i="2" s="1"/>
  <c r="CU6" i="2" s="1"/>
  <c r="CV6" i="2" s="1"/>
  <c r="CW6" i="2" s="1"/>
  <c r="CX6" i="2" s="1"/>
  <c r="CY6" i="2" s="1"/>
  <c r="CZ6" i="2" s="1"/>
  <c r="CP16" i="2"/>
  <c r="CM20" i="2"/>
  <c r="CN14" i="2"/>
  <c r="BF101" i="2"/>
  <c r="CN101" i="2" s="1"/>
  <c r="CN99" i="2"/>
  <c r="CN15" i="2"/>
  <c r="W54" i="2"/>
  <c r="CF52" i="2"/>
  <c r="CF65" i="2" s="1"/>
  <c r="CO39" i="2"/>
  <c r="CP4" i="2"/>
  <c r="CM18" i="2"/>
  <c r="AU12" i="2"/>
  <c r="AU25" i="2" s="1"/>
  <c r="CO16" i="2"/>
  <c r="CN18" i="2"/>
  <c r="BG12" i="2"/>
  <c r="BG25" i="2" s="1"/>
  <c r="CO18" i="2"/>
  <c r="CN19" i="2"/>
  <c r="CP39" i="2"/>
  <c r="CN37" i="2"/>
  <c r="BB101" i="2"/>
  <c r="CM101" i="2" s="1"/>
  <c r="CM99" i="2"/>
  <c r="BJ101" i="2"/>
  <c r="CO101" i="2" s="1"/>
  <c r="CO99" i="2"/>
  <c r="CL115" i="2"/>
  <c r="CN115" i="2"/>
  <c r="CP115" i="2"/>
  <c r="CP8" i="2"/>
  <c r="CO19" i="2"/>
  <c r="CN20" i="2"/>
  <c r="C54" i="2"/>
  <c r="CA52" i="2"/>
  <c r="CA65" i="2" s="1"/>
  <c r="K54" i="2"/>
  <c r="CC52" i="2"/>
  <c r="CC65" i="2" s="1"/>
  <c r="S54" i="2"/>
  <c r="CE52" i="2"/>
  <c r="CE65" i="2" s="1"/>
  <c r="AA54" i="2"/>
  <c r="CG52" i="2"/>
  <c r="CG65" i="2" s="1"/>
  <c r="AI54" i="2"/>
  <c r="CI52" i="2"/>
  <c r="CI65" i="2" s="1"/>
  <c r="AQ54" i="2"/>
  <c r="CK52" i="2"/>
  <c r="CK65" i="2" s="1"/>
  <c r="AY45" i="2"/>
  <c r="CN38" i="2"/>
  <c r="AY12" i="2"/>
  <c r="AY23" i="2" s="1"/>
  <c r="CP9" i="2"/>
  <c r="CO20" i="2"/>
  <c r="BK43" i="2"/>
  <c r="CO36" i="2"/>
  <c r="CN39" i="2"/>
  <c r="BF54" i="2"/>
  <c r="CN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M34" i="2" s="1"/>
  <c r="BF34" i="2"/>
  <c r="BF45" i="2" s="1"/>
  <c r="BJ34" i="2"/>
  <c r="CO34" i="2" s="1"/>
  <c r="BN34" i="2"/>
  <c r="BN44" i="2" s="1"/>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BK12" i="2"/>
  <c r="BC17" i="2"/>
  <c r="BD17" i="2"/>
  <c r="BL17" i="2"/>
  <c r="BE17" i="2"/>
  <c r="BM17" i="2"/>
  <c r="AX7" i="2"/>
  <c r="AX12" i="2" s="1"/>
  <c r="AX27" i="2" s="1"/>
  <c r="BB7" i="2"/>
  <c r="CM7" i="2" s="1"/>
  <c r="BF7" i="2"/>
  <c r="CN7" i="2" s="1"/>
  <c r="BJ7" i="2"/>
  <c r="CO7" i="2" s="1"/>
  <c r="BN7" i="2"/>
  <c r="CP7" i="2" s="1"/>
  <c r="CM116" i="2" l="1"/>
  <c r="CO116" i="2"/>
  <c r="BQ21" i="2"/>
  <c r="BM21" i="2"/>
  <c r="BM23" i="2"/>
  <c r="BM25" i="2"/>
  <c r="BM27" i="2"/>
  <c r="BM24" i="2"/>
  <c r="BM26" i="2"/>
  <c r="BM48" i="2"/>
  <c r="BP21" i="2"/>
  <c r="BL27" i="2"/>
  <c r="BL25" i="2"/>
  <c r="BL21" i="2"/>
  <c r="BL24" i="2"/>
  <c r="BL26" i="2"/>
  <c r="BL48" i="2"/>
  <c r="CP116" i="2"/>
  <c r="BA55" i="2"/>
  <c r="BG27" i="2"/>
  <c r="BG26" i="2"/>
  <c r="BC25" i="2"/>
  <c r="BC26" i="2"/>
  <c r="AV55" i="2"/>
  <c r="AV57" i="2" s="1"/>
  <c r="AW55" i="2"/>
  <c r="AW57" i="2" s="1"/>
  <c r="CN116" i="2"/>
  <c r="CL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N34" i="2"/>
  <c r="CO40" i="2" s="1"/>
  <c r="CO17" i="2"/>
  <c r="AU24" i="2"/>
  <c r="CM46" i="2"/>
  <c r="CM45" i="2"/>
  <c r="CM42" i="2"/>
  <c r="CM44" i="2"/>
  <c r="CM43" i="2"/>
  <c r="CB54" i="2"/>
  <c r="CB67" i="2" s="1"/>
  <c r="G67" i="2"/>
  <c r="AZ50" i="2"/>
  <c r="AZ64" i="2"/>
  <c r="AY48" i="2"/>
  <c r="AY106" i="2" s="1"/>
  <c r="AY24" i="2"/>
  <c r="CO42" i="2"/>
  <c r="CN17" i="2"/>
  <c r="CJ54" i="2"/>
  <c r="CJ67" i="2" s="1"/>
  <c r="AM67" i="2"/>
  <c r="CQ10" i="2"/>
  <c r="CR10" i="2" s="1"/>
  <c r="CS10" i="2" s="1"/>
  <c r="CT10" i="2" s="1"/>
  <c r="CU10" i="2" s="1"/>
  <c r="CV10" i="2" s="1"/>
  <c r="CW10" i="2" s="1"/>
  <c r="CX10" i="2" s="1"/>
  <c r="CY10" i="2" s="1"/>
  <c r="CZ10" i="2" s="1"/>
  <c r="CP20" i="2"/>
  <c r="BD50" i="2"/>
  <c r="BD64" i="2"/>
  <c r="BI50" i="2"/>
  <c r="BI64" i="2"/>
  <c r="AY25" i="2"/>
  <c r="CP34" i="2"/>
  <c r="CI54" i="2"/>
  <c r="CI67" i="2" s="1"/>
  <c r="AI67" i="2"/>
  <c r="CA54" i="2"/>
  <c r="CA67" i="2" s="1"/>
  <c r="C67" i="2"/>
  <c r="CL7" i="2"/>
  <c r="CM17" i="2" s="1"/>
  <c r="CM54" i="2"/>
  <c r="BC48" i="2"/>
  <c r="BC106" i="2" s="1"/>
  <c r="CD54" i="2"/>
  <c r="CD67" i="2" s="1"/>
  <c r="O67" i="2"/>
  <c r="CO44" i="2"/>
  <c r="CF54" i="2"/>
  <c r="CF67" i="2" s="1"/>
  <c r="W67" i="2"/>
  <c r="CK54" i="2"/>
  <c r="CK67" i="2" s="1"/>
  <c r="AQ67" i="2"/>
  <c r="CP54" i="2"/>
  <c r="AU27" i="2"/>
  <c r="CL12" i="2"/>
  <c r="CO46" i="2"/>
  <c r="AU26" i="2"/>
  <c r="BH50" i="2"/>
  <c r="BH64" i="2"/>
  <c r="CG54" i="2"/>
  <c r="CG67" i="2" s="1"/>
  <c r="AA67" i="2"/>
  <c r="CO45" i="2"/>
  <c r="AZ67" i="2"/>
  <c r="CP17" i="2"/>
  <c r="BC21" i="2"/>
  <c r="CL27" i="2"/>
  <c r="CL25" i="2"/>
  <c r="CL23" i="2"/>
  <c r="CL26" i="2"/>
  <c r="CL24" i="2"/>
  <c r="AY26" i="2"/>
  <c r="AY27" i="2"/>
  <c r="CH54" i="2"/>
  <c r="CH67" i="2" s="1"/>
  <c r="AE67" i="2"/>
  <c r="BI67" i="2"/>
  <c r="CC54" i="2"/>
  <c r="CC67" i="2" s="1"/>
  <c r="K67" i="2"/>
  <c r="BE50" i="2"/>
  <c r="BE64" i="2"/>
  <c r="BE67" i="2"/>
  <c r="AY21" i="2"/>
  <c r="CO43" i="2"/>
  <c r="AU48" i="2"/>
  <c r="AU21" i="2" s="1"/>
  <c r="CQ9" i="2"/>
  <c r="CR9" i="2" s="1"/>
  <c r="CS9" i="2" s="1"/>
  <c r="CT9" i="2" s="1"/>
  <c r="CU9" i="2" s="1"/>
  <c r="CV9" i="2" s="1"/>
  <c r="CW9" i="2" s="1"/>
  <c r="CX9" i="2" s="1"/>
  <c r="CY9" i="2" s="1"/>
  <c r="CZ9" i="2" s="1"/>
  <c r="CP19" i="2"/>
  <c r="CE54" i="2"/>
  <c r="CE67" i="2" s="1"/>
  <c r="S67" i="2"/>
  <c r="CQ8" i="2"/>
  <c r="CP18" i="2"/>
  <c r="BG48" i="2"/>
  <c r="BG106" i="2" s="1"/>
  <c r="CQ4" i="2"/>
  <c r="CP14" i="2"/>
  <c r="CL54" i="2"/>
  <c r="CL34" i="2"/>
  <c r="CO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P27" i="2"/>
  <c r="CP26" i="2"/>
  <c r="CP25" i="2"/>
  <c r="CP24" i="2"/>
  <c r="CP23" i="2"/>
  <c r="AX48" i="2"/>
  <c r="AX24" i="2"/>
  <c r="AX26" i="2"/>
  <c r="AX25" i="2"/>
  <c r="BO21" i="2"/>
  <c r="BJ12" i="2"/>
  <c r="CO12" i="2" s="1"/>
  <c r="BJ17" i="2"/>
  <c r="BN12" i="2"/>
  <c r="CP12" i="2" s="1"/>
  <c r="BN17" i="2"/>
  <c r="BF12" i="2"/>
  <c r="CN12" i="2" s="1"/>
  <c r="BF17" i="2"/>
  <c r="BB12" i="2"/>
  <c r="CM12" i="2" s="1"/>
  <c r="CM21" i="2" s="1"/>
  <c r="BB17" i="2"/>
  <c r="BM106" i="2" l="1"/>
  <c r="BM64" i="2"/>
  <c r="BM67" i="2"/>
  <c r="BM50" i="2"/>
  <c r="BL106" i="2"/>
  <c r="BL50" i="2"/>
  <c r="BL64" i="2"/>
  <c r="BL67" i="2"/>
  <c r="BA57" i="2"/>
  <c r="BA68" i="2"/>
  <c r="AX106" i="2"/>
  <c r="AX21" i="2"/>
  <c r="CN44" i="2"/>
  <c r="CN45" i="2"/>
  <c r="CN42" i="2"/>
  <c r="CN40" i="2"/>
  <c r="CP21" i="2"/>
  <c r="AW68" i="2"/>
  <c r="AV68" i="2"/>
  <c r="BC66" i="2"/>
  <c r="BC65" i="2"/>
  <c r="AX65" i="2"/>
  <c r="AX66" i="2"/>
  <c r="BG66" i="2"/>
  <c r="BG65" i="2"/>
  <c r="BK66" i="2"/>
  <c r="BK65" i="2"/>
  <c r="BO65" i="2"/>
  <c r="BO66" i="2"/>
  <c r="AU66" i="2"/>
  <c r="AU65" i="2"/>
  <c r="AY65" i="2"/>
  <c r="AY66" i="2"/>
  <c r="CN43" i="2"/>
  <c r="CN46" i="2"/>
  <c r="CN21" i="2"/>
  <c r="CO21" i="2"/>
  <c r="BK50" i="2"/>
  <c r="BK64" i="2"/>
  <c r="BK67" i="2"/>
  <c r="BA59" i="2"/>
  <c r="BA69" i="2"/>
  <c r="BC50" i="2"/>
  <c r="BC64" i="2"/>
  <c r="BC67" i="2"/>
  <c r="BI55" i="2"/>
  <c r="BI63" i="2"/>
  <c r="AX50" i="2"/>
  <c r="AX64" i="2"/>
  <c r="BE55" i="2"/>
  <c r="BE63" i="2"/>
  <c r="BD55" i="2"/>
  <c r="BD63" i="2"/>
  <c r="CR8" i="2"/>
  <c r="CL48" i="2"/>
  <c r="AU50" i="2"/>
  <c r="AU64" i="2"/>
  <c r="AU67" i="2"/>
  <c r="CP40" i="2"/>
  <c r="CP44" i="2"/>
  <c r="CP43" i="2"/>
  <c r="CP46" i="2"/>
  <c r="CP42" i="2"/>
  <c r="CP45" i="2"/>
  <c r="AY50" i="2"/>
  <c r="AY64" i="2"/>
  <c r="AY67" i="2"/>
  <c r="BL55" i="2"/>
  <c r="BL63" i="2"/>
  <c r="CO23" i="2"/>
  <c r="CO24" i="2"/>
  <c r="CO25" i="2"/>
  <c r="CO27" i="2"/>
  <c r="CO26" i="2"/>
  <c r="CL46" i="2"/>
  <c r="CL44" i="2"/>
  <c r="CL43" i="2"/>
  <c r="CL45" i="2"/>
  <c r="CL42" i="2"/>
  <c r="AV59" i="2"/>
  <c r="AV69" i="2"/>
  <c r="AW59" i="2"/>
  <c r="AW69" i="2"/>
  <c r="AX67" i="2"/>
  <c r="AZ55" i="2"/>
  <c r="AZ63" i="2"/>
  <c r="CM40" i="2"/>
  <c r="CR4" i="2"/>
  <c r="CQ7" i="2"/>
  <c r="CQ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L106" i="2" l="1"/>
  <c r="CL21" i="2"/>
  <c r="CO48" i="2"/>
  <c r="BJ106" i="2"/>
  <c r="BA108" i="2"/>
  <c r="BA109" i="2"/>
  <c r="CP48" i="2"/>
  <c r="BN106" i="2"/>
  <c r="CO66" i="2"/>
  <c r="CP64" i="2"/>
  <c r="CL64" i="2"/>
  <c r="CL66" i="2"/>
  <c r="CL65" i="2"/>
  <c r="BB65" i="2"/>
  <c r="BB66" i="2"/>
  <c r="BN65" i="2"/>
  <c r="BN66" i="2"/>
  <c r="BF65" i="2"/>
  <c r="BF66" i="2"/>
  <c r="BJ65" i="2"/>
  <c r="BJ66" i="2"/>
  <c r="CL67" i="2"/>
  <c r="BB50" i="2"/>
  <c r="CM50" i="2" s="1"/>
  <c r="BB64" i="2"/>
  <c r="BB67" i="2"/>
  <c r="BL57" i="2"/>
  <c r="BL68" i="2"/>
  <c r="BA70" i="2"/>
  <c r="BA61" i="2"/>
  <c r="BA111" i="2"/>
  <c r="CQ12" i="2"/>
  <c r="AV61" i="2"/>
  <c r="AV70" i="2"/>
  <c r="AV111" i="2"/>
  <c r="CM48" i="2"/>
  <c r="CM106" i="2" s="1"/>
  <c r="BI57" i="2"/>
  <c r="BI68" i="2"/>
  <c r="AW111" i="2"/>
  <c r="AW70" i="2"/>
  <c r="AW61" i="2"/>
  <c r="AZ68" i="2"/>
  <c r="AZ57" i="2"/>
  <c r="BD57" i="2"/>
  <c r="BD68" i="2"/>
  <c r="BK55" i="2"/>
  <c r="BK63" i="2"/>
  <c r="BM57" i="2"/>
  <c r="BM68" i="2"/>
  <c r="CS8" i="2"/>
  <c r="CS4" i="2"/>
  <c r="CR7" i="2"/>
  <c r="CR17" i="2" s="1"/>
  <c r="BF50" i="2"/>
  <c r="CN50" i="2" s="1"/>
  <c r="BF64" i="2"/>
  <c r="BF67" i="2"/>
  <c r="BN50" i="2"/>
  <c r="BN64" i="2"/>
  <c r="BN67" i="2"/>
  <c r="CL50" i="2"/>
  <c r="CL63" i="2" s="1"/>
  <c r="AU63" i="2"/>
  <c r="AU55" i="2"/>
  <c r="CN48" i="2"/>
  <c r="CN106" i="2" s="1"/>
  <c r="AX55" i="2"/>
  <c r="AX63" i="2"/>
  <c r="BO55" i="2"/>
  <c r="BO63" i="2"/>
  <c r="AY63" i="2"/>
  <c r="AY55" i="2"/>
  <c r="BJ50" i="2"/>
  <c r="CO50" i="2" s="1"/>
  <c r="CO63" i="2" s="1"/>
  <c r="BJ64" i="2"/>
  <c r="BJ67" i="2"/>
  <c r="BG63" i="2"/>
  <c r="BG55" i="2"/>
  <c r="BH68" i="2"/>
  <c r="BH57" i="2"/>
  <c r="BE57" i="2"/>
  <c r="BE68" i="2"/>
  <c r="BC63" i="2"/>
  <c r="BC55"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T220" i="3"/>
  <c r="CQ48" i="2" l="1"/>
  <c r="CQ51" i="2" s="1"/>
  <c r="CQ21" i="2"/>
  <c r="CM63" i="2"/>
  <c r="CP65" i="2"/>
  <c r="CP106" i="2"/>
  <c r="CP67" i="2"/>
  <c r="CO64" i="2"/>
  <c r="CO106" i="2"/>
  <c r="CP66" i="2"/>
  <c r="CO65" i="2"/>
  <c r="CO67" i="2"/>
  <c r="CM66" i="2"/>
  <c r="CM65" i="2"/>
  <c r="CN63" i="2"/>
  <c r="CN66" i="2"/>
  <c r="CN65" i="2"/>
  <c r="C5" i="1"/>
  <c r="C8" i="1" s="1"/>
  <c r="CZ82" i="2"/>
  <c r="CR12" i="2"/>
  <c r="CR48" i="2" s="1"/>
  <c r="CQ49" i="2"/>
  <c r="CQ50" i="2" s="1"/>
  <c r="CQ53" i="2"/>
  <c r="CQ52" i="2"/>
  <c r="BG57" i="2"/>
  <c r="BG68" i="2"/>
  <c r="CT4" i="2"/>
  <c r="CS7" i="2"/>
  <c r="CS17" i="2" s="1"/>
  <c r="BO57" i="2"/>
  <c r="BO68" i="2"/>
  <c r="AZ59" i="2"/>
  <c r="AZ69" i="2"/>
  <c r="BN55" i="2"/>
  <c r="BN63" i="2"/>
  <c r="CM64" i="2"/>
  <c r="CM67" i="2"/>
  <c r="BE59" i="2"/>
  <c r="BE69" i="2"/>
  <c r="BJ55" i="2"/>
  <c r="CO55" i="2" s="1"/>
  <c r="CO68" i="2" s="1"/>
  <c r="BJ63" i="2"/>
  <c r="CN64" i="2"/>
  <c r="CN67" i="2"/>
  <c r="BD59" i="2"/>
  <c r="BD69" i="2"/>
  <c r="AX57" i="2"/>
  <c r="AX68" i="2"/>
  <c r="BM59" i="2"/>
  <c r="BM69" i="2"/>
  <c r="CL55" i="2"/>
  <c r="CL68" i="2" s="1"/>
  <c r="AU68" i="2"/>
  <c r="AU57" i="2"/>
  <c r="BI59" i="2"/>
  <c r="BI69" i="2"/>
  <c r="BC57" i="2"/>
  <c r="BC68" i="2"/>
  <c r="CT8" i="2"/>
  <c r="BL59" i="2"/>
  <c r="BL69" i="2"/>
  <c r="BH59" i="2"/>
  <c r="BH69" i="2"/>
  <c r="AY57" i="2"/>
  <c r="AY68" i="2"/>
  <c r="BF55" i="2"/>
  <c r="CN55" i="2" s="1"/>
  <c r="CN68" i="2" s="1"/>
  <c r="BF63" i="2"/>
  <c r="CP50" i="2"/>
  <c r="CP63" i="2" s="1"/>
  <c r="BK68" i="2"/>
  <c r="BK57" i="2"/>
  <c r="BB55" i="2"/>
  <c r="BB63" i="2"/>
  <c r="BM108" i="2" l="1"/>
  <c r="BM109" i="2"/>
  <c r="AZ109" i="2"/>
  <c r="AZ108" i="2"/>
  <c r="BI109" i="2"/>
  <c r="BI108" i="2"/>
  <c r="BL109" i="2"/>
  <c r="BL108" i="2"/>
  <c r="BE108" i="2"/>
  <c r="BE109" i="2"/>
  <c r="BH109" i="2"/>
  <c r="BH108" i="2"/>
  <c r="BD109" i="2"/>
  <c r="BD108" i="2"/>
  <c r="CR21" i="2"/>
  <c r="CS12" i="2"/>
  <c r="CS21" i="2" s="1"/>
  <c r="CQ54" i="2"/>
  <c r="CQ55" i="2"/>
  <c r="CR52" i="2"/>
  <c r="CR51" i="2"/>
  <c r="CR49" i="2"/>
  <c r="CR50" i="2" s="1"/>
  <c r="CR53" i="2"/>
  <c r="BN57" i="2"/>
  <c r="CP57" i="2" s="1"/>
  <c r="CP69" i="2" s="1"/>
  <c r="BN68" i="2"/>
  <c r="BM111" i="2"/>
  <c r="BM70" i="2"/>
  <c r="BM61" i="2"/>
  <c r="AZ70" i="2"/>
  <c r="AZ111" i="2"/>
  <c r="AZ61" i="2"/>
  <c r="BE61" i="2"/>
  <c r="BE70" i="2"/>
  <c r="BE111" i="2"/>
  <c r="CT7" i="2"/>
  <c r="CT17" i="2" s="1"/>
  <c r="CU4" i="2"/>
  <c r="BK59" i="2"/>
  <c r="BK69" i="2"/>
  <c r="AY59" i="2"/>
  <c r="AY69" i="2"/>
  <c r="BG59" i="2"/>
  <c r="BG69" i="2"/>
  <c r="CP55" i="2"/>
  <c r="BH70" i="2"/>
  <c r="BH111" i="2"/>
  <c r="BH61" i="2"/>
  <c r="BJ57" i="2"/>
  <c r="CO57" i="2" s="1"/>
  <c r="CO69" i="2" s="1"/>
  <c r="BJ68" i="2"/>
  <c r="BC59" i="2"/>
  <c r="BC69" i="2"/>
  <c r="BL61" i="2"/>
  <c r="BL70" i="2"/>
  <c r="BL111" i="2"/>
  <c r="AX59" i="2"/>
  <c r="AX69" i="2"/>
  <c r="BO59" i="2"/>
  <c r="BO69" i="2"/>
  <c r="BF57" i="2"/>
  <c r="BF68" i="2"/>
  <c r="BI70" i="2"/>
  <c r="BI61" i="2"/>
  <c r="BI111" i="2"/>
  <c r="CU8" i="2"/>
  <c r="AU59" i="2"/>
  <c r="CL57" i="2"/>
  <c r="CL69" i="2" s="1"/>
  <c r="AU69" i="2"/>
  <c r="BD61" i="2"/>
  <c r="BD70" i="2"/>
  <c r="BD111" i="2"/>
  <c r="BB57" i="2"/>
  <c r="BB68" i="2"/>
  <c r="CM55" i="2"/>
  <c r="CM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P68" i="2"/>
  <c r="CR76" i="2"/>
  <c r="CR77" i="2" s="1"/>
  <c r="CS48" i="2"/>
  <c r="CR55" i="2"/>
  <c r="CR68" i="2" s="1"/>
  <c r="CR54" i="2"/>
  <c r="CQ68" i="2"/>
  <c r="CQ57" i="2"/>
  <c r="CQ58" i="2" s="1"/>
  <c r="CQ59" i="2" s="1"/>
  <c r="CQ72" i="2" s="1"/>
  <c r="CT12" i="2"/>
  <c r="CT21" i="2" s="1"/>
  <c r="CU7" i="2"/>
  <c r="CU17" i="2" s="1"/>
  <c r="CV4" i="2"/>
  <c r="BB59" i="2"/>
  <c r="BB69" i="2"/>
  <c r="BG111" i="2"/>
  <c r="BG70" i="2"/>
  <c r="BG61" i="2"/>
  <c r="BO70" i="2"/>
  <c r="BO61" i="2"/>
  <c r="BO111" i="2"/>
  <c r="BC70" i="2"/>
  <c r="BC111" i="2"/>
  <c r="BC61" i="2"/>
  <c r="CV8" i="2"/>
  <c r="AX111" i="2"/>
  <c r="AX70" i="2"/>
  <c r="AX61" i="2"/>
  <c r="BJ59" i="2"/>
  <c r="BJ69" i="2"/>
  <c r="CM57" i="2"/>
  <c r="CM69" i="2" s="1"/>
  <c r="BF59" i="2"/>
  <c r="BF69" i="2"/>
  <c r="BN59" i="2"/>
  <c r="BN69" i="2"/>
  <c r="AU111" i="2"/>
  <c r="CL59" i="2"/>
  <c r="AU70" i="2"/>
  <c r="AU61" i="2"/>
  <c r="CN57" i="2"/>
  <c r="CN69" i="2" s="1"/>
  <c r="BK70" i="2"/>
  <c r="BK61" i="2"/>
  <c r="BK111" i="2"/>
  <c r="AY111" i="2"/>
  <c r="AY70" i="2"/>
  <c r="AY61" i="2"/>
  <c r="V57" i="2"/>
  <c r="V68" i="2"/>
  <c r="AG57" i="2"/>
  <c r="AG68" i="2"/>
  <c r="AC57" i="2"/>
  <c r="AC68" i="2"/>
  <c r="AQ57" i="2"/>
  <c r="CK55" i="2"/>
  <c r="CK68" i="2" s="1"/>
  <c r="AQ68" i="2"/>
  <c r="AI57" i="2"/>
  <c r="CI55" i="2"/>
  <c r="CI68" i="2" s="1"/>
  <c r="AI68" i="2"/>
  <c r="AR57" i="2"/>
  <c r="AR68" i="2"/>
  <c r="E57" i="2"/>
  <c r="E68" i="2"/>
  <c r="R57" i="2"/>
  <c r="R68" i="2"/>
  <c r="H57" i="2"/>
  <c r="H68" i="2"/>
  <c r="AA57" i="2"/>
  <c r="CG55" i="2"/>
  <c r="CG68" i="2" s="1"/>
  <c r="AA68" i="2"/>
  <c r="N57" i="2"/>
  <c r="N68" i="2"/>
  <c r="O57" i="2"/>
  <c r="CD55" i="2"/>
  <c r="CD68" i="2" s="1"/>
  <c r="O68" i="2"/>
  <c r="U57" i="2"/>
  <c r="U68" i="2"/>
  <c r="W57" i="2"/>
  <c r="CF55" i="2"/>
  <c r="CF68" i="2" s="1"/>
  <c r="W68" i="2"/>
  <c r="K57" i="2"/>
  <c r="CC55" i="2"/>
  <c r="CC68" i="2" s="1"/>
  <c r="K68" i="2"/>
  <c r="AT57" i="2"/>
  <c r="AT68" i="2"/>
  <c r="Y57" i="2"/>
  <c r="Y68" i="2"/>
  <c r="S57" i="2"/>
  <c r="CE55" i="2"/>
  <c r="CE68" i="2" s="1"/>
  <c r="S68" i="2"/>
  <c r="AK57" i="2"/>
  <c r="AK68" i="2"/>
  <c r="AD57" i="2"/>
  <c r="AD68" i="2"/>
  <c r="Z57" i="2"/>
  <c r="Z68" i="2"/>
  <c r="I57" i="2"/>
  <c r="I68" i="2"/>
  <c r="AN57" i="2"/>
  <c r="AN68" i="2"/>
  <c r="AO57" i="2"/>
  <c r="AO68" i="2"/>
  <c r="F57" i="2"/>
  <c r="F68" i="2"/>
  <c r="AE57" i="2"/>
  <c r="CH55" i="2"/>
  <c r="CH68" i="2" s="1"/>
  <c r="AE68" i="2"/>
  <c r="AH57" i="2"/>
  <c r="AH68" i="2"/>
  <c r="X57" i="2"/>
  <c r="X68" i="2"/>
  <c r="P57" i="2"/>
  <c r="P68" i="2"/>
  <c r="D57" i="2"/>
  <c r="D68" i="2"/>
  <c r="G57" i="2"/>
  <c r="CB55" i="2"/>
  <c r="CB68" i="2" s="1"/>
  <c r="G68" i="2"/>
  <c r="AL57" i="2"/>
  <c r="AL68" i="2"/>
  <c r="M57" i="2"/>
  <c r="M68" i="2"/>
  <c r="C57" i="2"/>
  <c r="CA55" i="2"/>
  <c r="CA68" i="2" s="1"/>
  <c r="C68" i="2"/>
  <c r="AM57" i="2"/>
  <c r="CJ55" i="2"/>
  <c r="CJ68" i="2" s="1"/>
  <c r="AM68" i="2"/>
  <c r="J57" i="2"/>
  <c r="J68" i="2"/>
  <c r="AB57" i="2"/>
  <c r="AB68" i="2"/>
  <c r="Q57" i="2"/>
  <c r="Q68" i="2"/>
  <c r="T57" i="2"/>
  <c r="T68" i="2"/>
  <c r="L57" i="2"/>
  <c r="L68" i="2"/>
  <c r="AF57" i="2"/>
  <c r="AF68" i="2"/>
  <c r="AP57" i="2"/>
  <c r="AP68" i="2"/>
  <c r="AJ57" i="2"/>
  <c r="AJ68" i="2"/>
  <c r="AS57" i="2"/>
  <c r="AS68" i="2"/>
  <c r="CS52" i="2" l="1"/>
  <c r="CL70" i="2"/>
  <c r="CL108" i="2"/>
  <c r="CL109" i="2"/>
  <c r="CP59" i="2"/>
  <c r="BN109" i="2"/>
  <c r="BN108" i="2"/>
  <c r="CO59" i="2"/>
  <c r="BJ108" i="2"/>
  <c r="BJ109" i="2"/>
  <c r="CN59" i="2"/>
  <c r="BF109" i="2"/>
  <c r="BF108" i="2"/>
  <c r="CS53" i="2"/>
  <c r="CL111" i="2"/>
  <c r="CM59" i="2"/>
  <c r="BB109" i="2"/>
  <c r="BB108" i="2"/>
  <c r="CS49" i="2"/>
  <c r="CS50" i="2" s="1"/>
  <c r="CS51" i="2"/>
  <c r="CR57" i="2"/>
  <c r="CR58" i="2" s="1"/>
  <c r="CR59" i="2" s="1"/>
  <c r="CR72" i="2" s="1"/>
  <c r="CT48" i="2"/>
  <c r="CQ61" i="2"/>
  <c r="CQ70" i="2"/>
  <c r="BJ70" i="2"/>
  <c r="BJ111" i="2"/>
  <c r="CO111" i="2" s="1"/>
  <c r="BJ61" i="2"/>
  <c r="BB70" i="2"/>
  <c r="BB61" i="2"/>
  <c r="BB111" i="2"/>
  <c r="CM111" i="2" s="1"/>
  <c r="BF70" i="2"/>
  <c r="BF61" i="2"/>
  <c r="BF111" i="2"/>
  <c r="CN111" i="2" s="1"/>
  <c r="CW4" i="2"/>
  <c r="CV7" i="2"/>
  <c r="CV17" i="2" s="1"/>
  <c r="BN70" i="2"/>
  <c r="BN61" i="2"/>
  <c r="BN111" i="2"/>
  <c r="CP111" i="2" s="1"/>
  <c r="CU12" i="2"/>
  <c r="CW8" i="2"/>
  <c r="CL61" i="2"/>
  <c r="G59" i="2"/>
  <c r="CB57" i="2"/>
  <c r="CB69" i="2" s="1"/>
  <c r="G69" i="2"/>
  <c r="AH59" i="2"/>
  <c r="AH69" i="2"/>
  <c r="Y59" i="2"/>
  <c r="Y69" i="2"/>
  <c r="W59" i="2"/>
  <c r="CF57" i="2"/>
  <c r="CF69" i="2" s="1"/>
  <c r="W69" i="2"/>
  <c r="E59" i="2"/>
  <c r="E69" i="2"/>
  <c r="AQ59" i="2"/>
  <c r="CK57" i="2"/>
  <c r="CK69" i="2" s="1"/>
  <c r="AQ69" i="2"/>
  <c r="AF59" i="2"/>
  <c r="AF69" i="2"/>
  <c r="AB59" i="2"/>
  <c r="AB69" i="2"/>
  <c r="C59" i="2"/>
  <c r="CA57" i="2"/>
  <c r="CA69" i="2" s="1"/>
  <c r="C69" i="2"/>
  <c r="AN59" i="2"/>
  <c r="AN69" i="2"/>
  <c r="AD59" i="2"/>
  <c r="AD69" i="2"/>
  <c r="Z59" i="2"/>
  <c r="Z69" i="2"/>
  <c r="D59" i="2"/>
  <c r="D69" i="2"/>
  <c r="AT59" i="2"/>
  <c r="AT69" i="2"/>
  <c r="U59" i="2"/>
  <c r="U69" i="2"/>
  <c r="AA59" i="2"/>
  <c r="CG57" i="2"/>
  <c r="CG69" i="2" s="1"/>
  <c r="AA69" i="2"/>
  <c r="AR59" i="2"/>
  <c r="AR69" i="2"/>
  <c r="AC59" i="2"/>
  <c r="AC69" i="2"/>
  <c r="AP59" i="2"/>
  <c r="AP69" i="2"/>
  <c r="AS59" i="2"/>
  <c r="AS69" i="2"/>
  <c r="L59" i="2"/>
  <c r="L69" i="2"/>
  <c r="J59" i="2"/>
  <c r="J69" i="2"/>
  <c r="M59" i="2"/>
  <c r="M69" i="2"/>
  <c r="AE59" i="2"/>
  <c r="CH57" i="2"/>
  <c r="CH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C57" i="2"/>
  <c r="CC69" i="2" s="1"/>
  <c r="K69" i="2"/>
  <c r="O59" i="2"/>
  <c r="CD57" i="2"/>
  <c r="CD69" i="2" s="1"/>
  <c r="O69" i="2"/>
  <c r="AI59" i="2"/>
  <c r="CI57" i="2"/>
  <c r="CI69" i="2" s="1"/>
  <c r="AI69" i="2"/>
  <c r="AM59" i="2"/>
  <c r="CJ57" i="2"/>
  <c r="CJ69" i="2" s="1"/>
  <c r="AM69" i="2"/>
  <c r="X59" i="2"/>
  <c r="X69" i="2"/>
  <c r="S59" i="2"/>
  <c r="CE57" i="2"/>
  <c r="CE69" i="2" s="1"/>
  <c r="S69" i="2"/>
  <c r="R59" i="2"/>
  <c r="R69" i="2"/>
  <c r="V59" i="2"/>
  <c r="V69" i="2"/>
  <c r="CS54" i="2" l="1"/>
  <c r="CT51" i="2"/>
  <c r="CM70" i="2"/>
  <c r="CM108" i="2"/>
  <c r="CM109" i="2"/>
  <c r="CO70" i="2"/>
  <c r="CO109" i="2"/>
  <c r="CO108" i="2"/>
  <c r="CP70" i="2"/>
  <c r="CP108" i="2"/>
  <c r="CP109" i="2"/>
  <c r="CN70" i="2"/>
  <c r="CN108" i="2"/>
  <c r="CN109" i="2"/>
  <c r="CN61" i="2"/>
  <c r="CM61" i="2"/>
  <c r="CS55" i="2"/>
  <c r="CS57" i="2" s="1"/>
  <c r="CS58" i="2" s="1"/>
  <c r="CS59" i="2" s="1"/>
  <c r="CS72" i="2" s="1"/>
  <c r="CT53" i="2"/>
  <c r="CR70" i="2"/>
  <c r="CR61" i="2"/>
  <c r="CT52" i="2"/>
  <c r="CT49" i="2"/>
  <c r="CT50" i="2" s="1"/>
  <c r="CO61" i="2"/>
  <c r="CV12" i="2"/>
  <c r="CV21" i="2" s="1"/>
  <c r="CX8" i="2"/>
  <c r="CW7" i="2"/>
  <c r="CW17" i="2" s="1"/>
  <c r="CX4" i="2"/>
  <c r="CU21" i="2"/>
  <c r="CU48" i="2"/>
  <c r="CP61" i="2"/>
  <c r="L61" i="2"/>
  <c r="L70" i="2"/>
  <c r="L111" i="2"/>
  <c r="D61" i="2"/>
  <c r="D70" i="2"/>
  <c r="D111" i="2"/>
  <c r="C61" i="2"/>
  <c r="CA59" i="2"/>
  <c r="CA70" i="2" s="1"/>
  <c r="C70" i="2"/>
  <c r="C111" i="2"/>
  <c r="Y61" i="2"/>
  <c r="Y70" i="2"/>
  <c r="Y111" i="2"/>
  <c r="N61" i="2"/>
  <c r="N70" i="2"/>
  <c r="N111" i="2"/>
  <c r="AL61" i="2"/>
  <c r="AL70" i="2"/>
  <c r="AL111" i="2"/>
  <c r="Q61" i="2"/>
  <c r="Q70" i="2"/>
  <c r="Q111" i="2"/>
  <c r="AO61" i="2"/>
  <c r="AO70" i="2"/>
  <c r="AO111" i="2"/>
  <c r="AA61" i="2"/>
  <c r="CG59" i="2"/>
  <c r="CG70" i="2" s="1"/>
  <c r="AA70" i="2"/>
  <c r="AA111" i="2"/>
  <c r="Z61" i="2"/>
  <c r="Z70" i="2"/>
  <c r="Z111" i="2"/>
  <c r="AQ61" i="2"/>
  <c r="CK59" i="2"/>
  <c r="CK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C59" i="2"/>
  <c r="CC70" i="2" s="1"/>
  <c r="K70" i="2"/>
  <c r="K111" i="2"/>
  <c r="T61" i="2"/>
  <c r="T70" i="2"/>
  <c r="T111" i="2"/>
  <c r="AG61" i="2"/>
  <c r="AG70" i="2"/>
  <c r="AG111" i="2"/>
  <c r="AK61" i="2"/>
  <c r="AK70" i="2"/>
  <c r="AK111" i="2"/>
  <c r="U61" i="2"/>
  <c r="U70" i="2"/>
  <c r="U111" i="2"/>
  <c r="AD61" i="2"/>
  <c r="AD70" i="2"/>
  <c r="AD111" i="2"/>
  <c r="E61" i="2"/>
  <c r="E70" i="2"/>
  <c r="E111" i="2"/>
  <c r="X61" i="2"/>
  <c r="X111" i="2"/>
  <c r="X70" i="2"/>
  <c r="O61" i="2"/>
  <c r="CD59" i="2"/>
  <c r="CD70" i="2" s="1"/>
  <c r="O111" i="2"/>
  <c r="O70" i="2"/>
  <c r="J61" i="2"/>
  <c r="J70" i="2"/>
  <c r="J111" i="2"/>
  <c r="AC61" i="2"/>
  <c r="AC70" i="2"/>
  <c r="AC111" i="2"/>
  <c r="AF61" i="2"/>
  <c r="AF111" i="2"/>
  <c r="AF70" i="2"/>
  <c r="W61" i="2"/>
  <c r="CF59" i="2"/>
  <c r="CF70" i="2" s="1"/>
  <c r="W111" i="2"/>
  <c r="W70" i="2"/>
  <c r="V61" i="2"/>
  <c r="V70" i="2"/>
  <c r="V111" i="2"/>
  <c r="AE61" i="2"/>
  <c r="CH59" i="2"/>
  <c r="CH70" i="2" s="1"/>
  <c r="AE111" i="2"/>
  <c r="AE70" i="2"/>
  <c r="AM61" i="2"/>
  <c r="CJ59" i="2"/>
  <c r="CJ70" i="2" s="1"/>
  <c r="AM111" i="2"/>
  <c r="AM70" i="2"/>
  <c r="S61" i="2"/>
  <c r="CE59" i="2"/>
  <c r="CE70" i="2" s="1"/>
  <c r="S70" i="2"/>
  <c r="S111" i="2"/>
  <c r="AI61" i="2"/>
  <c r="CI59" i="2"/>
  <c r="CI70" i="2" s="1"/>
  <c r="AI70" i="2"/>
  <c r="AI111" i="2"/>
  <c r="I61" i="2"/>
  <c r="I70" i="2"/>
  <c r="I111" i="2"/>
  <c r="AJ61" i="2"/>
  <c r="AJ70" i="2"/>
  <c r="AJ111" i="2"/>
  <c r="H61" i="2"/>
  <c r="H70" i="2"/>
  <c r="H111" i="2"/>
  <c r="AT61" i="2"/>
  <c r="AT70" i="2"/>
  <c r="AT111" i="2"/>
  <c r="AN61" i="2"/>
  <c r="AN111" i="2"/>
  <c r="AN70" i="2"/>
  <c r="G61" i="2"/>
  <c r="CB59" i="2"/>
  <c r="CB70" i="2" s="1"/>
  <c r="G111" i="2"/>
  <c r="G70" i="2"/>
  <c r="CT54" i="2" l="1"/>
  <c r="CI111" i="2"/>
  <c r="CG111" i="2"/>
  <c r="CK111" i="2"/>
  <c r="CD111" i="2"/>
  <c r="CC111" i="2"/>
  <c r="CA111" i="2"/>
  <c r="CJ111" i="2"/>
  <c r="CB111" i="2"/>
  <c r="CE111" i="2"/>
  <c r="CF111" i="2"/>
  <c r="CH111" i="2"/>
  <c r="CS68" i="2"/>
  <c r="CV48" i="2"/>
  <c r="CT55" i="2"/>
  <c r="CT57" i="2" s="1"/>
  <c r="CT58" i="2" s="1"/>
  <c r="CT59" i="2" s="1"/>
  <c r="CT72" i="2" s="1"/>
  <c r="CS61" i="2"/>
  <c r="CS70" i="2"/>
  <c r="CU51" i="2"/>
  <c r="CU52" i="2"/>
  <c r="CU53" i="2"/>
  <c r="CU49" i="2"/>
  <c r="CU50" i="2" s="1"/>
  <c r="CY4" i="2"/>
  <c r="CX7" i="2"/>
  <c r="CX17" i="2" s="1"/>
  <c r="CW12" i="2"/>
  <c r="CY8" i="2"/>
  <c r="CF61" i="2"/>
  <c r="CE61" i="2"/>
  <c r="CH61" i="2"/>
  <c r="CB61" i="2"/>
  <c r="CG61" i="2"/>
  <c r="CI61" i="2"/>
  <c r="CJ61" i="2"/>
  <c r="CD61" i="2"/>
  <c r="CK61" i="2"/>
  <c r="CC61" i="2"/>
  <c r="CA61" i="2"/>
  <c r="CV53" i="2" l="1"/>
  <c r="CT68" i="2"/>
  <c r="CV52" i="2"/>
  <c r="CV51" i="2"/>
  <c r="CV49" i="2"/>
  <c r="CV50" i="2" s="1"/>
  <c r="CU55" i="2"/>
  <c r="CT61" i="2"/>
  <c r="CT70" i="2"/>
  <c r="CU54" i="2"/>
  <c r="CZ8" i="2"/>
  <c r="CW21" i="2"/>
  <c r="CW48" i="2"/>
  <c r="CZ4" i="2"/>
  <c r="CZ7" i="2" s="1"/>
  <c r="CY7" i="2"/>
  <c r="CY17" i="2" s="1"/>
  <c r="CX12" i="2"/>
  <c r="CV55" i="2" l="1"/>
  <c r="CV68" i="2" s="1"/>
  <c r="CV54" i="2"/>
  <c r="CU57" i="2"/>
  <c r="CU58" i="2" s="1"/>
  <c r="CU59" i="2" s="1"/>
  <c r="CU72" i="2" s="1"/>
  <c r="CU68" i="2"/>
  <c r="CW53" i="2"/>
  <c r="CW49" i="2"/>
  <c r="CW50" i="2" s="1"/>
  <c r="CW52" i="2"/>
  <c r="CW51" i="2"/>
  <c r="CX21" i="2"/>
  <c r="CX48" i="2"/>
  <c r="CZ17" i="2"/>
  <c r="CY12" i="2"/>
  <c r="CZ12" i="2"/>
  <c r="CW54" i="2" l="1"/>
  <c r="CW67" i="2" s="1"/>
  <c r="CV57" i="2"/>
  <c r="CV58" i="2" s="1"/>
  <c r="CV59" i="2" s="1"/>
  <c r="CW55" i="2"/>
  <c r="CW68" i="2" s="1"/>
  <c r="CX53" i="2"/>
  <c r="CX49" i="2"/>
  <c r="CX50" i="2" s="1"/>
  <c r="CX52" i="2"/>
  <c r="CX51" i="2"/>
  <c r="CU61" i="2"/>
  <c r="CU70" i="2"/>
  <c r="CZ48" i="2"/>
  <c r="CZ21" i="2"/>
  <c r="CY21" i="2"/>
  <c r="CY48" i="2"/>
  <c r="CX54" i="2" l="1"/>
  <c r="CX67" i="2" s="1"/>
  <c r="CV61" i="2"/>
  <c r="CV72" i="2"/>
  <c r="CV70" i="2"/>
  <c r="CX55" i="2"/>
  <c r="CW57" i="2"/>
  <c r="CW58" i="2" s="1"/>
  <c r="CW59" i="2" s="1"/>
  <c r="CY53" i="2"/>
  <c r="CY49" i="2"/>
  <c r="CY50" i="2" s="1"/>
  <c r="CY52" i="2"/>
  <c r="CY51" i="2"/>
  <c r="CZ52" i="2"/>
  <c r="CZ53" i="2"/>
  <c r="CZ49" i="2"/>
  <c r="CZ50" i="2" s="1"/>
  <c r="CZ51" i="2"/>
  <c r="CW72" i="2" l="1"/>
  <c r="CX57" i="2"/>
  <c r="CX58" i="2" s="1"/>
  <c r="CX59" i="2" s="1"/>
  <c r="CX61" i="2" s="1"/>
  <c r="CY54" i="2"/>
  <c r="CY67" i="2" s="1"/>
  <c r="CW61" i="2"/>
  <c r="CY55" i="2"/>
  <c r="CY68" i="2" s="1"/>
  <c r="CX68" i="2"/>
  <c r="CW70" i="2"/>
  <c r="CZ54" i="2"/>
  <c r="CZ67" i="2" s="1"/>
  <c r="CZ55" i="2"/>
  <c r="CX72" i="2" l="1"/>
  <c r="CX70" i="2"/>
  <c r="CY57" i="2"/>
  <c r="CY58" i="2" s="1"/>
  <c r="CY59" i="2" s="1"/>
  <c r="CZ68" i="2"/>
  <c r="CY72" i="2" l="1"/>
  <c r="CZ57" i="2" s="1"/>
  <c r="CZ58" i="2" s="1"/>
  <c r="CZ59" i="2" s="1"/>
  <c r="CY70" i="2"/>
  <c r="CY61" i="2"/>
  <c r="CZ72" i="2" l="1"/>
  <c r="DA59" i="2"/>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CZ70" i="2"/>
  <c r="CZ61" i="2"/>
  <c r="CZ81" i="2" l="1"/>
  <c r="CZ83" i="2" s="1"/>
  <c r="CZ85" i="2" l="1"/>
  <c r="CY86" i="2" s="1" a="1"/>
  <c r="CY86" i="2" s="1"/>
  <c r="DA85"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<sst xmlns="http://schemas.openxmlformats.org/spreadsheetml/2006/main" count="6803" uniqueCount="4221">
  <si>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</si>
  <si>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</si>
  <si>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</si>
  <si>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</si>
  <si>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</si>
  <si>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</si>
  <si>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</si>
  <si>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</si>
  <si>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</si>
  <si>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</si>
  <si>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</si>
  <si>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</si>
  <si>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</si>
  <si>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</si>
  <si>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</si>
  <si>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</si>
  <si>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</si>
  <si>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</si>
  <si>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</si>
  <si>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</si>
  <si>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</si>
  <si>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</si>
  <si>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</si>
  <si>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</si>
  <si>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</si>
  <si>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</si>
  <si>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</si>
  <si>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</si>
  <si>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</si>
  <si>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</si>
  <si>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</si>
  <si>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</si>
  <si>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</si>
  <si>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</si>
  <si>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</si>
  <si>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</si>
  <si>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</si>
  <si>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</si>
  <si>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</si>
  <si>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</si>
  <si>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</si>
  <si>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</si>
  <si>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</si>
  <si>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</si>
  <si>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</si>
  <si>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</si>
  <si>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</si>
  <si>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</si>
  <si>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</si>
  <si>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</si>
  <si>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</si>
  <si>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</si>
  <si>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</si>
  <si>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</si>
  <si>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</si>
  <si>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</si>
  <si>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</si>
  <si>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</si>
  <si>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</si>
  <si>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</si>
  <si>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</si>
  <si>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</si>
  <si>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</si>
  <si>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</si>
  <si>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</si>
  <si>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</si>
  <si>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</si>
  <si>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</si>
  <si>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</si>
  <si>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</si>
  <si>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</si>
  <si>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</si>
  <si>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</si>
  <si>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</si>
  <si>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</si>
  <si>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</si>
  <si>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</si>
  <si>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</si>
  <si>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</si>
  <si>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</si>
  <si>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</si>
  <si>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</si>
  <si>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</si>
  <si>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</si>
  <si>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</si>
  <si>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</si>
  <si>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</si>
  <si>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</si>
  <si>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</si>
  <si>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</si>
  <si>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</si>
  <si>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</si>
  <si>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</si>
  <si>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</si>
  <si>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</si>
  <si>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</si>
  <si>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</si>
  <si>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</si>
  <si>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</si>
  <si>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</si>
  <si>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</si>
  <si>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</si>
  <si>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</si>
  <si>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</si>
  <si>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</si>
  <si>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</si>
  <si>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</si>
  <si>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</si>
  <si>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</si>
  <si>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</si>
  <si>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</si>
  <si>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</si>
  <si>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</si>
  <si>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</si>
  <si>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</si>
  <si>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</si>
  <si>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</si>
  <si>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</si>
  <si>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</si>
  <si>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</si>
  <si>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</si>
  <si>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</si>
  <si>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</si>
  <si>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</si>
  <si>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</si>
  <si>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</si>
  <si>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</si>
  <si>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</si>
  <si>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</si>
  <si>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</si>
  <si>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</si>
  <si>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</si>
  <si>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</si>
  <si>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</si>
  <si>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</si>
  <si>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</si>
  <si>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</si>
  <si>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</si>
  <si>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</si>
  <si>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</si>
  <si>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</si>
  <si>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</si>
  <si>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</si>
  <si>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</si>
  <si>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</si>
  <si>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</si>
  <si>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</si>
  <si>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</si>
  <si>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</si>
  <si>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</si>
  <si>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</si>
  <si>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</si>
  <si>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</si>
  <si>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</si>
  <si>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</si>
  <si>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</si>
  <si>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</si>
  <si>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</si>
  <si>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</si>
  <si>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</si>
  <si>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</si>
  <si>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</si>
  <si>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</si>
  <si>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</si>
  <si>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</si>
  <si>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</si>
  <si>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</si>
  <si>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</si>
  <si>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</si>
  <si>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</si>
  <si>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</si>
  <si>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</si>
  <si>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</si>
  <si>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</si>
  <si>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</si>
  <si>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</si>
  <si>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</si>
  <si>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</si>
  <si>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</si>
  <si>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</si>
  <si>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</si>
  <si>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</si>
  <si>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</si>
  <si>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</si>
  <si>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</si>
  <si>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</si>
  <si>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</si>
  <si>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</si>
  <si>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</si>
  <si>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</si>
  <si>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</si>
  <si>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</si>
  <si>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</si>
  <si>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</si>
  <si>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</si>
  <si>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</si>
  <si>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</si>
  <si>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</si>
  <si>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</si>
  <si>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</si>
  <si>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</si>
  <si>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</si>
  <si>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</si>
  <si>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</si>
  <si>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</si>
  <si>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</si>
  <si>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</si>
  <si>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</si>
  <si>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</si>
  <si>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</si>
  <si>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</si>
  <si>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</si>
  <si>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</si>
  <si>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</si>
  <si>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</si>
  <si>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</si>
  <si>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</si>
  <si>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</si>
  <si>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</si>
  <si>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</si>
  <si>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</si>
  <si>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</si>
  <si>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</si>
  <si>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</si>
  <si>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</si>
  <si>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</si>
  <si>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</si>
  <si>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</si>
  <si>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</si>
  <si>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</si>
  <si>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</si>
  <si>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</si>
  <si>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</si>
  <si>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</si>
  <si>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</si>
  <si>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</si>
  <si>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</si>
  <si>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</si>
  <si>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</si>
  <si>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</si>
  <si>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</si>
  <si>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</si>
  <si>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</si>
  <si>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</si>
  <si>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</si>
  <si>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</si>
  <si>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</si>
  <si>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</si>
  <si>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</si>
  <si>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</si>
  <si>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</si>
  <si>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</si>
  <si>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</si>
  <si>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</si>
  <si>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</si>
  <si>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</si>
  <si>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</si>
  <si>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</si>
  <si>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</si>
  <si>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</si>
  <si>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</si>
  <si>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</si>
  <si>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</si>
  <si>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</si>
  <si>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</si>
  <si>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</si>
  <si>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</si>
  <si>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</si>
  <si>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</si>
  <si>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</si>
  <si>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</si>
  <si>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</si>
  <si>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</si>
  <si>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</si>
  <si>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</si>
  <si>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</si>
  <si>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</si>
  <si>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</si>
  <si>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</si>
  <si>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</si>
  <si>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</si>
  <si>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</si>
  <si>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</si>
  <si>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</si>
  <si>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</si>
  <si>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</si>
  <si>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</si>
  <si>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</si>
  <si>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</si>
  <si>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</si>
  <si>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</si>
  <si>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</si>
  <si>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</si>
  <si>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</si>
  <si>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</si>
  <si>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</si>
  <si>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</si>
  <si>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</si>
  <si>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</si>
  <si>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</si>
  <si>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</si>
  <si>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</si>
  <si>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</si>
  <si>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</si>
  <si>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</si>
  <si>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</si>
  <si>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</si>
  <si>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</si>
  <si>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</si>
  <si>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</si>
  <si>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</si>
  <si>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</si>
  <si>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</si>
  <si>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</si>
  <si>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</si>
  <si>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</si>
  <si>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</si>
  <si>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</si>
  <si>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</si>
  <si>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</si>
  <si>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</si>
  <si>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</si>
  <si>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</si>
  <si>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</si>
  <si>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</si>
  <si>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</si>
  <si>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</si>
  <si>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</si>
  <si>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</si>
  <si>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</si>
  <si>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</si>
  <si>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</si>
  <si>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</si>
  <si>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</si>
  <si>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</si>
  <si>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</si>
  <si>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</si>
  <si>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</si>
  <si>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</si>
  <si>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</si>
  <si>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</si>
  <si>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</si>
  <si>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</si>
  <si>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</si>
  <si>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</si>
  <si>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</si>
  <si>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</si>
  <si>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</si>
  <si>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</si>
  <si>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</si>
  <si>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</si>
  <si>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</si>
  <si>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</si>
  <si>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</si>
  <si>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</si>
  <si>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</si>
  <si>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</si>
  <si>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</si>
  <si>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</si>
  <si>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</si>
  <si>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</si>
  <si>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</si>
  <si>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</si>
  <si>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</si>
  <si>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</si>
  <si>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</si>
  <si>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</si>
  <si>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</si>
  <si>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</si>
  <si>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</si>
  <si>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</si>
  <si>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</si>
  <si>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</si>
  <si>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</si>
  <si>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</si>
  <si>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</si>
  <si>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</si>
  <si>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</si>
  <si>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</si>
  <si>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</si>
  <si>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</si>
  <si>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</si>
  <si>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</si>
  <si>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</si>
  <si>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</si>
  <si>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</si>
  <si>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</si>
  <si>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</si>
  <si>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</si>
  <si>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</si>
  <si>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</si>
  <si>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</si>
  <si>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</si>
  <si>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</si>
  <si>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</si>
  <si>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</si>
  <si>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</si>
  <si>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</si>
  <si>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</si>
  <si>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</si>
  <si>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</si>
  <si>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</si>
  <si>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</si>
  <si>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</si>
  <si>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</si>
  <si>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</si>
  <si>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</si>
  <si>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</si>
  <si>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</si>
  <si>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</si>
  <si>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</si>
  <si>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</si>
  <si>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</si>
  <si>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</si>
  <si>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</si>
  <si>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</si>
  <si>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</si>
  <si>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</si>
  <si>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</si>
  <si>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</si>
  <si>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</si>
  <si>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</si>
  <si>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</si>
  <si>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</si>
  <si>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</si>
  <si>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</si>
  <si>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</si>
  <si>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</si>
  <si>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</si>
  <si>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</si>
  <si>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</si>
  <si>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</si>
  <si>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</si>
  <si>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</si>
  <si>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</si>
  <si>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</si>
  <si>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</si>
  <si>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</si>
  <si>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</si>
  <si>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</si>
  <si>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</si>
  <si>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</si>
  <si>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</si>
  <si>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</si>
  <si>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</si>
  <si>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</si>
  <si>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</si>
  <si>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</si>
  <si>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</si>
  <si>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</si>
  <si>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</si>
  <si>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</si>
  <si>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</si>
  <si>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</si>
  <si>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</si>
  <si>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</si>
  <si>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</si>
  <si>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</si>
  <si>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</si>
  <si>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</si>
  <si>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</si>
  <si>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</si>
  <si>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</si>
  <si>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</si>
  <si>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</si>
  <si>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</si>
  <si>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</si>
  <si>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</si>
  <si>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</si>
  <si>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</si>
  <si>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</si>
  <si>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</si>
  <si>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</si>
  <si>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</si>
  <si>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</si>
  <si>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</si>
  <si>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</si>
  <si>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</si>
  <si>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</si>
  <si>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</si>
  <si>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</si>
  <si>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</si>
  <si>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</si>
  <si>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</si>
  <si>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</si>
  <si>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</si>
  <si>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</si>
  <si>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</si>
  <si>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</si>
  <si>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</si>
  <si>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</si>
  <si>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</si>
  <si>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</si>
  <si>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</si>
  <si>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</si>
  <si>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</si>
  <si>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</si>
  <si>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</si>
  <si>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</si>
  <si>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</si>
  <si>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</si>
  <si>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</si>
  <si>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</si>
  <si>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</si>
  <si>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</si>
  <si>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</si>
  <si>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</si>
  <si>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</si>
  <si>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</si>
  <si>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</si>
  <si>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</si>
  <si>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</si>
  <si>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</si>
  <si>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</si>
  <si>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</si>
  <si>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</si>
  <si>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</si>
  <si>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</si>
  <si>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</si>
  <si>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</si>
  <si>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</si>
  <si>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</si>
  <si>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</si>
  <si>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</si>
  <si>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</si>
  <si>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</si>
  <si>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</si>
  <si>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</si>
  <si>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</si>
  <si>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</si>
  <si>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</si>
  <si>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</si>
  <si>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</si>
  <si>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</si>
  <si>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</si>
  <si>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</si>
  <si>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</si>
  <si>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</si>
  <si>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</si>
  <si>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</si>
  <si>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</si>
  <si>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</si>
  <si>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</si>
  <si>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</si>
  <si>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</si>
  <si>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</si>
  <si>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</si>
  <si>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</si>
  <si>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</si>
  <si>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</si>
  <si>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</si>
  <si>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</si>
  <si>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</si>
  <si>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</si>
  <si>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</si>
  <si>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</si>
  <si>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</si>
  <si>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</si>
  <si>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</si>
  <si>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</si>
  <si>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</si>
  <si>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</si>
  <si>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</si>
  <si>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</si>
  <si>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</si>
  <si>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</si>
  <si>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</si>
  <si>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</si>
  <si>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</si>
  <si>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</si>
  <si>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</si>
  <si>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</si>
  <si>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</si>
  <si>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</si>
  <si>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</si>
  <si>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</si>
  <si>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</si>
  <si>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</si>
  <si>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</si>
  <si>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</si>
  <si>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</si>
  <si>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</si>
  <si>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</si>
  <si>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</si>
  <si>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</si>
  <si>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</si>
  <si>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</si>
  <si>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</si>
  <si>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</si>
  <si>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</si>
  <si>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</si>
  <si>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</si>
  <si>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</si>
  <si>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</si>
  <si>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</si>
  <si>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</si>
  <si>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</si>
  <si>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</si>
  <si>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</si>
  <si>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</si>
  <si>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</si>
  <si>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</si>
  <si>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</si>
  <si>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</si>
  <si>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</si>
  <si>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</si>
  <si>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</si>
  <si>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</si>
  <si>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</si>
  <si>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</si>
  <si>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</si>
  <si>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</si>
  <si>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</si>
  <si>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</si>
  <si>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</si>
  <si>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</si>
  <si>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</si>
  <si>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</si>
  <si>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</si>
  <si>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</si>
  <si>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</si>
  <si>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</si>
  <si>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</si>
  <si>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</si>
  <si>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</si>
  <si>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</si>
  <si>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</si>
  <si>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</si>
  <si>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</si>
  <si>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</si>
  <si>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</si>
  <si>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</si>
  <si>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</si>
  <si>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</si>
  <si>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</si>
  <si>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</si>
  <si>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</si>
  <si>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</si>
  <si>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</si>
  <si>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</si>
  <si>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</si>
  <si>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</si>
  <si>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</si>
  <si>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</si>
  <si>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</si>
  <si>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</si>
  <si>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</si>
  <si>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</si>
  <si>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</si>
  <si>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</si>
  <si>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</si>
  <si>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</si>
  <si>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</si>
  <si>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</si>
  <si>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</si>
  <si>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</si>
  <si>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</si>
  <si>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</si>
  <si>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</si>
  <si>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</si>
  <si>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</si>
  <si>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</si>
  <si>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</si>
  <si>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</si>
  <si>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</si>
  <si>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</si>
  <si>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</si>
  <si>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</si>
  <si>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</si>
  <si>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</si>
  <si>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</si>
  <si>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</si>
  <si>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</si>
  <si>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</si>
  <si>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</si>
  <si>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</si>
  <si>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</si>
  <si>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</si>
  <si>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</si>
  <si>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</si>
  <si>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</si>
  <si>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</si>
  <si>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</si>
  <si>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</si>
  <si>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</si>
  <si>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</si>
  <si>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</si>
  <si>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</si>
  <si>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</si>
  <si>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</si>
  <si>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</si>
  <si>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</si>
  <si>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</si>
  <si>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</si>
  <si>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</si>
  <si>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</si>
  <si>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</si>
  <si>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</si>
  <si>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</si>
  <si>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</si>
  <si>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</si>
  <si>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</si>
  <si>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</si>
  <si>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</si>
  <si>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</si>
  <si>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</si>
  <si>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</si>
  <si>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</si>
  <si>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</si>
  <si>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</si>
  <si>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</si>
  <si>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</si>
  <si>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</si>
  <si>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</si>
  <si>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</si>
  <si>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</si>
  <si>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</si>
  <si>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</si>
  <si>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</si>
  <si>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</si>
  <si>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</si>
  <si>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</si>
  <si>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</si>
  <si>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</si>
  <si>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</si>
  <si>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</si>
  <si>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</si>
  <si>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</si>
  <si>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</si>
  <si>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</si>
  <si>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</si>
  <si>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</si>
  <si>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</si>
  <si>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</si>
  <si>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</si>
  <si>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</si>
  <si>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</si>
  <si>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</si>
  <si>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</si>
  <si>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</si>
  <si>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</si>
  <si>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</si>
  <si>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</si>
  <si>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</si>
  <si>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</si>
  <si>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</si>
  <si>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</si>
  <si>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</si>
  <si>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</si>
  <si>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</si>
  <si>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</si>
  <si>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</si>
  <si>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</si>
  <si>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</si>
  <si>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</si>
  <si>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</si>
  <si>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</si>
  <si>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</si>
  <si>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</si>
  <si>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</si>
  <si>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</si>
  <si>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</si>
  <si>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</si>
  <si>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</si>
  <si>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</si>
  <si>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</si>
  <si>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</si>
  <si>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</si>
  <si>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</si>
  <si>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</si>
  <si>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</si>
  <si>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</si>
  <si>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</si>
  <si>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</si>
  <si>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</si>
  <si>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</si>
  <si>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</si>
  <si>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</si>
  <si>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</si>
  <si>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</si>
  <si>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</si>
  <si>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</si>
  <si>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</si>
  <si>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</si>
  <si>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</si>
  <si>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</si>
  <si>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</si>
  <si>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</si>
  <si>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</si>
  <si>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</si>
  <si>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</si>
  <si>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</si>
  <si>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</si>
  <si>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</si>
  <si>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</si>
  <si>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</si>
  <si>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</si>
  <si>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</si>
  <si>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</si>
  <si>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</si>
  <si>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</si>
  <si>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</si>
  <si>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</si>
  <si>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</si>
  <si>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</si>
  <si>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</si>
  <si>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</si>
  <si>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</si>
  <si>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</si>
  <si>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</si>
  <si>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</si>
  <si>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</si>
  <si>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</si>
  <si>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</si>
  <si>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</si>
  <si>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</si>
  <si>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</si>
  <si>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</si>
  <si>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</si>
  <si>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</si>
  <si>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</si>
  <si>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</si>
  <si>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</si>
  <si>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</si>
  <si>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</si>
  <si>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</si>
  <si>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</si>
  <si>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</si>
  <si>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</si>
  <si>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</si>
  <si>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</si>
  <si>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</si>
  <si>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</si>
  <si>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</si>
  <si>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</si>
  <si>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</si>
  <si>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</si>
  <si>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</si>
  <si>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</si>
  <si>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</si>
  <si>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</si>
  <si>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</si>
  <si>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</si>
  <si>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</si>
  <si>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</si>
  <si>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</si>
  <si>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</si>
  <si>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</si>
  <si>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</si>
  <si>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</si>
  <si>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</si>
  <si>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</si>
  <si>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</si>
  <si>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</si>
  <si>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</si>
  <si>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</si>
  <si>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</si>
  <si>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</si>
  <si>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</si>
  <si>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</si>
  <si>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</si>
  <si>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</si>
  <si>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</si>
  <si>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</si>
  <si>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</si>
  <si>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</si>
  <si>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</si>
  <si>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</si>
  <si>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</si>
  <si>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</si>
  <si>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</si>
  <si>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</si>
  <si>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</si>
  <si>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</si>
  <si>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</si>
  <si>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</si>
  <si>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</si>
  <si>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</si>
  <si>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</si>
  <si>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</si>
  <si>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</si>
  <si>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</si>
  <si>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</si>
  <si>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</si>
  <si>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</si>
  <si>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</si>
  <si>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</si>
  <si>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</si>
  <si>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</si>
  <si>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</si>
  <si>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</si>
  <si>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</si>
  <si>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</si>
  <si>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</si>
  <si>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</si>
  <si>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</si>
  <si>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</si>
  <si>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</si>
  <si>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</si>
  <si>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</si>
  <si>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</si>
  <si>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</si>
  <si>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</si>
  <si>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</si>
  <si>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</si>
  <si>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</si>
  <si>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</si>
  <si>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</si>
  <si>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</si>
  <si>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</si>
  <si>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</si>
  <si>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</si>
  <si>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</si>
  <si>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</si>
  <si>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</si>
  <si>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</si>
  <si>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</si>
  <si>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</si>
  <si>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</si>
  <si>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</si>
  <si>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</si>
  <si>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</si>
  <si>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</si>
  <si>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</si>
  <si>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</si>
  <si>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</si>
  <si>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</si>
  <si>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</si>
  <si>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</si>
  <si>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</si>
  <si>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</si>
  <si>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</si>
  <si>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</si>
  <si>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</si>
  <si>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</si>
  <si>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</si>
  <si>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</si>
  <si>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</si>
  <si>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</si>
  <si>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</si>
  <si>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</si>
  <si>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</si>
  <si>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</si>
  <si>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</si>
  <si>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</si>
  <si>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</si>
  <si>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</si>
  <si>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</si>
  <si>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</si>
  <si>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</si>
  <si>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</si>
  <si>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</si>
  <si>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</si>
  <si>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</si>
  <si>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</si>
  <si>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</si>
  <si>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</si>
  <si>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</si>
  <si>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</si>
  <si>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</si>
  <si>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</si>
  <si>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</si>
  <si>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</si>
  <si>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</si>
  <si>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</si>
  <si>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</si>
  <si>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</si>
  <si>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</si>
  <si>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</si>
  <si>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</si>
  <si>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</si>
  <si>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</si>
  <si>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</si>
  <si>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</si>
  <si>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</si>
  <si>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</si>
  <si>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</si>
  <si>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</si>
  <si>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</si>
  <si>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</si>
  <si>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</si>
  <si>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</si>
  <si>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</si>
  <si>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</si>
  <si>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</si>
  <si>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</si>
  <si>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</si>
  <si>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</si>
  <si>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</si>
  <si>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</si>
  <si>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</si>
  <si>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</si>
  <si>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</si>
  <si>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</si>
  <si>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</si>
  <si>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</si>
  <si>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</si>
  <si>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</si>
  <si>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</si>
  <si>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</si>
  <si>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</si>
  <si>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</si>
  <si>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</si>
  <si>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</si>
  <si>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</si>
  <si>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</si>
  <si>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</si>
  <si>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</si>
  <si>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</si>
  <si>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</si>
  <si>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</si>
  <si>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</si>
  <si>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</si>
  <si>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</si>
  <si>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</si>
  <si>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</si>
  <si>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</si>
  <si>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</si>
  <si>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</si>
  <si>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</si>
  <si>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</si>
  <si>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</si>
  <si>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</si>
  <si>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</si>
  <si>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</si>
  <si>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</si>
  <si>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</si>
  <si>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</si>
  <si>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</si>
  <si>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</si>
  <si>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</si>
  <si>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</si>
  <si>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</si>
  <si>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</si>
  <si>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</si>
  <si>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</si>
  <si>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</si>
  <si>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</si>
  <si>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</si>
  <si>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</si>
  <si>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</si>
  <si>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</si>
  <si>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</si>
  <si>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</si>
  <si>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</si>
  <si>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</si>
  <si>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</si>
  <si>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</si>
  <si>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</si>
  <si>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</si>
  <si>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</si>
  <si>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</si>
  <si>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</si>
  <si>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</si>
  <si>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</si>
  <si>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</si>
  <si>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</si>
  <si>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</si>
  <si>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</si>
  <si>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</si>
  <si>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</si>
  <si>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</si>
  <si>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</si>
  <si>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</si>
  <si>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</si>
  <si>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</si>
  <si>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</si>
  <si>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</si>
  <si>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</si>
  <si>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</si>
  <si>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</si>
  <si>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</si>
  <si>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</si>
  <si>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</si>
  <si>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</si>
  <si>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</si>
  <si>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</si>
  <si>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</si>
  <si>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</si>
  <si>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</si>
  <si>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</si>
  <si>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</si>
  <si>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</si>
  <si>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</si>
  <si>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</si>
  <si>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</si>
  <si>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</si>
  <si>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</si>
  <si>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</si>
  <si>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</si>
  <si>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</si>
  <si>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</si>
  <si>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</si>
  <si>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</si>
  <si>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</si>
  <si>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</si>
  <si>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</si>
  <si>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</si>
  <si>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</si>
  <si>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</si>
  <si>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</si>
  <si>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</si>
  <si>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</si>
  <si>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</si>
  <si>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</si>
  <si>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</si>
  <si>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</si>
  <si>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</si>
  <si>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</si>
  <si>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</si>
  <si>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</si>
  <si>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</si>
  <si>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</si>
  <si>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</si>
  <si>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</si>
  <si>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</si>
  <si>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</si>
  <si>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</si>
  <si>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</si>
  <si>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</si>
  <si>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</si>
  <si>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</si>
  <si>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</si>
  <si>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</si>
  <si>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</si>
  <si>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</si>
  <si>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</si>
  <si>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</si>
  <si>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</si>
  <si>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</si>
  <si>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</si>
  <si>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</si>
  <si>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</si>
  <si>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</si>
  <si>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</si>
  <si>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</si>
  <si>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</si>
  <si>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</si>
  <si>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</si>
  <si>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</si>
  <si>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</si>
  <si>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</si>
  <si>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</si>
  <si>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</si>
  <si>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</si>
  <si>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</si>
  <si>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</si>
  <si>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</si>
  <si>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</si>
  <si>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</si>
  <si>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</si>
  <si>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</si>
  <si>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</si>
  <si>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</si>
  <si>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</si>
  <si>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</si>
  <si>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</si>
  <si>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</si>
  <si>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</si>
  <si>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</si>
  <si>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</si>
  <si>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</si>
  <si>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</si>
  <si>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</si>
  <si>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</si>
  <si>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</si>
  <si>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</si>
  <si>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</si>
  <si>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</si>
  <si>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</si>
  <si>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</si>
  <si>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</si>
  <si>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</si>
  <si>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</si>
  <si>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</si>
  <si>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</si>
  <si>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</si>
  <si>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</si>
  <si>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</si>
  <si>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</si>
  <si>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</si>
  <si>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</si>
  <si>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</si>
  <si>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</si>
  <si>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</si>
  <si>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</si>
  <si>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</si>
  <si>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</si>
  <si>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</si>
  <si>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</si>
  <si>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</si>
  <si>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</si>
  <si>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</si>
  <si>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</si>
  <si>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</si>
  <si>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</si>
  <si>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</si>
  <si>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</si>
  <si>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</si>
  <si>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</si>
  <si>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</si>
  <si>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</si>
  <si>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</si>
  <si>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</si>
  <si>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</si>
  <si>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</si>
  <si>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</si>
  <si>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</si>
  <si>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</si>
  <si>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</si>
  <si>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</si>
  <si>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</si>
  <si>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</si>
  <si>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</si>
  <si>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</si>
  <si>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</si>
  <si>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</si>
  <si>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</si>
  <si>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</si>
  <si>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</si>
  <si>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</si>
  <si>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</si>
  <si>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</si>
  <si>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</si>
  <si>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</si>
  <si>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</si>
  <si>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</si>
  <si>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</si>
  <si>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</si>
  <si>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</si>
  <si>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</si>
  <si>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</si>
  <si>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</si>
  <si>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</si>
  <si>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</si>
  <si>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</si>
  <si>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</si>
  <si>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</si>
  <si>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</si>
  <si>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</si>
  <si>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</si>
  <si>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</si>
  <si>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</si>
  <si>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</si>
  <si>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</si>
  <si>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</si>
  <si>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</si>
  <si>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</si>
  <si>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</si>
  <si>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</si>
  <si>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</si>
  <si>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</si>
  <si>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</si>
  <si>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</si>
  <si>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</si>
  <si>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</si>
  <si>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</si>
  <si>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</si>
  <si>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</si>
  <si>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</si>
  <si>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</si>
  <si>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</si>
  <si>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</si>
  <si>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</si>
  <si>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</si>
  <si>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</si>
  <si>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</si>
  <si>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</si>
  <si>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</si>
  <si>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</si>
  <si>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</si>
  <si>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</si>
  <si>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</si>
  <si>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</si>
  <si>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</si>
  <si>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</si>
  <si>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</si>
  <si>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</si>
  <si>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</si>
  <si>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</si>
  <si>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</si>
  <si>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</si>
  <si>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</si>
  <si>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</si>
  <si>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</si>
  <si>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</si>
  <si>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</si>
  <si>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</si>
  <si>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</si>
  <si>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</si>
  <si>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</si>
  <si>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</si>
  <si>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</si>
  <si>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</si>
  <si>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</si>
  <si>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</si>
  <si>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</si>
  <si>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</si>
  <si>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</si>
  <si>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</si>
  <si>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</si>
  <si>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</si>
  <si>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</si>
  <si>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</si>
  <si>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</si>
  <si>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</si>
  <si>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</si>
  <si>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</si>
  <si>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</si>
  <si>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</si>
  <si>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</si>
  <si>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</si>
  <si>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</si>
  <si>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</si>
  <si>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</si>
  <si>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</si>
  <si>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</si>
  <si>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</si>
  <si>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</si>
  <si>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</si>
  <si>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</si>
  <si>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</si>
  <si>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</si>
  <si>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</si>
  <si>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</si>
  <si>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</si>
  <si>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</si>
  <si>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</si>
  <si>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</si>
  <si>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</si>
  <si>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</si>
  <si>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</si>
  <si>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</si>
  <si>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</si>
  <si>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</si>
  <si>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</si>
  <si>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</si>
  <si>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</si>
  <si>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</si>
  <si>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</si>
  <si>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</si>
  <si>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</si>
  <si>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</si>
  <si>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</si>
  <si>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</si>
  <si>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</si>
  <si>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</si>
  <si>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</si>
  <si>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</si>
  <si>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</si>
  <si>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</si>
  <si>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</si>
  <si>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</si>
  <si>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</si>
  <si>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</si>
  <si>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</si>
  <si>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</si>
  <si>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</si>
  <si>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</si>
  <si>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</si>
  <si>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</si>
  <si>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</si>
  <si>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</si>
  <si>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</si>
  <si>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</si>
  <si>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</si>
  <si>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</si>
  <si>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</si>
  <si>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</si>
  <si>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</si>
  <si>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</si>
  <si>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</si>
  <si>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</si>
  <si>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</si>
  <si>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</si>
  <si>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</si>
  <si>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</si>
  <si>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</si>
  <si>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</si>
  <si>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</si>
  <si>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</si>
  <si>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</si>
  <si>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</si>
  <si>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</si>
  <si>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</si>
  <si>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</si>
  <si>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</si>
  <si>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</si>
  <si>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</si>
  <si>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</si>
  <si>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</si>
  <si>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</si>
  <si>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</si>
  <si>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</si>
  <si>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</si>
  <si>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</si>
  <si>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</si>
  <si>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</si>
  <si>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</si>
  <si>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</si>
  <si>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</si>
  <si>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</si>
  <si>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</si>
  <si>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</si>
  <si>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</si>
  <si>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</si>
  <si>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</si>
  <si>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</si>
  <si>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</si>
  <si>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</si>
  <si>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</si>
  <si>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</si>
  <si>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</si>
  <si>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</si>
  <si>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</si>
  <si>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</si>
  <si>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</si>
  <si>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</si>
  <si>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</si>
  <si>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</si>
  <si>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</si>
  <si>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</si>
  <si>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</si>
  <si>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</si>
  <si>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</si>
  <si>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</si>
  <si>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</si>
  <si>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</si>
  <si>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</si>
  <si>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</si>
  <si>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</si>
  <si>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</si>
  <si>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</si>
  <si>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</si>
  <si>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</si>
  <si>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</si>
  <si>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</si>
  <si>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</si>
  <si>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</si>
  <si>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</si>
  <si>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</si>
  <si>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</si>
  <si>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</si>
  <si>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</si>
  <si>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</si>
  <si>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</si>
  <si>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</si>
  <si>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</si>
  <si>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</si>
  <si>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</si>
  <si>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</si>
  <si>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</si>
  <si>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</si>
  <si>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</si>
  <si>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</si>
  <si>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</si>
  <si>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</si>
  <si>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</si>
  <si>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</si>
  <si>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</si>
  <si>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</si>
  <si>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</si>
  <si>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</si>
  <si>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</si>
  <si>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</si>
  <si>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</si>
  <si>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</si>
  <si>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</si>
  <si>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</si>
  <si>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</si>
  <si>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</si>
  <si>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</si>
  <si>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</si>
  <si>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</si>
  <si>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</si>
  <si>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</si>
  <si>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</si>
  <si>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</si>
  <si>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</si>
  <si>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</si>
  <si>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</si>
  <si>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</si>
  <si>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</si>
  <si>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</si>
  <si>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</si>
  <si>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</si>
  <si>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</si>
  <si>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</si>
  <si>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</si>
  <si>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</si>
  <si>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</si>
  <si>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</si>
  <si>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</si>
  <si>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</si>
  <si>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</si>
  <si>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</si>
  <si>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</si>
  <si>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</si>
  <si>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</si>
  <si>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</si>
  <si>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</si>
  <si>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</si>
  <si>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</si>
  <si>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</si>
  <si>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</si>
  <si>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</si>
  <si>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</si>
  <si>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</si>
  <si>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</si>
  <si>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</si>
  <si>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</si>
  <si>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</si>
  <si>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</si>
  <si>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</si>
  <si>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</si>
  <si>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</si>
  <si>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</si>
  <si>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</si>
  <si>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</si>
  <si>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</si>
  <si>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</si>
  <si>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</si>
  <si>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</si>
  <si>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</si>
  <si>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</si>
  <si>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</si>
  <si>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</si>
  <si>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</si>
  <si>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</si>
  <si>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</si>
  <si>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</si>
  <si>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</si>
  <si>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</si>
  <si>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</si>
  <si>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</si>
  <si>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</si>
  <si>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</si>
  <si>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</si>
  <si>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</si>
  <si>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</si>
  <si>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</si>
  <si>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</si>
  <si>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</si>
  <si>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</si>
  <si>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</si>
  <si>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</si>
  <si>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</si>
  <si>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</si>
  <si>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</si>
  <si>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</si>
  <si>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</si>
  <si>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</si>
  <si>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</si>
  <si>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</si>
  <si>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</si>
  <si>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</si>
  <si>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</si>
  <si>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</si>
  <si>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</si>
  <si>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</si>
  <si>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</si>
  <si>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</si>
  <si>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</si>
  <si>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</si>
  <si>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</si>
  <si>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</si>
  <si>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</si>
  <si>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</si>
  <si>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</si>
  <si>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</si>
  <si>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</si>
  <si>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</si>
  <si>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</si>
  <si>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</si>
  <si>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</si>
  <si>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</si>
  <si>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</si>
  <si>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</si>
  <si>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</si>
  <si>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</si>
  <si>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</si>
  <si>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</si>
  <si>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</si>
  <si>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</si>
  <si>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</si>
  <si>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</si>
  <si>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</si>
  <si>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</si>
  <si>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</si>
  <si>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</si>
  <si>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</si>
  <si>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</si>
  <si>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</si>
  <si>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</si>
  <si>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</si>
  <si>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</si>
  <si>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</si>
  <si>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</si>
  <si>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</si>
  <si>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</si>
  <si>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</si>
  <si>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</si>
  <si>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</si>
  <si>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</si>
  <si>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</si>
  <si>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</si>
  <si>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</si>
  <si>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</si>
  <si>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</si>
  <si>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</si>
  <si>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</si>
  <si>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</si>
  <si>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</si>
  <si>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</si>
  <si>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</si>
  <si>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</si>
  <si>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</si>
  <si>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</si>
  <si>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</si>
  <si>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</si>
  <si>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</si>
  <si>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</si>
  <si>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</si>
  <si>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</si>
  <si>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</si>
  <si>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</si>
  <si>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</si>
  <si>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</si>
  <si>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</si>
  <si>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</si>
  <si>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</si>
  <si>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</si>
  <si>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</si>
  <si>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</si>
  <si>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</si>
  <si>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</si>
  <si>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</si>
  <si>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</si>
  <si>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</si>
  <si>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</si>
  <si>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</si>
  <si>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</si>
  <si>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</si>
  <si>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</si>
  <si>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</si>
  <si>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</si>
  <si>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</si>
  <si>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</si>
  <si>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</si>
  <si>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</si>
  <si>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</si>
  <si>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</si>
  <si>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</si>
  <si>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</si>
  <si>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</si>
  <si>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</si>
  <si>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</si>
  <si>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</si>
  <si>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</si>
  <si>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</si>
  <si>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</si>
  <si>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</si>
  <si>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</si>
  <si>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</si>
  <si>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</si>
  <si>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</si>
  <si>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</si>
  <si>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</si>
  <si>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</si>
  <si>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</si>
  <si>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</si>
  <si>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</si>
  <si>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</si>
  <si>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</si>
  <si>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</si>
  <si>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</si>
  <si>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</si>
  <si>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</si>
  <si>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</si>
  <si>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</si>
  <si>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</si>
  <si>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</si>
  <si>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</si>
  <si>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</si>
  <si>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</si>
  <si>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</si>
  <si>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</si>
  <si>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</si>
  <si>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</si>
  <si>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</si>
  <si>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</si>
  <si>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</si>
  <si>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</si>
  <si>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</si>
  <si>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</si>
  <si>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</si>
  <si>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</si>
  <si>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</si>
  <si>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</si>
  <si>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</si>
  <si>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</si>
  <si>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</si>
  <si>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</si>
  <si>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</si>
  <si>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</si>
  <si>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</si>
  <si>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</si>
  <si>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</si>
  <si>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</si>
  <si>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</si>
  <si>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</si>
  <si>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</si>
  <si>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</si>
  <si>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</si>
  <si>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</si>
  <si>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</si>
  <si>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</si>
  <si>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</si>
  <si>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</si>
  <si>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</si>
  <si>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</si>
  <si>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</si>
  <si>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</si>
  <si>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</si>
  <si>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</si>
  <si>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</si>
  <si>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</si>
  <si>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</si>
  <si>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</si>
  <si>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</si>
  <si>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</si>
  <si>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</si>
  <si>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</si>
  <si>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</si>
  <si>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</si>
  <si>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</si>
  <si>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</si>
  <si>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</si>
  <si>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</si>
  <si>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</si>
  <si>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</si>
  <si>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</si>
  <si>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</si>
  <si>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</si>
  <si>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</si>
  <si>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</si>
  <si>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</si>
  <si>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</si>
  <si>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</si>
  <si>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</si>
  <si>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</si>
  <si>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</si>
  <si>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</si>
  <si>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</si>
  <si>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</si>
  <si>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</si>
  <si>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</si>
  <si>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</si>
  <si>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</si>
  <si>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</si>
  <si>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</si>
  <si>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</si>
  <si>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</si>
  <si>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</si>
  <si>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</si>
  <si>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</si>
  <si>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</si>
  <si>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</si>
  <si>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</si>
  <si>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</si>
  <si>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</si>
  <si>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</si>
  <si>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</si>
  <si>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</si>
  <si>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</si>
  <si>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</si>
  <si>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</si>
  <si>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</si>
  <si>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</si>
  <si>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</si>
  <si>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</si>
  <si>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</si>
  <si>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</si>
  <si>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</si>
  <si>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</si>
  <si>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</si>
  <si>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</si>
  <si>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</si>
  <si>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</si>
  <si>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</si>
  <si>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</si>
  <si>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</si>
  <si>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</si>
  <si>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</si>
  <si>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</si>
  <si>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</si>
  <si>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</si>
  <si>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</si>
  <si>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</si>
  <si>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</si>
  <si>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</si>
  <si>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</si>
  <si>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</si>
  <si>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</si>
  <si>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</si>
  <si>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</si>
  <si>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</si>
  <si>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</si>
  <si>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</si>
  <si>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</si>
  <si>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</si>
  <si>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</si>
  <si>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</si>
  <si>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</si>
  <si>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</si>
  <si>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</si>
  <si>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</si>
  <si>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</si>
  <si>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</si>
  <si>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</si>
  <si>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</si>
  <si>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</si>
  <si>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</si>
  <si>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</si>
  <si>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</si>
  <si>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</si>
  <si>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</si>
  <si>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</si>
  <si>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</si>
  <si>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</si>
  <si>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</si>
  <si>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</si>
  <si>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</si>
  <si>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</si>
  <si>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</si>
  <si>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</si>
  <si>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</si>
  <si>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</si>
  <si>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</si>
  <si>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</si>
  <si>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</si>
  <si>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</si>
  <si>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</si>
  <si>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</si>
  <si>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</si>
  <si>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</si>
  <si>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</si>
  <si>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</si>
  <si>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</si>
  <si>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</si>
  <si>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</si>
  <si>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</si>
  <si>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</si>
  <si>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</si>
  <si>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</si>
  <si>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</si>
  <si>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</si>
  <si>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</si>
  <si>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</si>
  <si>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</si>
  <si>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</si>
  <si>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</si>
  <si>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</si>
  <si>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</si>
  <si>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</si>
  <si>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</si>
  <si>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</si>
  <si>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</si>
  <si>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</si>
  <si>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</si>
  <si>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</si>
  <si>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</si>
  <si>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</si>
  <si>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</si>
  <si>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</si>
  <si>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</si>
  <si>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</si>
  <si>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</si>
  <si>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</si>
  <si>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</si>
  <si>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</si>
  <si>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</si>
  <si>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</si>
  <si>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</si>
  <si>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</si>
  <si>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</si>
  <si>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</si>
  <si>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</si>
  <si>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</si>
  <si>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</si>
  <si>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</si>
  <si>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</si>
  <si>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</si>
  <si>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</si>
  <si>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</si>
  <si>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</si>
  <si>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</si>
  <si>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</si>
  <si>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</si>
  <si>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</si>
  <si>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</si>
  <si>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</si>
  <si>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</si>
  <si>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</si>
  <si>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</si>
  <si>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</si>
  <si>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</si>
  <si>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</si>
  <si>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</si>
  <si>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</si>
  <si>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</si>
  <si>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</si>
  <si>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</si>
  <si>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</si>
  <si>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</si>
  <si>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</si>
  <si>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</si>
  <si>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</si>
  <si>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</si>
  <si>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</si>
  <si>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</si>
  <si>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</si>
  <si>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</si>
  <si>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</si>
  <si>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</si>
  <si>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</si>
  <si>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</si>
  <si>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</si>
  <si>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</si>
  <si>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</si>
  <si>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</si>
  <si>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</si>
  <si>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</si>
  <si>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</si>
  <si>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</si>
  <si>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</si>
  <si>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</si>
  <si>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</si>
  <si>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</si>
  <si>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</si>
  <si>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</si>
  <si>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</si>
  <si>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</si>
  <si>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</si>
  <si>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</si>
  <si>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</si>
  <si>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</si>
  <si>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</si>
  <si>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</si>
  <si>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</si>
  <si>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</si>
  <si>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</si>
  <si>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</si>
  <si>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</si>
  <si>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</si>
  <si>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</si>
  <si>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</si>
  <si>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</si>
  <si>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</si>
  <si>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</si>
  <si>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</si>
  <si>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</si>
  <si>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</si>
  <si>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</si>
  <si>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</si>
  <si>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</si>
  <si>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</si>
  <si>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</si>
  <si>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</si>
  <si>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</si>
  <si>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</si>
  <si>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</si>
  <si>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</si>
  <si>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</si>
  <si>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</si>
  <si>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</si>
  <si>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</si>
  <si>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</si>
  <si>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</si>
  <si>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</si>
  <si>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</si>
  <si>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</si>
  <si>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</si>
  <si>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</si>
  <si>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</si>
  <si>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</si>
  <si>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</si>
  <si>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</si>
  <si>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</si>
  <si>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</si>
  <si>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</si>
  <si>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</si>
  <si>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</si>
  <si>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</si>
  <si>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</si>
  <si>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</si>
  <si>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</si>
  <si>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</si>
  <si>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</si>
  <si>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</si>
  <si>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</si>
  <si>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</si>
  <si>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</si>
  <si>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</si>
  <si>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</si>
  <si>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</si>
  <si>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</si>
  <si>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</si>
  <si>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</si>
  <si>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</si>
  <si>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</si>
  <si>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</si>
  <si>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</si>
  <si>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</si>
  <si>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</si>
  <si>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</si>
  <si>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</si>
  <si>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</si>
  <si>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</si>
  <si>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</si>
  <si>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</si>
  <si>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</si>
  <si>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</si>
  <si>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</si>
  <si>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</si>
  <si>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</si>
  <si>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</si>
  <si>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</si>
  <si>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</si>
  <si>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</si>
  <si>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</si>
  <si>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</si>
  <si>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</si>
  <si>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</si>
  <si>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</si>
  <si>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</si>
  <si>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</si>
  <si>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</si>
  <si>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</si>
  <si>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</si>
  <si>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</si>
  <si>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</si>
  <si>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</si>
  <si>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</si>
  <si>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</si>
  <si>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</si>
  <si>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</si>
  <si>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</si>
  <si>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</si>
  <si>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</si>
  <si>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</si>
  <si>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</si>
  <si>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</si>
  <si>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</si>
  <si>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</si>
  <si>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</si>
  <si>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</si>
  <si>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</si>
  <si>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</si>
  <si>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</si>
  <si>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</si>
  <si>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</si>
  <si>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</si>
  <si>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</si>
  <si>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</si>
  <si>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</si>
  <si>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</si>
  <si>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</si>
  <si>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</si>
  <si>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</si>
  <si>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</si>
  <si>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</si>
  <si>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</si>
  <si>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</si>
  <si>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</si>
  <si>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</si>
  <si>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</si>
  <si>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</si>
  <si>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</si>
  <si>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</si>
  <si>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</si>
  <si>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</si>
  <si>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</si>
  <si>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</si>
  <si>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</si>
  <si>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</si>
  <si>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</si>
  <si>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</si>
  <si>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</si>
  <si>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</si>
  <si>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</si>
  <si>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</si>
  <si>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</si>
  <si>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</si>
  <si>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</si>
  <si>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</si>
  <si>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</si>
  <si>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</si>
  <si>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</si>
  <si>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</si>
  <si>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</si>
  <si>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</si>
  <si>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</si>
  <si>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</si>
  <si>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</si>
  <si>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</si>
  <si>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</si>
  <si>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</si>
  <si>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</si>
  <si>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</si>
  <si>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</si>
  <si>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</si>
  <si>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</si>
  <si>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</si>
  <si>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</si>
  <si>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</si>
  <si>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</si>
  <si>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</si>
  <si>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</si>
  <si>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</si>
  <si>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</si>
  <si>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</si>
  <si>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</si>
  <si>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</si>
  <si>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</si>
  <si>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</si>
  <si>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</si>
  <si>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</si>
  <si>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</si>
  <si>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</si>
  <si>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</si>
  <si>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</si>
  <si>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</si>
  <si>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</si>
  <si>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</si>
  <si>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</si>
  <si>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</si>
  <si>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</si>
  <si>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</si>
  <si>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</si>
  <si>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</si>
  <si>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</si>
  <si>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</si>
  <si>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</si>
  <si>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</si>
  <si>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</si>
  <si>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</si>
  <si>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</si>
  <si>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</si>
  <si>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</si>
  <si>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</si>
  <si>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</si>
  <si>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</si>
  <si>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</si>
  <si>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</si>
  <si>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</si>
  <si>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</si>
  <si>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</si>
  <si>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</si>
  <si>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</si>
  <si>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</si>
  <si>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</si>
  <si>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</si>
  <si>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</si>
  <si>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</si>
  <si>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</si>
  <si>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</si>
  <si>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</si>
  <si>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</si>
  <si>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</si>
  <si>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</si>
  <si>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</si>
  <si>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</si>
  <si>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</si>
  <si>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</si>
  <si>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</si>
  <si>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</si>
  <si>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</si>
  <si>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</si>
  <si>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</si>
  <si>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</si>
  <si>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</si>
  <si>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</si>
  <si>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</si>
  <si>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</si>
  <si>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</si>
  <si>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</si>
  <si>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</si>
  <si>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</si>
  <si>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</si>
  <si>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</si>
  <si>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</si>
  <si>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</si>
  <si>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</si>
  <si>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</si>
  <si>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</si>
  <si>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</si>
  <si>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</si>
  <si>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</si>
  <si>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</si>
  <si>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</si>
  <si>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</si>
  <si>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</si>
  <si>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</si>
  <si>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</si>
  <si>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</si>
  <si>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</si>
  <si>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</si>
  <si>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</si>
  <si>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</si>
  <si>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</si>
  <si>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</si>
  <si>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</si>
  <si>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</si>
  <si>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</si>
  <si>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</si>
  <si>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</si>
  <si>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</si>
  <si>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</si>
  <si>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</si>
  <si>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</si>
  <si>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</si>
  <si>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</si>
  <si>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</si>
  <si>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</si>
  <si>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</si>
  <si>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</si>
  <si>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</si>
  <si>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</si>
  <si>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</si>
  <si>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</si>
  <si>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</si>
  <si>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</si>
  <si>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</si>
  <si>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</si>
  <si>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</si>
  <si>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</si>
  <si>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</si>
  <si>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</si>
  <si>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</si>
  <si>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</si>
  <si>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</si>
  <si>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</si>
  <si>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</si>
  <si>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</si>
  <si>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</si>
  <si>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</si>
  <si>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</si>
  <si>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</si>
  <si>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</si>
  <si>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</si>
  <si>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</si>
  <si>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</si>
  <si>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</si>
  <si>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</si>
  <si>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</si>
  <si>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</si>
  <si>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</si>
  <si>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</si>
  <si>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</si>
  <si>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</si>
  <si>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</si>
  <si>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</si>
  <si>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</si>
  <si>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</si>
  <si>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</si>
  <si>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</si>
  <si>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</si>
  <si>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</si>
  <si>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</si>
  <si>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</si>
  <si>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</si>
  <si>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</si>
  <si>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</si>
  <si>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</si>
  <si>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</si>
  <si>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</si>
  <si>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</si>
  <si>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</si>
  <si>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</si>
  <si>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</si>
  <si>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</si>
  <si>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</si>
  <si>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</si>
  <si>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</si>
  <si>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</si>
  <si>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</si>
  <si>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</si>
  <si>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</si>
  <si>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</si>
  <si>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</si>
  <si>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</si>
  <si>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</si>
  <si>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</si>
  <si>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</si>
  <si>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</si>
  <si>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</si>
  <si>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</si>
  <si>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</si>
  <si>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</si>
  <si>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</si>
  <si>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</si>
  <si>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</si>
  <si>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</si>
  <si>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</si>
  <si>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</si>
  <si>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</si>
  <si>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</si>
  <si>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</si>
  <si>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</si>
  <si>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</si>
  <si>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</si>
  <si>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</si>
  <si>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</si>
  <si>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</si>
  <si>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</si>
  <si>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</si>
  <si>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</si>
  <si>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</si>
  <si>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</si>
  <si>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</si>
  <si>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</si>
  <si>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</si>
  <si>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</si>
  <si>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</si>
  <si>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</si>
  <si>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</si>
  <si>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</si>
  <si>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</si>
  <si>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</si>
  <si>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</si>
  <si>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</si>
  <si>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</si>
  <si>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</si>
  <si>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</si>
  <si>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</si>
  <si>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</si>
  <si>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</si>
  <si>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</si>
  <si>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</si>
  <si>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</si>
  <si>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</si>
  <si>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</si>
  <si>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</si>
  <si>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</si>
  <si>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</si>
  <si>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</si>
  <si>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</si>
  <si>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</si>
  <si>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</si>
  <si>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</si>
  <si>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</si>
  <si>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</si>
  <si>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</si>
  <si>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</si>
  <si>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</si>
  <si>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</si>
  <si>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</si>
  <si>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</si>
  <si>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</si>
  <si>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</si>
  <si>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</si>
  <si>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</si>
  <si>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</si>
  <si>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</si>
  <si>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</si>
  <si>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</si>
  <si>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</si>
  <si>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</si>
  <si>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</si>
  <si>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</si>
  <si>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</si>
  <si>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</si>
  <si>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</si>
  <si>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</si>
  <si>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</si>
  <si>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</si>
  <si>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</si>
  <si>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</si>
  <si>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</si>
  <si>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</si>
  <si>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</si>
  <si>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</si>
  <si>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</si>
  <si>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</si>
  <si>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</si>
  <si>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</si>
  <si>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</si>
  <si>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</si>
  <si>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</si>
  <si>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</si>
  <si>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</si>
  <si>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</si>
  <si>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</si>
  <si>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</si>
  <si>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</si>
  <si>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</si>
  <si>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</si>
  <si>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</si>
  <si>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</si>
  <si>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</si>
  <si>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</si>
  <si>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</si>
  <si>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</si>
  <si>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</si>
  <si>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</si>
  <si>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</si>
  <si>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</si>
  <si>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</si>
  <si>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</si>
  <si>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</si>
  <si>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</si>
  <si>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</si>
  <si>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</si>
  <si>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</si>
  <si>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</si>
  <si>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</si>
  <si>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</si>
  <si>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</si>
  <si>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</si>
  <si>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</si>
  <si>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</si>
  <si>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</si>
  <si>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</si>
  <si>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</si>
  <si>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</si>
  <si>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</si>
  <si>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</si>
  <si>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</si>
  <si>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</si>
  <si>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</si>
  <si>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</si>
  <si>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</si>
  <si>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</si>
  <si>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</si>
  <si>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</si>
  <si>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</si>
  <si>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</si>
  <si>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</si>
  <si>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</si>
  <si>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</si>
  <si>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</si>
  <si>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</si>
  <si>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</si>
  <si>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</si>
  <si>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</si>
  <si>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</si>
  <si>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</si>
  <si>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</si>
  <si>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</si>
  <si>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</si>
  <si>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</si>
  <si>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</si>
  <si>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</si>
  <si>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</si>
  <si>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</si>
  <si>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</si>
  <si>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</si>
  <si>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</si>
  <si>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</si>
  <si>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</si>
  <si>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</si>
  <si>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</si>
  <si>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</si>
  <si>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</si>
  <si>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</si>
  <si>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</si>
  <si>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</si>
  <si>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</si>
  <si>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</si>
  <si>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</si>
  <si>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</si>
  <si>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</si>
  <si>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</si>
  <si>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</si>
  <si>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</si>
  <si>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</si>
  <si>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</si>
  <si>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</si>
  <si>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</si>
  <si>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</si>
  <si>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</si>
  <si>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</si>
  <si>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</si>
  <si>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</si>
  <si>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</si>
  <si>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</si>
  <si>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</si>
  <si>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</si>
  <si>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</si>
  <si>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</si>
  <si>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</si>
  <si>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</si>
  <si>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</si>
  <si>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</si>
  <si>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</si>
  <si>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</si>
  <si>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</si>
  <si>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</si>
  <si>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</si>
  <si>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</si>
  <si>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</si>
  <si>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</si>
  <si>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</si>
  <si>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</si>
  <si>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</si>
  <si>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</si>
  <si>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</si>
  <si>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</si>
  <si>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</si>
  <si>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</si>
  <si>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</si>
  <si>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</si>
  <si>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</si>
  <si>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</si>
  <si>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</si>
  <si>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</si>
  <si>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</si>
  <si>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</si>
  <si>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</si>
  <si>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</si>
  <si>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</si>
  <si>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</si>
  <si>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</si>
  <si>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</si>
  <si>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</si>
  <si>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</si>
  <si>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</si>
  <si>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</si>
  <si>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</si>
  <si>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</si>
  <si>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</si>
  <si>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</si>
  <si>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</si>
  <si>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</si>
  <si>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</si>
  <si>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</si>
  <si>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</si>
  <si>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</si>
  <si>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</si>
  <si>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</si>
  <si>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</si>
  <si>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</si>
  <si>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</si>
  <si>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</si>
  <si>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</si>
  <si>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</si>
  <si>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</si>
  <si>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</si>
  <si>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</si>
  <si>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</si>
  <si>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</si>
  <si>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</si>
  <si>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</si>
  <si>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</si>
  <si>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</si>
  <si>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</si>
  <si>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</si>
  <si>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</si>
  <si>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</si>
  <si>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</si>
  <si>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</si>
  <si>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</si>
  <si>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</si>
  <si>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</si>
  <si>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</si>
  <si>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</si>
  <si>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</si>
  <si>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</si>
  <si>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</si>
  <si>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</si>
  <si>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</si>
  <si>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</si>
  <si>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</si>
  <si>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</si>
  <si>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</si>
  <si>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</si>
  <si>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</si>
  <si>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</si>
  <si>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</si>
  <si>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</si>
  <si>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</si>
  <si>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</si>
  <si>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</si>
  <si>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</si>
  <si>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</si>
  <si>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</si>
  <si>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</si>
  <si>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</si>
  <si>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</si>
  <si>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</si>
  <si>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</si>
  <si>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</si>
  <si>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</si>
  <si>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</si>
  <si>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</si>
  <si>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</si>
  <si>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</si>
  <si>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</si>
  <si>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</si>
  <si>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</si>
  <si>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</si>
  <si>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</si>
  <si>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</si>
  <si>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</si>
  <si>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</si>
  <si>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</si>
  <si>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</si>
  <si>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</si>
  <si>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</si>
  <si>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</si>
  <si>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</si>
  <si>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</si>
  <si>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</si>
  <si>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</si>
  <si>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</si>
  <si>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</si>
  <si>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</si>
  <si>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</si>
  <si>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</si>
  <si>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</si>
  <si>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</si>
  <si>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</si>
  <si>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</si>
  <si>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</si>
  <si>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</si>
  <si>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</si>
  <si>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</si>
  <si>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</si>
  <si>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</si>
  <si>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</si>
  <si>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</si>
  <si>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</si>
  <si>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</si>
  <si>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</si>
  <si>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</si>
  <si>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</si>
  <si>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</si>
  <si>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</si>
  <si>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</si>
  <si>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</si>
  <si>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</si>
  <si>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</si>
  <si>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</si>
  <si>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</si>
  <si>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</si>
  <si>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</si>
  <si>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</si>
  <si>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</si>
  <si>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</si>
  <si>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</si>
  <si>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</si>
  <si>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</si>
  <si>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</si>
  <si>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</si>
  <si>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</si>
  <si>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</si>
  <si>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</si>
  <si>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</si>
  <si>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</si>
  <si>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</si>
  <si>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</si>
  <si>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</si>
  <si>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</si>
  <si>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</si>
  <si>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</si>
  <si>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</si>
  <si>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</si>
  <si>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</si>
  <si>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</si>
  <si>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</si>
  <si>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</si>
  <si>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</si>
  <si>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</si>
  <si>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</si>
  <si>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</si>
  <si>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</si>
  <si>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</si>
  <si>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</si>
  <si>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</si>
  <si>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</si>
  <si>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</si>
  <si>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</si>
  <si>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</si>
  <si>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</si>
  <si>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</si>
  <si>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</si>
  <si>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</si>
  <si>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</si>
  <si>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</si>
  <si>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</si>
  <si>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</si>
  <si>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</si>
  <si>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</si>
  <si>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</si>
  <si>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</si>
  <si>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</si>
  <si>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</si>
  <si>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</si>
  <si>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</si>
  <si>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</si>
  <si>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</si>
  <si>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</si>
  <si>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</si>
  <si>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</si>
  <si>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</si>
  <si>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</si>
  <si>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</si>
  <si>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</si>
  <si>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</si>
  <si>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</si>
  <si>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</si>
  <si>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</si>
  <si>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</si>
  <si>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</si>
  <si>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</si>
  <si>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</si>
  <si>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</si>
  <si>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</si>
  <si>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</si>
  <si>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</si>
  <si>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</si>
  <si>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</si>
  <si>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</si>
  <si>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</si>
  <si>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</si>
  <si>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</si>
  <si>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</si>
  <si>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</si>
  <si>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</si>
  <si>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</si>
  <si>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</si>
  <si>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</si>
  <si>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</si>
  <si>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</si>
  <si>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</si>
  <si>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</si>
  <si>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</si>
  <si>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</si>
  <si>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</si>
  <si>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</si>
  <si>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</si>
  <si>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</si>
  <si>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</si>
  <si>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</si>
  <si>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</si>
  <si>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</si>
  <si>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</si>
  <si>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</si>
  <si>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</si>
  <si>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</si>
  <si>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</si>
  <si>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</si>
  <si>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</si>
  <si>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</si>
  <si>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</si>
  <si>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</si>
  <si>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</si>
  <si>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</si>
  <si>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</si>
  <si>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</si>
  <si>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</si>
  <si>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</si>
  <si>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</si>
  <si>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</si>
  <si>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</si>
  <si>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</si>
  <si>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</si>
  <si>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</si>
  <si>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</si>
  <si>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</si>
  <si>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</si>
  <si>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</si>
  <si>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</si>
  <si>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</si>
  <si>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</si>
  <si>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</si>
  <si>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</si>
  <si>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</si>
  <si>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</si>
  <si>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</si>
  <si>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</si>
  <si>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</si>
  <si>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</si>
  <si>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</si>
  <si>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</si>
  <si>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</si>
  <si>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</si>
  <si>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</si>
  <si>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</si>
  <si>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</si>
  <si>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</si>
  <si>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</si>
  <si>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</si>
  <si>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</si>
  <si>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</si>
  <si>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</si>
  <si>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</si>
  <si>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</si>
  <si>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</si>
  <si>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</si>
  <si>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</si>
  <si>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</si>
  <si>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</si>
  <si>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</si>
  <si>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</si>
  <si>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</si>
  <si>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</si>
  <si>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</si>
  <si>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</si>
  <si>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</si>
  <si>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</si>
  <si>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</si>
  <si>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</si>
  <si>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</si>
  <si>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</si>
  <si>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</si>
  <si>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</si>
  <si>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</si>
  <si>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</si>
  <si>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</si>
  <si>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</si>
  <si>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</si>
  <si>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</si>
  <si>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</si>
  <si>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</si>
  <si>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</si>
  <si>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</si>
  <si>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</si>
  <si>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</si>
  <si>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</si>
  <si>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</si>
  <si>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</si>
  <si>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</si>
  <si>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</si>
  <si>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</si>
  <si>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</si>
  <si>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</si>
  <si>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</si>
  <si>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</si>
  <si>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</si>
  <si>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</si>
  <si>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</si>
  <si>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</si>
  <si>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</si>
  <si>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</si>
  <si>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</si>
  <si>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</si>
  <si>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</si>
  <si>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</si>
  <si>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</si>
  <si>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</si>
  <si>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</si>
  <si>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</si>
  <si>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</si>
  <si>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</si>
  <si>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</si>
  <si>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</si>
  <si>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</si>
  <si>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</si>
  <si>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</si>
  <si>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</si>
  <si>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</si>
  <si>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</si>
  <si>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</si>
  <si>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</si>
  <si>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</si>
  <si>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</si>
  <si>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</si>
  <si>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</si>
  <si>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</si>
  <si>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</si>
  <si>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</si>
  <si>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</si>
  <si>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</si>
  <si>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</si>
  <si>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</si>
  <si>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</si>
  <si>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</si>
  <si>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</si>
  <si>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</si>
  <si>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</si>
  <si>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</si>
  <si>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</si>
  <si>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</si>
  <si>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</si>
  <si>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</si>
  <si>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</si>
  <si>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</si>
  <si>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</si>
  <si>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</si>
  <si>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</si>
  <si>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</si>
  <si>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</si>
  <si>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</si>
  <si>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</si>
  <si>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</si>
  <si>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</si>
  <si>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</si>
  <si>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</si>
  <si>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</si>
  <si>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</si>
  <si>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</si>
  <si>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</si>
  <si>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</si>
  <si>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</si>
  <si>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</si>
  <si>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</si>
  <si>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</si>
  <si>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</si>
  <si>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</si>
  <si>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</si>
  <si>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</si>
  <si>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</si>
  <si>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</si>
  <si>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</si>
  <si>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</si>
  <si>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</si>
  <si>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</si>
  <si>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</si>
  <si>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</si>
  <si>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</si>
  <si>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</si>
  <si>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</si>
  <si>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</si>
  <si>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</si>
  <si>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</si>
  <si>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</si>
  <si>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</si>
  <si>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</si>
  <si>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</si>
  <si>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</si>
  <si>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</si>
  <si>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</si>
  <si>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</si>
  <si>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</si>
  <si>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</si>
  <si>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</si>
  <si>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</si>
  <si>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</si>
  <si>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</si>
  <si>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</si>
  <si>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</si>
  <si>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</si>
  <si>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</si>
  <si>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</si>
  <si>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</si>
  <si>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</si>
  <si>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</si>
  <si>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</si>
  <si>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</si>
  <si>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</si>
  <si>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</si>
  <si>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</si>
  <si>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</si>
  <si>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</si>
  <si>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</si>
  <si>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</si>
  <si>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</si>
  <si>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</si>
  <si>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</si>
  <si>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</si>
  <si>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</si>
  <si>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</si>
  <si>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</si>
  <si>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</si>
  <si>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</si>
  <si>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</si>
  <si>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</si>
  <si>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</si>
  <si>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</si>
  <si>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</si>
  <si>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</si>
  <si>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</si>
  <si>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</si>
  <si>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</si>
  <si>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</si>
  <si>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</si>
  <si>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</si>
  <si>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</si>
  <si>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</si>
  <si>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</si>
  <si>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</si>
  <si>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</si>
  <si>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</si>
  <si>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</si>
  <si>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</si>
  <si>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</si>
  <si>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</si>
  <si>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</si>
  <si>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</si>
  <si>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</si>
  <si>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</si>
  <si>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</si>
  <si>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</si>
  <si>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</si>
  <si>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</si>
  <si>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</si>
  <si>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</si>
  <si>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</si>
  <si>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</si>
  <si>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</si>
  <si>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</si>
  <si>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</si>
  <si>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</si>
  <si>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</si>
  <si>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</si>
  <si>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</si>
  <si>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</si>
  <si>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</si>
  <si>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</si>
  <si>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</si>
  <si>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</si>
  <si>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</si>
  <si>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</si>
  <si>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</si>
  <si>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</si>
  <si>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</si>
  <si>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</si>
  <si>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</si>
  <si>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</si>
  <si>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</si>
  <si>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</si>
  <si>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</si>
  <si>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</si>
  <si>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</si>
  <si>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</si>
  <si>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</si>
  <si>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</si>
  <si>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</si>
  <si>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</si>
  <si>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</si>
  <si>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</si>
  <si>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</si>
  <si>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</si>
  <si>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</si>
  <si>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</si>
  <si>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</si>
  <si>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</si>
  <si>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</si>
  <si>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</si>
  <si>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</si>
  <si>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</si>
  <si>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</si>
  <si>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</si>
  <si>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</si>
  <si>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</si>
  <si>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</si>
  <si>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</si>
  <si>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</si>
  <si>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</si>
  <si>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</si>
  <si>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</si>
  <si>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</si>
  <si>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</si>
  <si>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</si>
  <si>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</si>
  <si>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</si>
  <si>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</si>
  <si>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</si>
  <si>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</si>
  <si>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</si>
  <si>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</si>
  <si>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</si>
  <si>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</si>
  <si>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</si>
  <si>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</si>
  <si>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</si>
  <si>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</si>
  <si>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</si>
  <si>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</si>
  <si>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</si>
  <si>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</si>
  <si>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</si>
  <si>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</si>
  <si>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</si>
  <si>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</si>
  <si>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</si>
  <si>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</si>
  <si>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</si>
  <si>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</si>
  <si>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</si>
  <si>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</si>
  <si>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</si>
  <si>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</si>
  <si>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</si>
  <si>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</si>
  <si>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</si>
  <si>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</si>
  <si>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</si>
  <si>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</si>
  <si>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</si>
  <si>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</si>
  <si>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</si>
  <si>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</si>
  <si>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</si>
  <si>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</si>
  <si>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</si>
  <si>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</si>
  <si>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</si>
  <si>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</si>
  <si>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</si>
  <si>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</si>
  <si>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</si>
  <si>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</si>
  <si>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</si>
  <si>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</si>
  <si>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</si>
  <si>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</si>
  <si>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</si>
  <si>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</si>
  <si>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</si>
  <si>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</si>
  <si>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</si>
  <si>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</si>
  <si>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</si>
  <si>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</si>
  <si>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</si>
  <si>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</si>
  <si>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</si>
  <si>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</si>
  <si>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</si>
  <si>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</si>
  <si>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</si>
  <si>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</si>
  <si>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</si>
  <si>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</si>
  <si>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</si>
  <si>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</si>
  <si>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</si>
  <si>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</si>
  <si>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</si>
  <si>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</si>
  <si>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</si>
  <si>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</si>
  <si>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</si>
  <si>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</si>
  <si>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</si>
  <si>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</si>
  <si>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</si>
  <si>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</si>
  <si>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</si>
  <si>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</si>
  <si>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</si>
  <si>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</si>
  <si>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</si>
  <si>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</si>
  <si>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</si>
  <si>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</si>
  <si>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</si>
  <si>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</si>
  <si>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</si>
  <si>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</si>
  <si>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</si>
  <si>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</si>
  <si>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</si>
  <si>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</si>
  <si>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</si>
  <si>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</si>
  <si>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</si>
  <si>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</si>
  <si>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</si>
  <si>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</si>
  <si>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</si>
  <si>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</si>
  <si>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</si>
  <si>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</si>
  <si>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</si>
  <si>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</si>
  <si>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</si>
  <si>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</si>
  <si>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</si>
  <si>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</si>
  <si>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</si>
  <si>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</si>
  <si>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</si>
  <si>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</si>
  <si>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</si>
  <si>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</si>
  <si>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</si>
  <si>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</si>
  <si>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</si>
  <si>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</si>
  <si>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</si>
  <si>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</si>
  <si>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</si>
  <si>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</si>
  <si>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</si>
  <si>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</si>
  <si>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</si>
  <si>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</si>
  <si>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</si>
  <si>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</si>
  <si>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</si>
  <si>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</si>
  <si>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</si>
  <si>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</si>
  <si>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</si>
  <si>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</si>
  <si>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</si>
  <si>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</si>
  <si>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</si>
  <si>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</si>
  <si>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</si>
  <si>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</si>
  <si>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</si>
  <si>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</si>
  <si>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</si>
  <si>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</si>
  <si>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</si>
  <si>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</si>
  <si>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</si>
  <si>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</si>
  <si>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</si>
  <si>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</si>
  <si>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</si>
  <si>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</si>
  <si>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</si>
  <si>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</si>
  <si>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</si>
  <si>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</si>
  <si>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</si>
  <si>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</si>
  <si>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</si>
  <si>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</si>
  <si>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</si>
  <si>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</si>
  <si>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</si>
  <si>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</si>
  <si>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</si>
  <si>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</si>
  <si>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</si>
  <si>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</si>
  <si>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</si>
  <si>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</si>
  <si>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</si>
  <si>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</si>
  <si>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</si>
  <si>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</si>
  <si>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</si>
  <si>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</si>
  <si>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</si>
  <si>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</si>
  <si>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</si>
  <si>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</si>
  <si>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</si>
  <si>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</si>
  <si>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</si>
  <si>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</si>
  <si>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</si>
  <si>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</si>
  <si>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</si>
  <si>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</si>
  <si>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</si>
  <si>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</si>
  <si>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</si>
  <si>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</si>
  <si>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</si>
  <si>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</si>
  <si>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</si>
  <si>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</si>
  <si>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</si>
  <si>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</si>
  <si>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</si>
  <si>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</si>
  <si>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</si>
  <si>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</si>
  <si>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</si>
  <si>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</si>
  <si>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</si>
  <si>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</si>
  <si>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</si>
  <si>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</si>
  <si>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</si>
  <si>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</si>
  <si>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</si>
  <si>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</si>
  <si>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</si>
  <si>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</si>
  <si>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</si>
  <si>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</si>
  <si>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</si>
  <si>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</si>
  <si>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</si>
  <si>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</si>
  <si>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</si>
  <si>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</si>
  <si>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</si>
  <si>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</si>
  <si>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</si>
  <si>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</si>
  <si>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</si>
  <si>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</si>
  <si>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</si>
  <si>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</si>
  <si>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</si>
  <si>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</si>
  <si>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</si>
  <si>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</si>
  <si>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</si>
  <si>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</si>
  <si>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</si>
  <si>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</si>
  <si>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</si>
  <si>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</si>
  <si>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</si>
  <si>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</si>
  <si>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</si>
  <si>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</si>
  <si>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</si>
  <si>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</si>
  <si>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</si>
  <si>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</si>
  <si>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</si>
  <si>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</si>
  <si>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</si>
  <si>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</si>
  <si>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</si>
  <si>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</si>
  <si>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</si>
  <si>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</si>
  <si>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</si>
  <si>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</si>
  <si>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</si>
  <si>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</si>
  <si>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</si>
  <si>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</si>
  <si>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</si>
  <si>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</si>
  <si>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</si>
  <si>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</si>
  <si>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</si>
  <si>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</si>
  <si>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</si>
  <si>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</si>
  <si>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</si>
  <si>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</si>
  <si>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</si>
  <si>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</si>
  <si>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</si>
  <si>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</si>
  <si>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</si>
  <si>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</si>
  <si>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</si>
  <si>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</si>
  <si>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</si>
  <si>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</si>
  <si>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</si>
  <si>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</si>
  <si>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</si>
  <si>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</si>
  <si>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</si>
  <si>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</si>
  <si>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</si>
  <si>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</si>
  <si>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</si>
  <si>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</si>
  <si>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</si>
  <si>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</si>
  <si>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</si>
  <si>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</si>
  <si>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</si>
  <si>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</si>
  <si>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</si>
  <si>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</si>
  <si>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</si>
  <si>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</si>
  <si>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</si>
  <si>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</si>
  <si>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</si>
  <si>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</si>
  <si>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</si>
  <si>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</si>
  <si>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</si>
  <si>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</si>
  <si>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</si>
  <si>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</si>
  <si>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</si>
  <si>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</si>
  <si>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</si>
  <si>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</si>
  <si>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</si>
  <si>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</si>
  <si>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</si>
  <si>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</si>
  <si>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</si>
  <si>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</si>
  <si>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</si>
  <si>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</si>
  <si>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</si>
  <si>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</si>
  <si>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</si>
  <si>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</si>
  <si>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</si>
  <si>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</si>
  <si>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</si>
  <si>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</si>
  <si>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</si>
  <si>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</si>
  <si>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</si>
  <si>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</si>
  <si>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</si>
  <si>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</si>
  <si>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</si>
  <si>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</si>
  <si>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</si>
  <si>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</si>
  <si>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</si>
  <si>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</si>
  <si>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</si>
  <si>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</si>
  <si>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</si>
  <si>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</si>
  <si>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</si>
  <si>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</si>
  <si>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</si>
  <si>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</si>
  <si>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</si>
  <si>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</si>
  <si>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</si>
  <si>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</si>
  <si>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</si>
  <si>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</si>
  <si>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</si>
  <si>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</si>
  <si>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</si>
  <si>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</si>
  <si>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</si>
  <si>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</si>
  <si>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</si>
  <si>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</si>
  <si>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</si>
  <si>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</si>
  <si>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</si>
  <si>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</si>
  <si>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</si>
  <si>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</si>
  <si>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</si>
  <si>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</si>
  <si>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</si>
  <si>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</si>
  <si>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</si>
  <si>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</si>
  <si>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</si>
  <si>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</si>
  <si>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</si>
  <si>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</si>
  <si>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</si>
  <si>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</si>
  <si>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</si>
  <si>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</si>
  <si>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</si>
  <si>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</si>
  <si>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</si>
  <si>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</si>
  <si>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</si>
  <si>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</si>
  <si>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</si>
  <si>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</si>
  <si>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</si>
  <si>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</si>
  <si>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</si>
  <si>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</si>
  <si>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</si>
  <si>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</si>
  <si>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</si>
  <si>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</si>
  <si>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</si>
  <si>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</si>
  <si>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</si>
  <si>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</si>
  <si>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</si>
  <si>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</si>
  <si>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</si>
  <si>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</si>
  <si>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</si>
  <si>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</si>
  <si>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</si>
  <si>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</si>
  <si>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</si>
  <si>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</si>
  <si>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</si>
  <si>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</si>
  <si>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</si>
  <si>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</si>
  <si>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</si>
  <si>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</si>
  <si>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</si>
  <si>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</si>
  <si>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</si>
  <si>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</si>
  <si>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</si>
  <si>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</si>
  <si>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</si>
  <si>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</si>
  <si>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</si>
  <si>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</si>
  <si>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</si>
  <si>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</si>
  <si>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</si>
  <si>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</si>
  <si>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</si>
  <si>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</si>
  <si>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</si>
  <si>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</si>
  <si>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</si>
  <si>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</si>
  <si>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</si>
  <si>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</si>
  <si>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</si>
  <si>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</si>
  <si>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</si>
  <si>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</si>
  <si>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</si>
  <si>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</si>
  <si>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</si>
  <si>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</si>
  <si>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</si>
  <si>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</si>
  <si>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</si>
  <si>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</si>
  <si>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</si>
  <si>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</si>
  <si>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</si>
  <si>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</si>
  <si>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</si>
  <si>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</si>
  <si>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</si>
  <si>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</si>
  <si>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</si>
  <si>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</si>
  <si>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</si>
  <si>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</si>
  <si>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</si>
  <si>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</si>
  <si>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</si>
  <si>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</si>
  <si>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</si>
  <si>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</si>
  <si>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</si>
  <si>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</si>
  <si>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</si>
  <si>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</si>
  <si>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</si>
  <si>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</si>
  <si>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</si>
  <si>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</si>
  <si>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</si>
  <si>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</si>
  <si>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</si>
  <si>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</si>
  <si>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</si>
  <si>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</si>
  <si>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</si>
  <si>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</si>
  <si>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</si>
  <si>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</si>
  <si>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</si>
  <si>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</si>
  <si>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</si>
  <si>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</si>
  <si>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</si>
  <si>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</si>
  <si>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</si>
  <si>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</si>
  <si>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</si>
  <si>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</si>
  <si>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</si>
  <si>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</si>
  <si>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</si>
  <si>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</si>
  <si>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</si>
  <si>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</si>
  <si>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</si>
  <si>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</si>
  <si>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</si>
  <si>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</si>
  <si>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</si>
  <si>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</si>
  <si>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</si>
  <si>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</si>
  <si>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</si>
  <si>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</si>
  <si>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</si>
  <si>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</si>
  <si>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</si>
  <si>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</si>
  <si>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</si>
  <si>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</si>
  <si>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</si>
  <si>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</si>
  <si>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</si>
  <si>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</si>
  <si>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</si>
  <si>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</si>
  <si>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</si>
  <si>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</si>
  <si>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</si>
  <si>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</si>
  <si>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</si>
  <si>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</si>
  <si>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</si>
  <si>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</si>
  <si>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</si>
  <si>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</si>
  <si>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</si>
  <si>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</si>
  <si>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</si>
  <si>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</si>
  <si>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</si>
  <si>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</si>
  <si>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</si>
  <si>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</si>
  <si>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</si>
  <si>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</si>
  <si>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</si>
  <si>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</si>
  <si>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</si>
  <si>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</si>
  <si>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</si>
  <si>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</si>
  <si>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</si>
  <si>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</si>
  <si>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</si>
  <si>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</si>
  <si>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</si>
  <si>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</si>
  <si>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</si>
  <si>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</si>
  <si>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</si>
  <si>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</si>
  <si>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</si>
  <si>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</si>
  <si>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</si>
  <si>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</si>
  <si>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</si>
  <si>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</si>
  <si>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</si>
  <si>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</si>
  <si>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</si>
  <si>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</si>
  <si>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</si>
  <si>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</si>
  <si>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</si>
  <si>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</si>
  <si>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</si>
  <si>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</si>
  <si>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</si>
  <si>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</si>
  <si>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</si>
  <si>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</si>
  <si>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</si>
  <si>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</si>
  <si>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</si>
  <si>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</si>
  <si>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</si>
  <si>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</si>
  <si>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</si>
  <si>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</si>
  <si>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</si>
  <si>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</si>
  <si>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</si>
  <si>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</si>
  <si>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</si>
  <si>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</si>
  <si>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</si>
  <si>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</si>
  <si>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</si>
  <si>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</si>
  <si>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</si>
  <si>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</si>
  <si>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</si>
  <si>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</si>
  <si>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</si>
  <si>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</si>
  <si>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</si>
  <si>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</si>
  <si>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</si>
  <si>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</si>
  <si>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</si>
  <si>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</si>
  <si>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</si>
  <si>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</si>
  <si>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</si>
  <si>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</si>
  <si>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</si>
  <si>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</si>
  <si>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</si>
  <si>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</si>
  <si>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</si>
  <si>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</si>
  <si>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</si>
  <si>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</si>
  <si>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</si>
  <si>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</si>
  <si>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</si>
  <si>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</si>
  <si>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</si>
  <si>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</si>
  <si>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</si>
  <si>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</si>
  <si>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</si>
  <si>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</si>
  <si>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</si>
  <si>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</si>
  <si>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</si>
  <si>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</si>
  <si>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</si>
  <si>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</si>
  <si>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</si>
  <si>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</si>
  <si>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</si>
  <si>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</si>
  <si>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</si>
  <si>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</si>
  <si>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</si>
  <si>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</si>
  <si>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</si>
  <si>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</si>
  <si>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</si>
  <si>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</si>
  <si>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</si>
  <si>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</si>
  <si>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</si>
  <si>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</si>
  <si>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</si>
  <si>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</si>
  <si>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</si>
  <si>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</si>
  <si>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</si>
  <si>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</si>
  <si>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</si>
  <si>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</si>
  <si>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</si>
  <si>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</si>
  <si>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</si>
  <si>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</si>
  <si>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</si>
  <si>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</si>
  <si>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</si>
  <si>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</si>
  <si>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</si>
  <si>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</si>
  <si>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</si>
  <si>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</si>
  <si>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</si>
  <si>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</si>
  <si>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</si>
  <si>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</si>
  <si>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</si>
  <si>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</si>
  <si>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</si>
  <si>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</si>
  <si>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</si>
  <si>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</si>
  <si>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</si>
  <si>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</si>
  <si>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</si>
  <si>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</si>
  <si>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</si>
  <si>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</si>
  <si>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</si>
  <si>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</si>
  <si>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</si>
  <si>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</si>
  <si>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</si>
  <si>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</si>
  <si>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</si>
  <si>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</si>
  <si>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</si>
  <si>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</si>
  <si>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</si>
  <si>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</si>
  <si>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</si>
  <si>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</si>
  <si>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</si>
  <si>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</si>
  <si>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</si>
  <si>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</si>
  <si>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</si>
  <si>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</si>
  <si>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</si>
  <si>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</si>
  <si>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</si>
  <si>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</si>
  <si>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</si>
  <si>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</si>
  <si>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</si>
  <si>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</si>
  <si>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</si>
  <si>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</si>
  <si>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</si>
  <si>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</si>
  <si>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</si>
  <si>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</si>
  <si>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</si>
  <si>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</si>
  <si>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</si>
  <si>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</si>
  <si>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</si>
  <si>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</si>
  <si>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</si>
  <si>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</si>
  <si>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</si>
  <si>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</si>
  <si>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</si>
  <si>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</si>
  <si>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</si>
  <si>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</si>
  <si>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</si>
  <si>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</si>
  <si>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</si>
  <si>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</si>
  <si>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</si>
  <si>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</si>
  <si>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</si>
  <si>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</si>
  <si>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</si>
  <si>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</si>
  <si>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</si>
  <si>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</si>
  <si>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</si>
  <si>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</si>
  <si>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</si>
  <si>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</si>
  <si>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</si>
  <si>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</si>
  <si>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</si>
  <si>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</si>
  <si>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</si>
  <si>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</si>
  <si>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</si>
  <si>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</si>
  <si>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</si>
  <si>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</si>
  <si>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</si>
  <si>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</si>
  <si>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</si>
  <si>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</si>
  <si>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</si>
  <si>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</si>
  <si>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</si>
  <si>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</si>
  <si>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</si>
  <si>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</si>
  <si>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</si>
  <si>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</si>
  <si>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</si>
  <si>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</si>
  <si>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</si>
  <si>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</si>
  <si>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</si>
  <si>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</si>
  <si>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</si>
  <si>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</si>
  <si>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</si>
  <si>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</si>
  <si>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</si>
  <si>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</si>
  <si>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</si>
  <si>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</si>
  <si>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</si>
  <si>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</si>
  <si>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</si>
  <si>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</si>
  <si>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</si>
  <si>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</si>
  <si>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</si>
  <si>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</si>
  <si>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</si>
  <si>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</si>
  <si>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</si>
  <si>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</si>
  <si>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</si>
  <si>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</si>
  <si>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</si>
  <si>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</si>
  <si>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</si>
  <si>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</si>
  <si>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</si>
  <si>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</si>
  <si>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</si>
  <si>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</si>
  <si>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</si>
  <si>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</si>
  <si>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</si>
  <si>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</si>
  <si>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</si>
  <si>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</si>
  <si>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</si>
  <si>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</si>
  <si>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</si>
  <si>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</si>
  <si>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</si>
  <si>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</si>
  <si>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</si>
  <si>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</si>
  <si>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</si>
  <si>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</si>
  <si>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</si>
  <si>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</si>
  <si>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</si>
  <si>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</si>
  <si>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</si>
  <si>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</si>
  <si>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</si>
  <si>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</si>
  <si>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</si>
  <si>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</si>
  <si>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</si>
  <si>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</si>
  <si>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</si>
  <si>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</si>
  <si>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</si>
  <si>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</si>
  <si>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</si>
  <si>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</si>
  <si>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</si>
  <si>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</si>
  <si>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</si>
  <si>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</si>
  <si>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</si>
  <si>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</si>
  <si>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</si>
  <si>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</si>
  <si>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</si>
  <si>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</si>
  <si>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</si>
  <si>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</si>
  <si>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</si>
  <si>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</si>
  <si>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</si>
  <si>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</si>
  <si>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</si>
  <si>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</si>
  <si>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</si>
  <si>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</si>
  <si>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</si>
  <si>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</si>
  <si>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</si>
  <si>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</si>
  <si>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</si>
  <si>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</si>
  <si>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</si>
  <si>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</si>
  <si>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</si>
  <si>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</si>
  <si>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</si>
  <si>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</si>
  <si>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</si>
  <si>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</si>
  <si>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</si>
  <si>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</si>
  <si>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</si>
  <si>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</si>
  <si>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</si>
  <si>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</si>
  <si>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</si>
  <si>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</si>
  <si>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</si>
  <si>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</si>
  <si>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</si>
  <si>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</si>
  <si>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</si>
  <si>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</si>
  <si>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</si>
  <si>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</si>
  <si>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</si>
  <si>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</si>
  <si>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</si>
  <si>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</si>
  <si>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</si>
  <si>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</si>
  <si>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</si>
  <si>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</si>
  <si>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</si>
  <si>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</si>
  <si>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</si>
  <si>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</si>
  <si>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</si>
  <si>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</si>
  <si>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</si>
  <si>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</si>
  <si>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</si>
  <si>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</si>
  <si>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</si>
  <si>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</si>
  <si>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</si>
  <si>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</si>
  <si>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</si>
  <si>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</si>
  <si>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</si>
  <si>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</si>
  <si>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</si>
  <si>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</si>
  <si>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</si>
  <si>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</si>
  <si>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</si>
  <si>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</si>
  <si>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</si>
  <si>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</si>
  <si>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</si>
  <si>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</si>
  <si>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</si>
  <si>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</si>
  <si>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</si>
  <si>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</si>
  <si>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</si>
  <si>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</si>
  <si>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</si>
  <si>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</si>
  <si>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</si>
  <si>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</si>
  <si>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</si>
  <si>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</si>
  <si>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</si>
  <si>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</si>
  <si>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</si>
  <si>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</si>
  <si>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</si>
  <si>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</si>
  <si>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</si>
  <si>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</si>
  <si>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</si>
  <si>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</si>
  <si>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</si>
  <si>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</si>
  <si>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</si>
  <si>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</si>
  <si>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</si>
  <si>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</si>
  <si>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</si>
  <si>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</si>
  <si>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</si>
  <si>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</si>
  <si>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</si>
  <si>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</si>
  <si>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</si>
  <si>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</si>
  <si>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</si>
  <si>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</si>
  <si>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</si>
  <si>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</si>
  <si>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</si>
  <si>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</si>
  <si>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</si>
  <si>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</si>
  <si>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</si>
  <si>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</si>
  <si>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</si>
  <si>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</si>
  <si>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</si>
  <si>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</si>
  <si>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</si>
  <si>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</si>
  <si>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</si>
  <si>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</si>
  <si>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</si>
  <si>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</si>
  <si>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</si>
  <si>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</si>
  <si>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</si>
  <si>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</si>
  <si>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</si>
  <si>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</si>
  <si>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</si>
  <si>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</si>
  <si>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</si>
  <si>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</si>
  <si>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</si>
  <si>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</si>
  <si>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</si>
  <si>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</si>
  <si>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</si>
  <si>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</si>
  <si>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</si>
  <si>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</si>
  <si>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</si>
  <si>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</si>
  <si>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</si>
  <si>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</si>
  <si>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</si>
  <si>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</si>
  <si>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</si>
  <si>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</si>
  <si>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</si>
  <si>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</si>
  <si>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</si>
  <si>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</si>
  <si>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</si>
  <si>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</si>
  <si>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</si>
  <si>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</si>
  <si>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</si>
  <si>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</si>
  <si>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</si>
  <si>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</si>
  <si>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</si>
  <si>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</si>
  <si>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</si>
  <si>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</si>
  <si>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</si>
  <si>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</si>
  <si>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</si>
  <si>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</si>
  <si>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</si>
  <si>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</si>
  <si>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</si>
  <si>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</si>
  <si>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</si>
  <si>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</si>
  <si>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</si>
  <si>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</si>
  <si>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</si>
  <si>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</si>
  <si>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</si>
  <si>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</si>
  <si>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</si>
  <si>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</si>
  <si>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</si>
  <si>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</si>
  <si>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</si>
  <si>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</si>
  <si>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</si>
  <si>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</si>
  <si>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</si>
  <si>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</si>
  <si>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</si>
  <si>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</si>
  <si>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</si>
  <si>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</si>
  <si>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</si>
  <si>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</si>
  <si>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</si>
  <si>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</si>
  <si>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</si>
  <si>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</si>
  <si>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</si>
  <si>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</si>
  <si>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</si>
  <si>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</si>
  <si>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</si>
  <si>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</si>
  <si>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</si>
  <si>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</si>
  <si>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</si>
  <si>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</si>
  <si>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</si>
  <si>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</si>
  <si>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</si>
  <si>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</si>
  <si>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</si>
  <si>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</si>
  <si>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</si>
  <si>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</si>
  <si>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</si>
  <si>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</si>
  <si>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</si>
  <si>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</si>
  <si>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</si>
  <si>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</si>
  <si>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</si>
  <si>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</si>
  <si>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</si>
  <si>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</si>
  <si>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</si>
  <si>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</si>
  <si>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</si>
  <si>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</si>
  <si>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</si>
  <si>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</si>
  <si>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</si>
  <si>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</si>
  <si>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</si>
  <si>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</si>
  <si>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</si>
  <si>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</si>
  <si>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</si>
  <si>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</si>
  <si>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</si>
  <si>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</si>
  <si>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</si>
  <si>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</si>
  <si>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</si>
  <si>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</si>
  <si>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</si>
  <si>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</si>
  <si>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</si>
  <si>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</si>
  <si>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</si>
  <si>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</si>
  <si>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</si>
  <si>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</si>
  <si>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</si>
  <si>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</si>
  <si>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</si>
  <si>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</si>
  <si>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</si>
  <si>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</si>
  <si>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</si>
  <si>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</si>
  <si>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</si>
  <si>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</si>
  <si>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</si>
  <si>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</si>
  <si>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</si>
  <si>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</si>
  <si>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</si>
  <si>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</si>
  <si>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</si>
  <si>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</si>
  <si>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</si>
  <si>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</si>
  <si>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</si>
  <si>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</si>
  <si>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</si>
  <si>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</si>
  <si>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</si>
  <si>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</si>
  <si>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</si>
  <si>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t>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</si>
</sst>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7">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4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w="28575">
              <a:solidFill>
                <a:srgbClr val="00B0F0"/>
              </a:solidFill>
            </a:ln>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Model!$CA$59:$CP$59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Model!$CA$114:$CP$114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spPr>
            <a:ln w="28575">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Model!$CA$48:$CP$48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306</xdr:row>
      <xdr:rowOff>306160</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312</xdr:row>
      <xdr:rowOff>306160</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318</xdr:row>
      <xdr:rowOff>306160</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324</xdr:row>
      <xdr:rowOff>306160</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330</xdr:row>
      <xdr:rowOff>306160</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336</xdr:row>
      <xdr:rowOff>306160</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342</xdr:row>
      <xdr:rowOff>306160</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348</xdr:row>
      <xdr:rowOff>306160</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354</xdr:row>
      <xdr:rowOff>306160</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360</xdr:row>
      <xdr:rowOff>306160</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366</xdr:row>
      <xdr:rowOff>306160</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372</xdr:row>
      <xdr:rowOff>306160</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378</xdr:row>
      <xdr:rowOff>306160</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384</xdr:row>
      <xdr:rowOff>306160</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390</xdr:row>
      <xdr:rowOff>306160</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396</xdr:row>
      <xdr:rowOff>306160</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402</xdr:row>
      <xdr:rowOff>306160</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408</xdr:row>
      <xdr:rowOff>306160</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414</xdr:row>
      <xdr:rowOff>306160</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420</xdr:row>
      <xdr:rowOff>306160</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426</xdr:row>
      <xdr:rowOff>306160</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432</xdr:row>
      <xdr:rowOff>306160</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438</xdr:row>
      <xdr:rowOff>306160</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444</xdr:row>
      <xdr:rowOff>306160</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450</xdr:row>
      <xdr:rowOff>306160</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456</xdr:row>
      <xdr:rowOff>306160</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462</xdr:row>
      <xdr:rowOff>306160</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468</xdr:row>
      <xdr:rowOff>306160</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474</xdr:row>
      <xdr:rowOff>306160</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480</xdr:row>
      <xdr:rowOff>306160</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486</xdr:row>
      <xdr:rowOff>306160</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492</xdr:row>
      <xdr:rowOff>306160</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498</xdr:row>
      <xdr:rowOff>306160</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504</xdr:row>
      <xdr:rowOff>306160</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510</xdr:row>
      <xdr:rowOff>306160</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516</xdr:row>
      <xdr:rowOff>306160</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522</xdr:row>
      <xdr:rowOff>306160</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528</xdr:row>
      <xdr:rowOff>306160</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534</xdr:row>
      <xdr:rowOff>306160</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540</xdr:row>
      <xdr:rowOff>306160</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546</xdr:row>
      <xdr:rowOff>306160</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552</xdr:row>
      <xdr:rowOff>306160</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558</xdr:row>
      <xdr:rowOff>306160</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564</xdr:row>
      <xdr:rowOff>306160</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570</xdr:row>
      <xdr:rowOff>306160</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576</xdr:row>
      <xdr:rowOff>306160</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582</xdr:row>
      <xdr:rowOff>306160</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588</xdr:row>
      <xdr:rowOff>306160</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594</xdr:row>
      <xdr:rowOff>306160</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600</xdr:row>
      <xdr:rowOff>306160</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606</xdr:row>
      <xdr:rowOff>306160</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612</xdr:row>
      <xdr:rowOff>306160</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618</xdr:row>
      <xdr:rowOff>306160</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624</xdr:row>
      <xdr:rowOff>306160</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630</xdr:row>
      <xdr:rowOff>306160</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636</xdr:row>
      <xdr:rowOff>306160</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642</xdr:row>
      <xdr:rowOff>306160</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648</xdr:row>
      <xdr:rowOff>306160</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654</xdr:row>
      <xdr:rowOff>306160</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660</xdr:row>
      <xdr:rowOff>306160</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666</xdr:row>
      <xdr:rowOff>306160</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672</xdr:row>
      <xdr:rowOff>306160</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678</xdr:row>
      <xdr:rowOff>306160</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684</xdr:row>
      <xdr:rowOff>306160</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690</xdr:row>
      <xdr:rowOff>306160</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696</xdr:row>
      <xdr:rowOff>306160</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702</xdr:row>
      <xdr:rowOff>306160</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708</xdr:row>
      <xdr:rowOff>306160</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714</xdr:row>
      <xdr:rowOff>306160</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720</xdr:row>
      <xdr:rowOff>306160</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726</xdr:row>
      <xdr:rowOff>306160</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732</xdr:row>
      <xdr:rowOff>306160</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738</xdr:row>
      <xdr:rowOff>306160</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744</xdr:row>
      <xdr:rowOff>306160</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750</xdr:row>
      <xdr:rowOff>306160</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756</xdr:row>
      <xdr:rowOff>306160</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762</xdr:row>
      <xdr:rowOff>306160</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768</xdr:row>
      <xdr:rowOff>306160</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774</xdr:row>
      <xdr:rowOff>306160</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780</xdr:row>
      <xdr:rowOff>306160</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786</xdr:row>
      <xdr:rowOff>306160</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792</xdr:row>
      <xdr:rowOff>306160</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798</xdr:row>
      <xdr:rowOff>306160</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804</xdr:row>
      <xdr:rowOff>306160</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810</xdr:row>
      <xdr:rowOff>306160</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816</xdr:row>
      <xdr:rowOff>306160</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822</xdr:row>
      <xdr:rowOff>306160</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828</xdr:row>
      <xdr:rowOff>306160</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834</xdr:row>
      <xdr:rowOff>306160</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840</xdr:row>
      <xdr:rowOff>306160</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846</xdr:row>
      <xdr:rowOff>306160</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852</xdr:row>
      <xdr:rowOff>306160</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858</xdr:row>
      <xdr:rowOff>306160</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864</xdr:row>
      <xdr:rowOff>306160</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870</xdr:row>
      <xdr:rowOff>306160</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876</xdr:row>
      <xdr:rowOff>306160</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882</xdr:row>
      <xdr:rowOff>306160</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888</xdr:row>
      <xdr:rowOff>306160</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894</xdr:row>
      <xdr:rowOff>306160</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900</xdr:row>
      <xdr:rowOff>306160</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906</xdr:row>
      <xdr:rowOff>306160</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912</xdr:row>
      <xdr:rowOff>306160</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918</xdr:row>
      <xdr:rowOff>306160</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924</xdr:row>
      <xdr:rowOff>306160</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930</xdr:row>
      <xdr:rowOff>306160</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936</xdr:row>
      <xdr:rowOff>306160</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942</xdr:row>
      <xdr:rowOff>306160</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948</xdr:row>
      <xdr:rowOff>306160</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954</xdr:row>
      <xdr:rowOff>306160</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960</xdr:row>
      <xdr:rowOff>306160</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966</xdr:row>
      <xdr:rowOff>306160</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972</xdr:row>
      <xdr:rowOff>306160</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978</xdr:row>
      <xdr:rowOff>306160</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984</xdr:row>
      <xdr:rowOff>306160</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990</xdr:row>
      <xdr:rowOff>306160</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996</xdr:row>
      <xdr:rowOff>306160</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1002</xdr:row>
      <xdr:rowOff>306160</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1008</xdr:row>
      <xdr:rowOff>306160</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1014</xdr:row>
      <xdr:rowOff>306160</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1020</xdr:row>
      <xdr:rowOff>306160</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1026</xdr:row>
      <xdr:rowOff>306160</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1032</xdr:row>
      <xdr:rowOff>306160</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1038</xdr:row>
      <xdr:rowOff>306160</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1044</xdr:row>
      <xdr:rowOff>306160</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1050</xdr:row>
      <xdr:rowOff>306160</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1056</xdr:row>
      <xdr:rowOff>306160</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1062</xdr:row>
      <xdr:rowOff>306160</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1068</xdr:row>
      <xdr:rowOff>306160</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1074</xdr:row>
      <xdr:rowOff>306160</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1080</xdr:row>
      <xdr:rowOff>306160</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1086</xdr:row>
      <xdr:rowOff>306160</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1092</xdr:row>
      <xdr:rowOff>306160</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1098</xdr:row>
      <xdr:rowOff>306160</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1104</xdr:row>
      <xdr:rowOff>306160</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1110</xdr:row>
      <xdr:rowOff>306160</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1116</xdr:row>
      <xdr:rowOff>306160</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1122</xdr:row>
      <xdr:rowOff>306160</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1128</xdr:row>
      <xdr:rowOff>306160</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1134</xdr:row>
      <xdr:rowOff>306160</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1140</xdr:row>
      <xdr:rowOff>306160</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1146</xdr:row>
      <xdr:rowOff>306160</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1152</xdr:row>
      <xdr:rowOff>306160</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1158</xdr:row>
      <xdr:rowOff>306160</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1164</xdr:row>
      <xdr:rowOff>306160</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1170</xdr:row>
      <xdr:rowOff>306160</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1176</xdr:row>
      <xdr:rowOff>306160</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1182</xdr:row>
      <xdr:rowOff>306160</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1188</xdr:row>
      <xdr:rowOff>306160</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1194</xdr:row>
      <xdr:rowOff>306160</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1200</xdr:row>
      <xdr:rowOff>306160</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1206</xdr:row>
      <xdr:rowOff>306160</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1212</xdr:row>
      <xdr:rowOff>306160</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1218</xdr:row>
      <xdr:rowOff>306160</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1224</xdr:row>
      <xdr:rowOff>306160</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1230</xdr:row>
      <xdr:rowOff>306160</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1236</xdr:row>
      <xdr:rowOff>306160</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1242</xdr:row>
      <xdr:rowOff>306160</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1248</xdr:row>
      <xdr:rowOff>306160</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1254</xdr:row>
      <xdr:rowOff>306160</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1260</xdr:row>
      <xdr:rowOff>306160</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1266</xdr:row>
      <xdr:rowOff>306160</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1272</xdr:row>
      <xdr:rowOff>306160</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1278</xdr:row>
      <xdr:rowOff>306160</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1284</xdr:row>
      <xdr:rowOff>306160</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1290</xdr:row>
      <xdr:rowOff>306160</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1296</xdr:row>
      <xdr:rowOff>306160</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1302</xdr:row>
      <xdr:rowOff>306160</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1308</xdr:row>
      <xdr:rowOff>306160</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1314</xdr:row>
      <xdr:rowOff>306160</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1320</xdr:row>
      <xdr:rowOff>306160</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1326</xdr:row>
      <xdr:rowOff>306160</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1332</xdr:row>
      <xdr:rowOff>306160</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1338</xdr:row>
      <xdr:rowOff>306160</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1344</xdr:row>
      <xdr:rowOff>306160</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1350</xdr:row>
      <xdr:rowOff>306160</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1356</xdr:row>
      <xdr:rowOff>306160</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1362</xdr:row>
      <xdr:rowOff>306160</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1368</xdr:row>
      <xdr:rowOff>306160</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1374</xdr:row>
      <xdr:rowOff>306160</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1380</xdr:row>
      <xdr:rowOff>306160</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1386</xdr:row>
      <xdr:rowOff>306160</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1392</xdr:row>
      <xdr:rowOff>306160</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1398</xdr:row>
      <xdr:rowOff>306160</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1404</xdr:row>
      <xdr:rowOff>306160</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1410</xdr:row>
      <xdr:rowOff>306160</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1416</xdr:row>
      <xdr:rowOff>306160</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1422</xdr:row>
      <xdr:rowOff>306160</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1428</xdr:row>
      <xdr:rowOff>306160</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1434</xdr:row>
      <xdr:rowOff>306160</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1440</xdr:row>
      <xdr:rowOff>306160</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1446</xdr:row>
      <xdr:rowOff>306160</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1452</xdr:row>
      <xdr:rowOff>306160</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1458</xdr:row>
      <xdr:rowOff>306160</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1464</xdr:row>
      <xdr:rowOff>306160</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1470</xdr:row>
      <xdr:rowOff>306160</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1476</xdr:row>
      <xdr:rowOff>306160</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1482</xdr:row>
      <xdr:rowOff>306160</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1488</xdr:row>
      <xdr:rowOff>306160</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1494</xdr:row>
      <xdr:rowOff>306160</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1500</xdr:row>
      <xdr:rowOff>306160</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1506</xdr:row>
      <xdr:rowOff>306160</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1512</xdr:row>
      <xdr:rowOff>306160</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1518</xdr:row>
      <xdr:rowOff>306160</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1524</xdr:row>
      <xdr:rowOff>306160</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1530</xdr:row>
      <xdr:rowOff>306160</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1536</xdr:row>
      <xdr:rowOff>306160</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1542</xdr:row>
      <xdr:rowOff>306160</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1548</xdr:row>
      <xdr:rowOff>306160</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1554</xdr:row>
      <xdr:rowOff>306160</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1560</xdr:row>
      <xdr:rowOff>306160</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1566</xdr:row>
      <xdr:rowOff>306160</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1572</xdr:row>
      <xdr:rowOff>306160</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1578</xdr:row>
      <xdr:rowOff>306160</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1584</xdr:row>
      <xdr:rowOff>306160</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1590</xdr:row>
      <xdr:rowOff>306160</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1596</xdr:row>
      <xdr:rowOff>306160</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1602</xdr:row>
      <xdr:rowOff>306160</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1608</xdr:row>
      <xdr:rowOff>306160</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1614</xdr:row>
      <xdr:rowOff>306160</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1620</xdr:row>
      <xdr:rowOff>306160</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1626</xdr:row>
      <xdr:rowOff>306160</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1632</xdr:row>
      <xdr:rowOff>306160</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1638</xdr:row>
      <xdr:rowOff>306160</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1644</xdr:row>
      <xdr:rowOff>306160</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1650</xdr:row>
      <xdr:rowOff>306160</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1656</xdr:row>
      <xdr:rowOff>306160</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1662</xdr:row>
      <xdr:rowOff>306160</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1668</xdr:row>
      <xdr:rowOff>306160</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1674</xdr:row>
      <xdr:rowOff>306160</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1680</xdr:row>
      <xdr:rowOff>306160</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1686</xdr:row>
      <xdr:rowOff>306160</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1692</xdr:row>
      <xdr:rowOff>306160</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1698</xdr:row>
      <xdr:rowOff>306160</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1704</xdr:row>
      <xdr:rowOff>306160</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1710</xdr:row>
      <xdr:rowOff>306160</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1716</xdr:row>
      <xdr:rowOff>306160</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1722</xdr:row>
      <xdr:rowOff>306160</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1728</xdr:row>
      <xdr:rowOff>306160</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1734</xdr:row>
      <xdr:rowOff>306160</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1740</xdr:row>
      <xdr:rowOff>306160</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1746</xdr:row>
      <xdr:rowOff>306160</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1752</xdr:row>
      <xdr:rowOff>306160</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1758</xdr:row>
      <xdr:rowOff>306160</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1764</xdr:row>
      <xdr:rowOff>306160</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1770</xdr:row>
      <xdr:rowOff>306160</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1776</xdr:row>
      <xdr:rowOff>306160</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1782</xdr:row>
      <xdr:rowOff>306160</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sortState xmlns:xlrd2="http://schemas.microsoft.com/office/spreadsheetml/2017/richdata2" ref="B17:F269">
    <sortCondition descending="1" ref="F16:F269"/>
  </sortState>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topLeftCell="A362" zoomScale="70" zoomScaleNormal="70" workbookViewId="0">
      <selection activeCell="B20" sqref="B20"/>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329.4</v>
      </c>
      <c r="D3" s="31" t="s">
        <v>4220</v>
      </c>
    </row>
    <row r="4" spans="2:45">
      <c r="B4" s="1" t="s">
        <v>1</v>
      </c>
      <c r="C4" s="64">
        <v>12086</v>
      </c>
      <c r="D4" s="105" t="s">
        <v>3199</v>
      </c>
    </row>
    <row r="5" spans="2:45">
      <c r="B5" s="1" t="s">
        <v>2</v>
      </c>
      <c r="C5" s="106">
        <f>C3*C4</f>
        <v>3981128.4</v>
      </c>
    </row>
    <row r="6" spans="2:45">
      <c r="B6" s="1" t="s">
        <v>3</v>
      </c>
      <c r="C6" s="106">
        <f>23090+75406</f>
        <v>98496</v>
      </c>
      <c r="D6" s="105" t="s">
        <v>3199</v>
      </c>
    </row>
    <row r="7" spans="2:45">
      <c r="B7" s="1" t="s">
        <v>4</v>
      </c>
      <c r="C7" s="106">
        <v>21607</v>
      </c>
      <c r="D7" s="105" t="s">
        <v>3199</v>
      </c>
    </row>
    <row r="8" spans="2:45">
      <c r="B8" s="1" t="s">
        <v>5</v>
      </c>
      <c r="C8" s="106">
        <f>C5-C6+C7</f>
        <v>3904239.4</v>
      </c>
      <c r="D8" s="105"/>
    </row>
    <row r="10" spans="2:45" ht="15">
      <c r="B10" s="2" t="s">
        <v>268</v>
      </c>
    </row>
    <row r="12" spans="2:45">
      <c r="B12" s="1" t="s">
        <v>2857</v>
      </c>
      <c r="G12" s="1" t="s">
        <v>96</v>
      </c>
      <c r="O12" s="1" t="s">
        <v>88</v>
      </c>
    </row>
    <row r="13" spans="2:45">
      <c r="B13" s="1" t="s">
        <v>97</v>
      </c>
      <c r="G13" s="1" t="s">
        <v>2985</v>
      </c>
      <c r="O13" s="1" t="s">
        <v>7</v>
      </c>
      <c r="Q13" s="107" t="s">
        <v>269</v>
      </c>
    </row>
    <row r="14" spans="2:45">
      <c r="B14" s="1" t="s">
        <v>2942</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2999</v>
      </c>
    </row>
    <row r="22" spans="1:17" ht="15">
      <c r="A22" s="2" t="s">
        <v>1972</v>
      </c>
    </row>
    <row r="23" spans="1:17" ht="15">
      <c r="A23" s="2"/>
      <c r="B23" s="2" t="s">
        <v>2856</v>
      </c>
    </row>
    <row r="24" spans="1:17">
      <c r="B24" s="1" t="s">
        <v>2943</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2944</v>
      </c>
    </row>
    <row r="32" spans="1:17">
      <c r="C32" s="1" t="s">
        <v>2945</v>
      </c>
    </row>
    <row r="33" spans="1:35">
      <c r="B33" s="1" t="s">
        <v>2946</v>
      </c>
    </row>
    <row r="34" spans="1:35" ht="15">
      <c r="A34" s="2"/>
    </row>
    <row r="35" spans="1:35" ht="15">
      <c r="A35" s="2" t="s">
        <v>2998</v>
      </c>
    </row>
    <row r="36" spans="1:35" ht="15">
      <c r="B36" s="1" t="s">
        <v>1970</v>
      </c>
    </row>
    <row r="37" spans="1:35">
      <c r="C37" s="1" t="s">
        <v>1971</v>
      </c>
    </row>
    <row r="38" spans="1:35" ht="15">
      <c r="B38" s="1" t="s">
        <v>1973</v>
      </c>
    </row>
    <row r="39" spans="1:35" ht="15">
      <c r="B39" s="1" t="s">
        <v>3004</v>
      </c>
    </row>
    <row r="40" spans="1:35" ht="15">
      <c r="B40" s="1" t="s">
        <v>3005</v>
      </c>
    </row>
    <row r="41" spans="1:35" ht="15" customHeight="1">
      <c r="C41" s="138" t="s">
        <v>2634</v>
      </c>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c r="AE41" s="138"/>
      <c r="AF41" s="138"/>
      <c r="AG41" s="79"/>
      <c r="AH41" s="79"/>
      <c r="AI41" s="79"/>
    </row>
    <row r="42" spans="1:35" ht="15" customHeight="1">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79"/>
      <c r="AH42" s="79"/>
      <c r="AI42" s="79"/>
    </row>
    <row r="43" spans="1:35" ht="15" customHeight="1">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c r="AE43" s="138"/>
      <c r="AF43" s="138"/>
      <c r="AG43" s="79"/>
      <c r="AH43" s="79"/>
      <c r="AI43" s="79"/>
    </row>
    <row r="44" spans="1:35" ht="15" customHeight="1">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79"/>
      <c r="AH44" s="79"/>
      <c r="AI44" s="79"/>
    </row>
    <row r="45" spans="1:35" ht="15" customHeight="1">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c r="AE45" s="138"/>
      <c r="AF45" s="138"/>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3197</v>
      </c>
    </row>
    <row r="136" spans="1:5">
      <c r="E136" s="1" t="s">
        <v>3198</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3165</v>
      </c>
    </row>
    <row r="207" spans="2:5">
      <c r="E207" s="1" t="s">
        <v>3166</v>
      </c>
    </row>
    <row r="208" spans="2:5">
      <c r="C208" s="1" t="s">
        <v>211</v>
      </c>
    </row>
    <row r="209" spans="3:7">
      <c r="D209" s="1" t="s">
        <v>214</v>
      </c>
    </row>
    <row r="210" spans="3:7">
      <c r="E210" s="1" t="s">
        <v>3167</v>
      </c>
    </row>
    <row r="211" spans="3:7">
      <c r="E211" s="1" t="s">
        <v>3168</v>
      </c>
    </row>
    <row r="212" spans="3:7">
      <c r="C212" s="1" t="s">
        <v>210</v>
      </c>
    </row>
    <row r="213" spans="3:7">
      <c r="D213" s="1" t="s">
        <v>215</v>
      </c>
    </row>
    <row r="214" spans="3:7">
      <c r="E214" s="1" t="s">
        <v>3169</v>
      </c>
    </row>
    <row r="215" spans="3:7">
      <c r="D215" s="1" t="s">
        <v>3170</v>
      </c>
    </row>
    <row r="216" spans="3:7">
      <c r="E216" s="1" t="s">
        <v>3171</v>
      </c>
    </row>
    <row r="217" spans="3:7">
      <c r="E217" s="1" t="s">
        <v>3184</v>
      </c>
    </row>
    <row r="218" spans="3:7">
      <c r="F218" s="1" t="s">
        <v>3185</v>
      </c>
    </row>
    <row r="219" spans="3:7">
      <c r="F219" s="1" t="s">
        <v>3186</v>
      </c>
    </row>
    <row r="220" spans="3:7">
      <c r="G220" s="1" t="s">
        <v>3187</v>
      </c>
    </row>
    <row r="221" spans="3:7">
      <c r="D221" s="1" t="s">
        <v>3188</v>
      </c>
    </row>
    <row r="222" spans="3:7">
      <c r="E222" s="1" t="s">
        <v>3189</v>
      </c>
    </row>
    <row r="223" spans="3:7">
      <c r="F223" s="1" t="s">
        <v>3190</v>
      </c>
    </row>
    <row r="224" spans="3:7">
      <c r="F224" s="1" t="s">
        <v>3191</v>
      </c>
    </row>
    <row r="225" spans="2:7">
      <c r="G225" s="1" t="s">
        <v>3192</v>
      </c>
    </row>
    <row r="226" spans="2:7">
      <c r="C226" s="1" t="s">
        <v>209</v>
      </c>
    </row>
    <row r="227" spans="2:7">
      <c r="D227" s="1" t="s">
        <v>216</v>
      </c>
    </row>
    <row r="228" spans="2:7">
      <c r="E228" s="1" t="s">
        <v>3193</v>
      </c>
    </row>
    <row r="229" spans="2:7">
      <c r="E229" s="1" t="s">
        <v>3194</v>
      </c>
    </row>
    <row r="230" spans="2:7">
      <c r="C230" s="1" t="s">
        <v>208</v>
      </c>
    </row>
    <row r="231" spans="2:7">
      <c r="D231" s="1" t="s">
        <v>217</v>
      </c>
    </row>
    <row r="232" spans="2:7">
      <c r="E232" s="1" t="s">
        <v>3195</v>
      </c>
    </row>
    <row r="233" spans="2:7">
      <c r="E233" s="1" t="s">
        <v>3196</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3172</v>
      </c>
    </row>
    <row r="242" spans="5:7">
      <c r="F242" s="1" t="s">
        <v>3135</v>
      </c>
    </row>
    <row r="243" spans="5:7">
      <c r="F243" s="1" t="s">
        <v>3136</v>
      </c>
    </row>
    <row r="244" spans="5:7">
      <c r="F244" s="1" t="s">
        <v>3137</v>
      </c>
    </row>
    <row r="245" spans="5:7">
      <c r="G245" s="1" t="s">
        <v>3138</v>
      </c>
    </row>
    <row r="246" spans="5:7">
      <c r="G246" s="1" t="s">
        <v>3139</v>
      </c>
    </row>
    <row r="247" spans="5:7">
      <c r="F247" s="1" t="s">
        <v>3173</v>
      </c>
    </row>
    <row r="248" spans="5:7">
      <c r="G248" s="1" t="s">
        <v>3140</v>
      </c>
    </row>
    <row r="249" spans="5:7">
      <c r="G249" s="1" t="s">
        <v>3141</v>
      </c>
    </row>
    <row r="250" spans="5:7">
      <c r="E250" s="1" t="s">
        <v>3142</v>
      </c>
    </row>
    <row r="251" spans="5:7">
      <c r="F251" s="1" t="s">
        <v>3174</v>
      </c>
    </row>
    <row r="252" spans="5:7">
      <c r="F252" s="1" t="s">
        <v>3143</v>
      </c>
    </row>
    <row r="253" spans="5:7">
      <c r="G253" s="1" t="s">
        <v>3144</v>
      </c>
    </row>
    <row r="254" spans="5:7">
      <c r="E254" s="1" t="s">
        <v>3145</v>
      </c>
    </row>
    <row r="255" spans="5:7">
      <c r="F255" s="1" t="s">
        <v>3148</v>
      </c>
    </row>
    <row r="256" spans="5:7">
      <c r="F256" s="1" t="s">
        <v>3149</v>
      </c>
    </row>
    <row r="257" spans="3:7">
      <c r="G257" s="1" t="s">
        <v>3147</v>
      </c>
    </row>
    <row r="258" spans="3:7">
      <c r="F258" s="1" t="s">
        <v>3146</v>
      </c>
    </row>
    <row r="259" spans="3:7">
      <c r="E259" s="1" t="s">
        <v>3150</v>
      </c>
    </row>
    <row r="260" spans="3:7">
      <c r="F260" s="1" t="s">
        <v>3151</v>
      </c>
    </row>
    <row r="261" spans="3:7">
      <c r="F261" s="1" t="s">
        <v>3152</v>
      </c>
    </row>
    <row r="262" spans="3:7">
      <c r="G262" s="1" t="s">
        <v>3153</v>
      </c>
    </row>
    <row r="263" spans="3:7">
      <c r="G263" s="1" t="s">
        <v>3154</v>
      </c>
    </row>
    <row r="264" spans="3:7">
      <c r="E264" s="1" t="s">
        <v>3175</v>
      </c>
    </row>
    <row r="265" spans="3:7">
      <c r="F265" s="1" t="s">
        <v>3155</v>
      </c>
    </row>
    <row r="266" spans="3:7" ht="15">
      <c r="F266" t="s">
        <v>3176</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3177</v>
      </c>
    </row>
    <row r="274" spans="5:17" ht="15">
      <c r="F274" s="1" t="s">
        <v>2841</v>
      </c>
      <c r="P274" s="24" t="s">
        <v>3178</v>
      </c>
      <c r="Q274" s="108" t="s">
        <v>2842</v>
      </c>
    </row>
    <row r="275" spans="5:17">
      <c r="F275" s="1" t="s">
        <v>3156</v>
      </c>
    </row>
    <row r="276" spans="5:17">
      <c r="E276" s="1" t="s">
        <v>3179</v>
      </c>
    </row>
    <row r="277" spans="5:17">
      <c r="F277" s="1" t="s">
        <v>3180</v>
      </c>
    </row>
    <row r="278" spans="5:17">
      <c r="F278" s="1" t="s">
        <v>3158</v>
      </c>
    </row>
    <row r="279" spans="5:17">
      <c r="G279" s="1" t="s">
        <v>3157</v>
      </c>
    </row>
    <row r="280" spans="5:17">
      <c r="G280" s="1" t="s">
        <v>3159</v>
      </c>
    </row>
    <row r="281" spans="5:17">
      <c r="H281" s="1" t="s">
        <v>3160</v>
      </c>
    </row>
    <row r="282" spans="5:17">
      <c r="E282" s="1" t="s">
        <v>3164</v>
      </c>
    </row>
    <row r="283" spans="5:17">
      <c r="F283" s="1" t="s">
        <v>3181</v>
      </c>
    </row>
    <row r="284" spans="5:17">
      <c r="G284" s="1" t="s">
        <v>3182</v>
      </c>
    </row>
    <row r="285" spans="5:17">
      <c r="F285" s="1" t="s">
        <v>3161</v>
      </c>
    </row>
    <row r="286" spans="5:17">
      <c r="G286" s="1" t="s">
        <v>3162</v>
      </c>
    </row>
    <row r="287" spans="5:17">
      <c r="G287" s="1" t="s">
        <v>3183</v>
      </c>
    </row>
    <row r="288" spans="5:17">
      <c r="G288" s="1" t="s">
        <v>3163</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3123</v>
      </c>
    </row>
    <row r="320" spans="3:8">
      <c r="E320" s="1" t="s">
        <v>3125</v>
      </c>
    </row>
    <row r="321" spans="3:6">
      <c r="E321" s="1" t="s">
        <v>3126</v>
      </c>
    </row>
    <row r="322" spans="3:6">
      <c r="E322" s="1" t="s">
        <v>3127</v>
      </c>
    </row>
    <row r="323" spans="3:6">
      <c r="D323" s="1" t="s">
        <v>3128</v>
      </c>
    </row>
    <row r="324" spans="3:6">
      <c r="E324" s="1" t="s">
        <v>3130</v>
      </c>
    </row>
    <row r="325" spans="3:6">
      <c r="E325" s="1" t="s">
        <v>3129</v>
      </c>
    </row>
    <row r="326" spans="3:6">
      <c r="F326" s="1" t="s">
        <v>3131</v>
      </c>
    </row>
    <row r="327" spans="3:6">
      <c r="F327" s="1" t="s">
        <v>3132</v>
      </c>
    </row>
    <row r="328" spans="3:6">
      <c r="F328" s="1" t="s">
        <v>3134</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2947</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2948</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2949</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2978</v>
      </c>
    </row>
    <row r="390" spans="1:28">
      <c r="B390" s="1" t="s">
        <v>2979</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16"/>
  <sheetViews>
    <sheetView tabSelected="1" zoomScale="85" zoomScaleNormal="85" workbookViewId="0">
      <pane xSplit="2" ySplit="3" topLeftCell="BK4" activePane="bottomRight" state="frozen"/>
      <selection pane="topRight" activeCell="C1" sqref="C1"/>
      <selection pane="bottomLeft" activeCell="A4" sqref="A4"/>
      <selection pane="bottomRight" activeCell="BQ29" sqref="BQ29"/>
    </sheetView>
  </sheetViews>
  <sheetFormatPr defaultColWidth="9.140625" defaultRowHeight="14.25"/>
  <cols>
    <col min="1" max="1" width="3.140625" style="1" customWidth="1"/>
    <col min="2" max="2" width="41.85546875" style="1" customWidth="1"/>
    <col min="3" max="69" width="9.28515625" style="1" customWidth="1"/>
    <col min="70" max="78" width="9.28515625" style="27" customWidth="1"/>
    <col min="79" max="94" width="9.28515625" style="1" customWidth="1"/>
    <col min="95" max="154" width="9.28515625" style="27" customWidth="1"/>
    <col min="155" max="157" width="9.28515625" style="1" customWidth="1"/>
    <col min="158" max="16384" width="9.140625" style="1"/>
  </cols>
  <sheetData>
    <row r="1" spans="2:157" ht="15">
      <c r="B1" s="1" t="s">
        <v>48</v>
      </c>
      <c r="AU1" s="25" t="s">
        <v>42</v>
      </c>
      <c r="AY1" s="25" t="s">
        <v>43</v>
      </c>
      <c r="BC1" s="25" t="s">
        <v>44</v>
      </c>
      <c r="BG1" s="25" t="s">
        <v>45</v>
      </c>
      <c r="BK1" s="25" t="s">
        <v>46</v>
      </c>
      <c r="BO1" s="25" t="s">
        <v>47</v>
      </c>
      <c r="BP1" s="25"/>
      <c r="BQ1" s="27"/>
    </row>
    <row r="2" spans="2:157">
      <c r="B2" s="1" t="s">
        <v>49</v>
      </c>
      <c r="BQ2" s="27"/>
    </row>
    <row r="3" spans="2:157"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c r="CA3" s="2">
        <v>2009</v>
      </c>
      <c r="CB3" s="2">
        <f t="shared" ref="CB3:DF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6">
        <f t="shared" si="0"/>
        <v>2025</v>
      </c>
      <c r="CR3" s="26">
        <f t="shared" si="0"/>
        <v>2026</v>
      </c>
      <c r="CS3" s="26">
        <f t="shared" si="0"/>
        <v>2027</v>
      </c>
      <c r="CT3" s="26">
        <f t="shared" si="0"/>
        <v>2028</v>
      </c>
      <c r="CU3" s="26">
        <f t="shared" si="0"/>
        <v>2029</v>
      </c>
      <c r="CV3" s="26">
        <f t="shared" si="0"/>
        <v>2030</v>
      </c>
      <c r="CW3" s="26">
        <f t="shared" si="0"/>
        <v>2031</v>
      </c>
      <c r="CX3" s="26">
        <f t="shared" si="0"/>
        <v>2032</v>
      </c>
      <c r="CY3" s="26">
        <f t="shared" si="0"/>
        <v>2033</v>
      </c>
      <c r="CZ3" s="26">
        <f t="shared" si="0"/>
        <v>2034</v>
      </c>
      <c r="DA3" s="26">
        <f t="shared" si="0"/>
        <v>2035</v>
      </c>
      <c r="DB3" s="26">
        <f t="shared" si="0"/>
        <v>2036</v>
      </c>
      <c r="DC3" s="26">
        <f t="shared" si="0"/>
        <v>2037</v>
      </c>
      <c r="DD3" s="26">
        <f t="shared" si="0"/>
        <v>2038</v>
      </c>
      <c r="DE3" s="26">
        <f t="shared" si="0"/>
        <v>2039</v>
      </c>
      <c r="DF3" s="26">
        <f t="shared" si="0"/>
        <v>2040</v>
      </c>
      <c r="DG3" s="26">
        <f t="shared" ref="DG3:EM3" si="1">DF3+1</f>
        <v>2041</v>
      </c>
      <c r="DH3" s="26">
        <f t="shared" si="1"/>
        <v>2042</v>
      </c>
      <c r="DI3" s="26">
        <f t="shared" si="1"/>
        <v>2043</v>
      </c>
      <c r="DJ3" s="26">
        <f t="shared" si="1"/>
        <v>2044</v>
      </c>
      <c r="DK3" s="26">
        <f t="shared" si="1"/>
        <v>2045</v>
      </c>
      <c r="DL3" s="26">
        <f t="shared" si="1"/>
        <v>2046</v>
      </c>
      <c r="DM3" s="26">
        <f t="shared" si="1"/>
        <v>2047</v>
      </c>
      <c r="DN3" s="26">
        <f t="shared" si="1"/>
        <v>2048</v>
      </c>
      <c r="DO3" s="26">
        <f t="shared" si="1"/>
        <v>2049</v>
      </c>
      <c r="DP3" s="26">
        <f t="shared" si="1"/>
        <v>2050</v>
      </c>
      <c r="DQ3" s="26">
        <f t="shared" si="1"/>
        <v>2051</v>
      </c>
      <c r="DR3" s="26">
        <f t="shared" si="1"/>
        <v>2052</v>
      </c>
      <c r="DS3" s="26">
        <f t="shared" si="1"/>
        <v>2053</v>
      </c>
      <c r="DT3" s="26">
        <f t="shared" si="1"/>
        <v>2054</v>
      </c>
      <c r="DU3" s="26">
        <f t="shared" si="1"/>
        <v>2055</v>
      </c>
      <c r="DV3" s="26">
        <f t="shared" si="1"/>
        <v>2056</v>
      </c>
      <c r="DW3" s="26">
        <f t="shared" si="1"/>
        <v>2057</v>
      </c>
      <c r="DX3" s="26">
        <f t="shared" si="1"/>
        <v>2058</v>
      </c>
      <c r="DY3" s="26">
        <f t="shared" si="1"/>
        <v>2059</v>
      </c>
      <c r="DZ3" s="26">
        <f t="shared" si="1"/>
        <v>2060</v>
      </c>
      <c r="EA3" s="26">
        <f t="shared" si="1"/>
        <v>2061</v>
      </c>
      <c r="EB3" s="26">
        <f t="shared" si="1"/>
        <v>2062</v>
      </c>
      <c r="EC3" s="26">
        <f t="shared" si="1"/>
        <v>2063</v>
      </c>
      <c r="ED3" s="26">
        <f t="shared" si="1"/>
        <v>2064</v>
      </c>
      <c r="EE3" s="26">
        <f t="shared" si="1"/>
        <v>2065</v>
      </c>
      <c r="EF3" s="26">
        <f t="shared" si="1"/>
        <v>2066</v>
      </c>
      <c r="EG3" s="26">
        <f t="shared" si="1"/>
        <v>2067</v>
      </c>
      <c r="EH3" s="26">
        <f t="shared" si="1"/>
        <v>2068</v>
      </c>
      <c r="EI3" s="26">
        <f t="shared" si="1"/>
        <v>2069</v>
      </c>
      <c r="EJ3" s="26">
        <f t="shared" si="1"/>
        <v>2070</v>
      </c>
      <c r="EK3" s="26">
        <f t="shared" si="1"/>
        <v>2071</v>
      </c>
      <c r="EL3" s="26">
        <f t="shared" si="1"/>
        <v>2072</v>
      </c>
      <c r="EM3" s="26">
        <f t="shared" si="1"/>
        <v>2073</v>
      </c>
      <c r="EN3" s="26">
        <f t="shared" ref="EN3:EX3" si="2">EM3+1</f>
        <v>2074</v>
      </c>
      <c r="EO3" s="26">
        <f t="shared" si="2"/>
        <v>2075</v>
      </c>
      <c r="EP3" s="26">
        <f t="shared" si="2"/>
        <v>2076</v>
      </c>
      <c r="EQ3" s="26">
        <f t="shared" si="2"/>
        <v>2077</v>
      </c>
      <c r="ER3" s="26">
        <f t="shared" si="2"/>
        <v>2078</v>
      </c>
      <c r="ES3" s="26">
        <f t="shared" si="2"/>
        <v>2079</v>
      </c>
      <c r="ET3" s="26">
        <f t="shared" si="2"/>
        <v>2080</v>
      </c>
      <c r="EU3" s="26">
        <f t="shared" si="2"/>
        <v>2081</v>
      </c>
      <c r="EV3" s="26">
        <f t="shared" si="2"/>
        <v>2082</v>
      </c>
      <c r="EW3" s="26">
        <f t="shared" si="2"/>
        <v>2083</v>
      </c>
      <c r="EX3" s="26">
        <f t="shared" si="2"/>
        <v>2084</v>
      </c>
      <c r="EY3" s="2"/>
      <c r="EZ3" s="2"/>
      <c r="FA3" s="2"/>
    </row>
    <row r="4" spans="2:157">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L4" s="1">
        <f t="shared" ref="CL4:CL12" si="3">SUM(AU4:AX4)</f>
        <v>104062</v>
      </c>
      <c r="CM4" s="1">
        <f t="shared" ref="CM4:CM12" si="4">SUM(AY4:BB4)</f>
        <v>148951</v>
      </c>
      <c r="CN4" s="1">
        <f t="shared" ref="CN4:CN12" si="5">SUM(BC4:BF4)</f>
        <v>162450</v>
      </c>
      <c r="CO4" s="1">
        <f t="shared" ref="CO4:CO12" si="6">SUM(BG4:BJ4)</f>
        <v>175033</v>
      </c>
      <c r="CP4" s="1">
        <f t="shared" ref="CP4:CP12" si="7">SUM(BK4:BN4)</f>
        <v>198084</v>
      </c>
      <c r="CQ4" s="43">
        <f t="shared" ref="CQ4:CZ4" si="8">CP4*(1+CQ14)</f>
        <v>225815.76000000004</v>
      </c>
      <c r="CR4" s="43">
        <f t="shared" si="8"/>
        <v>259688.12400000001</v>
      </c>
      <c r="CS4" s="43">
        <f t="shared" si="8"/>
        <v>293447.58012</v>
      </c>
      <c r="CT4" s="43">
        <f t="shared" si="8"/>
        <v>325726.81393320003</v>
      </c>
      <c r="CU4" s="43">
        <f t="shared" si="8"/>
        <v>351784.95904785604</v>
      </c>
      <c r="CV4" s="43">
        <f t="shared" si="8"/>
        <v>376409.906181206</v>
      </c>
      <c r="CW4" s="43">
        <f t="shared" si="8"/>
        <v>398994.50055207836</v>
      </c>
      <c r="CX4" s="43">
        <f t="shared" si="8"/>
        <v>420939.19808244263</v>
      </c>
      <c r="CY4" s="43">
        <f t="shared" si="8"/>
        <v>441986.15798656479</v>
      </c>
      <c r="CZ4" s="43">
        <f t="shared" si="8"/>
        <v>461875.53509596019</v>
      </c>
    </row>
    <row r="5" spans="2:157">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L5" s="1">
        <f t="shared" si="3"/>
        <v>19772</v>
      </c>
      <c r="CM5" s="1">
        <f t="shared" si="4"/>
        <v>28845</v>
      </c>
      <c r="CN5" s="1">
        <f t="shared" si="5"/>
        <v>29243</v>
      </c>
      <c r="CO5" s="1">
        <f t="shared" si="6"/>
        <v>31510</v>
      </c>
      <c r="CP5" s="1">
        <f t="shared" si="7"/>
        <v>36147</v>
      </c>
      <c r="CQ5" s="43">
        <f t="shared" ref="CQ5:CZ5" si="9">CP5*(1+CQ15)</f>
        <v>41026.845000000001</v>
      </c>
      <c r="CR5" s="43">
        <f t="shared" si="9"/>
        <v>48411.677100000001</v>
      </c>
      <c r="CS5" s="43">
        <f t="shared" si="9"/>
        <v>56157.545436</v>
      </c>
      <c r="CT5" s="43">
        <f t="shared" si="9"/>
        <v>63458.026342679994</v>
      </c>
      <c r="CU5" s="43">
        <f t="shared" si="9"/>
        <v>70438.409240374793</v>
      </c>
      <c r="CV5" s="43">
        <f t="shared" si="9"/>
        <v>76777.866072008532</v>
      </c>
      <c r="CW5" s="43">
        <f t="shared" si="9"/>
        <v>82920.095357769213</v>
      </c>
      <c r="CX5" s="43">
        <f t="shared" si="9"/>
        <v>88724.502032813063</v>
      </c>
      <c r="CY5" s="43">
        <f t="shared" si="9"/>
        <v>94047.972154781848</v>
      </c>
      <c r="CZ5" s="43">
        <f t="shared" si="9"/>
        <v>98750.37076252095</v>
      </c>
    </row>
    <row r="6" spans="2:157">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L6" s="1">
        <f t="shared" si="3"/>
        <v>23090</v>
      </c>
      <c r="CM6" s="1">
        <f t="shared" si="4"/>
        <v>31701</v>
      </c>
      <c r="CN6" s="1">
        <f t="shared" si="5"/>
        <v>32780</v>
      </c>
      <c r="CO6" s="1">
        <f t="shared" si="6"/>
        <v>31312</v>
      </c>
      <c r="CP6" s="1">
        <f t="shared" si="7"/>
        <v>30359</v>
      </c>
      <c r="CQ6" s="43">
        <f t="shared" ref="CQ6:CZ6" si="10">CP6*(1+CQ16)</f>
        <v>29903.614999999998</v>
      </c>
      <c r="CR6" s="43">
        <f t="shared" si="10"/>
        <v>30202.651149999998</v>
      </c>
      <c r="CS6" s="43">
        <f t="shared" si="10"/>
        <v>30806.704172999998</v>
      </c>
      <c r="CT6" s="43">
        <f t="shared" si="10"/>
        <v>31730.905298189999</v>
      </c>
      <c r="CU6" s="43">
        <f t="shared" si="10"/>
        <v>33000.141510117603</v>
      </c>
      <c r="CV6" s="43">
        <f t="shared" si="10"/>
        <v>34650.148585623487</v>
      </c>
      <c r="CW6" s="43">
        <f t="shared" si="10"/>
        <v>36382.656014904664</v>
      </c>
      <c r="CX6" s="43">
        <f t="shared" si="10"/>
        <v>38201.788815649896</v>
      </c>
      <c r="CY6" s="43">
        <f t="shared" si="10"/>
        <v>40111.878256432392</v>
      </c>
      <c r="CZ6" s="43">
        <f t="shared" si="10"/>
        <v>42117.472169254012</v>
      </c>
    </row>
    <row r="7" spans="2:157" s="2" customFormat="1" ht="15">
      <c r="B7" s="32" t="s">
        <v>222</v>
      </c>
      <c r="AU7" s="2">
        <f t="shared" ref="AU7:BO7" si="11">SUM(AU4:AU6)</f>
        <v>33763</v>
      </c>
      <c r="AV7" s="2">
        <f t="shared" si="11"/>
        <v>29867</v>
      </c>
      <c r="AW7" s="2">
        <f t="shared" si="11"/>
        <v>37095</v>
      </c>
      <c r="AX7" s="2">
        <f t="shared" si="11"/>
        <v>46199</v>
      </c>
      <c r="AY7" s="2">
        <f t="shared" si="11"/>
        <v>44684</v>
      </c>
      <c r="AZ7" s="2">
        <f t="shared" si="11"/>
        <v>50444</v>
      </c>
      <c r="BA7" s="2">
        <f t="shared" si="11"/>
        <v>53130</v>
      </c>
      <c r="BB7" s="2">
        <f t="shared" si="11"/>
        <v>61239</v>
      </c>
      <c r="BC7" s="2">
        <f t="shared" si="11"/>
        <v>54661</v>
      </c>
      <c r="BD7" s="2">
        <f t="shared" si="11"/>
        <v>56288</v>
      </c>
      <c r="BE7" s="2">
        <f t="shared" si="11"/>
        <v>54482</v>
      </c>
      <c r="BF7" s="2">
        <f t="shared" si="11"/>
        <v>59042</v>
      </c>
      <c r="BG7" s="2">
        <f t="shared" si="11"/>
        <v>54548</v>
      </c>
      <c r="BH7" s="2">
        <f t="shared" si="11"/>
        <v>58143</v>
      </c>
      <c r="BI7" s="2">
        <f t="shared" si="11"/>
        <v>59647</v>
      </c>
      <c r="BJ7" s="2">
        <f t="shared" si="11"/>
        <v>65517</v>
      </c>
      <c r="BK7" s="2">
        <f t="shared" si="11"/>
        <v>61659</v>
      </c>
      <c r="BL7" s="2">
        <f t="shared" si="11"/>
        <v>64616</v>
      </c>
      <c r="BM7" s="2">
        <f t="shared" si="11"/>
        <v>65854</v>
      </c>
      <c r="BN7" s="2">
        <f t="shared" si="11"/>
        <v>72461</v>
      </c>
      <c r="BO7" s="2">
        <f t="shared" si="11"/>
        <v>66885</v>
      </c>
      <c r="BP7" s="2">
        <f t="shared" ref="BP7:BQ7" si="12">SUM(BP4:BP6)</f>
        <v>71340</v>
      </c>
      <c r="BQ7" s="2">
        <f t="shared" si="12"/>
        <v>74182</v>
      </c>
      <c r="BR7" s="26"/>
      <c r="BS7" s="26"/>
      <c r="BT7" s="26"/>
      <c r="BU7" s="26"/>
      <c r="BV7" s="26"/>
      <c r="BW7" s="26"/>
      <c r="BX7" s="26"/>
      <c r="BY7" s="26"/>
      <c r="BZ7" s="26"/>
      <c r="CL7" s="2">
        <f t="shared" si="3"/>
        <v>146924</v>
      </c>
      <c r="CM7" s="2">
        <f t="shared" si="4"/>
        <v>209497</v>
      </c>
      <c r="CN7" s="2">
        <f t="shared" si="5"/>
        <v>224473</v>
      </c>
      <c r="CO7" s="2">
        <f t="shared" si="6"/>
        <v>237855</v>
      </c>
      <c r="CP7" s="2">
        <f t="shared" si="7"/>
        <v>264590</v>
      </c>
      <c r="CQ7" s="44">
        <f t="shared" ref="CQ7:CZ7" si="13">SUM(CQ4:CQ6)</f>
        <v>296746.22000000003</v>
      </c>
      <c r="CR7" s="44">
        <f t="shared" si="13"/>
        <v>338302.45225000003</v>
      </c>
      <c r="CS7" s="44">
        <f t="shared" si="13"/>
        <v>380411.82972899999</v>
      </c>
      <c r="CT7" s="44">
        <f t="shared" si="13"/>
        <v>420915.74557407002</v>
      </c>
      <c r="CU7" s="44">
        <f t="shared" si="13"/>
        <v>455223.50979834847</v>
      </c>
      <c r="CV7" s="44">
        <f t="shared" si="13"/>
        <v>487837.92083883798</v>
      </c>
      <c r="CW7" s="44">
        <f t="shared" si="13"/>
        <v>518297.25192475226</v>
      </c>
      <c r="CX7" s="44">
        <f t="shared" si="13"/>
        <v>547865.48893090559</v>
      </c>
      <c r="CY7" s="44">
        <f t="shared" si="13"/>
        <v>576146.00839777896</v>
      </c>
      <c r="CZ7" s="44">
        <f t="shared" si="13"/>
        <v>602743.37802773516</v>
      </c>
      <c r="DA7" s="26"/>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row>
    <row r="8" spans="2:157">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L8" s="1">
        <f t="shared" si="3"/>
        <v>21711</v>
      </c>
      <c r="CM8" s="1">
        <f t="shared" si="4"/>
        <v>28032</v>
      </c>
      <c r="CN8" s="1">
        <f t="shared" si="5"/>
        <v>29055</v>
      </c>
      <c r="CO8" s="1">
        <f t="shared" si="6"/>
        <v>34688</v>
      </c>
      <c r="CP8" s="1">
        <f t="shared" si="7"/>
        <v>40340</v>
      </c>
      <c r="CQ8" s="43">
        <f t="shared" ref="CQ8:CZ8" si="14">CP8*(1+CQ18)</f>
        <v>48004.6</v>
      </c>
      <c r="CR8" s="43">
        <f t="shared" si="14"/>
        <v>58085.565999999999</v>
      </c>
      <c r="CS8" s="43">
        <f t="shared" si="14"/>
        <v>68540.967879999997</v>
      </c>
      <c r="CT8" s="43">
        <f t="shared" si="14"/>
        <v>79507.522740799992</v>
      </c>
      <c r="CU8" s="43">
        <f t="shared" si="14"/>
        <v>90638.575924511999</v>
      </c>
      <c r="CV8" s="43">
        <f t="shared" si="14"/>
        <v>102421.59079469855</v>
      </c>
      <c r="CW8" s="43">
        <f t="shared" si="14"/>
        <v>114712.1816900624</v>
      </c>
      <c r="CX8" s="43">
        <f t="shared" si="14"/>
        <v>127330.52167596927</v>
      </c>
      <c r="CY8" s="43">
        <f t="shared" si="14"/>
        <v>138790.2686268065</v>
      </c>
      <c r="CZ8" s="43">
        <f t="shared" si="14"/>
        <v>148505.58743068296</v>
      </c>
    </row>
    <row r="9" spans="2:157">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L9" s="1">
        <f t="shared" si="3"/>
        <v>13059</v>
      </c>
      <c r="CM9" s="1">
        <f t="shared" si="4"/>
        <v>19206</v>
      </c>
      <c r="CN9" s="1">
        <f t="shared" si="5"/>
        <v>26280</v>
      </c>
      <c r="CO9" s="1">
        <f t="shared" si="6"/>
        <v>33088</v>
      </c>
      <c r="CP9" s="1">
        <f t="shared" si="7"/>
        <v>43229</v>
      </c>
      <c r="CQ9" s="43">
        <f t="shared" ref="CQ9:CZ9" si="15">CP9*(1+CQ19)</f>
        <v>55765.41</v>
      </c>
      <c r="CR9" s="43">
        <f t="shared" si="15"/>
        <v>69149.108399999997</v>
      </c>
      <c r="CS9" s="43">
        <f t="shared" si="15"/>
        <v>84361.912247999993</v>
      </c>
      <c r="CT9" s="43">
        <f t="shared" si="15"/>
        <v>101234.29469759999</v>
      </c>
      <c r="CU9" s="43">
        <f t="shared" si="15"/>
        <v>119456.46774316799</v>
      </c>
      <c r="CV9" s="43">
        <f t="shared" si="15"/>
        <v>138569.50258207487</v>
      </c>
      <c r="CW9" s="43">
        <f t="shared" si="15"/>
        <v>157969.23294356538</v>
      </c>
      <c r="CX9" s="43">
        <f t="shared" si="15"/>
        <v>175345.84856735758</v>
      </c>
      <c r="CY9" s="43">
        <f t="shared" si="15"/>
        <v>192880.43342409335</v>
      </c>
      <c r="CZ9" s="43">
        <f t="shared" si="15"/>
        <v>210239.67243226178</v>
      </c>
    </row>
    <row r="10" spans="2:157">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L10" s="1">
        <f t="shared" si="3"/>
        <v>657</v>
      </c>
      <c r="CM10" s="1">
        <f t="shared" si="4"/>
        <v>753</v>
      </c>
      <c r="CN10" s="1">
        <f t="shared" si="5"/>
        <v>1068</v>
      </c>
      <c r="CO10" s="1">
        <f t="shared" si="6"/>
        <v>1527</v>
      </c>
      <c r="CP10" s="1">
        <f t="shared" si="7"/>
        <v>1648</v>
      </c>
      <c r="CQ10" s="43">
        <f t="shared" ref="CQ10:CZ10" si="16">CP10*(1+CQ20)</f>
        <v>1615.04</v>
      </c>
      <c r="CR10" s="43">
        <f t="shared" si="16"/>
        <v>1857.2959999999998</v>
      </c>
      <c r="CS10" s="43">
        <f t="shared" si="16"/>
        <v>2228.7551999999996</v>
      </c>
      <c r="CT10" s="43">
        <f t="shared" si="16"/>
        <v>2674.5062399999993</v>
      </c>
      <c r="CU10" s="43">
        <f t="shared" si="16"/>
        <v>3102.4272383999987</v>
      </c>
      <c r="CV10" s="43">
        <f t="shared" si="16"/>
        <v>3474.7185070079991</v>
      </c>
      <c r="CW10" s="43">
        <f t="shared" si="16"/>
        <v>3752.6959875686393</v>
      </c>
      <c r="CX10" s="43">
        <f t="shared" si="16"/>
        <v>3977.8577468227577</v>
      </c>
      <c r="CY10" s="43">
        <f t="shared" si="16"/>
        <v>4136.9720566956685</v>
      </c>
      <c r="CZ10" s="43">
        <f t="shared" si="16"/>
        <v>4302.450938963495</v>
      </c>
    </row>
    <row r="11" spans="2:157">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L11" s="1">
        <f t="shared" si="3"/>
        <v>176</v>
      </c>
      <c r="CM11" s="1">
        <f t="shared" si="4"/>
        <v>149</v>
      </c>
      <c r="CN11" s="1">
        <f t="shared" si="5"/>
        <v>1960</v>
      </c>
      <c r="CO11" s="1">
        <f t="shared" si="6"/>
        <v>236</v>
      </c>
      <c r="CP11" s="1">
        <f t="shared" si="7"/>
        <v>211</v>
      </c>
      <c r="CQ11" s="43">
        <f t="shared" ref="CQ11:CZ11" si="17">CP11*1.02</f>
        <v>215.22</v>
      </c>
      <c r="CR11" s="43">
        <f t="shared" si="17"/>
        <v>219.52440000000001</v>
      </c>
      <c r="CS11" s="43">
        <f t="shared" si="17"/>
        <v>223.91488800000002</v>
      </c>
      <c r="CT11" s="43">
        <f t="shared" si="17"/>
        <v>228.39318576000002</v>
      </c>
      <c r="CU11" s="43">
        <f t="shared" si="17"/>
        <v>232.96104947520001</v>
      </c>
      <c r="CV11" s="43">
        <f t="shared" si="17"/>
        <v>237.62027046470402</v>
      </c>
      <c r="CW11" s="43">
        <f t="shared" si="17"/>
        <v>242.37267587399811</v>
      </c>
      <c r="CX11" s="43">
        <f t="shared" si="17"/>
        <v>247.22012939147808</v>
      </c>
      <c r="CY11" s="43">
        <f t="shared" si="17"/>
        <v>252.16453197930764</v>
      </c>
      <c r="CZ11" s="43">
        <f t="shared" si="17"/>
        <v>257.20782261889377</v>
      </c>
    </row>
    <row r="12" spans="2:157" s="2" customFormat="1" ht="15">
      <c r="B12" s="25" t="s">
        <v>51</v>
      </c>
      <c r="AU12" s="2">
        <f t="shared" ref="AU12:BO12" si="18">SUM(AU7:AU11)</f>
        <v>41159</v>
      </c>
      <c r="AV12" s="2">
        <f t="shared" si="18"/>
        <v>38297</v>
      </c>
      <c r="AW12" s="2">
        <f t="shared" si="18"/>
        <v>46173</v>
      </c>
      <c r="AX12" s="2">
        <f t="shared" si="18"/>
        <v>56898</v>
      </c>
      <c r="AY12" s="2">
        <f t="shared" si="18"/>
        <v>55314</v>
      </c>
      <c r="AZ12" s="2">
        <f t="shared" si="18"/>
        <v>61880</v>
      </c>
      <c r="BA12" s="2">
        <f t="shared" si="18"/>
        <v>65118</v>
      </c>
      <c r="BB12" s="2">
        <f t="shared" si="18"/>
        <v>75325</v>
      </c>
      <c r="BC12" s="2">
        <f t="shared" si="18"/>
        <v>68011</v>
      </c>
      <c r="BD12" s="2">
        <f t="shared" si="18"/>
        <v>69685</v>
      </c>
      <c r="BE12" s="2">
        <f t="shared" si="18"/>
        <v>69092</v>
      </c>
      <c r="BF12" s="2">
        <f t="shared" si="18"/>
        <v>76048</v>
      </c>
      <c r="BG12" s="2">
        <f t="shared" si="18"/>
        <v>69787</v>
      </c>
      <c r="BH12" s="2">
        <f t="shared" si="18"/>
        <v>74604</v>
      </c>
      <c r="BI12" s="2">
        <f t="shared" si="18"/>
        <v>76693</v>
      </c>
      <c r="BJ12" s="2">
        <f t="shared" si="18"/>
        <v>86310</v>
      </c>
      <c r="BK12" s="2">
        <f t="shared" si="18"/>
        <v>80539</v>
      </c>
      <c r="BL12" s="2">
        <f t="shared" si="18"/>
        <v>84742</v>
      </c>
      <c r="BM12" s="2">
        <f t="shared" si="18"/>
        <v>88268</v>
      </c>
      <c r="BN12" s="2">
        <f t="shared" si="18"/>
        <v>96469</v>
      </c>
      <c r="BO12" s="2">
        <f t="shared" si="18"/>
        <v>90234</v>
      </c>
      <c r="BP12" s="2">
        <f t="shared" ref="BP12:BQ12" si="19">SUM(BP7:BP11)</f>
        <v>96428</v>
      </c>
      <c r="BQ12" s="2">
        <f t="shared" si="19"/>
        <v>102346</v>
      </c>
      <c r="BR12" s="26"/>
      <c r="BS12" s="26"/>
      <c r="BT12" s="26"/>
      <c r="BU12" s="26"/>
      <c r="BV12" s="26"/>
      <c r="BW12" s="26"/>
      <c r="BX12" s="26"/>
      <c r="BY12" s="26"/>
      <c r="BZ12" s="26"/>
      <c r="CL12" s="2">
        <f t="shared" si="3"/>
        <v>182527</v>
      </c>
      <c r="CM12" s="2">
        <f t="shared" si="4"/>
        <v>257637</v>
      </c>
      <c r="CN12" s="2">
        <f t="shared" si="5"/>
        <v>282836</v>
      </c>
      <c r="CO12" s="2">
        <f t="shared" si="6"/>
        <v>307394</v>
      </c>
      <c r="CP12" s="2">
        <f t="shared" si="7"/>
        <v>350018</v>
      </c>
      <c r="CQ12" s="44">
        <f t="shared" ref="CQ12:CZ12" si="20">SUM(CQ8:CQ11)+CQ7</f>
        <v>402346.49000000005</v>
      </c>
      <c r="CR12" s="44">
        <f t="shared" si="20"/>
        <v>467613.94705000002</v>
      </c>
      <c r="CS12" s="44">
        <f t="shared" si="20"/>
        <v>535767.37994499994</v>
      </c>
      <c r="CT12" s="44">
        <f t="shared" si="20"/>
        <v>604560.46243823005</v>
      </c>
      <c r="CU12" s="44">
        <f t="shared" si="20"/>
        <v>668653.94175390364</v>
      </c>
      <c r="CV12" s="44">
        <f t="shared" si="20"/>
        <v>732541.35299308412</v>
      </c>
      <c r="CW12" s="44">
        <f t="shared" si="20"/>
        <v>794973.73522182263</v>
      </c>
      <c r="CX12" s="44">
        <f t="shared" si="20"/>
        <v>854766.93705044664</v>
      </c>
      <c r="CY12" s="44">
        <f t="shared" si="20"/>
        <v>912205.84703735379</v>
      </c>
      <c r="CZ12" s="44">
        <f t="shared" si="20"/>
        <v>966048.29665226233</v>
      </c>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row>
    <row r="13" spans="2:157">
      <c r="B13" s="28"/>
    </row>
    <row r="14" spans="2:157">
      <c r="B14" s="28" t="s">
        <v>225</v>
      </c>
      <c r="AY14" s="33">
        <f t="shared" ref="AY14:BH20" si="21">AY4/AU4-1</f>
        <v>0.30107746306423966</v>
      </c>
      <c r="AZ14" s="33">
        <f t="shared" si="21"/>
        <v>0.68136404146535945</v>
      </c>
      <c r="BA14" s="33">
        <f t="shared" si="21"/>
        <v>0.43997266307236682</v>
      </c>
      <c r="BB14" s="33">
        <f t="shared" si="21"/>
        <v>0.35727047613077145</v>
      </c>
      <c r="BC14" s="33">
        <f t="shared" si="21"/>
        <v>0.24276169265033398</v>
      </c>
      <c r="BD14" s="33">
        <f t="shared" si="21"/>
        <v>0.13513739712651684</v>
      </c>
      <c r="BE14" s="33">
        <f t="shared" si="21"/>
        <v>4.2530190370722032E-2</v>
      </c>
      <c r="BF14" s="33">
        <f t="shared" si="21"/>
        <v>-1.6096625943973542E-2</v>
      </c>
      <c r="BG14" s="33">
        <f t="shared" si="21"/>
        <v>1.8703619566863505E-2</v>
      </c>
      <c r="BH14" s="33">
        <f t="shared" si="21"/>
        <v>4.7654157143208309E-2</v>
      </c>
      <c r="BI14" s="33">
        <f t="shared" ref="BI14:BQ20" si="22">BI4/BE4-1</f>
        <v>0.11348289031083225</v>
      </c>
      <c r="BJ14" s="33">
        <f t="shared" si="22"/>
        <v>0.12712421368885551</v>
      </c>
      <c r="BK14" s="33">
        <f t="shared" si="22"/>
        <v>0.14363586808394668</v>
      </c>
      <c r="BL14" s="33">
        <f t="shared" si="22"/>
        <v>0.13796096462419061</v>
      </c>
      <c r="BM14" s="33">
        <f t="shared" si="22"/>
        <v>0.12172352700676869</v>
      </c>
      <c r="BN14" s="33">
        <f t="shared" si="22"/>
        <v>0.12523948354852155</v>
      </c>
      <c r="BO14" s="33">
        <f t="shared" si="22"/>
        <v>9.8492070370049367E-2</v>
      </c>
      <c r="BP14" s="33">
        <f t="shared" si="22"/>
        <v>0.11711228844132027</v>
      </c>
      <c r="BQ14" s="33">
        <f t="shared" si="22"/>
        <v>0.14542877391920617</v>
      </c>
      <c r="CM14" s="33">
        <f t="shared" ref="CM14:CP20" si="23">CM4/CL4-1</f>
        <v>0.43136783840402826</v>
      </c>
      <c r="CN14" s="33">
        <f t="shared" si="23"/>
        <v>9.0627118985438182E-2</v>
      </c>
      <c r="CO14" s="33">
        <f t="shared" si="23"/>
        <v>7.7457679285934056E-2</v>
      </c>
      <c r="CP14" s="33">
        <f t="shared" si="23"/>
        <v>0.13169516605440124</v>
      </c>
      <c r="CQ14" s="62">
        <v>0.14000000000000001</v>
      </c>
      <c r="CR14" s="62">
        <v>0.15</v>
      </c>
      <c r="CS14" s="62">
        <v>0.13</v>
      </c>
      <c r="CT14" s="62">
        <v>0.11</v>
      </c>
      <c r="CU14" s="62">
        <v>0.08</v>
      </c>
      <c r="CV14" s="62">
        <v>7.0000000000000007E-2</v>
      </c>
      <c r="CW14" s="62">
        <v>0.06</v>
      </c>
      <c r="CX14" s="62">
        <v>5.5E-2</v>
      </c>
      <c r="CY14" s="62">
        <v>0.05</v>
      </c>
      <c r="CZ14" s="62">
        <v>4.4999999999999998E-2</v>
      </c>
    </row>
    <row r="15" spans="2:157">
      <c r="B15" s="28" t="s">
        <v>226</v>
      </c>
      <c r="AY15" s="33">
        <f t="shared" si="21"/>
        <v>0.48712233779098568</v>
      </c>
      <c r="AZ15" s="33">
        <f t="shared" si="21"/>
        <v>0.83683105981112282</v>
      </c>
      <c r="BA15" s="33">
        <f t="shared" si="21"/>
        <v>0.4304149295215407</v>
      </c>
      <c r="BB15" s="33">
        <f t="shared" si="21"/>
        <v>0.25388525780682647</v>
      </c>
      <c r="BC15" s="33">
        <f t="shared" si="21"/>
        <v>0.143880099916736</v>
      </c>
      <c r="BD15" s="33">
        <f t="shared" si="21"/>
        <v>4.8271922307911996E-2</v>
      </c>
      <c r="BE15" s="33">
        <f t="shared" si="21"/>
        <v>-1.8598195697432374E-2</v>
      </c>
      <c r="BF15" s="33">
        <f t="shared" si="21"/>
        <v>-7.7609174099386058E-2</v>
      </c>
      <c r="BG15" s="33">
        <f t="shared" si="21"/>
        <v>-2.5622361333527466E-2</v>
      </c>
      <c r="BH15" s="33">
        <f t="shared" si="21"/>
        <v>4.4277929155313256E-2</v>
      </c>
      <c r="BI15" s="33">
        <f t="shared" si="22"/>
        <v>0.12459340970159816</v>
      </c>
      <c r="BJ15" s="33">
        <f t="shared" si="22"/>
        <v>0.15534346351877426</v>
      </c>
      <c r="BK15" s="33">
        <f t="shared" si="22"/>
        <v>0.20872553414014638</v>
      </c>
      <c r="BL15" s="33">
        <f t="shared" si="22"/>
        <v>0.13020221787345077</v>
      </c>
      <c r="BM15" s="33">
        <f t="shared" si="22"/>
        <v>0.12185613682092544</v>
      </c>
      <c r="BN15" s="33">
        <f t="shared" si="22"/>
        <v>0.1383695652173913</v>
      </c>
      <c r="BO15" s="33">
        <f t="shared" si="22"/>
        <v>0.10346106304079106</v>
      </c>
      <c r="BP15" s="33">
        <f t="shared" si="22"/>
        <v>0.1307861018123051</v>
      </c>
      <c r="BQ15" s="33">
        <f t="shared" si="22"/>
        <v>0.15020737585472488</v>
      </c>
      <c r="CM15" s="33">
        <f t="shared" si="23"/>
        <v>0.45888124620675708</v>
      </c>
      <c r="CN15" s="33">
        <f t="shared" si="23"/>
        <v>1.3797885248743258E-2</v>
      </c>
      <c r="CO15" s="33">
        <f t="shared" si="23"/>
        <v>7.7522825975447018E-2</v>
      </c>
      <c r="CP15" s="33">
        <f t="shared" si="23"/>
        <v>0.14715963186290071</v>
      </c>
      <c r="CQ15" s="62">
        <v>0.13500000000000001</v>
      </c>
      <c r="CR15" s="62">
        <v>0.18</v>
      </c>
      <c r="CS15" s="62">
        <v>0.16</v>
      </c>
      <c r="CT15" s="62">
        <v>0.13</v>
      </c>
      <c r="CU15" s="62">
        <v>0.11</v>
      </c>
      <c r="CV15" s="62">
        <v>0.09</v>
      </c>
      <c r="CW15" s="62">
        <v>0.08</v>
      </c>
      <c r="CX15" s="62">
        <v>7.0000000000000007E-2</v>
      </c>
      <c r="CY15" s="62">
        <v>0.06</v>
      </c>
      <c r="CZ15" s="62">
        <v>0.05</v>
      </c>
    </row>
    <row r="16" spans="2:157">
      <c r="B16" s="28" t="s">
        <v>227</v>
      </c>
      <c r="AY16" s="33">
        <f t="shared" si="21"/>
        <v>0.30193375454719518</v>
      </c>
      <c r="AZ16" s="33">
        <f t="shared" si="21"/>
        <v>0.60409628378378377</v>
      </c>
      <c r="BA16" s="33">
        <f t="shared" si="21"/>
        <v>0.3984265734265735</v>
      </c>
      <c r="BB16" s="33">
        <f t="shared" si="21"/>
        <v>0.25556605046552416</v>
      </c>
      <c r="BC16" s="33">
        <f t="shared" si="21"/>
        <v>0.20205882352941185</v>
      </c>
      <c r="BD16" s="33">
        <f t="shared" si="21"/>
        <v>8.7139660392260065E-2</v>
      </c>
      <c r="BE16" s="33">
        <f t="shared" si="21"/>
        <v>-1.587698462307785E-2</v>
      </c>
      <c r="BF16" s="33">
        <f t="shared" si="21"/>
        <v>-8.9199355185384244E-2</v>
      </c>
      <c r="BG16" s="33">
        <f t="shared" si="21"/>
        <v>-8.294592610716911E-2</v>
      </c>
      <c r="BH16" s="33">
        <f t="shared" si="21"/>
        <v>-4.9521733866085493E-2</v>
      </c>
      <c r="BI16" s="33">
        <f t="shared" si="22"/>
        <v>-2.5787601626016232E-2</v>
      </c>
      <c r="BJ16" s="33">
        <f t="shared" si="22"/>
        <v>-2.1002949852507391E-2</v>
      </c>
      <c r="BK16" s="33">
        <f t="shared" si="22"/>
        <v>-1.1072572038420492E-2</v>
      </c>
      <c r="BL16" s="33">
        <f t="shared" si="22"/>
        <v>-5.1719745222929991E-2</v>
      </c>
      <c r="BM16" s="33">
        <f t="shared" si="22"/>
        <v>-1.5777806754466051E-2</v>
      </c>
      <c r="BN16" s="33">
        <f t="shared" si="22"/>
        <v>-4.1340243461492121E-2</v>
      </c>
      <c r="BO16" s="33">
        <f t="shared" si="22"/>
        <v>-2.1179009847565045E-2</v>
      </c>
      <c r="BP16" s="33">
        <f t="shared" si="22"/>
        <v>-1.2090274046211769E-2</v>
      </c>
      <c r="BQ16" s="33">
        <f t="shared" si="22"/>
        <v>-2.5702172760996289E-2</v>
      </c>
      <c r="CM16" s="33">
        <f t="shared" si="23"/>
        <v>0.37293200519705505</v>
      </c>
      <c r="CN16" s="33">
        <f t="shared" si="23"/>
        <v>3.4036781174095365E-2</v>
      </c>
      <c r="CO16" s="33">
        <f t="shared" si="23"/>
        <v>-4.4783404514948111E-2</v>
      </c>
      <c r="CP16" s="33">
        <f t="shared" si="23"/>
        <v>-3.0435615738375055E-2</v>
      </c>
      <c r="CQ16" s="62">
        <v>-1.4999999999999999E-2</v>
      </c>
      <c r="CR16" s="62">
        <v>0.01</v>
      </c>
      <c r="CS16" s="62">
        <v>0.02</v>
      </c>
      <c r="CT16" s="62">
        <v>0.03</v>
      </c>
      <c r="CU16" s="62">
        <v>0.04</v>
      </c>
      <c r="CV16" s="62">
        <v>0.05</v>
      </c>
      <c r="CW16" s="62">
        <v>0.05</v>
      </c>
      <c r="CX16" s="62">
        <v>0.05</v>
      </c>
      <c r="CY16" s="62">
        <v>0.05</v>
      </c>
      <c r="CZ16" s="62">
        <v>0.05</v>
      </c>
    </row>
    <row r="17" spans="2:154" s="2" customFormat="1" ht="15">
      <c r="B17" s="25" t="s">
        <v>228</v>
      </c>
      <c r="AY17" s="34">
        <f t="shared" si="21"/>
        <v>0.32346059295678709</v>
      </c>
      <c r="AZ17" s="34">
        <f t="shared" si="21"/>
        <v>0.68895436434861224</v>
      </c>
      <c r="BA17" s="34">
        <f t="shared" si="21"/>
        <v>0.43226849979781634</v>
      </c>
      <c r="BB17" s="34">
        <f t="shared" si="21"/>
        <v>0.32554817203835573</v>
      </c>
      <c r="BC17" s="34">
        <f t="shared" si="21"/>
        <v>0.22327902604959271</v>
      </c>
      <c r="BD17" s="34">
        <f t="shared" si="21"/>
        <v>0.11585124098009669</v>
      </c>
      <c r="BE17" s="34">
        <f t="shared" si="21"/>
        <v>2.5447016751364515E-2</v>
      </c>
      <c r="BF17" s="34">
        <f t="shared" si="21"/>
        <v>-3.5875830761442851E-2</v>
      </c>
      <c r="BG17" s="34">
        <f t="shared" si="21"/>
        <v>-2.0672874627247761E-3</v>
      </c>
      <c r="BH17" s="34">
        <f t="shared" si="21"/>
        <v>3.2955514496873173E-2</v>
      </c>
      <c r="BI17" s="34">
        <f t="shared" si="22"/>
        <v>9.4801952938585288E-2</v>
      </c>
      <c r="BJ17" s="34">
        <f t="shared" si="22"/>
        <v>0.10966769418380129</v>
      </c>
      <c r="BK17" s="34">
        <f t="shared" si="22"/>
        <v>0.13036224976167787</v>
      </c>
      <c r="BL17" s="34">
        <f t="shared" si="22"/>
        <v>0.11132896479369836</v>
      </c>
      <c r="BM17" s="34">
        <f t="shared" si="22"/>
        <v>0.10406223280299098</v>
      </c>
      <c r="BN17" s="34">
        <f t="shared" si="22"/>
        <v>0.10598775890226975</v>
      </c>
      <c r="BO17" s="34">
        <f t="shared" si="22"/>
        <v>8.4756483238456637E-2</v>
      </c>
      <c r="BP17" s="34">
        <f t="shared" si="22"/>
        <v>0.10406091370558368</v>
      </c>
      <c r="BQ17" s="34">
        <f t="shared" si="22"/>
        <v>0.12646156649558105</v>
      </c>
      <c r="BR17" s="26"/>
      <c r="BS17" s="26"/>
      <c r="BT17" s="26"/>
      <c r="BU17" s="26"/>
      <c r="BV17" s="26"/>
      <c r="BW17" s="26"/>
      <c r="BX17" s="26"/>
      <c r="BY17" s="26"/>
      <c r="BZ17" s="26"/>
      <c r="CM17" s="33">
        <f t="shared" si="23"/>
        <v>0.42588685306689178</v>
      </c>
      <c r="CN17" s="33">
        <f t="shared" si="23"/>
        <v>7.14855105323704E-2</v>
      </c>
      <c r="CO17" s="33">
        <f t="shared" si="23"/>
        <v>5.9615187572670258E-2</v>
      </c>
      <c r="CP17" s="33">
        <f t="shared" si="23"/>
        <v>0.11240041201572382</v>
      </c>
      <c r="CQ17" s="63">
        <f t="shared" ref="CQ17:CZ17" si="24">CQ7/CP7-1</f>
        <v>0.12153225745493046</v>
      </c>
      <c r="CR17" s="63">
        <f t="shared" si="24"/>
        <v>0.14003963470874203</v>
      </c>
      <c r="CS17" s="63">
        <f t="shared" si="24"/>
        <v>0.12447257535065637</v>
      </c>
      <c r="CT17" s="63">
        <f t="shared" si="24"/>
        <v>0.10647385985321334</v>
      </c>
      <c r="CU17" s="63">
        <f t="shared" si="24"/>
        <v>8.1507438448251701E-2</v>
      </c>
      <c r="CV17" s="63">
        <f t="shared" si="24"/>
        <v>7.1644830151537553E-2</v>
      </c>
      <c r="CW17" s="63">
        <f t="shared" si="24"/>
        <v>6.2437399359072776E-2</v>
      </c>
      <c r="CX17" s="63">
        <f t="shared" si="24"/>
        <v>5.7048801428810414E-2</v>
      </c>
      <c r="CY17" s="63">
        <f t="shared" si="24"/>
        <v>5.1619457765188725E-2</v>
      </c>
      <c r="CZ17" s="63">
        <f t="shared" si="24"/>
        <v>4.6164286903456198E-2</v>
      </c>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row>
    <row r="18" spans="2:154">
      <c r="B18" s="28" t="s">
        <v>229</v>
      </c>
      <c r="AY18" s="33">
        <f t="shared" si="21"/>
        <v>0.46426155580608786</v>
      </c>
      <c r="AZ18" s="33">
        <f t="shared" si="21"/>
        <v>0.29254488680718183</v>
      </c>
      <c r="BA18" s="33">
        <f t="shared" si="21"/>
        <v>0.23293172690763053</v>
      </c>
      <c r="BB18" s="33">
        <f t="shared" si="21"/>
        <v>0.22280491459394658</v>
      </c>
      <c r="BC18" s="33">
        <f t="shared" si="21"/>
        <v>4.8814290113951442E-2</v>
      </c>
      <c r="BD18" s="33">
        <f t="shared" si="21"/>
        <v>-1.0569228446323464E-2</v>
      </c>
      <c r="BE18" s="33">
        <f t="shared" si="21"/>
        <v>2.0876517619188739E-2</v>
      </c>
      <c r="BF18" s="33">
        <f t="shared" si="21"/>
        <v>7.7809092023036319E-2</v>
      </c>
      <c r="BG18" s="33">
        <f t="shared" si="21"/>
        <v>8.8386433710174739E-2</v>
      </c>
      <c r="BH18" s="33">
        <f t="shared" si="21"/>
        <v>0.24248435830917137</v>
      </c>
      <c r="BI18" s="33">
        <f t="shared" si="22"/>
        <v>0.20942712110224804</v>
      </c>
      <c r="BJ18" s="33">
        <f t="shared" si="22"/>
        <v>0.22714870395634379</v>
      </c>
      <c r="BK18" s="33">
        <f t="shared" si="22"/>
        <v>0.17887494941319293</v>
      </c>
      <c r="BL18" s="33">
        <f t="shared" si="22"/>
        <v>0.14369933677229185</v>
      </c>
      <c r="BM18" s="33">
        <f t="shared" si="22"/>
        <v>0.2778510612783307</v>
      </c>
      <c r="BN18" s="33">
        <f t="shared" si="22"/>
        <v>7.772836761163604E-2</v>
      </c>
      <c r="BO18" s="33">
        <f t="shared" si="22"/>
        <v>0.18766449250486317</v>
      </c>
      <c r="BP18" s="33">
        <f t="shared" si="22"/>
        <v>0.20307130584192445</v>
      </c>
      <c r="BQ18" s="33">
        <f t="shared" si="22"/>
        <v>0.20777027027027017</v>
      </c>
      <c r="CM18" s="33">
        <f t="shared" si="23"/>
        <v>0.29114273870388274</v>
      </c>
      <c r="CN18" s="33">
        <f t="shared" si="23"/>
        <v>3.6494006849315141E-2</v>
      </c>
      <c r="CO18" s="33">
        <f t="shared" si="23"/>
        <v>0.19387368783341929</v>
      </c>
      <c r="CP18" s="33">
        <f t="shared" si="23"/>
        <v>0.16293819188191883</v>
      </c>
      <c r="CQ18" s="62">
        <v>0.19</v>
      </c>
      <c r="CR18" s="62">
        <v>0.21</v>
      </c>
      <c r="CS18" s="62">
        <v>0.18</v>
      </c>
      <c r="CT18" s="62">
        <v>0.16</v>
      </c>
      <c r="CU18" s="62">
        <v>0.14000000000000001</v>
      </c>
      <c r="CV18" s="62">
        <v>0.13</v>
      </c>
      <c r="CW18" s="62">
        <v>0.12</v>
      </c>
      <c r="CX18" s="62">
        <v>0.11</v>
      </c>
      <c r="CY18" s="62">
        <v>0.09</v>
      </c>
      <c r="CZ18" s="62">
        <v>7.0000000000000007E-2</v>
      </c>
    </row>
    <row r="19" spans="2:154">
      <c r="B19" s="28" t="s">
        <v>231</v>
      </c>
      <c r="AY19" s="33">
        <f t="shared" si="21"/>
        <v>0.4573280518545193</v>
      </c>
      <c r="AZ19" s="33">
        <f t="shared" si="21"/>
        <v>0.53907549052211512</v>
      </c>
      <c r="BA19" s="33">
        <f t="shared" si="21"/>
        <v>0.44889663182346107</v>
      </c>
      <c r="BB19" s="33">
        <f t="shared" si="21"/>
        <v>0.44635865309318712</v>
      </c>
      <c r="BC19" s="33">
        <f t="shared" si="21"/>
        <v>0.4383493946132937</v>
      </c>
      <c r="BD19" s="33">
        <f t="shared" si="21"/>
        <v>0.35609334485738975</v>
      </c>
      <c r="BE19" s="33">
        <f t="shared" si="21"/>
        <v>0.37635270541082155</v>
      </c>
      <c r="BF19" s="33">
        <f t="shared" si="21"/>
        <v>0.3201588160981772</v>
      </c>
      <c r="BG19" s="33">
        <f t="shared" si="21"/>
        <v>0.28053599037965982</v>
      </c>
      <c r="BH19" s="33">
        <f t="shared" si="21"/>
        <v>0.2796367112810707</v>
      </c>
      <c r="BI19" s="33">
        <f t="shared" si="22"/>
        <v>0.22466511357018049</v>
      </c>
      <c r="BJ19" s="33">
        <f t="shared" si="22"/>
        <v>0.25659603554340404</v>
      </c>
      <c r="BK19" s="33">
        <f t="shared" si="22"/>
        <v>0.28441105446740012</v>
      </c>
      <c r="BL19" s="33">
        <f t="shared" si="22"/>
        <v>0.28838251774374291</v>
      </c>
      <c r="BM19" s="33">
        <f t="shared" si="22"/>
        <v>0.34978004993460954</v>
      </c>
      <c r="BN19" s="33">
        <f t="shared" si="22"/>
        <v>0.3005874673629243</v>
      </c>
      <c r="BO19" s="33">
        <f t="shared" si="22"/>
        <v>0.28055149362857734</v>
      </c>
      <c r="BP19" s="33">
        <f t="shared" si="22"/>
        <v>0.31671015753358467</v>
      </c>
      <c r="BQ19" s="33">
        <f t="shared" si="22"/>
        <v>0.33506562142165075</v>
      </c>
      <c r="CM19" s="33">
        <f t="shared" si="23"/>
        <v>0.47070985527222597</v>
      </c>
      <c r="CN19" s="33">
        <f t="shared" si="23"/>
        <v>0.36832239925023424</v>
      </c>
      <c r="CO19" s="33">
        <f t="shared" si="23"/>
        <v>0.25905631659056327</v>
      </c>
      <c r="CP19" s="33">
        <f t="shared" si="23"/>
        <v>0.30648573500967125</v>
      </c>
      <c r="CQ19" s="62">
        <v>0.28999999999999998</v>
      </c>
      <c r="CR19" s="62">
        <v>0.24</v>
      </c>
      <c r="CS19" s="62">
        <v>0.22</v>
      </c>
      <c r="CT19" s="62">
        <v>0.2</v>
      </c>
      <c r="CU19" s="62">
        <v>0.18</v>
      </c>
      <c r="CV19" s="62">
        <v>0.16</v>
      </c>
      <c r="CW19" s="62">
        <v>0.14000000000000001</v>
      </c>
      <c r="CX19" s="62">
        <v>0.11</v>
      </c>
      <c r="CY19" s="62">
        <v>0.1</v>
      </c>
      <c r="CZ19" s="62">
        <v>0.09</v>
      </c>
    </row>
    <row r="20" spans="2:154">
      <c r="B20" s="28" t="s">
        <v>232</v>
      </c>
      <c r="AY20" s="33">
        <f t="shared" si="21"/>
        <v>0.46666666666666656</v>
      </c>
      <c r="AZ20" s="33">
        <f t="shared" si="21"/>
        <v>0.29729729729729737</v>
      </c>
      <c r="BA20" s="33">
        <f t="shared" si="21"/>
        <v>2.2471910112359605E-2</v>
      </c>
      <c r="BB20" s="33">
        <f t="shared" si="21"/>
        <v>-7.6530612244897989E-2</v>
      </c>
      <c r="BC20" s="33">
        <f t="shared" si="21"/>
        <v>1.2222222222222223</v>
      </c>
      <c r="BD20" s="33">
        <f t="shared" si="21"/>
        <v>5.2083333333332593E-3</v>
      </c>
      <c r="BE20" s="33">
        <f t="shared" si="21"/>
        <v>0.14835164835164827</v>
      </c>
      <c r="BF20" s="33">
        <f t="shared" si="21"/>
        <v>0.24861878453038666</v>
      </c>
      <c r="BG20" s="33">
        <f t="shared" si="21"/>
        <v>-0.34545454545454546</v>
      </c>
      <c r="BH20" s="33">
        <f t="shared" si="21"/>
        <v>0.47668393782383411</v>
      </c>
      <c r="BI20" s="33">
        <f t="shared" si="22"/>
        <v>0.42105263157894735</v>
      </c>
      <c r="BJ20" s="33">
        <f t="shared" si="22"/>
        <v>1.9070796460176993</v>
      </c>
      <c r="BK20" s="33">
        <f t="shared" si="22"/>
        <v>0.71875</v>
      </c>
      <c r="BL20" s="33">
        <f t="shared" si="22"/>
        <v>0.2807017543859649</v>
      </c>
      <c r="BM20" s="33">
        <f t="shared" si="22"/>
        <v>0.30639730639730645</v>
      </c>
      <c r="BN20" s="33">
        <f t="shared" si="22"/>
        <v>-0.39117199391171997</v>
      </c>
      <c r="BO20" s="33">
        <f t="shared" si="22"/>
        <v>-9.0909090909090939E-2</v>
      </c>
      <c r="BP20" s="33">
        <f t="shared" si="22"/>
        <v>2.1917808219177992E-2</v>
      </c>
      <c r="BQ20" s="33">
        <f t="shared" si="22"/>
        <v>-0.11340206185567014</v>
      </c>
      <c r="CM20" s="33">
        <f t="shared" si="23"/>
        <v>0.14611872146118721</v>
      </c>
      <c r="CN20" s="33">
        <f t="shared" si="23"/>
        <v>0.41832669322709171</v>
      </c>
      <c r="CO20" s="33">
        <f t="shared" si="23"/>
        <v>0.4297752808988764</v>
      </c>
      <c r="CP20" s="33">
        <f t="shared" si="23"/>
        <v>7.9240340537000575E-2</v>
      </c>
      <c r="CQ20" s="62">
        <v>-0.02</v>
      </c>
      <c r="CR20" s="62">
        <v>0.15</v>
      </c>
      <c r="CS20" s="62">
        <v>0.2</v>
      </c>
      <c r="CT20" s="62">
        <v>0.2</v>
      </c>
      <c r="CU20" s="62">
        <v>0.16</v>
      </c>
      <c r="CV20" s="62">
        <v>0.12</v>
      </c>
      <c r="CW20" s="62">
        <v>0.08</v>
      </c>
      <c r="CX20" s="62">
        <v>0.06</v>
      </c>
      <c r="CY20" s="62">
        <v>0.04</v>
      </c>
      <c r="CZ20" s="62">
        <v>0.04</v>
      </c>
    </row>
    <row r="21" spans="2:154" s="2" customFormat="1" ht="15">
      <c r="B21" s="25" t="s">
        <v>233</v>
      </c>
      <c r="G21" s="34">
        <f t="shared" ref="G21:AW21" si="25">G48/C48-1</f>
        <v>0.22980577237248134</v>
      </c>
      <c r="H21" s="34">
        <f t="shared" si="25"/>
        <v>0.23483613977910567</v>
      </c>
      <c r="I21" s="34">
        <f t="shared" si="25"/>
        <v>0.2255677039529016</v>
      </c>
      <c r="J21" s="34">
        <f t="shared" si="25"/>
        <v>0.26460893017680553</v>
      </c>
      <c r="K21" s="34">
        <f t="shared" si="25"/>
        <v>0.26568265682656822</v>
      </c>
      <c r="L21" s="34">
        <f t="shared" si="25"/>
        <v>0.32346041055718477</v>
      </c>
      <c r="M21" s="34">
        <f t="shared" si="25"/>
        <v>0.33406533077134237</v>
      </c>
      <c r="N21" s="34">
        <f t="shared" si="25"/>
        <v>0.2540284360189573</v>
      </c>
      <c r="O21" s="34">
        <f t="shared" si="25"/>
        <v>0.24139941690962097</v>
      </c>
      <c r="P21" s="34">
        <f t="shared" si="25"/>
        <v>0.30810990471969868</v>
      </c>
      <c r="Q21" s="34">
        <f t="shared" si="25"/>
        <v>0.36872427983539091</v>
      </c>
      <c r="R21" s="34">
        <f t="shared" si="25"/>
        <v>-2.8439153439153486E-2</v>
      </c>
      <c r="S21" s="34">
        <f t="shared" si="25"/>
        <v>0.21662752465946444</v>
      </c>
      <c r="T21" s="34">
        <f t="shared" si="25"/>
        <v>0.11010417548911655</v>
      </c>
      <c r="U21" s="34">
        <f t="shared" si="25"/>
        <v>3.3824413710162426E-2</v>
      </c>
      <c r="V21" s="34">
        <f t="shared" si="25"/>
        <v>0.52747252747252737</v>
      </c>
      <c r="W21" s="34">
        <f t="shared" si="25"/>
        <v>0.19064164929349081</v>
      </c>
      <c r="X21" s="34">
        <f t="shared" si="25"/>
        <v>0.21728847180895694</v>
      </c>
      <c r="Y21" s="34">
        <f t="shared" si="25"/>
        <v>0.20132325141776941</v>
      </c>
      <c r="Z21" s="34">
        <f t="shared" si="25"/>
        <v>0.15254345196409247</v>
      </c>
      <c r="AA21" s="34">
        <f t="shared" si="25"/>
        <v>0.11919584954604412</v>
      </c>
      <c r="AB21" s="34">
        <f t="shared" si="25"/>
        <v>0.11106236289564397</v>
      </c>
      <c r="AC21" s="34">
        <f t="shared" si="25"/>
        <v>0.13024269200508387</v>
      </c>
      <c r="AD21" s="34">
        <f t="shared" si="25"/>
        <v>0.17820250787162339</v>
      </c>
      <c r="AE21" s="34">
        <f t="shared" si="25"/>
        <v>0.17377448139993046</v>
      </c>
      <c r="AF21" s="34">
        <f t="shared" si="25"/>
        <v>0.21283917188469559</v>
      </c>
      <c r="AG21" s="34">
        <f t="shared" si="25"/>
        <v>0.20219544846050863</v>
      </c>
      <c r="AH21" s="34">
        <f t="shared" si="25"/>
        <v>0.22199821838811018</v>
      </c>
      <c r="AI21" s="34">
        <f t="shared" si="25"/>
        <v>0.22179987164930637</v>
      </c>
      <c r="AJ21" s="34">
        <f t="shared" si="25"/>
        <v>0.20976744186046514</v>
      </c>
      <c r="AK21" s="34">
        <f t="shared" si="25"/>
        <v>0.23700503318337707</v>
      </c>
      <c r="AL21" s="34">
        <f t="shared" si="25"/>
        <v>0.24013965623081646</v>
      </c>
      <c r="AM21" s="34">
        <f t="shared" si="25"/>
        <v>0.25842424242424245</v>
      </c>
      <c r="AN21" s="34">
        <f t="shared" si="25"/>
        <v>0.25555555555555554</v>
      </c>
      <c r="AO21" s="34">
        <f t="shared" si="25"/>
        <v>0.21489269768111763</v>
      </c>
      <c r="AP21" s="34">
        <f t="shared" si="25"/>
        <v>0.21510998360300704</v>
      </c>
      <c r="AQ21" s="34">
        <f t="shared" si="25"/>
        <v>0.16673088036987083</v>
      </c>
      <c r="AR21" s="34">
        <f t="shared" si="25"/>
        <v>0.19251615273907574</v>
      </c>
      <c r="AS21" s="34">
        <f t="shared" si="25"/>
        <v>0.2003260225251926</v>
      </c>
      <c r="AT21" s="34">
        <f t="shared" si="25"/>
        <v>0.17310825949689379</v>
      </c>
      <c r="AU21" s="34">
        <f t="shared" si="25"/>
        <v>0.13263986350752632</v>
      </c>
      <c r="AV21" s="34">
        <f t="shared" si="25"/>
        <v>-1.6613599013968749E-2</v>
      </c>
      <c r="AW21" s="34">
        <f t="shared" si="25"/>
        <v>0.14010222474628997</v>
      </c>
      <c r="AX21" s="34">
        <f>AX48/AT48-1</f>
        <v>0.23489962018448174</v>
      </c>
      <c r="AY21" s="34">
        <f t="shared" ref="AY21:BQ21" si="26">AY12/AU12-1</f>
        <v>0.34391020189994892</v>
      </c>
      <c r="AZ21" s="34">
        <f t="shared" si="26"/>
        <v>0.61579235971486024</v>
      </c>
      <c r="BA21" s="34">
        <f t="shared" si="26"/>
        <v>0.41030472353973102</v>
      </c>
      <c r="BB21" s="34">
        <f t="shared" si="26"/>
        <v>0.32386024113325607</v>
      </c>
      <c r="BC21" s="34">
        <f t="shared" si="26"/>
        <v>0.22954405756228069</v>
      </c>
      <c r="BD21" s="34">
        <f t="shared" si="26"/>
        <v>0.12613122171945701</v>
      </c>
      <c r="BE21" s="34">
        <f t="shared" si="26"/>
        <v>6.1027672840074931E-2</v>
      </c>
      <c r="BF21" s="34">
        <f t="shared" si="26"/>
        <v>9.5984069034185104E-3</v>
      </c>
      <c r="BG21" s="34">
        <f t="shared" si="26"/>
        <v>2.6113422828660138E-2</v>
      </c>
      <c r="BH21" s="34">
        <f t="shared" si="26"/>
        <v>7.0589079428858392E-2</v>
      </c>
      <c r="BI21" s="34">
        <f t="shared" si="26"/>
        <v>0.11001273664100042</v>
      </c>
      <c r="BJ21" s="34">
        <f t="shared" si="26"/>
        <v>0.13494108983799702</v>
      </c>
      <c r="BK21" s="34">
        <f t="shared" si="26"/>
        <v>0.15406880937710454</v>
      </c>
      <c r="BL21" s="34">
        <f t="shared" si="26"/>
        <v>0.13589083695244231</v>
      </c>
      <c r="BM21" s="34">
        <f t="shared" si="26"/>
        <v>0.15092642092498654</v>
      </c>
      <c r="BN21" s="34">
        <f t="shared" si="26"/>
        <v>0.11770362646275045</v>
      </c>
      <c r="BO21" s="34">
        <f t="shared" si="26"/>
        <v>0.12037646357665222</v>
      </c>
      <c r="BP21" s="34">
        <f t="shared" si="26"/>
        <v>0.13790092280097244</v>
      </c>
      <c r="BQ21" s="34">
        <f t="shared" si="26"/>
        <v>0.1594915484660353</v>
      </c>
      <c r="BR21" s="26"/>
      <c r="BS21" s="26"/>
      <c r="BT21" s="26"/>
      <c r="BU21" s="26"/>
      <c r="BV21" s="26"/>
      <c r="BW21" s="26"/>
      <c r="BX21" s="26"/>
      <c r="BY21" s="26"/>
      <c r="BZ21" s="26"/>
      <c r="CB21" s="34">
        <f t="shared" ref="CB21:CK21" si="27">CB48/CA48-1</f>
        <v>0.23973616337575576</v>
      </c>
      <c r="CC21" s="34">
        <f t="shared" si="27"/>
        <v>0.2927594556802291</v>
      </c>
      <c r="CD21" s="34">
        <f t="shared" si="27"/>
        <v>0.21458910433979694</v>
      </c>
      <c r="CE21" s="34">
        <f t="shared" si="27"/>
        <v>0.2059123786355046</v>
      </c>
      <c r="CF21" s="34">
        <f t="shared" si="27"/>
        <v>0.18880023055170292</v>
      </c>
      <c r="CG21" s="34">
        <f t="shared" si="27"/>
        <v>0.13617975485219924</v>
      </c>
      <c r="CH21" s="34">
        <f t="shared" si="27"/>
        <v>0.20380322447292265</v>
      </c>
      <c r="CI21" s="34">
        <f t="shared" si="27"/>
        <v>0.22801090038993266</v>
      </c>
      <c r="CJ21" s="34">
        <f t="shared" si="27"/>
        <v>0.23421586757475987</v>
      </c>
      <c r="CK21" s="34">
        <f t="shared" si="27"/>
        <v>0.18300089899794614</v>
      </c>
      <c r="CL21" s="34">
        <f>CL48/CK48-1</f>
        <v>0.12770532012826141</v>
      </c>
      <c r="CM21" s="34">
        <f t="shared" ref="CM21:CZ21" si="28">CM12/CL12-1</f>
        <v>0.41150076427049154</v>
      </c>
      <c r="CN21" s="34">
        <f t="shared" si="28"/>
        <v>9.7808156437157789E-2</v>
      </c>
      <c r="CO21" s="34">
        <f t="shared" si="28"/>
        <v>8.6827702272695095E-2</v>
      </c>
      <c r="CP21" s="34">
        <f t="shared" si="28"/>
        <v>0.13866243322901561</v>
      </c>
      <c r="CQ21" s="63">
        <f t="shared" si="28"/>
        <v>0.14950228273974497</v>
      </c>
      <c r="CR21" s="63">
        <f t="shared" si="28"/>
        <v>0.16221704096387168</v>
      </c>
      <c r="CS21" s="63">
        <f t="shared" si="28"/>
        <v>0.14574722016944586</v>
      </c>
      <c r="CT21" s="63">
        <f t="shared" si="28"/>
        <v>0.12840102826023525</v>
      </c>
      <c r="CU21" s="63">
        <f t="shared" si="28"/>
        <v>0.10601665722098419</v>
      </c>
      <c r="CV21" s="63">
        <f t="shared" si="28"/>
        <v>9.5546301681257439E-2</v>
      </c>
      <c r="CW21" s="63">
        <f t="shared" si="28"/>
        <v>8.5227109669162804E-2</v>
      </c>
      <c r="CX21" s="63">
        <f t="shared" si="28"/>
        <v>7.5214059508443842E-2</v>
      </c>
      <c r="CY21" s="63">
        <f t="shared" si="28"/>
        <v>6.7198329155210734E-2</v>
      </c>
      <c r="CZ21" s="63">
        <f t="shared" si="28"/>
        <v>5.9024451322886362E-2</v>
      </c>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row>
    <row r="23" spans="2:154">
      <c r="B23" s="28" t="s">
        <v>234</v>
      </c>
      <c r="AU23" s="33">
        <f t="shared" ref="AU23:BO23" si="29">AU4/AU12</f>
        <v>0.5953011492018756</v>
      </c>
      <c r="AV23" s="33">
        <f t="shared" si="29"/>
        <v>0.55667545760764547</v>
      </c>
      <c r="AW23" s="33">
        <f t="shared" si="29"/>
        <v>0.57041994239057459</v>
      </c>
      <c r="AX23" s="33">
        <f t="shared" si="29"/>
        <v>0.56070512144539353</v>
      </c>
      <c r="AY23" s="33">
        <f t="shared" si="29"/>
        <v>0.57632787359438842</v>
      </c>
      <c r="AZ23" s="33">
        <f t="shared" si="29"/>
        <v>0.57926632191338079</v>
      </c>
      <c r="BA23" s="33">
        <f t="shared" si="29"/>
        <v>0.58241960748180222</v>
      </c>
      <c r="BB23" s="33">
        <f t="shared" si="29"/>
        <v>0.5748556256223033</v>
      </c>
      <c r="BC23" s="33">
        <f t="shared" si="29"/>
        <v>0.58252341532987306</v>
      </c>
      <c r="BD23" s="33">
        <f t="shared" si="29"/>
        <v>0.58389897395422252</v>
      </c>
      <c r="BE23" s="33">
        <f t="shared" si="29"/>
        <v>0.57226596422161757</v>
      </c>
      <c r="BF23" s="33">
        <f t="shared" si="29"/>
        <v>0.56022512097622557</v>
      </c>
      <c r="BG23" s="33">
        <f t="shared" si="29"/>
        <v>0.57831687850172664</v>
      </c>
      <c r="BH23" s="33">
        <f t="shared" si="29"/>
        <v>0.57139027397994746</v>
      </c>
      <c r="BI23" s="33">
        <f t="shared" si="29"/>
        <v>0.574054998500515</v>
      </c>
      <c r="BJ23" s="33">
        <f t="shared" si="29"/>
        <v>0.55636658556366581</v>
      </c>
      <c r="BK23" s="33">
        <f t="shared" si="29"/>
        <v>0.57308881411490087</v>
      </c>
      <c r="BL23" s="33">
        <f t="shared" si="29"/>
        <v>0.57243161596374881</v>
      </c>
      <c r="BM23" s="33">
        <f t="shared" si="29"/>
        <v>0.55948928263923503</v>
      </c>
      <c r="BN23" s="33">
        <f t="shared" si="29"/>
        <v>0.5601177580362604</v>
      </c>
      <c r="BO23" s="33">
        <f t="shared" si="29"/>
        <v>0.56189462951880664</v>
      </c>
      <c r="BP23" s="33">
        <f t="shared" ref="BP23:BQ23" si="30">BP4/BP12</f>
        <v>0.56197370058489238</v>
      </c>
      <c r="BQ23" s="33">
        <f t="shared" si="30"/>
        <v>0.55270357415043092</v>
      </c>
      <c r="CL23" s="33">
        <f>BK4/BK12</f>
        <v>0.57308881411490087</v>
      </c>
      <c r="CM23" s="33">
        <f>BL4/BL12</f>
        <v>0.57243161596374881</v>
      </c>
      <c r="CN23" s="33">
        <f>BM4/BM12</f>
        <v>0.55948928263923503</v>
      </c>
      <c r="CO23" s="33">
        <f>BN4/BN12</f>
        <v>0.5601177580362604</v>
      </c>
      <c r="CP23" s="33">
        <f>BO4/BO12</f>
        <v>0.56189462951880664</v>
      </c>
    </row>
    <row r="24" spans="2:154">
      <c r="B24" s="28" t="s">
        <v>235</v>
      </c>
      <c r="AU24" s="33">
        <f t="shared" ref="AU24:BO24" si="31">AU8/AU12</f>
        <v>0.10775286085667776</v>
      </c>
      <c r="AV24" s="33">
        <f t="shared" si="31"/>
        <v>0.13379638091756535</v>
      </c>
      <c r="AW24" s="33">
        <f t="shared" si="31"/>
        <v>0.11864076408290559</v>
      </c>
      <c r="AX24" s="33">
        <f t="shared" si="31"/>
        <v>0.11729762030299835</v>
      </c>
      <c r="AY24" s="33">
        <f t="shared" si="31"/>
        <v>0.11740246592182811</v>
      </c>
      <c r="AZ24" s="33">
        <f t="shared" si="31"/>
        <v>0.10702973497091144</v>
      </c>
      <c r="BA24" s="33">
        <f t="shared" si="31"/>
        <v>0.10371940170152646</v>
      </c>
      <c r="BB24" s="33">
        <f t="shared" si="31"/>
        <v>0.10834384334550282</v>
      </c>
      <c r="BC24" s="33">
        <f t="shared" si="31"/>
        <v>0.10014556468806517</v>
      </c>
      <c r="BD24" s="33">
        <f t="shared" si="31"/>
        <v>9.4037454258448727E-2</v>
      </c>
      <c r="BE24" s="33">
        <f t="shared" si="31"/>
        <v>9.9794476929311648E-2</v>
      </c>
      <c r="BF24" s="33">
        <f t="shared" si="31"/>
        <v>0.11566379128971176</v>
      </c>
      <c r="BG24" s="33">
        <f t="shared" si="31"/>
        <v>0.10622322209007408</v>
      </c>
      <c r="BH24" s="33">
        <f t="shared" si="31"/>
        <v>0.10913623934373493</v>
      </c>
      <c r="BI24" s="33">
        <f t="shared" si="31"/>
        <v>0.10873221806423011</v>
      </c>
      <c r="BJ24" s="33">
        <f t="shared" si="31"/>
        <v>0.12506082725060827</v>
      </c>
      <c r="BK24" s="33">
        <f t="shared" si="31"/>
        <v>0.10850643787481841</v>
      </c>
      <c r="BL24" s="33">
        <f t="shared" si="31"/>
        <v>0.10988647895966581</v>
      </c>
      <c r="BM24" s="33">
        <f t="shared" si="31"/>
        <v>0.12072325191462364</v>
      </c>
      <c r="BN24" s="33">
        <f t="shared" si="31"/>
        <v>0.12058796089935626</v>
      </c>
      <c r="BO24" s="33">
        <f t="shared" si="31"/>
        <v>0.11502316200101957</v>
      </c>
      <c r="BP24" s="33">
        <f t="shared" ref="BP24:BQ24" si="32">BP8/BP12</f>
        <v>0.11617994773302361</v>
      </c>
      <c r="BQ24" s="33">
        <f t="shared" si="32"/>
        <v>0.1257499071776132</v>
      </c>
      <c r="CL24" s="33">
        <f>BK8/BK12</f>
        <v>0.10850643787481841</v>
      </c>
      <c r="CM24" s="33">
        <f>BL8/BL12</f>
        <v>0.10988647895966581</v>
      </c>
      <c r="CN24" s="33">
        <f>BM8/BM12</f>
        <v>0.12072325191462364</v>
      </c>
      <c r="CO24" s="33">
        <f>BN8/BN12</f>
        <v>0.12058796089935626</v>
      </c>
      <c r="CP24" s="33">
        <f>BO8/BO12</f>
        <v>0.11502316200101957</v>
      </c>
    </row>
    <row r="25" spans="2:154">
      <c r="B25" s="28" t="s">
        <v>236</v>
      </c>
      <c r="AU25" s="33">
        <f t="shared" ref="AU25:BO25" si="33">AU9/AU12</f>
        <v>6.7470055151971617E-2</v>
      </c>
      <c r="AV25" s="33">
        <f t="shared" si="33"/>
        <v>7.8517899574379199E-2</v>
      </c>
      <c r="AW25" s="33">
        <f t="shared" si="33"/>
        <v>7.4589045546098368E-2</v>
      </c>
      <c r="AX25" s="33">
        <f t="shared" si="33"/>
        <v>6.7331013392386382E-2</v>
      </c>
      <c r="AY25" s="33">
        <f t="shared" si="33"/>
        <v>7.3164117583251975E-2</v>
      </c>
      <c r="AZ25" s="33">
        <f t="shared" si="33"/>
        <v>7.4789915966386553E-2</v>
      </c>
      <c r="BA25" s="33">
        <f t="shared" si="33"/>
        <v>7.6630117632605424E-2</v>
      </c>
      <c r="BB25" s="33">
        <f t="shared" si="33"/>
        <v>7.3561234649850649E-2</v>
      </c>
      <c r="BC25" s="33">
        <f t="shared" si="33"/>
        <v>8.5589095881548574E-2</v>
      </c>
      <c r="BD25" s="33">
        <f t="shared" si="33"/>
        <v>9.0062423764081218E-2</v>
      </c>
      <c r="BE25" s="33">
        <f t="shared" si="33"/>
        <v>9.9403693625890119E-2</v>
      </c>
      <c r="BF25" s="33">
        <f t="shared" si="33"/>
        <v>9.6189248895434468E-2</v>
      </c>
      <c r="BG25" s="33">
        <f t="shared" si="33"/>
        <v>0.10681072406035508</v>
      </c>
      <c r="BH25" s="33">
        <f t="shared" si="33"/>
        <v>0.10764838346469358</v>
      </c>
      <c r="BI25" s="33">
        <f t="shared" si="33"/>
        <v>0.10967102603888229</v>
      </c>
      <c r="BJ25" s="33">
        <f t="shared" si="33"/>
        <v>0.10649982620785541</v>
      </c>
      <c r="BK25" s="33">
        <f t="shared" si="33"/>
        <v>0.11887408584660848</v>
      </c>
      <c r="BL25" s="33">
        <f t="shared" si="33"/>
        <v>0.1221000212409431</v>
      </c>
      <c r="BM25" s="33">
        <f t="shared" si="33"/>
        <v>0.12861965831331854</v>
      </c>
      <c r="BN25" s="33">
        <f t="shared" si="33"/>
        <v>0.12392582072997543</v>
      </c>
      <c r="BO25" s="33">
        <f t="shared" si="33"/>
        <v>0.13586896291863376</v>
      </c>
      <c r="BP25" s="33">
        <f t="shared" ref="BP25:BQ25" si="34">BP9/BP12</f>
        <v>0.14128676318081884</v>
      </c>
      <c r="BQ25" s="33">
        <f t="shared" si="34"/>
        <v>0.1480956754538526</v>
      </c>
      <c r="CL25" s="33">
        <f>BK9/BK12</f>
        <v>0.11887408584660848</v>
      </c>
      <c r="CM25" s="33">
        <f>BL9/BL12</f>
        <v>0.1221000212409431</v>
      </c>
      <c r="CN25" s="33">
        <f>BM9/BM12</f>
        <v>0.12861965831331854</v>
      </c>
      <c r="CO25" s="33">
        <f>BN9/BN12</f>
        <v>0.12392582072997543</v>
      </c>
      <c r="CP25" s="33">
        <f>BO9/BO12</f>
        <v>0.13586896291863376</v>
      </c>
    </row>
    <row r="26" spans="2:154">
      <c r="B26" s="28" t="s">
        <v>237</v>
      </c>
      <c r="AU26" s="33">
        <f t="shared" ref="AU26:BO26" si="35">AU10/AU12</f>
        <v>3.2799630700454338E-3</v>
      </c>
      <c r="AV26" s="33">
        <f t="shared" si="35"/>
        <v>3.8645324699062588E-3</v>
      </c>
      <c r="AW26" s="33">
        <f t="shared" si="35"/>
        <v>3.8550668139388819E-3</v>
      </c>
      <c r="AX26" s="33">
        <f t="shared" si="35"/>
        <v>3.4447608000281204E-3</v>
      </c>
      <c r="AY26" s="33">
        <f t="shared" si="35"/>
        <v>3.5795639440286365E-3</v>
      </c>
      <c r="AZ26" s="33">
        <f t="shared" si="35"/>
        <v>3.1027795733678085E-3</v>
      </c>
      <c r="BA26" s="33">
        <f t="shared" si="35"/>
        <v>2.7949261340950273E-3</v>
      </c>
      <c r="BB26" s="33">
        <f t="shared" si="35"/>
        <v>2.4029206770660471E-3</v>
      </c>
      <c r="BC26" s="33">
        <f t="shared" si="35"/>
        <v>6.4695416917851523E-3</v>
      </c>
      <c r="BD26" s="33">
        <f t="shared" si="35"/>
        <v>2.7696060845232118E-3</v>
      </c>
      <c r="BE26" s="33">
        <f t="shared" si="35"/>
        <v>3.0249522375962487E-3</v>
      </c>
      <c r="BF26" s="33">
        <f t="shared" si="35"/>
        <v>2.9718072796128762E-3</v>
      </c>
      <c r="BG26" s="33">
        <f t="shared" si="35"/>
        <v>4.1268431083153019E-3</v>
      </c>
      <c r="BH26" s="33">
        <f t="shared" si="35"/>
        <v>3.8201705002412741E-3</v>
      </c>
      <c r="BI26" s="33">
        <f t="shared" si="35"/>
        <v>3.8725828954402617E-3</v>
      </c>
      <c r="BJ26" s="33">
        <f t="shared" si="35"/>
        <v>7.6120959332638162E-3</v>
      </c>
      <c r="BK26" s="33">
        <f t="shared" si="35"/>
        <v>6.1460907138156671E-3</v>
      </c>
      <c r="BL26" s="33">
        <f t="shared" si="35"/>
        <v>4.3071912392910246E-3</v>
      </c>
      <c r="BM26" s="33">
        <f t="shared" si="35"/>
        <v>4.395703992386822E-3</v>
      </c>
      <c r="BN26" s="33">
        <f t="shared" si="35"/>
        <v>4.146409727477221E-3</v>
      </c>
      <c r="BO26" s="33">
        <f t="shared" si="35"/>
        <v>4.9870337123478952E-3</v>
      </c>
      <c r="BP26" s="33">
        <f t="shared" ref="BP26:BQ26" si="36">BP10/BP12</f>
        <v>3.8681710706433814E-3</v>
      </c>
      <c r="BQ26" s="33">
        <f t="shared" si="36"/>
        <v>3.3611474801164675E-3</v>
      </c>
      <c r="CL26" s="33">
        <f>BK10/BK12</f>
        <v>6.1460907138156671E-3</v>
      </c>
      <c r="CM26" s="33">
        <f>BL10/BL12</f>
        <v>4.3071912392910246E-3</v>
      </c>
      <c r="CN26" s="33">
        <f>BM10/BM12</f>
        <v>4.395703992386822E-3</v>
      </c>
      <c r="CO26" s="33">
        <f>BN10/BN12</f>
        <v>4.146409727477221E-3</v>
      </c>
      <c r="CP26" s="33">
        <f>BO10/BO12</f>
        <v>4.9870337123478952E-3</v>
      </c>
    </row>
    <row r="27" spans="2:154">
      <c r="B27" s="28" t="s">
        <v>238</v>
      </c>
      <c r="AU27" s="33">
        <f t="shared" ref="AU27:BO27" si="37">AU11/AU12</f>
        <v>1.190505114312787E-3</v>
      </c>
      <c r="AV27" s="33">
        <f t="shared" si="37"/>
        <v>3.9428675875394937E-3</v>
      </c>
      <c r="AW27" s="33">
        <f t="shared" si="37"/>
        <v>-4.7646893205986182E-4</v>
      </c>
      <c r="AX27" s="33">
        <f t="shared" si="37"/>
        <v>-3.5150620408450207E-5</v>
      </c>
      <c r="AY27" s="33">
        <f t="shared" si="37"/>
        <v>-1.9705680297935424E-3</v>
      </c>
      <c r="AZ27" s="33">
        <f t="shared" si="37"/>
        <v>-1.1312217194570136E-4</v>
      </c>
      <c r="BA27" s="33">
        <f t="shared" si="37"/>
        <v>9.5211769403237198E-4</v>
      </c>
      <c r="BB27" s="33">
        <f t="shared" si="37"/>
        <v>2.6949883836707603E-3</v>
      </c>
      <c r="BC27" s="33">
        <f t="shared" si="37"/>
        <v>4.0875740689006188E-3</v>
      </c>
      <c r="BD27" s="33">
        <f t="shared" si="37"/>
        <v>5.3813589725191938E-3</v>
      </c>
      <c r="BE27" s="33">
        <f t="shared" si="37"/>
        <v>9.2340647252938113E-3</v>
      </c>
      <c r="BF27" s="33">
        <f t="shared" si="37"/>
        <v>8.7970755312434257E-3</v>
      </c>
      <c r="BG27" s="33">
        <f t="shared" si="37"/>
        <v>1.2036625732586299E-3</v>
      </c>
      <c r="BH27" s="33">
        <f t="shared" si="37"/>
        <v>4.0212321055171307E-5</v>
      </c>
      <c r="BI27" s="33">
        <f t="shared" si="37"/>
        <v>-1.303899964794701E-5</v>
      </c>
      <c r="BJ27" s="33">
        <f t="shared" si="37"/>
        <v>1.7379214459506431E-3</v>
      </c>
      <c r="BK27" s="33">
        <f t="shared" si="37"/>
        <v>8.9397683110046069E-4</v>
      </c>
      <c r="BL27" s="33">
        <f t="shared" si="37"/>
        <v>1.2036534422128343E-3</v>
      </c>
      <c r="BM27" s="33">
        <f t="shared" si="37"/>
        <v>1.9259527801694838E-4</v>
      </c>
      <c r="BN27" s="33">
        <f t="shared" si="37"/>
        <v>2.0732048637386104E-4</v>
      </c>
      <c r="BO27" s="33">
        <f t="shared" si="37"/>
        <v>2.8813972560232286E-3</v>
      </c>
      <c r="BP27" s="33">
        <f t="shared" ref="BP27:BQ27" si="38">BP11/BP12</f>
        <v>-1.1614883643754927E-3</v>
      </c>
      <c r="BQ27" s="33">
        <f t="shared" si="38"/>
        <v>-2.0225509546049673E-3</v>
      </c>
      <c r="CL27" s="33">
        <f>BK11/BK12</f>
        <v>8.9397683110046069E-4</v>
      </c>
      <c r="CM27" s="33">
        <f>BL11/BL12</f>
        <v>1.2036534422128343E-3</v>
      </c>
      <c r="CN27" s="33">
        <f>BM11/BM12</f>
        <v>1.9259527801694838E-4</v>
      </c>
      <c r="CO27" s="33">
        <f>BN11/BN12</f>
        <v>2.0732048637386104E-4</v>
      </c>
      <c r="CP27" s="33">
        <f>BO11/BO12</f>
        <v>2.8813972560232286E-3</v>
      </c>
    </row>
    <row r="29" spans="2:154">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L29" s="1">
        <f t="shared" ref="CL29:CL34" si="39">SUM(AU29:AX29)</f>
        <v>85014</v>
      </c>
      <c r="CM29" s="1">
        <f t="shared" ref="CM29:CM34" si="40">SUM(AY29:BB29)</f>
        <v>117854</v>
      </c>
      <c r="CN29" s="1">
        <f t="shared" ref="CN29:CN34" si="41">SUM(BC29:BF29)</f>
        <v>134814</v>
      </c>
      <c r="CO29" s="1">
        <f t="shared" ref="CO29:CO34" si="42">SUM(BG29:BJ29)</f>
        <v>146286</v>
      </c>
      <c r="CP29" s="1">
        <f t="shared" ref="CP29:CP34" si="43">SUM(BK29:BN29)</f>
        <v>170447</v>
      </c>
    </row>
    <row r="30" spans="2:154">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L30" s="1">
        <f t="shared" si="39"/>
        <v>55370</v>
      </c>
      <c r="CM30" s="1">
        <f t="shared" si="40"/>
        <v>79107</v>
      </c>
      <c r="CN30" s="1">
        <f t="shared" si="41"/>
        <v>82062</v>
      </c>
      <c r="CO30" s="1">
        <f t="shared" si="42"/>
        <v>91038</v>
      </c>
      <c r="CP30" s="1">
        <f t="shared" si="43"/>
        <v>102127</v>
      </c>
    </row>
    <row r="31" spans="2:154">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L31" s="1">
        <f t="shared" si="39"/>
        <v>32550</v>
      </c>
      <c r="CM31" s="1">
        <f t="shared" si="40"/>
        <v>46123</v>
      </c>
      <c r="CN31" s="1">
        <f t="shared" si="41"/>
        <v>47024</v>
      </c>
      <c r="CO31" s="1">
        <f t="shared" si="42"/>
        <v>51514</v>
      </c>
      <c r="CP31" s="1">
        <f t="shared" si="43"/>
        <v>56815</v>
      </c>
    </row>
    <row r="32" spans="2:154">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L32" s="1">
        <f t="shared" si="39"/>
        <v>9417</v>
      </c>
      <c r="CM32" s="1">
        <f t="shared" si="40"/>
        <v>14404</v>
      </c>
      <c r="CN32" s="1">
        <f t="shared" si="41"/>
        <v>16976</v>
      </c>
      <c r="CO32" s="1">
        <f t="shared" si="42"/>
        <v>18320</v>
      </c>
      <c r="CP32" s="1">
        <f t="shared" si="43"/>
        <v>20418</v>
      </c>
    </row>
    <row r="33" spans="2:154">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L33" s="1">
        <f t="shared" si="39"/>
        <v>176</v>
      </c>
      <c r="CM33" s="1">
        <f t="shared" si="40"/>
        <v>149</v>
      </c>
      <c r="CN33" s="1">
        <f t="shared" si="41"/>
        <v>1960</v>
      </c>
      <c r="CO33" s="1">
        <f t="shared" si="42"/>
        <v>236</v>
      </c>
      <c r="CP33" s="1">
        <f t="shared" si="43"/>
        <v>211</v>
      </c>
    </row>
    <row r="34" spans="2:154" s="2" customFormat="1" ht="15">
      <c r="B34" s="25" t="s">
        <v>51</v>
      </c>
      <c r="AU34" s="2">
        <f t="shared" ref="AU34:BO34" si="44">SUM(AU29:AU33)</f>
        <v>41159</v>
      </c>
      <c r="AV34" s="2">
        <f t="shared" si="44"/>
        <v>38297</v>
      </c>
      <c r="AW34" s="2">
        <f t="shared" si="44"/>
        <v>46173</v>
      </c>
      <c r="AX34" s="2">
        <f t="shared" si="44"/>
        <v>56898</v>
      </c>
      <c r="AY34" s="2">
        <f t="shared" si="44"/>
        <v>55314</v>
      </c>
      <c r="AZ34" s="2">
        <f t="shared" si="44"/>
        <v>61880</v>
      </c>
      <c r="BA34" s="2">
        <f t="shared" si="44"/>
        <v>65118</v>
      </c>
      <c r="BB34" s="2">
        <f t="shared" si="44"/>
        <v>75325</v>
      </c>
      <c r="BC34" s="2">
        <f t="shared" si="44"/>
        <v>68011</v>
      </c>
      <c r="BD34" s="2">
        <f t="shared" si="44"/>
        <v>69685</v>
      </c>
      <c r="BE34" s="2">
        <f t="shared" si="44"/>
        <v>69092</v>
      </c>
      <c r="BF34" s="2">
        <f t="shared" si="44"/>
        <v>76048</v>
      </c>
      <c r="BG34" s="2">
        <f t="shared" si="44"/>
        <v>69787</v>
      </c>
      <c r="BH34" s="2">
        <f t="shared" si="44"/>
        <v>74604</v>
      </c>
      <c r="BI34" s="2">
        <f t="shared" si="44"/>
        <v>76693</v>
      </c>
      <c r="BJ34" s="2">
        <f t="shared" si="44"/>
        <v>86310</v>
      </c>
      <c r="BK34" s="2">
        <f t="shared" si="44"/>
        <v>80539</v>
      </c>
      <c r="BL34" s="2">
        <f t="shared" si="44"/>
        <v>84742</v>
      </c>
      <c r="BM34" s="2">
        <f t="shared" si="44"/>
        <v>88268</v>
      </c>
      <c r="BN34" s="2">
        <f t="shared" si="44"/>
        <v>96469</v>
      </c>
      <c r="BO34" s="2">
        <f t="shared" si="44"/>
        <v>90234</v>
      </c>
      <c r="BP34" s="2">
        <f t="shared" ref="BP34:BQ34" si="45">SUM(BP29:BP33)</f>
        <v>96428</v>
      </c>
      <c r="BQ34" s="2">
        <f t="shared" si="45"/>
        <v>0</v>
      </c>
      <c r="BR34" s="26"/>
      <c r="BS34" s="26"/>
      <c r="BT34" s="26"/>
      <c r="BU34" s="26"/>
      <c r="BV34" s="26"/>
      <c r="BW34" s="26"/>
      <c r="BX34" s="26"/>
      <c r="BY34" s="26"/>
      <c r="BZ34" s="26"/>
      <c r="CL34" s="2">
        <f t="shared" si="39"/>
        <v>182527</v>
      </c>
      <c r="CM34" s="2">
        <f t="shared" si="40"/>
        <v>257637</v>
      </c>
      <c r="CN34" s="2">
        <f t="shared" si="41"/>
        <v>282836</v>
      </c>
      <c r="CO34" s="2">
        <f t="shared" si="42"/>
        <v>307394</v>
      </c>
      <c r="CP34" s="2">
        <f t="shared" si="43"/>
        <v>350018</v>
      </c>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row>
    <row r="36" spans="2:154">
      <c r="B36" s="60" t="s">
        <v>54</v>
      </c>
      <c r="AY36" s="33">
        <f t="shared" ref="AY36:BH39" si="46">AY29/AU29-1</f>
        <v>0.32655007949125592</v>
      </c>
      <c r="AZ36" s="33">
        <f t="shared" si="46"/>
        <v>0.56719817767653757</v>
      </c>
      <c r="BA36" s="33">
        <f t="shared" si="46"/>
        <v>0.39091502658334121</v>
      </c>
      <c r="BB36" s="33">
        <f t="shared" si="46"/>
        <v>0.30284986705613592</v>
      </c>
      <c r="BC36" s="33">
        <f t="shared" si="46"/>
        <v>0.26769734739533391</v>
      </c>
      <c r="BD36" s="33">
        <f t="shared" si="46"/>
        <v>0.1602027793533749</v>
      </c>
      <c r="BE36" s="33">
        <f t="shared" si="46"/>
        <v>0.11896459227467804</v>
      </c>
      <c r="BF36" s="33">
        <f t="shared" si="46"/>
        <v>6.3006611095142384E-2</v>
      </c>
      <c r="BG36" s="33">
        <f t="shared" si="46"/>
        <v>3.5641130684145761E-2</v>
      </c>
      <c r="BH36" s="33">
        <f t="shared" si="46"/>
        <v>7.1683930699422582E-2</v>
      </c>
      <c r="BI36" s="33">
        <f t="shared" ref="BI36:BQ39" si="47">BI29/BE29-1</f>
        <v>8.935634663789993E-2</v>
      </c>
      <c r="BJ36" s="33">
        <f t="shared" si="47"/>
        <v>0.13555243091233571</v>
      </c>
      <c r="BK36" s="33">
        <f t="shared" si="47"/>
        <v>0.17870618305744879</v>
      </c>
      <c r="BL36" s="33">
        <f t="shared" si="47"/>
        <v>0.17457873577965954</v>
      </c>
      <c r="BM36" s="33">
        <f t="shared" si="47"/>
        <v>0.18663695879408038</v>
      </c>
      <c r="BN36" s="33">
        <f t="shared" si="47"/>
        <v>0.12811048934396951</v>
      </c>
      <c r="BO36" s="33">
        <f t="shared" si="47"/>
        <v>0.13493559129514421</v>
      </c>
      <c r="BP36" s="33">
        <f t="shared" si="47"/>
        <v>0.11814253811049613</v>
      </c>
      <c r="BQ36" s="33">
        <f t="shared" si="47"/>
        <v>-1</v>
      </c>
      <c r="CM36" s="33">
        <f t="shared" ref="CM36:CP39" si="48">CM29/CL29-1</f>
        <v>0.38628931705366165</v>
      </c>
      <c r="CN36" s="33">
        <f t="shared" si="48"/>
        <v>0.14390686781950546</v>
      </c>
      <c r="CO36" s="33">
        <f t="shared" si="48"/>
        <v>8.5095019805064842E-2</v>
      </c>
      <c r="CP36" s="33">
        <f t="shared" si="48"/>
        <v>0.16516276335397784</v>
      </c>
    </row>
    <row r="37" spans="2:154">
      <c r="B37" s="60" t="s">
        <v>242</v>
      </c>
      <c r="AY37" s="33">
        <f t="shared" si="46"/>
        <v>0.32588555858310619</v>
      </c>
      <c r="AZ37" s="33">
        <f t="shared" si="46"/>
        <v>0.67948605121886829</v>
      </c>
      <c r="BA37" s="33">
        <f t="shared" si="46"/>
        <v>0.42480609020396431</v>
      </c>
      <c r="BB37" s="33">
        <f t="shared" si="46"/>
        <v>0.34313725490196068</v>
      </c>
      <c r="BC37" s="33">
        <f t="shared" si="46"/>
        <v>0.19294228172156647</v>
      </c>
      <c r="BD37" s="33">
        <f t="shared" si="46"/>
        <v>7.592747851603443E-2</v>
      </c>
      <c r="BE37" s="33">
        <f t="shared" si="46"/>
        <v>-1.9607843137254943E-2</v>
      </c>
      <c r="BF37" s="33">
        <f t="shared" si="46"/>
        <v>-6.0078607523862959E-2</v>
      </c>
      <c r="BG37" s="33">
        <f t="shared" si="46"/>
        <v>3.7456317369690462E-2</v>
      </c>
      <c r="BH37" s="33">
        <f t="shared" si="46"/>
        <v>8.5520868845273545E-2</v>
      </c>
      <c r="BI37" s="33">
        <f t="shared" si="47"/>
        <v>0.16508997429305916</v>
      </c>
      <c r="BJ37" s="33">
        <f t="shared" si="47"/>
        <v>0.14925098796066538</v>
      </c>
      <c r="BK37" s="33">
        <f t="shared" si="47"/>
        <v>0.12857007306196033</v>
      </c>
      <c r="BL37" s="33">
        <f t="shared" si="47"/>
        <v>0.1074072412400735</v>
      </c>
      <c r="BM37" s="33">
        <f t="shared" si="47"/>
        <v>0.1240457173116809</v>
      </c>
      <c r="BN37" s="33">
        <f t="shared" si="47"/>
        <v>0.12690923630547779</v>
      </c>
      <c r="BO37" s="33">
        <f t="shared" si="47"/>
        <v>8.9751135026063578E-2</v>
      </c>
      <c r="BP37" s="33">
        <f t="shared" si="47"/>
        <v>0.1449985820200137</v>
      </c>
      <c r="BQ37" s="33">
        <f t="shared" si="47"/>
        <v>-1</v>
      </c>
      <c r="CM37" s="33">
        <f t="shared" si="48"/>
        <v>0.42869785082174472</v>
      </c>
      <c r="CN37" s="33">
        <f t="shared" si="48"/>
        <v>3.7354469263150003E-2</v>
      </c>
      <c r="CO37" s="33">
        <f t="shared" si="48"/>
        <v>0.10938071214447609</v>
      </c>
      <c r="CP37" s="33">
        <f t="shared" si="48"/>
        <v>0.12180627869680793</v>
      </c>
    </row>
    <row r="38" spans="2:154">
      <c r="B38" s="60" t="s">
        <v>243</v>
      </c>
      <c r="AY38" s="33">
        <f t="shared" si="46"/>
        <v>0.44445979552362536</v>
      </c>
      <c r="AZ38" s="33">
        <f t="shared" si="46"/>
        <v>0.61713462922966156</v>
      </c>
      <c r="BA38" s="33">
        <f t="shared" si="46"/>
        <v>0.38389690234097906</v>
      </c>
      <c r="BB38" s="33">
        <f t="shared" si="46"/>
        <v>0.28489252194974268</v>
      </c>
      <c r="BC38" s="33">
        <f t="shared" si="46"/>
        <v>0.13256814921090387</v>
      </c>
      <c r="BD38" s="33">
        <f t="shared" si="46"/>
        <v>4.2649808565577318E-2</v>
      </c>
      <c r="BE38" s="33">
        <f t="shared" si="46"/>
        <v>-1.8026484408372512E-2</v>
      </c>
      <c r="BF38" s="33">
        <f t="shared" si="46"/>
        <v>-5.9142318567389274E-2</v>
      </c>
      <c r="BG38" s="33">
        <f t="shared" si="46"/>
        <v>-1.3512372265855888E-2</v>
      </c>
      <c r="BH38" s="33">
        <f t="shared" si="46"/>
        <v>8.6934244235695957E-2</v>
      </c>
      <c r="BI38" s="33">
        <f t="shared" si="47"/>
        <v>0.14198712371672184</v>
      </c>
      <c r="BJ38" s="33">
        <f t="shared" si="47"/>
        <v>0.16695884464479516</v>
      </c>
      <c r="BK38" s="33">
        <f t="shared" si="47"/>
        <v>0.13765944696515708</v>
      </c>
      <c r="BL38" s="33">
        <f t="shared" si="47"/>
        <v>8.6030798240100514E-2</v>
      </c>
      <c r="BM38" s="33">
        <f t="shared" si="47"/>
        <v>0.10825841840621675</v>
      </c>
      <c r="BN38" s="33">
        <f t="shared" si="47"/>
        <v>8.4197725159167236E-2</v>
      </c>
      <c r="BO38" s="33">
        <f t="shared" si="47"/>
        <v>0.11776657385807821</v>
      </c>
      <c r="BP38" s="33">
        <f t="shared" si="47"/>
        <v>0.19221587209722935</v>
      </c>
      <c r="BQ38" s="33">
        <f t="shared" si="47"/>
        <v>-1</v>
      </c>
      <c r="CM38" s="33">
        <f t="shared" si="48"/>
        <v>0.41698924731182796</v>
      </c>
      <c r="CN38" s="33">
        <f t="shared" si="48"/>
        <v>1.9534722372785751E-2</v>
      </c>
      <c r="CO38" s="33">
        <f t="shared" si="48"/>
        <v>9.5483157536577101E-2</v>
      </c>
      <c r="CP38" s="33">
        <f t="shared" si="48"/>
        <v>0.10290406491439219</v>
      </c>
    </row>
    <row r="39" spans="2:154">
      <c r="B39" s="60" t="s">
        <v>244</v>
      </c>
      <c r="AY39" s="33">
        <f t="shared" si="46"/>
        <v>0.34677793231339815</v>
      </c>
      <c r="AZ39" s="33">
        <f t="shared" si="46"/>
        <v>0.82925502990755851</v>
      </c>
      <c r="BA39" s="33">
        <f t="shared" si="46"/>
        <v>0.55546183045128639</v>
      </c>
      <c r="BB39" s="33">
        <f t="shared" si="46"/>
        <v>0.45803278688524585</v>
      </c>
      <c r="BC39" s="33">
        <f t="shared" si="46"/>
        <v>0.32254733218588649</v>
      </c>
      <c r="BD39" s="33">
        <f t="shared" si="46"/>
        <v>0.29013079667063013</v>
      </c>
      <c r="BE39" s="33">
        <f t="shared" si="46"/>
        <v>0.12201735357917576</v>
      </c>
      <c r="BF39" s="33">
        <f t="shared" si="46"/>
        <v>4.6997976163705824E-2</v>
      </c>
      <c r="BG39" s="33">
        <f t="shared" si="46"/>
        <v>6.1946902654867353E-2</v>
      </c>
      <c r="BH39" s="33">
        <f t="shared" si="46"/>
        <v>3.9400921658986121E-2</v>
      </c>
      <c r="BI39" s="33">
        <f t="shared" si="47"/>
        <v>0.1002899951667473</v>
      </c>
      <c r="BJ39" s="33">
        <f t="shared" si="47"/>
        <v>0.11168384879725091</v>
      </c>
      <c r="BK39" s="33">
        <f t="shared" si="47"/>
        <v>0.14044117647058818</v>
      </c>
      <c r="BL39" s="33">
        <f t="shared" si="47"/>
        <v>9.4657503879405969E-2</v>
      </c>
      <c r="BM39" s="33">
        <f t="shared" si="47"/>
        <v>0.11860311882275432</v>
      </c>
      <c r="BN39" s="33">
        <f t="shared" si="47"/>
        <v>0.10780525502318383</v>
      </c>
      <c r="BO39" s="33">
        <f t="shared" si="47"/>
        <v>0.12465076294863531</v>
      </c>
      <c r="BP39" s="33">
        <f t="shared" si="47"/>
        <v>0.16140137707573921</v>
      </c>
      <c r="BQ39" s="33">
        <f t="shared" si="47"/>
        <v>-1</v>
      </c>
      <c r="CM39" s="33">
        <f t="shared" si="48"/>
        <v>0.52957417436550913</v>
      </c>
      <c r="CN39" s="33">
        <f t="shared" si="48"/>
        <v>0.17856151069147463</v>
      </c>
      <c r="CO39" s="33">
        <f t="shared" si="48"/>
        <v>7.9170593779453347E-2</v>
      </c>
      <c r="CP39" s="33">
        <f t="shared" si="48"/>
        <v>0.1145196506550219</v>
      </c>
    </row>
    <row r="40" spans="2:154" ht="15">
      <c r="B40" s="2" t="s">
        <v>233</v>
      </c>
      <c r="AY40" s="33">
        <f t="shared" ref="AY40:BQ40" si="49">AY34/AU34-1</f>
        <v>0.34391020189994892</v>
      </c>
      <c r="AZ40" s="33">
        <f t="shared" si="49"/>
        <v>0.61579235971486024</v>
      </c>
      <c r="BA40" s="33">
        <f t="shared" si="49"/>
        <v>0.41030472353973102</v>
      </c>
      <c r="BB40" s="33">
        <f t="shared" si="49"/>
        <v>0.32386024113325607</v>
      </c>
      <c r="BC40" s="33">
        <f t="shared" si="49"/>
        <v>0.22954405756228069</v>
      </c>
      <c r="BD40" s="33">
        <f t="shared" si="49"/>
        <v>0.12613122171945701</v>
      </c>
      <c r="BE40" s="33">
        <f t="shared" si="49"/>
        <v>6.1027672840074931E-2</v>
      </c>
      <c r="BF40" s="33">
        <f t="shared" si="49"/>
        <v>9.5984069034185104E-3</v>
      </c>
      <c r="BG40" s="33">
        <f t="shared" si="49"/>
        <v>2.6113422828660138E-2</v>
      </c>
      <c r="BH40" s="33">
        <f t="shared" si="49"/>
        <v>7.0589079428858392E-2</v>
      </c>
      <c r="BI40" s="33">
        <f t="shared" si="49"/>
        <v>0.11001273664100042</v>
      </c>
      <c r="BJ40" s="33">
        <f t="shared" si="49"/>
        <v>0.13494108983799702</v>
      </c>
      <c r="BK40" s="33">
        <f t="shared" si="49"/>
        <v>0.15406880937710454</v>
      </c>
      <c r="BL40" s="33">
        <f t="shared" si="49"/>
        <v>0.13589083695244231</v>
      </c>
      <c r="BM40" s="33">
        <f t="shared" si="49"/>
        <v>0.15092642092498654</v>
      </c>
      <c r="BN40" s="33">
        <f t="shared" si="49"/>
        <v>0.11770362646275045</v>
      </c>
      <c r="BO40" s="33">
        <f t="shared" si="49"/>
        <v>0.12037646357665222</v>
      </c>
      <c r="BP40" s="33">
        <f t="shared" si="49"/>
        <v>0.13790092280097244</v>
      </c>
      <c r="BQ40" s="33">
        <f t="shared" si="49"/>
        <v>-1</v>
      </c>
      <c r="CM40" s="33">
        <f>CM34/CL34-1</f>
        <v>0.41150076427049154</v>
      </c>
      <c r="CN40" s="33">
        <f>CN34/CM34-1</f>
        <v>9.7808156437157789E-2</v>
      </c>
      <c r="CO40" s="33">
        <f>CO34/CN34-1</f>
        <v>8.6827702272695095E-2</v>
      </c>
      <c r="CP40" s="33">
        <f>CP34/CO34-1</f>
        <v>0.13866243322901561</v>
      </c>
    </row>
    <row r="42" spans="2:154">
      <c r="B42" s="28" t="s">
        <v>53</v>
      </c>
      <c r="AU42" s="33">
        <f t="shared" ref="AU42:BO42" si="50">AU29/AU34</f>
        <v>0.45846594912412836</v>
      </c>
      <c r="AV42" s="33">
        <f t="shared" si="50"/>
        <v>0.4699845940935321</v>
      </c>
      <c r="AW42" s="33">
        <f t="shared" si="50"/>
        <v>0.46438394732852534</v>
      </c>
      <c r="AX42" s="33">
        <f t="shared" si="50"/>
        <v>0.46931350838342295</v>
      </c>
      <c r="AY42" s="33">
        <f t="shared" si="50"/>
        <v>0.45254365983295369</v>
      </c>
      <c r="AZ42" s="33">
        <f t="shared" si="50"/>
        <v>0.45585003232062055</v>
      </c>
      <c r="BA42" s="33">
        <f t="shared" si="50"/>
        <v>0.45799932430357199</v>
      </c>
      <c r="BB42" s="33">
        <f t="shared" si="50"/>
        <v>0.46186525058081646</v>
      </c>
      <c r="BC42" s="33">
        <f t="shared" si="50"/>
        <v>0.46658628751231418</v>
      </c>
      <c r="BD42" s="33">
        <f t="shared" si="50"/>
        <v>0.46964196024969507</v>
      </c>
      <c r="BE42" s="33">
        <f t="shared" si="50"/>
        <v>0.48300816302900479</v>
      </c>
      <c r="BF42" s="33">
        <f t="shared" si="50"/>
        <v>0.48629812749842205</v>
      </c>
      <c r="BG42" s="33">
        <f t="shared" si="50"/>
        <v>0.4709186524710906</v>
      </c>
      <c r="BH42" s="33">
        <f t="shared" si="50"/>
        <v>0.47012224545600773</v>
      </c>
      <c r="BI42" s="33">
        <f t="shared" si="50"/>
        <v>0.47401979320146559</v>
      </c>
      <c r="BJ42" s="33">
        <f t="shared" si="50"/>
        <v>0.48656007415131503</v>
      </c>
      <c r="BK42" s="33">
        <f t="shared" si="50"/>
        <v>0.48097195147692423</v>
      </c>
      <c r="BL42" s="33">
        <f t="shared" si="50"/>
        <v>0.48613438436666589</v>
      </c>
      <c r="BM42" s="33">
        <f t="shared" si="50"/>
        <v>0.48872751166900802</v>
      </c>
      <c r="BN42" s="33">
        <f t="shared" si="50"/>
        <v>0.4910904020980833</v>
      </c>
      <c r="BO42" s="33">
        <f t="shared" si="50"/>
        <v>0.48722211139925081</v>
      </c>
      <c r="BP42" s="33">
        <f t="shared" ref="BP42:BQ42" si="51">BP29/BP34</f>
        <v>0.47769320114489566</v>
      </c>
      <c r="BQ42" s="33" t="e">
        <f t="shared" si="51"/>
        <v>#DIV/0!</v>
      </c>
      <c r="CL42" s="33">
        <f>CL29/CL34</f>
        <v>0.46576122984544754</v>
      </c>
      <c r="CM42" s="33">
        <f>CM29/CM34</f>
        <v>0.45744205995256892</v>
      </c>
      <c r="CN42" s="33">
        <f>CN29/CN34</f>
        <v>0.47665077995728972</v>
      </c>
      <c r="CO42" s="33">
        <f>CO29/CO34</f>
        <v>0.47589087620448023</v>
      </c>
      <c r="CP42" s="33">
        <f>CP29/CP34</f>
        <v>0.48696638458593561</v>
      </c>
    </row>
    <row r="43" spans="2:154">
      <c r="B43" s="60" t="s">
        <v>245</v>
      </c>
      <c r="AU43" s="33">
        <f t="shared" ref="AU43:BO43" si="52">AU30/AU34</f>
        <v>0.31208241210913773</v>
      </c>
      <c r="AV43" s="33">
        <f t="shared" si="52"/>
        <v>0.29670731388881638</v>
      </c>
      <c r="AW43" s="33">
        <f t="shared" si="52"/>
        <v>0.30156151863643255</v>
      </c>
      <c r="AX43" s="33">
        <f t="shared" si="52"/>
        <v>0.30296319730043236</v>
      </c>
      <c r="AY43" s="33">
        <f t="shared" si="52"/>
        <v>0.3078967350037965</v>
      </c>
      <c r="AZ43" s="33">
        <f t="shared" si="52"/>
        <v>0.30840336134453783</v>
      </c>
      <c r="BA43" s="33">
        <f t="shared" si="52"/>
        <v>0.30466230535335853</v>
      </c>
      <c r="BB43" s="33">
        <f t="shared" si="52"/>
        <v>0.30737470959176899</v>
      </c>
      <c r="BC43" s="33">
        <f t="shared" si="52"/>
        <v>0.2987310876181794</v>
      </c>
      <c r="BD43" s="33">
        <f t="shared" si="52"/>
        <v>0.29465451675396426</v>
      </c>
      <c r="BE43" s="33">
        <f t="shared" si="52"/>
        <v>0.28150871302032071</v>
      </c>
      <c r="BF43" s="33">
        <f t="shared" si="52"/>
        <v>0.2861613717652009</v>
      </c>
      <c r="BG43" s="33">
        <f t="shared" si="52"/>
        <v>0.30203332998982618</v>
      </c>
      <c r="BH43" s="33">
        <f t="shared" si="52"/>
        <v>0.29876414133290441</v>
      </c>
      <c r="BI43" s="33">
        <f t="shared" si="52"/>
        <v>0.29547677102212716</v>
      </c>
      <c r="BJ43" s="33">
        <f t="shared" si="52"/>
        <v>0.28976943575483721</v>
      </c>
      <c r="BK43" s="33">
        <f t="shared" si="52"/>
        <v>0.29536001191969108</v>
      </c>
      <c r="BL43" s="33">
        <f t="shared" si="52"/>
        <v>0.29127233249156265</v>
      </c>
      <c r="BM43" s="33">
        <f t="shared" si="52"/>
        <v>0.28857570127339466</v>
      </c>
      <c r="BN43" s="33">
        <f t="shared" si="52"/>
        <v>0.29215602939804497</v>
      </c>
      <c r="BO43" s="33">
        <f t="shared" si="52"/>
        <v>0.28728638872265444</v>
      </c>
      <c r="BP43" s="33">
        <f t="shared" ref="BP43:BQ43" si="53">BP30/BP34</f>
        <v>0.2930891442319658</v>
      </c>
      <c r="BQ43" s="33" t="e">
        <f t="shared" si="53"/>
        <v>#DIV/0!</v>
      </c>
      <c r="CL43" s="33">
        <f>CL30/CL34</f>
        <v>0.30335238074367082</v>
      </c>
      <c r="CM43" s="33">
        <f>CM30/CM34</f>
        <v>0.30704828887155183</v>
      </c>
      <c r="CN43" s="33">
        <f>CN30/CN34</f>
        <v>0.29013986904071615</v>
      </c>
      <c r="CO43" s="33">
        <f>CO30/CO34</f>
        <v>0.29616062772858287</v>
      </c>
      <c r="CP43" s="33">
        <f>CP30/CP34</f>
        <v>0.29177642292682093</v>
      </c>
    </row>
    <row r="44" spans="2:154">
      <c r="B44" s="60" t="s">
        <v>246</v>
      </c>
      <c r="AU44" s="33">
        <f t="shared" ref="AU44:BO44" si="54">AU31/AU34</f>
        <v>0.17585461259991739</v>
      </c>
      <c r="AV44" s="33">
        <f t="shared" si="54"/>
        <v>0.18134579732093897</v>
      </c>
      <c r="AW44" s="33">
        <f t="shared" si="54"/>
        <v>0.18318064669828688</v>
      </c>
      <c r="AX44" s="33">
        <f t="shared" si="54"/>
        <v>0.17415374881366655</v>
      </c>
      <c r="AY44" s="33">
        <f t="shared" si="54"/>
        <v>0.18901182340817876</v>
      </c>
      <c r="AZ44" s="33">
        <f t="shared" si="54"/>
        <v>0.18149644473173884</v>
      </c>
      <c r="BA44" s="33">
        <f t="shared" si="54"/>
        <v>0.17975060659111153</v>
      </c>
      <c r="BB44" s="33">
        <f t="shared" si="54"/>
        <v>0.16902754729505476</v>
      </c>
      <c r="BC44" s="33">
        <f t="shared" si="54"/>
        <v>0.17410418902824543</v>
      </c>
      <c r="BD44" s="33">
        <f t="shared" si="54"/>
        <v>0.16804190284853268</v>
      </c>
      <c r="BE44" s="33">
        <f t="shared" si="54"/>
        <v>0.16635789961211139</v>
      </c>
      <c r="BF44" s="33">
        <f t="shared" si="54"/>
        <v>0.15751893540921524</v>
      </c>
      <c r="BG44" s="33">
        <f t="shared" si="54"/>
        <v>0.16738074426469113</v>
      </c>
      <c r="BH44" s="33">
        <f t="shared" si="54"/>
        <v>0.17060747413007346</v>
      </c>
      <c r="BI44" s="33">
        <f t="shared" si="54"/>
        <v>0.17114990937895244</v>
      </c>
      <c r="BJ44" s="33">
        <f t="shared" si="54"/>
        <v>0.16196269261962692</v>
      </c>
      <c r="BK44" s="33">
        <f t="shared" si="54"/>
        <v>0.16500080706241696</v>
      </c>
      <c r="BL44" s="33">
        <f t="shared" si="54"/>
        <v>0.16311864246772556</v>
      </c>
      <c r="BM44" s="33">
        <f t="shared" si="54"/>
        <v>0.16480491231250283</v>
      </c>
      <c r="BN44" s="33">
        <f t="shared" si="54"/>
        <v>0.1571074645741119</v>
      </c>
      <c r="BO44" s="33">
        <f t="shared" si="54"/>
        <v>0.16461644169603476</v>
      </c>
      <c r="BP44" s="33">
        <f t="shared" ref="BP44:BQ44" si="55">BP31/BP34</f>
        <v>0.17090471647239391</v>
      </c>
      <c r="BQ44" s="33" t="e">
        <f t="shared" si="55"/>
        <v>#DIV/0!</v>
      </c>
      <c r="CL44" s="33">
        <f>CL31/CL34</f>
        <v>0.17832978134741709</v>
      </c>
      <c r="CM44" s="33">
        <f>CM31/CM34</f>
        <v>0.17902319930755287</v>
      </c>
      <c r="CN44" s="33">
        <f>CN31/CN34</f>
        <v>0.16625889207880185</v>
      </c>
      <c r="CO44" s="33">
        <f>CO31/CO34</f>
        <v>0.16758297169105449</v>
      </c>
      <c r="CP44" s="33">
        <f>CP31/CP34</f>
        <v>0.16232022353136125</v>
      </c>
    </row>
    <row r="45" spans="2:154">
      <c r="B45" s="60" t="s">
        <v>247</v>
      </c>
      <c r="AU45" s="33">
        <f t="shared" ref="AU45:BO45" si="56">AU32/AU34</f>
        <v>5.2406521052503707E-2</v>
      </c>
      <c r="AV45" s="33">
        <f t="shared" si="56"/>
        <v>4.8019427109173042E-2</v>
      </c>
      <c r="AW45" s="33">
        <f t="shared" si="56"/>
        <v>5.1350356268815109E-2</v>
      </c>
      <c r="AX45" s="33">
        <f t="shared" si="56"/>
        <v>5.3604696122886569E-2</v>
      </c>
      <c r="AY45" s="33">
        <f t="shared" si="56"/>
        <v>5.2518349784864589E-2</v>
      </c>
      <c r="AZ45" s="33">
        <f t="shared" si="56"/>
        <v>5.4363283775048482E-2</v>
      </c>
      <c r="BA45" s="33">
        <f t="shared" si="56"/>
        <v>5.6635646057925614E-2</v>
      </c>
      <c r="BB45" s="33">
        <f t="shared" si="56"/>
        <v>5.9037504148689017E-2</v>
      </c>
      <c r="BC45" s="33">
        <f t="shared" si="56"/>
        <v>5.6490861772360353E-2</v>
      </c>
      <c r="BD45" s="33">
        <f t="shared" si="56"/>
        <v>6.2280261175288801E-2</v>
      </c>
      <c r="BE45" s="33">
        <f t="shared" si="56"/>
        <v>5.9891159613269261E-2</v>
      </c>
      <c r="BF45" s="33">
        <f t="shared" si="56"/>
        <v>6.1224489795918366E-2</v>
      </c>
      <c r="BG45" s="33">
        <f t="shared" si="56"/>
        <v>5.8463610701133449E-2</v>
      </c>
      <c r="BH45" s="33">
        <f t="shared" si="56"/>
        <v>6.0465926759959251E-2</v>
      </c>
      <c r="BI45" s="33">
        <f t="shared" si="56"/>
        <v>5.9366565397102736E-2</v>
      </c>
      <c r="BJ45" s="33">
        <f t="shared" si="56"/>
        <v>5.996987602827019E-2</v>
      </c>
      <c r="BK45" s="33">
        <f t="shared" si="56"/>
        <v>5.7773252709867266E-2</v>
      </c>
      <c r="BL45" s="33">
        <f t="shared" si="56"/>
        <v>5.8270987231833091E-2</v>
      </c>
      <c r="BM45" s="33">
        <f t="shared" si="56"/>
        <v>5.7699279467077536E-2</v>
      </c>
      <c r="BN45" s="33">
        <f t="shared" si="56"/>
        <v>5.9438783443385955E-2</v>
      </c>
      <c r="BO45" s="33">
        <f t="shared" si="56"/>
        <v>5.799366092603675E-2</v>
      </c>
      <c r="BP45" s="33">
        <f t="shared" ref="BP45:BQ45" si="57">BP32/BP34</f>
        <v>5.9474426515120089E-2</v>
      </c>
      <c r="BQ45" s="33" t="e">
        <f t="shared" si="57"/>
        <v>#DIV/0!</v>
      </c>
      <c r="CL45" s="33">
        <f>CL32/CL34</f>
        <v>5.159236715663984E-2</v>
      </c>
      <c r="CM45" s="33">
        <f>CM32/CM34</f>
        <v>5.5908118787285986E-2</v>
      </c>
      <c r="CN45" s="33">
        <f>CN32/CN34</f>
        <v>6.0020648008032924E-2</v>
      </c>
      <c r="CO45" s="33">
        <f>CO32/CO34</f>
        <v>5.9597780047756302E-2</v>
      </c>
      <c r="CP45" s="33">
        <f>CP32/CP34</f>
        <v>5.8334142815512344E-2</v>
      </c>
    </row>
    <row r="46" spans="2:154">
      <c r="B46" s="60" t="s">
        <v>248</v>
      </c>
      <c r="AU46" s="33">
        <f t="shared" ref="AU46:BO46" si="58">AU33/AU34</f>
        <v>1.190505114312787E-3</v>
      </c>
      <c r="AV46" s="33">
        <f t="shared" si="58"/>
        <v>3.9428675875394937E-3</v>
      </c>
      <c r="AW46" s="33">
        <f t="shared" si="58"/>
        <v>-4.7646893205986182E-4</v>
      </c>
      <c r="AX46" s="33">
        <f t="shared" si="58"/>
        <v>-3.5150620408450207E-5</v>
      </c>
      <c r="AY46" s="33">
        <f t="shared" si="58"/>
        <v>-1.9705680297935424E-3</v>
      </c>
      <c r="AZ46" s="33">
        <f t="shared" si="58"/>
        <v>-1.1312217194570136E-4</v>
      </c>
      <c r="BA46" s="33">
        <f t="shared" si="58"/>
        <v>9.5211769403237198E-4</v>
      </c>
      <c r="BB46" s="33">
        <f t="shared" si="58"/>
        <v>2.6949883836707603E-3</v>
      </c>
      <c r="BC46" s="33">
        <f t="shared" si="58"/>
        <v>4.0875740689006188E-3</v>
      </c>
      <c r="BD46" s="33">
        <f t="shared" si="58"/>
        <v>5.3813589725191938E-3</v>
      </c>
      <c r="BE46" s="33">
        <f t="shared" si="58"/>
        <v>9.2340647252938113E-3</v>
      </c>
      <c r="BF46" s="33">
        <f t="shared" si="58"/>
        <v>8.7970755312434257E-3</v>
      </c>
      <c r="BG46" s="33">
        <f t="shared" si="58"/>
        <v>1.2036625732586299E-3</v>
      </c>
      <c r="BH46" s="33">
        <f t="shared" si="58"/>
        <v>4.0212321055171307E-5</v>
      </c>
      <c r="BI46" s="33">
        <f t="shared" si="58"/>
        <v>-1.303899964794701E-5</v>
      </c>
      <c r="BJ46" s="33">
        <f t="shared" si="58"/>
        <v>1.7379214459506431E-3</v>
      </c>
      <c r="BK46" s="33">
        <f t="shared" si="58"/>
        <v>8.9397683110046069E-4</v>
      </c>
      <c r="BL46" s="33">
        <f t="shared" si="58"/>
        <v>1.2036534422128343E-3</v>
      </c>
      <c r="BM46" s="33">
        <f t="shared" si="58"/>
        <v>1.9259527801694838E-4</v>
      </c>
      <c r="BN46" s="33">
        <f t="shared" si="58"/>
        <v>2.0732048637386104E-4</v>
      </c>
      <c r="BO46" s="33">
        <f t="shared" si="58"/>
        <v>2.8813972560232286E-3</v>
      </c>
      <c r="BP46" s="33">
        <f t="shared" ref="BP46:BQ46" si="59">BP33/BP34</f>
        <v>-1.1614883643754927E-3</v>
      </c>
      <c r="BQ46" s="33" t="e">
        <f t="shared" si="59"/>
        <v>#DIV/0!</v>
      </c>
      <c r="CL46" s="33">
        <f>CL33/CL34</f>
        <v>9.6424090682474377E-4</v>
      </c>
      <c r="CM46" s="33">
        <f>CM33/CM34</f>
        <v>5.783330810403785E-4</v>
      </c>
      <c r="CN46" s="33">
        <f>CN33/CN34</f>
        <v>6.9298109151593153E-3</v>
      </c>
      <c r="CO46" s="33">
        <f>CO33/CO34</f>
        <v>7.6774432812611829E-4</v>
      </c>
      <c r="CP46" s="33">
        <f>CP33/CP34</f>
        <v>6.0282614036992379E-4</v>
      </c>
    </row>
    <row r="48" spans="2:154"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60">AU12</f>
        <v>41159</v>
      </c>
      <c r="AV48" s="2">
        <f t="shared" si="60"/>
        <v>38297</v>
      </c>
      <c r="AW48" s="2">
        <f t="shared" si="60"/>
        <v>46173</v>
      </c>
      <c r="AX48" s="2">
        <f t="shared" si="60"/>
        <v>56898</v>
      </c>
      <c r="AY48" s="2">
        <f t="shared" si="60"/>
        <v>55314</v>
      </c>
      <c r="AZ48" s="2">
        <f t="shared" si="60"/>
        <v>61880</v>
      </c>
      <c r="BA48" s="2">
        <f t="shared" si="60"/>
        <v>65118</v>
      </c>
      <c r="BB48" s="2">
        <f t="shared" si="60"/>
        <v>75325</v>
      </c>
      <c r="BC48" s="2">
        <f t="shared" si="60"/>
        <v>68011</v>
      </c>
      <c r="BD48" s="2">
        <f t="shared" si="60"/>
        <v>69685</v>
      </c>
      <c r="BE48" s="2">
        <f t="shared" si="60"/>
        <v>69092</v>
      </c>
      <c r="BF48" s="2">
        <f t="shared" si="60"/>
        <v>76048</v>
      </c>
      <c r="BG48" s="2">
        <f t="shared" si="60"/>
        <v>69787</v>
      </c>
      <c r="BH48" s="2">
        <f t="shared" si="60"/>
        <v>74604</v>
      </c>
      <c r="BI48" s="2">
        <f t="shared" si="60"/>
        <v>76693</v>
      </c>
      <c r="BJ48" s="2">
        <f t="shared" si="60"/>
        <v>86310</v>
      </c>
      <c r="BK48" s="2">
        <f t="shared" si="60"/>
        <v>80539</v>
      </c>
      <c r="BL48" s="2">
        <f t="shared" si="60"/>
        <v>84742</v>
      </c>
      <c r="BM48" s="2">
        <f t="shared" si="60"/>
        <v>88268</v>
      </c>
      <c r="BN48" s="2">
        <f t="shared" si="60"/>
        <v>96469</v>
      </c>
      <c r="BO48" s="2">
        <f t="shared" si="60"/>
        <v>90234</v>
      </c>
      <c r="BP48" s="2">
        <f t="shared" ref="BP48:BQ48" si="61">BP12</f>
        <v>96428</v>
      </c>
      <c r="BQ48" s="2">
        <f t="shared" si="61"/>
        <v>102346</v>
      </c>
      <c r="BR48" s="26">
        <v>106460</v>
      </c>
      <c r="BS48" s="26">
        <v>99110</v>
      </c>
      <c r="BT48" s="26">
        <v>103130</v>
      </c>
      <c r="BU48" s="26">
        <v>106880</v>
      </c>
      <c r="BV48" s="26">
        <v>117030</v>
      </c>
      <c r="BW48" s="26">
        <v>108560</v>
      </c>
      <c r="BX48" s="26"/>
      <c r="BY48" s="26"/>
      <c r="BZ48" s="26"/>
      <c r="CA48" s="2">
        <f t="shared" ref="CA48:CA59" si="62">SUM(C48:F48)</f>
        <v>23651</v>
      </c>
      <c r="CB48" s="2">
        <f t="shared" ref="CB48:CB59" si="63">SUM(G48:J48)</f>
        <v>29321</v>
      </c>
      <c r="CC48" s="2">
        <f t="shared" ref="CC48:CC59" si="64">SUM(K48:N48)</f>
        <v>37905</v>
      </c>
      <c r="CD48" s="2">
        <f t="shared" ref="CD48:CD59" si="65">SUM(O48:R48)</f>
        <v>46039</v>
      </c>
      <c r="CE48" s="2">
        <f t="shared" ref="CE48:CE59" si="66">SUM(S48:V48)</f>
        <v>55519</v>
      </c>
      <c r="CF48" s="2">
        <f t="shared" ref="CF48:CF59" si="67">SUM(W48:Z48)</f>
        <v>66001</v>
      </c>
      <c r="CG48" s="2">
        <f t="shared" ref="CG48:CG59" si="68">SUM(AA48:AD48)</f>
        <v>74989</v>
      </c>
      <c r="CH48" s="2">
        <f t="shared" ref="CH48:CH59" si="69">SUM(AE48:AH48)</f>
        <v>90272</v>
      </c>
      <c r="CI48" s="2">
        <f t="shared" ref="CI48:CI59" si="70">SUM(AI48:AL48)</f>
        <v>110855</v>
      </c>
      <c r="CJ48" s="2">
        <f t="shared" ref="CJ48:CJ59" si="71">SUM(AM48:AP48)</f>
        <v>136819</v>
      </c>
      <c r="CK48" s="2">
        <f t="shared" ref="CK48:CK59" si="72">SUM(AQ48:AT48)</f>
        <v>161857</v>
      </c>
      <c r="CL48" s="2">
        <f t="shared" ref="CL48:CL59" si="73">SUM(AU48:AX48)</f>
        <v>182527</v>
      </c>
      <c r="CM48" s="2">
        <f t="shared" ref="CM48:CM59" si="74">SUM(AY48:BB48)</f>
        <v>257637</v>
      </c>
      <c r="CN48" s="2">
        <f t="shared" ref="CN48:CN59" si="75">SUM(BC48:BF48)</f>
        <v>282836</v>
      </c>
      <c r="CO48" s="2">
        <f t="shared" ref="CO48:CO59" si="76">SUM(BG48:BJ48)</f>
        <v>307394</v>
      </c>
      <c r="CP48" s="2">
        <f t="shared" ref="CP48:CP59" si="77">SUM(BK48:BN48)</f>
        <v>350018</v>
      </c>
      <c r="CQ48" s="44">
        <f t="shared" ref="CQ48:CZ48" si="78">CQ12</f>
        <v>402346.49000000005</v>
      </c>
      <c r="CR48" s="44">
        <f t="shared" si="78"/>
        <v>467613.94705000002</v>
      </c>
      <c r="CS48" s="44">
        <f t="shared" si="78"/>
        <v>535767.37994499994</v>
      </c>
      <c r="CT48" s="44">
        <f t="shared" si="78"/>
        <v>604560.46243823005</v>
      </c>
      <c r="CU48" s="44">
        <f t="shared" si="78"/>
        <v>668653.94175390364</v>
      </c>
      <c r="CV48" s="44">
        <f t="shared" si="78"/>
        <v>732541.35299308412</v>
      </c>
      <c r="CW48" s="44">
        <f t="shared" si="78"/>
        <v>794973.73522182263</v>
      </c>
      <c r="CX48" s="44">
        <f t="shared" si="78"/>
        <v>854766.93705044664</v>
      </c>
      <c r="CY48" s="44">
        <f t="shared" si="78"/>
        <v>912205.84703735379</v>
      </c>
      <c r="CZ48" s="44">
        <f t="shared" si="78"/>
        <v>966048.29665226233</v>
      </c>
      <c r="DA48" s="44"/>
      <c r="DB48" s="26"/>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row>
    <row r="49" spans="2:154">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A49" s="1">
        <f t="shared" si="62"/>
        <v>8844</v>
      </c>
      <c r="CB49" s="1">
        <f t="shared" si="63"/>
        <v>10417</v>
      </c>
      <c r="CC49" s="1">
        <f t="shared" si="64"/>
        <v>13188</v>
      </c>
      <c r="CD49" s="1">
        <f t="shared" si="65"/>
        <v>17176</v>
      </c>
      <c r="CE49" s="1">
        <f t="shared" si="66"/>
        <v>21993</v>
      </c>
      <c r="CF49" s="1">
        <f t="shared" si="67"/>
        <v>25691</v>
      </c>
      <c r="CG49" s="1">
        <f t="shared" si="68"/>
        <v>28164</v>
      </c>
      <c r="CH49" s="1">
        <f t="shared" si="69"/>
        <v>35138</v>
      </c>
      <c r="CI49" s="1">
        <f t="shared" si="70"/>
        <v>45583</v>
      </c>
      <c r="CJ49" s="1">
        <f t="shared" si="71"/>
        <v>59549</v>
      </c>
      <c r="CK49" s="1">
        <f t="shared" si="72"/>
        <v>71896</v>
      </c>
      <c r="CL49" s="1">
        <f t="shared" si="73"/>
        <v>84732</v>
      </c>
      <c r="CM49" s="1">
        <f t="shared" si="74"/>
        <v>110939</v>
      </c>
      <c r="CN49" s="1">
        <f t="shared" si="75"/>
        <v>126203</v>
      </c>
      <c r="CO49" s="1">
        <f t="shared" si="76"/>
        <v>133332</v>
      </c>
      <c r="CP49" s="1">
        <f t="shared" si="77"/>
        <v>146306</v>
      </c>
      <c r="CQ49" s="43">
        <f t="shared" ref="CQ49:CZ49" si="79">CQ48*(1-CQ63)</f>
        <v>161139.769245</v>
      </c>
      <c r="CR49" s="43">
        <f t="shared" si="79"/>
        <v>185642.73697885001</v>
      </c>
      <c r="CS49" s="43">
        <f t="shared" si="79"/>
        <v>206270.44127882499</v>
      </c>
      <c r="CT49" s="43">
        <f t="shared" si="79"/>
        <v>229732.97572652742</v>
      </c>
      <c r="CU49" s="43">
        <f t="shared" si="79"/>
        <v>250745.22815771386</v>
      </c>
      <c r="CV49" s="43">
        <f t="shared" si="79"/>
        <v>271040.30060744111</v>
      </c>
      <c r="CW49" s="43">
        <f t="shared" si="79"/>
        <v>290165.41335596523</v>
      </c>
      <c r="CX49" s="43">
        <f t="shared" si="79"/>
        <v>307716.09733816079</v>
      </c>
      <c r="CY49" s="43">
        <f t="shared" si="79"/>
        <v>326113.590315854</v>
      </c>
      <c r="CZ49" s="43">
        <f t="shared" si="79"/>
        <v>342947.14531155309</v>
      </c>
    </row>
    <row r="50" spans="2:154">
      <c r="B50" s="1" t="s">
        <v>56</v>
      </c>
      <c r="C50" s="1">
        <f t="shared" ref="C50:AF50" si="80">C48-C49</f>
        <v>3407</v>
      </c>
      <c r="D50" s="1">
        <f t="shared" si="80"/>
        <v>3415</v>
      </c>
      <c r="E50" s="1">
        <f t="shared" si="80"/>
        <v>3719</v>
      </c>
      <c r="F50" s="1">
        <f t="shared" si="80"/>
        <v>4266</v>
      </c>
      <c r="G50" s="1">
        <f t="shared" si="80"/>
        <v>4323</v>
      </c>
      <c r="H50" s="1">
        <f t="shared" si="80"/>
        <v>4353</v>
      </c>
      <c r="I50" s="1">
        <f t="shared" si="80"/>
        <v>4734</v>
      </c>
      <c r="J50" s="1">
        <f t="shared" si="80"/>
        <v>5494</v>
      </c>
      <c r="K50" s="1">
        <f t="shared" si="80"/>
        <v>5639</v>
      </c>
      <c r="L50" s="1">
        <f t="shared" si="80"/>
        <v>5854</v>
      </c>
      <c r="M50" s="1">
        <f t="shared" si="80"/>
        <v>6342</v>
      </c>
      <c r="N50" s="1">
        <f t="shared" si="80"/>
        <v>6882</v>
      </c>
      <c r="O50" s="1">
        <f t="shared" si="80"/>
        <v>6856</v>
      </c>
      <c r="P50" s="1">
        <f t="shared" si="80"/>
        <v>7130</v>
      </c>
      <c r="Q50" s="1">
        <f t="shared" si="80"/>
        <v>7349</v>
      </c>
      <c r="R50" s="1">
        <f t="shared" si="80"/>
        <v>7528</v>
      </c>
      <c r="S50" s="1">
        <f t="shared" si="80"/>
        <v>7815</v>
      </c>
      <c r="T50" s="1">
        <f t="shared" si="80"/>
        <v>7912</v>
      </c>
      <c r="U50" s="1">
        <f t="shared" si="80"/>
        <v>8345</v>
      </c>
      <c r="V50" s="1">
        <f t="shared" si="80"/>
        <v>9454</v>
      </c>
      <c r="W50" s="1">
        <f t="shared" si="80"/>
        <v>9459</v>
      </c>
      <c r="X50" s="1">
        <f t="shared" si="80"/>
        <v>9841</v>
      </c>
      <c r="Y50" s="1">
        <f t="shared" si="80"/>
        <v>9828</v>
      </c>
      <c r="Z50" s="1">
        <f t="shared" si="80"/>
        <v>11182</v>
      </c>
      <c r="AA50" s="1">
        <f t="shared" si="80"/>
        <v>10902</v>
      </c>
      <c r="AB50" s="1">
        <f t="shared" si="80"/>
        <v>11144</v>
      </c>
      <c r="AC50" s="1">
        <f t="shared" si="80"/>
        <v>11638</v>
      </c>
      <c r="AD50" s="1">
        <f t="shared" si="80"/>
        <v>13141</v>
      </c>
      <c r="AE50" s="1">
        <f t="shared" si="80"/>
        <v>12609</v>
      </c>
      <c r="AF50" s="1">
        <f t="shared" si="80"/>
        <v>13370</v>
      </c>
      <c r="AG50" s="1">
        <f t="shared" ref="AG50:BL50" si="81">AG48-AG49</f>
        <v>13752</v>
      </c>
      <c r="AH50" s="1">
        <f t="shared" si="81"/>
        <v>15403</v>
      </c>
      <c r="AI50" s="1">
        <f t="shared" si="81"/>
        <v>14955</v>
      </c>
      <c r="AJ50" s="1">
        <f t="shared" si="81"/>
        <v>15637</v>
      </c>
      <c r="AK50" s="1">
        <f t="shared" si="81"/>
        <v>16624</v>
      </c>
      <c r="AL50" s="1">
        <f t="shared" si="81"/>
        <v>18056</v>
      </c>
      <c r="AM50" s="1">
        <f t="shared" si="81"/>
        <v>17679</v>
      </c>
      <c r="AN50" s="1">
        <f t="shared" si="81"/>
        <v>18774</v>
      </c>
      <c r="AO50" s="1">
        <f t="shared" si="81"/>
        <v>19459</v>
      </c>
      <c r="AP50" s="1">
        <f t="shared" si="81"/>
        <v>21358</v>
      </c>
      <c r="AQ50" s="1">
        <f t="shared" si="81"/>
        <v>20327</v>
      </c>
      <c r="AR50" s="1">
        <f t="shared" si="81"/>
        <v>21648</v>
      </c>
      <c r="AS50" s="1">
        <f t="shared" si="81"/>
        <v>22931</v>
      </c>
      <c r="AT50" s="1">
        <f t="shared" si="81"/>
        <v>25055</v>
      </c>
      <c r="AU50" s="1">
        <f t="shared" si="81"/>
        <v>22177</v>
      </c>
      <c r="AV50" s="1">
        <f t="shared" si="81"/>
        <v>19744</v>
      </c>
      <c r="AW50" s="1">
        <f t="shared" si="81"/>
        <v>25056</v>
      </c>
      <c r="AX50" s="1">
        <f t="shared" si="81"/>
        <v>30818</v>
      </c>
      <c r="AY50" s="1">
        <f t="shared" si="81"/>
        <v>31211</v>
      </c>
      <c r="AZ50" s="1">
        <f t="shared" si="81"/>
        <v>35653</v>
      </c>
      <c r="BA50" s="1">
        <f t="shared" si="81"/>
        <v>37497</v>
      </c>
      <c r="BB50" s="1">
        <f t="shared" si="81"/>
        <v>42337</v>
      </c>
      <c r="BC50" s="1">
        <f t="shared" si="81"/>
        <v>38412</v>
      </c>
      <c r="BD50" s="1">
        <f t="shared" si="81"/>
        <v>39581</v>
      </c>
      <c r="BE50" s="1">
        <f t="shared" si="81"/>
        <v>37934</v>
      </c>
      <c r="BF50" s="1">
        <f t="shared" si="81"/>
        <v>40706</v>
      </c>
      <c r="BG50" s="1">
        <f t="shared" si="81"/>
        <v>39175</v>
      </c>
      <c r="BH50" s="1">
        <f t="shared" si="81"/>
        <v>42688</v>
      </c>
      <c r="BI50" s="1">
        <f t="shared" si="81"/>
        <v>43464</v>
      </c>
      <c r="BJ50" s="1">
        <f t="shared" si="81"/>
        <v>48735</v>
      </c>
      <c r="BK50" s="1">
        <f t="shared" si="81"/>
        <v>46827</v>
      </c>
      <c r="BL50" s="1">
        <f t="shared" si="81"/>
        <v>49235</v>
      </c>
      <c r="BM50" s="1">
        <f t="shared" ref="BM50:BO50" si="82">BM48-BM49</f>
        <v>51794</v>
      </c>
      <c r="BN50" s="1">
        <f t="shared" si="82"/>
        <v>55856</v>
      </c>
      <c r="BO50" s="1">
        <f t="shared" si="82"/>
        <v>53873</v>
      </c>
      <c r="BP50" s="1">
        <f t="shared" ref="BP50:BQ50" si="83">BP48-BP49</f>
        <v>57389</v>
      </c>
      <c r="BQ50" s="1">
        <f t="shared" si="83"/>
        <v>60977</v>
      </c>
      <c r="CA50" s="1">
        <f t="shared" si="62"/>
        <v>14807</v>
      </c>
      <c r="CB50" s="1">
        <f t="shared" si="63"/>
        <v>18904</v>
      </c>
      <c r="CC50" s="1">
        <f t="shared" si="64"/>
        <v>24717</v>
      </c>
      <c r="CD50" s="1">
        <f t="shared" si="65"/>
        <v>28863</v>
      </c>
      <c r="CE50" s="1">
        <f t="shared" si="66"/>
        <v>33526</v>
      </c>
      <c r="CF50" s="1">
        <f t="shared" si="67"/>
        <v>40310</v>
      </c>
      <c r="CG50" s="1">
        <f t="shared" si="68"/>
        <v>46825</v>
      </c>
      <c r="CH50" s="1">
        <f t="shared" si="69"/>
        <v>55134</v>
      </c>
      <c r="CI50" s="1">
        <f t="shared" si="70"/>
        <v>65272</v>
      </c>
      <c r="CJ50" s="1">
        <f t="shared" si="71"/>
        <v>77270</v>
      </c>
      <c r="CK50" s="1">
        <f t="shared" si="72"/>
        <v>89961</v>
      </c>
      <c r="CL50" s="1">
        <f t="shared" si="73"/>
        <v>97795</v>
      </c>
      <c r="CM50" s="1">
        <f t="shared" si="74"/>
        <v>146698</v>
      </c>
      <c r="CN50" s="1">
        <f t="shared" si="75"/>
        <v>156633</v>
      </c>
      <c r="CO50" s="1">
        <f t="shared" si="76"/>
        <v>174062</v>
      </c>
      <c r="CP50" s="1">
        <f t="shared" si="77"/>
        <v>203712</v>
      </c>
      <c r="CQ50" s="43">
        <f t="shared" ref="CQ50:CZ50" si="84">CQ48-CQ49</f>
        <v>241206.72075500005</v>
      </c>
      <c r="CR50" s="43">
        <f t="shared" si="84"/>
        <v>281971.21007114998</v>
      </c>
      <c r="CS50" s="43">
        <f t="shared" si="84"/>
        <v>329496.93866617494</v>
      </c>
      <c r="CT50" s="43">
        <f t="shared" si="84"/>
        <v>374827.48671170266</v>
      </c>
      <c r="CU50" s="43">
        <f t="shared" si="84"/>
        <v>417908.71359618974</v>
      </c>
      <c r="CV50" s="43">
        <f t="shared" si="84"/>
        <v>461501.05238564301</v>
      </c>
      <c r="CW50" s="43">
        <f t="shared" si="84"/>
        <v>504808.3218658574</v>
      </c>
      <c r="CX50" s="43">
        <f t="shared" si="84"/>
        <v>547050.8397122859</v>
      </c>
      <c r="CY50" s="43">
        <f t="shared" si="84"/>
        <v>586092.25672149984</v>
      </c>
      <c r="CZ50" s="43">
        <f t="shared" si="84"/>
        <v>623101.1513407093</v>
      </c>
    </row>
    <row r="51" spans="2:154">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A51" s="1">
        <f t="shared" si="62"/>
        <v>2843</v>
      </c>
      <c r="CB51" s="1">
        <f t="shared" si="63"/>
        <v>3762</v>
      </c>
      <c r="CC51" s="1">
        <f t="shared" si="64"/>
        <v>5162</v>
      </c>
      <c r="CD51" s="1">
        <f t="shared" si="65"/>
        <v>6083</v>
      </c>
      <c r="CE51" s="1">
        <f t="shared" si="66"/>
        <v>7137</v>
      </c>
      <c r="CF51" s="1">
        <f t="shared" si="67"/>
        <v>9832</v>
      </c>
      <c r="CG51" s="1">
        <f t="shared" si="68"/>
        <v>12282</v>
      </c>
      <c r="CH51" s="1">
        <f t="shared" si="69"/>
        <v>13948</v>
      </c>
      <c r="CI51" s="1">
        <f t="shared" si="70"/>
        <v>16625</v>
      </c>
      <c r="CJ51" s="1">
        <f t="shared" si="71"/>
        <v>21419</v>
      </c>
      <c r="CK51" s="1">
        <f t="shared" si="72"/>
        <v>26018</v>
      </c>
      <c r="CL51" s="1">
        <f t="shared" si="73"/>
        <v>27573</v>
      </c>
      <c r="CM51" s="1">
        <f t="shared" si="74"/>
        <v>31562</v>
      </c>
      <c r="CN51" s="1">
        <f t="shared" si="75"/>
        <v>39500</v>
      </c>
      <c r="CO51" s="1">
        <f t="shared" si="76"/>
        <v>45427</v>
      </c>
      <c r="CP51" s="1">
        <f t="shared" si="77"/>
        <v>49326</v>
      </c>
      <c r="CQ51" s="43">
        <f t="shared" ref="CQ51:CZ51" si="85">CQ48*CQ64</f>
        <v>57937.894560000001</v>
      </c>
      <c r="CR51" s="43">
        <f t="shared" si="85"/>
        <v>70142.092057500005</v>
      </c>
      <c r="CS51" s="43">
        <f t="shared" si="85"/>
        <v>79025.688541887488</v>
      </c>
      <c r="CT51" s="43">
        <f t="shared" si="85"/>
        <v>87661.267053543357</v>
      </c>
      <c r="CU51" s="43">
        <f t="shared" si="85"/>
        <v>95283.186699931262</v>
      </c>
      <c r="CV51" s="43">
        <f t="shared" si="85"/>
        <v>102555.78941903179</v>
      </c>
      <c r="CW51" s="43">
        <f t="shared" si="85"/>
        <v>107321.45425494606</v>
      </c>
      <c r="CX51" s="43">
        <f t="shared" si="85"/>
        <v>111119.70181655807</v>
      </c>
      <c r="CY51" s="43">
        <f t="shared" si="85"/>
        <v>114025.73087966922</v>
      </c>
      <c r="CZ51" s="43">
        <f t="shared" si="85"/>
        <v>115925.79559827148</v>
      </c>
    </row>
    <row r="52" spans="2:154">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A52" s="1">
        <f t="shared" si="62"/>
        <v>1984</v>
      </c>
      <c r="CB52" s="1">
        <f t="shared" si="63"/>
        <v>2799</v>
      </c>
      <c r="CC52" s="1">
        <f t="shared" si="64"/>
        <v>5089</v>
      </c>
      <c r="CD52" s="1">
        <f t="shared" si="65"/>
        <v>5465</v>
      </c>
      <c r="CE52" s="1">
        <f t="shared" si="66"/>
        <v>6554</v>
      </c>
      <c r="CF52" s="1">
        <f t="shared" si="67"/>
        <v>8131</v>
      </c>
      <c r="CG52" s="1">
        <f t="shared" si="68"/>
        <v>9047</v>
      </c>
      <c r="CH52" s="1">
        <f t="shared" si="69"/>
        <v>10485</v>
      </c>
      <c r="CI52" s="1">
        <f t="shared" si="70"/>
        <v>15629</v>
      </c>
      <c r="CJ52" s="1">
        <f t="shared" si="71"/>
        <v>21404</v>
      </c>
      <c r="CK52" s="1">
        <f t="shared" si="72"/>
        <v>20161</v>
      </c>
      <c r="CL52" s="1">
        <f t="shared" si="73"/>
        <v>17946</v>
      </c>
      <c r="CM52" s="1">
        <f t="shared" si="74"/>
        <v>22912</v>
      </c>
      <c r="CN52" s="1">
        <f t="shared" si="75"/>
        <v>26567</v>
      </c>
      <c r="CO52" s="1">
        <f t="shared" si="76"/>
        <v>27917</v>
      </c>
      <c r="CP52" s="1">
        <f t="shared" si="77"/>
        <v>27808</v>
      </c>
      <c r="CQ52" s="43">
        <f t="shared" ref="CQ52:CZ52" si="86">CQ48*CQ65</f>
        <v>28566.60079</v>
      </c>
      <c r="CR52" s="43">
        <f t="shared" si="86"/>
        <v>32732.976293500004</v>
      </c>
      <c r="CS52" s="43">
        <f t="shared" si="86"/>
        <v>36967.949216205001</v>
      </c>
      <c r="CT52" s="43">
        <f t="shared" si="86"/>
        <v>40505.55098336142</v>
      </c>
      <c r="CU52" s="43">
        <f t="shared" si="86"/>
        <v>43462.506214003741</v>
      </c>
      <c r="CV52" s="43">
        <f t="shared" si="86"/>
        <v>46882.646591557386</v>
      </c>
      <c r="CW52" s="43">
        <f t="shared" si="86"/>
        <v>50083.345318974825</v>
      </c>
      <c r="CX52" s="43">
        <f t="shared" si="86"/>
        <v>52995.550097127692</v>
      </c>
      <c r="CY52" s="43">
        <f t="shared" si="86"/>
        <v>55644.55666927858</v>
      </c>
      <c r="CZ52" s="43">
        <f t="shared" si="86"/>
        <v>57962.897799135739</v>
      </c>
    </row>
    <row r="53" spans="2:154">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A53" s="1">
        <f t="shared" si="62"/>
        <v>1668</v>
      </c>
      <c r="CB53" s="1">
        <f t="shared" si="63"/>
        <v>1962</v>
      </c>
      <c r="CC53" s="1">
        <f t="shared" si="64"/>
        <v>2724</v>
      </c>
      <c r="CD53" s="1">
        <f t="shared" si="65"/>
        <v>3481</v>
      </c>
      <c r="CE53" s="1">
        <f t="shared" si="66"/>
        <v>4432</v>
      </c>
      <c r="CF53" s="1">
        <f t="shared" si="67"/>
        <v>5851</v>
      </c>
      <c r="CG53" s="1">
        <f t="shared" si="68"/>
        <v>6136</v>
      </c>
      <c r="CH53" s="1">
        <f t="shared" si="69"/>
        <v>6985</v>
      </c>
      <c r="CI53" s="1">
        <f t="shared" si="70"/>
        <v>6840</v>
      </c>
      <c r="CJ53" s="1">
        <f t="shared" si="71"/>
        <v>6923</v>
      </c>
      <c r="CK53" s="1">
        <f t="shared" si="72"/>
        <v>9551</v>
      </c>
      <c r="CL53" s="1">
        <f t="shared" si="73"/>
        <v>11052</v>
      </c>
      <c r="CM53" s="1">
        <f t="shared" si="74"/>
        <v>13510</v>
      </c>
      <c r="CN53" s="1">
        <f t="shared" si="75"/>
        <v>15724</v>
      </c>
      <c r="CO53" s="1">
        <f t="shared" si="76"/>
        <v>16425</v>
      </c>
      <c r="CP53" s="1">
        <f t="shared" si="77"/>
        <v>14188</v>
      </c>
      <c r="CQ53" s="43">
        <f t="shared" ref="CQ53:CZ53" si="87">CQ48*CQ66</f>
        <v>22129.056950000002</v>
      </c>
      <c r="CR53" s="43">
        <f t="shared" si="87"/>
        <v>21977.855511350001</v>
      </c>
      <c r="CS53" s="43">
        <f t="shared" si="87"/>
        <v>23037.997337634995</v>
      </c>
      <c r="CT53" s="43">
        <f t="shared" si="87"/>
        <v>22973.29757265274</v>
      </c>
      <c r="CU53" s="43">
        <f t="shared" si="87"/>
        <v>23402.88796138663</v>
      </c>
      <c r="CV53" s="43">
        <f t="shared" si="87"/>
        <v>25638.947354757947</v>
      </c>
      <c r="CW53" s="43">
        <f t="shared" si="87"/>
        <v>27824.080732763796</v>
      </c>
      <c r="CX53" s="43">
        <f t="shared" si="87"/>
        <v>29916.842796765635</v>
      </c>
      <c r="CY53" s="43">
        <f t="shared" si="87"/>
        <v>31927.204646307386</v>
      </c>
      <c r="CZ53" s="43">
        <f t="shared" si="87"/>
        <v>33811.690382829183</v>
      </c>
    </row>
    <row r="54" spans="2:154">
      <c r="B54" s="1" t="s">
        <v>260</v>
      </c>
      <c r="C54" s="35">
        <f t="shared" ref="C54:AT54" si="88">SUM(C52:C53)</f>
        <v>881</v>
      </c>
      <c r="D54" s="35">
        <f t="shared" si="88"/>
        <v>833</v>
      </c>
      <c r="E54" s="35">
        <f t="shared" si="88"/>
        <v>887</v>
      </c>
      <c r="F54" s="35">
        <f t="shared" si="88"/>
        <v>1051</v>
      </c>
      <c r="G54" s="35">
        <f t="shared" si="88"/>
        <v>1017</v>
      </c>
      <c r="H54" s="35">
        <f t="shared" si="88"/>
        <v>1090</v>
      </c>
      <c r="I54" s="35">
        <f t="shared" si="88"/>
        <v>1193</v>
      </c>
      <c r="J54" s="35">
        <f t="shared" si="88"/>
        <v>1461</v>
      </c>
      <c r="K54" s="35">
        <f t="shared" si="88"/>
        <v>2117</v>
      </c>
      <c r="L54" s="35">
        <f t="shared" si="88"/>
        <v>1739</v>
      </c>
      <c r="M54" s="35">
        <f t="shared" si="88"/>
        <v>1880</v>
      </c>
      <c r="N54" s="35">
        <f t="shared" si="88"/>
        <v>2077</v>
      </c>
      <c r="O54" s="35">
        <f t="shared" si="88"/>
        <v>2026</v>
      </c>
      <c r="P54" s="35">
        <f t="shared" si="88"/>
        <v>2355</v>
      </c>
      <c r="Q54" s="35">
        <f t="shared" si="88"/>
        <v>2730</v>
      </c>
      <c r="R54" s="35">
        <f t="shared" si="88"/>
        <v>1835</v>
      </c>
      <c r="S54" s="35">
        <f t="shared" si="88"/>
        <v>2450</v>
      </c>
      <c r="T54" s="35">
        <f t="shared" si="88"/>
        <v>2681</v>
      </c>
      <c r="U54" s="35">
        <f t="shared" si="88"/>
        <v>2763</v>
      </c>
      <c r="V54" s="35">
        <f t="shared" si="88"/>
        <v>3092</v>
      </c>
      <c r="W54" s="35">
        <f t="shared" si="88"/>
        <v>3218</v>
      </c>
      <c r="X54" s="35">
        <f t="shared" si="88"/>
        <v>3345</v>
      </c>
      <c r="Y54" s="35">
        <f t="shared" si="88"/>
        <v>3449</v>
      </c>
      <c r="Z54" s="35">
        <f t="shared" si="88"/>
        <v>3970</v>
      </c>
      <c r="AA54" s="35">
        <f t="shared" si="88"/>
        <v>3702</v>
      </c>
      <c r="AB54" s="35">
        <f t="shared" si="88"/>
        <v>3530</v>
      </c>
      <c r="AC54" s="35">
        <f t="shared" si="88"/>
        <v>3700</v>
      </c>
      <c r="AD54" s="35">
        <f t="shared" si="88"/>
        <v>4251</v>
      </c>
      <c r="AE54" s="35">
        <f t="shared" si="88"/>
        <v>3900</v>
      </c>
      <c r="AF54" s="35">
        <f t="shared" si="88"/>
        <v>4039</v>
      </c>
      <c r="AG54" s="35">
        <f t="shared" si="88"/>
        <v>4389</v>
      </c>
      <c r="AH54" s="35">
        <f t="shared" si="88"/>
        <v>5142</v>
      </c>
      <c r="AI54" s="35">
        <f t="shared" si="88"/>
        <v>4445</v>
      </c>
      <c r="AJ54" s="35">
        <f t="shared" si="88"/>
        <v>7333</v>
      </c>
      <c r="AK54" s="35">
        <f t="shared" si="88"/>
        <v>4637</v>
      </c>
      <c r="AL54" s="35">
        <f t="shared" si="88"/>
        <v>6054</v>
      </c>
      <c r="AM54" s="35">
        <f t="shared" si="88"/>
        <v>5007</v>
      </c>
      <c r="AN54" s="35">
        <f t="shared" si="88"/>
        <v>10615</v>
      </c>
      <c r="AO54" s="35">
        <f t="shared" si="88"/>
        <v>5602</v>
      </c>
      <c r="AP54" s="35">
        <f t="shared" si="88"/>
        <v>7103</v>
      </c>
      <c r="AQ54" s="35">
        <f t="shared" si="88"/>
        <v>7690</v>
      </c>
      <c r="AR54" s="35">
        <f t="shared" si="88"/>
        <v>6255</v>
      </c>
      <c r="AS54" s="35">
        <f t="shared" si="88"/>
        <v>7200</v>
      </c>
      <c r="AT54" s="35">
        <f t="shared" si="88"/>
        <v>8567</v>
      </c>
      <c r="AU54" s="35">
        <f t="shared" ref="AU54" si="89">SUM(AU52:AU53)</f>
        <v>7380</v>
      </c>
      <c r="AV54" s="1">
        <f t="shared" ref="AV54:BN54" si="90">AV52+AV53</f>
        <v>6486</v>
      </c>
      <c r="AW54" s="1">
        <f t="shared" si="90"/>
        <v>6987</v>
      </c>
      <c r="AX54" s="1">
        <f t="shared" si="90"/>
        <v>8145</v>
      </c>
      <c r="AY54" s="1">
        <f t="shared" si="90"/>
        <v>7289</v>
      </c>
      <c r="AZ54" s="1">
        <f t="shared" si="90"/>
        <v>8617</v>
      </c>
      <c r="BA54" s="1">
        <f t="shared" si="90"/>
        <v>8772</v>
      </c>
      <c r="BB54" s="1">
        <f t="shared" si="90"/>
        <v>11744</v>
      </c>
      <c r="BC54" s="1">
        <f t="shared" si="90"/>
        <v>9199</v>
      </c>
      <c r="BD54" s="1">
        <f t="shared" si="90"/>
        <v>10287</v>
      </c>
      <c r="BE54" s="1">
        <f t="shared" si="90"/>
        <v>10526</v>
      </c>
      <c r="BF54" s="1">
        <f t="shared" si="90"/>
        <v>12279</v>
      </c>
      <c r="BG54" s="1">
        <f t="shared" si="90"/>
        <v>10292</v>
      </c>
      <c r="BH54" s="1">
        <f t="shared" si="90"/>
        <v>10262</v>
      </c>
      <c r="BI54" s="1">
        <f t="shared" si="90"/>
        <v>10863</v>
      </c>
      <c r="BJ54" s="1">
        <f t="shared" si="90"/>
        <v>12925</v>
      </c>
      <c r="BK54" s="1">
        <f t="shared" si="90"/>
        <v>9452</v>
      </c>
      <c r="BL54" s="1">
        <f t="shared" si="90"/>
        <v>9950</v>
      </c>
      <c r="BM54" s="1">
        <f t="shared" si="90"/>
        <v>10826</v>
      </c>
      <c r="BN54" s="1">
        <f t="shared" si="90"/>
        <v>11768</v>
      </c>
      <c r="BO54" s="1">
        <f>BO52+BO53</f>
        <v>9711</v>
      </c>
      <c r="BP54" s="1">
        <f>BP52+BP53</f>
        <v>12310</v>
      </c>
      <c r="BQ54" s="1">
        <f>BQ52+BQ53</f>
        <v>14598</v>
      </c>
      <c r="CA54" s="1">
        <f t="shared" si="62"/>
        <v>3652</v>
      </c>
      <c r="CB54" s="1">
        <f t="shared" si="63"/>
        <v>4761</v>
      </c>
      <c r="CC54" s="1">
        <f t="shared" si="64"/>
        <v>7813</v>
      </c>
      <c r="CD54" s="1">
        <f t="shared" si="65"/>
        <v>8946</v>
      </c>
      <c r="CE54" s="1">
        <f t="shared" si="66"/>
        <v>10986</v>
      </c>
      <c r="CF54" s="1">
        <f t="shared" si="67"/>
        <v>13982</v>
      </c>
      <c r="CG54" s="1">
        <f t="shared" si="68"/>
        <v>15183</v>
      </c>
      <c r="CH54" s="1">
        <f t="shared" si="69"/>
        <v>17470</v>
      </c>
      <c r="CI54" s="1">
        <f t="shared" si="70"/>
        <v>22469</v>
      </c>
      <c r="CJ54" s="1">
        <f t="shared" si="71"/>
        <v>28327</v>
      </c>
      <c r="CK54" s="1">
        <f t="shared" si="72"/>
        <v>29712</v>
      </c>
      <c r="CL54" s="1">
        <f t="shared" si="73"/>
        <v>28998</v>
      </c>
      <c r="CM54" s="1">
        <f t="shared" si="74"/>
        <v>36422</v>
      </c>
      <c r="CN54" s="1">
        <f t="shared" si="75"/>
        <v>42291</v>
      </c>
      <c r="CO54" s="1">
        <f t="shared" si="76"/>
        <v>44342</v>
      </c>
      <c r="CP54" s="1">
        <f t="shared" si="77"/>
        <v>41996</v>
      </c>
      <c r="CQ54" s="43">
        <f>SUM(CQ52:CQ53)</f>
        <v>50695.657740000002</v>
      </c>
      <c r="CR54" s="43">
        <f t="shared" ref="CR54:CZ54" si="91">SUM(CR52:CR53)</f>
        <v>54710.831804850008</v>
      </c>
      <c r="CS54" s="43">
        <f t="shared" si="91"/>
        <v>60005.946553839996</v>
      </c>
      <c r="CT54" s="43">
        <f t="shared" si="91"/>
        <v>63478.848556014156</v>
      </c>
      <c r="CU54" s="43">
        <f t="shared" si="91"/>
        <v>66865.394175390364</v>
      </c>
      <c r="CV54" s="43">
        <f t="shared" si="91"/>
        <v>72521.593946315334</v>
      </c>
      <c r="CW54" s="43">
        <f t="shared" si="91"/>
        <v>77907.426051738614</v>
      </c>
      <c r="CX54" s="43">
        <f t="shared" si="91"/>
        <v>82912.392893893324</v>
      </c>
      <c r="CY54" s="43">
        <f t="shared" si="91"/>
        <v>87571.761315585958</v>
      </c>
      <c r="CZ54" s="43">
        <f t="shared" si="91"/>
        <v>91774.588181964922</v>
      </c>
    </row>
    <row r="55" spans="2:154">
      <c r="B55" s="1" t="s">
        <v>261</v>
      </c>
      <c r="C55" s="1">
        <f t="shared" ref="C55:AF55" si="92">C50-C51-C54</f>
        <v>1884</v>
      </c>
      <c r="D55" s="1">
        <f t="shared" si="92"/>
        <v>1874</v>
      </c>
      <c r="E55" s="1">
        <f t="shared" si="92"/>
        <v>2074</v>
      </c>
      <c r="F55" s="1">
        <f t="shared" si="92"/>
        <v>2480</v>
      </c>
      <c r="G55" s="1">
        <f t="shared" si="92"/>
        <v>2488</v>
      </c>
      <c r="H55" s="1">
        <f t="shared" si="92"/>
        <v>2365</v>
      </c>
      <c r="I55" s="1">
        <f t="shared" si="92"/>
        <v>2547</v>
      </c>
      <c r="J55" s="1">
        <f t="shared" si="92"/>
        <v>2981</v>
      </c>
      <c r="K55" s="1">
        <f t="shared" si="92"/>
        <v>2296</v>
      </c>
      <c r="L55" s="1">
        <f t="shared" si="92"/>
        <v>2881</v>
      </c>
      <c r="M55" s="1">
        <f t="shared" si="92"/>
        <v>3058</v>
      </c>
      <c r="N55" s="1">
        <f t="shared" si="92"/>
        <v>3507</v>
      </c>
      <c r="O55" s="1">
        <f t="shared" si="92"/>
        <v>3389</v>
      </c>
      <c r="P55" s="1">
        <f t="shared" si="92"/>
        <v>3237</v>
      </c>
      <c r="Q55" s="1">
        <f t="shared" si="92"/>
        <v>2740</v>
      </c>
      <c r="R55" s="1">
        <f t="shared" si="92"/>
        <v>4468</v>
      </c>
      <c r="S55" s="1">
        <f t="shared" si="92"/>
        <v>3748</v>
      </c>
      <c r="T55" s="1">
        <f t="shared" si="92"/>
        <v>3465</v>
      </c>
      <c r="U55" s="1">
        <f t="shared" si="92"/>
        <v>3761</v>
      </c>
      <c r="V55" s="1">
        <f t="shared" si="92"/>
        <v>4429</v>
      </c>
      <c r="W55" s="1">
        <f t="shared" si="92"/>
        <v>4115</v>
      </c>
      <c r="X55" s="1">
        <f t="shared" si="92"/>
        <v>4258</v>
      </c>
      <c r="Y55" s="1">
        <f t="shared" si="92"/>
        <v>3724</v>
      </c>
      <c r="Z55" s="1">
        <f t="shared" si="92"/>
        <v>4399</v>
      </c>
      <c r="AA55" s="1">
        <f t="shared" si="92"/>
        <v>4447</v>
      </c>
      <c r="AB55" s="1">
        <f t="shared" si="92"/>
        <v>4825</v>
      </c>
      <c r="AC55" s="1">
        <f t="shared" si="92"/>
        <v>4708</v>
      </c>
      <c r="AD55" s="1">
        <f t="shared" si="92"/>
        <v>5380</v>
      </c>
      <c r="AE55" s="1">
        <f t="shared" si="92"/>
        <v>5342</v>
      </c>
      <c r="AF55" s="1">
        <f t="shared" si="92"/>
        <v>5968</v>
      </c>
      <c r="AG55" s="1">
        <f t="shared" ref="AG55:BL55" si="93">AG50-AG51-AG54</f>
        <v>5767</v>
      </c>
      <c r="AH55" s="1">
        <f t="shared" si="93"/>
        <v>6639</v>
      </c>
      <c r="AI55" s="1">
        <f t="shared" si="93"/>
        <v>6568</v>
      </c>
      <c r="AJ55" s="1">
        <f t="shared" si="93"/>
        <v>4132</v>
      </c>
      <c r="AK55" s="1">
        <f t="shared" si="93"/>
        <v>7782</v>
      </c>
      <c r="AL55" s="1">
        <f t="shared" si="93"/>
        <v>7696</v>
      </c>
      <c r="AM55" s="1">
        <f t="shared" si="93"/>
        <v>7633</v>
      </c>
      <c r="AN55" s="1">
        <f t="shared" si="93"/>
        <v>3045</v>
      </c>
      <c r="AO55" s="1">
        <f t="shared" si="93"/>
        <v>8625</v>
      </c>
      <c r="AP55" s="1">
        <f t="shared" si="93"/>
        <v>8221</v>
      </c>
      <c r="AQ55" s="1">
        <f t="shared" si="93"/>
        <v>6608</v>
      </c>
      <c r="AR55" s="1">
        <f t="shared" si="93"/>
        <v>9180</v>
      </c>
      <c r="AS55" s="1">
        <f t="shared" si="93"/>
        <v>9177</v>
      </c>
      <c r="AT55" s="1">
        <f t="shared" si="93"/>
        <v>9266</v>
      </c>
      <c r="AU55" s="1">
        <f t="shared" si="93"/>
        <v>7977</v>
      </c>
      <c r="AV55" s="1">
        <f t="shared" si="93"/>
        <v>6383</v>
      </c>
      <c r="AW55" s="1">
        <f t="shared" si="93"/>
        <v>11213</v>
      </c>
      <c r="AX55" s="1">
        <f t="shared" si="93"/>
        <v>15651</v>
      </c>
      <c r="AY55" s="1">
        <f t="shared" si="93"/>
        <v>16437</v>
      </c>
      <c r="AZ55" s="1">
        <f t="shared" si="93"/>
        <v>19361</v>
      </c>
      <c r="BA55" s="1">
        <f t="shared" si="93"/>
        <v>21031</v>
      </c>
      <c r="BB55" s="1">
        <f t="shared" si="93"/>
        <v>21885</v>
      </c>
      <c r="BC55" s="1">
        <f t="shared" si="93"/>
        <v>20094</v>
      </c>
      <c r="BD55" s="1">
        <f t="shared" si="93"/>
        <v>19453</v>
      </c>
      <c r="BE55" s="1">
        <f t="shared" si="93"/>
        <v>17135</v>
      </c>
      <c r="BF55" s="1">
        <f t="shared" si="93"/>
        <v>18160</v>
      </c>
      <c r="BG55" s="1">
        <f t="shared" si="93"/>
        <v>17415</v>
      </c>
      <c r="BH55" s="1">
        <f t="shared" si="93"/>
        <v>21838</v>
      </c>
      <c r="BI55" s="1">
        <f t="shared" si="93"/>
        <v>21343</v>
      </c>
      <c r="BJ55" s="1">
        <f t="shared" si="93"/>
        <v>23697</v>
      </c>
      <c r="BK55" s="1">
        <f t="shared" si="93"/>
        <v>25472</v>
      </c>
      <c r="BL55" s="1">
        <f t="shared" si="93"/>
        <v>27425</v>
      </c>
      <c r="BM55" s="1">
        <f t="shared" ref="BM55:BO55" si="94">BM50-BM51-BM54</f>
        <v>28521</v>
      </c>
      <c r="BN55" s="1">
        <f t="shared" si="94"/>
        <v>30972</v>
      </c>
      <c r="BO55" s="1">
        <f t="shared" si="94"/>
        <v>30606</v>
      </c>
      <c r="BP55" s="1">
        <f t="shared" ref="BP55:BQ55" si="95">BP50-BP51-BP54</f>
        <v>31271</v>
      </c>
      <c r="BQ55" s="1">
        <f t="shared" si="95"/>
        <v>31228</v>
      </c>
      <c r="CA55" s="1">
        <f t="shared" si="62"/>
        <v>8312</v>
      </c>
      <c r="CB55" s="1">
        <f t="shared" si="63"/>
        <v>10381</v>
      </c>
      <c r="CC55" s="1">
        <f t="shared" si="64"/>
        <v>11742</v>
      </c>
      <c r="CD55" s="1">
        <f t="shared" si="65"/>
        <v>13834</v>
      </c>
      <c r="CE55" s="1">
        <f t="shared" si="66"/>
        <v>15403</v>
      </c>
      <c r="CF55" s="1">
        <f t="shared" si="67"/>
        <v>16496</v>
      </c>
      <c r="CG55" s="1">
        <f t="shared" si="68"/>
        <v>19360</v>
      </c>
      <c r="CH55" s="1">
        <f t="shared" si="69"/>
        <v>23716</v>
      </c>
      <c r="CI55" s="1">
        <f t="shared" si="70"/>
        <v>26178</v>
      </c>
      <c r="CJ55" s="1">
        <f t="shared" si="71"/>
        <v>27524</v>
      </c>
      <c r="CK55" s="1">
        <f t="shared" si="72"/>
        <v>34231</v>
      </c>
      <c r="CL55" s="1">
        <f t="shared" si="73"/>
        <v>41224</v>
      </c>
      <c r="CM55" s="1">
        <f t="shared" si="74"/>
        <v>78714</v>
      </c>
      <c r="CN55" s="1">
        <f t="shared" si="75"/>
        <v>74842</v>
      </c>
      <c r="CO55" s="1">
        <f t="shared" si="76"/>
        <v>84293</v>
      </c>
      <c r="CP55" s="1">
        <f t="shared" si="77"/>
        <v>112390</v>
      </c>
      <c r="CQ55" s="43">
        <f t="shared" ref="CQ55:CZ55" si="96">CQ50-SUM(CQ51:CQ53)</f>
        <v>132573.16845500004</v>
      </c>
      <c r="CR55" s="43">
        <f t="shared" si="96"/>
        <v>157118.28620879998</v>
      </c>
      <c r="CS55" s="43">
        <f t="shared" si="96"/>
        <v>190465.30357044746</v>
      </c>
      <c r="CT55" s="43">
        <f t="shared" si="96"/>
        <v>223687.37110214515</v>
      </c>
      <c r="CU55" s="43">
        <f t="shared" si="96"/>
        <v>255760.1327208681</v>
      </c>
      <c r="CV55" s="43">
        <f t="shared" si="96"/>
        <v>286423.66902029584</v>
      </c>
      <c r="CW55" s="43">
        <f t="shared" si="96"/>
        <v>319579.4415591727</v>
      </c>
      <c r="CX55" s="43">
        <f t="shared" si="96"/>
        <v>353018.74500183447</v>
      </c>
      <c r="CY55" s="43">
        <f t="shared" si="96"/>
        <v>384494.76452624466</v>
      </c>
      <c r="CZ55" s="43">
        <f t="shared" si="96"/>
        <v>415400.76756047289</v>
      </c>
    </row>
    <row r="56" spans="2:154">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A56" s="1">
        <f t="shared" si="62"/>
        <v>69</v>
      </c>
      <c r="CB56" s="1">
        <f t="shared" si="63"/>
        <v>415</v>
      </c>
      <c r="CC56" s="1">
        <f t="shared" si="64"/>
        <v>584</v>
      </c>
      <c r="CD56" s="1">
        <f t="shared" si="65"/>
        <v>635</v>
      </c>
      <c r="CE56" s="1">
        <f t="shared" si="66"/>
        <v>496</v>
      </c>
      <c r="CF56" s="1">
        <f t="shared" si="67"/>
        <v>763</v>
      </c>
      <c r="CG56" s="1">
        <f t="shared" si="68"/>
        <v>291</v>
      </c>
      <c r="CH56" s="1">
        <f t="shared" si="69"/>
        <v>434</v>
      </c>
      <c r="CI56" s="1">
        <f t="shared" si="70"/>
        <v>1015</v>
      </c>
      <c r="CJ56" s="1">
        <f t="shared" si="71"/>
        <v>7389</v>
      </c>
      <c r="CK56" s="1">
        <f t="shared" si="72"/>
        <v>5394</v>
      </c>
      <c r="CL56" s="1">
        <f t="shared" si="73"/>
        <v>6858</v>
      </c>
      <c r="CM56" s="1">
        <f t="shared" si="74"/>
        <v>12020</v>
      </c>
      <c r="CN56" s="1">
        <f t="shared" si="75"/>
        <v>-3514</v>
      </c>
      <c r="CO56" s="1">
        <f t="shared" si="76"/>
        <v>1424</v>
      </c>
      <c r="CP56" s="1">
        <f t="shared" si="77"/>
        <v>7425</v>
      </c>
      <c r="CQ56" s="43">
        <f t="shared" ref="CQ56:CZ56" si="97">CP56*(1+$CZ$74)</f>
        <v>10005.1875</v>
      </c>
      <c r="CR56" s="43">
        <f t="shared" si="97"/>
        <v>13481.99015625</v>
      </c>
      <c r="CS56" s="43">
        <f t="shared" si="97"/>
        <v>18166.981735546873</v>
      </c>
      <c r="CT56" s="43">
        <f t="shared" si="97"/>
        <v>24480.007888649408</v>
      </c>
      <c r="CU56" s="43">
        <f t="shared" si="97"/>
        <v>32986.810629955078</v>
      </c>
      <c r="CV56" s="43">
        <f t="shared" si="97"/>
        <v>44449.727323864463</v>
      </c>
      <c r="CW56" s="43">
        <f t="shared" si="97"/>
        <v>59896.007568907364</v>
      </c>
      <c r="CX56" s="43">
        <f t="shared" si="97"/>
        <v>80709.870199102661</v>
      </c>
      <c r="CY56" s="43">
        <f t="shared" si="97"/>
        <v>108756.55009329083</v>
      </c>
      <c r="CZ56" s="43">
        <f t="shared" si="97"/>
        <v>146549.45125070939</v>
      </c>
    </row>
    <row r="57" spans="2:154">
      <c r="B57" s="1" t="s">
        <v>263</v>
      </c>
      <c r="C57" s="1">
        <f t="shared" ref="C57:BM57" si="98">C55+C56</f>
        <v>1890</v>
      </c>
      <c r="D57" s="1">
        <f t="shared" si="98"/>
        <v>1856</v>
      </c>
      <c r="E57" s="1">
        <f t="shared" si="98"/>
        <v>2067</v>
      </c>
      <c r="F57" s="1">
        <f t="shared" si="98"/>
        <v>2568</v>
      </c>
      <c r="G57" s="1">
        <f t="shared" si="98"/>
        <v>2506</v>
      </c>
      <c r="H57" s="1">
        <f t="shared" si="98"/>
        <v>2434</v>
      </c>
      <c r="I57" s="1">
        <f t="shared" si="98"/>
        <v>2714</v>
      </c>
      <c r="J57" s="1">
        <f t="shared" si="98"/>
        <v>3142</v>
      </c>
      <c r="K57" s="1">
        <f t="shared" si="98"/>
        <v>2392</v>
      </c>
      <c r="L57" s="1">
        <f t="shared" si="98"/>
        <v>3085</v>
      </c>
      <c r="M57" s="1">
        <f t="shared" si="98"/>
        <v>3360</v>
      </c>
      <c r="N57" s="1">
        <f t="shared" si="98"/>
        <v>3489</v>
      </c>
      <c r="O57" s="1">
        <f t="shared" si="98"/>
        <v>3545</v>
      </c>
      <c r="P57" s="1">
        <f t="shared" si="98"/>
        <v>3490</v>
      </c>
      <c r="Q57" s="1">
        <f t="shared" si="98"/>
        <v>2805</v>
      </c>
      <c r="R57" s="1">
        <f t="shared" si="98"/>
        <v>4629</v>
      </c>
      <c r="S57" s="1">
        <f t="shared" si="98"/>
        <v>3882</v>
      </c>
      <c r="T57" s="1">
        <f t="shared" si="98"/>
        <v>3701</v>
      </c>
      <c r="U57" s="1">
        <f t="shared" si="98"/>
        <v>3775</v>
      </c>
      <c r="V57" s="1">
        <f t="shared" si="98"/>
        <v>4541</v>
      </c>
      <c r="W57" s="1">
        <f t="shared" si="98"/>
        <v>4472</v>
      </c>
      <c r="X57" s="1">
        <f t="shared" si="98"/>
        <v>4403</v>
      </c>
      <c r="Y57" s="1">
        <f t="shared" si="98"/>
        <v>3857</v>
      </c>
      <c r="Z57" s="1">
        <f t="shared" si="98"/>
        <v>4527</v>
      </c>
      <c r="AA57" s="1">
        <f t="shared" si="98"/>
        <v>4604</v>
      </c>
      <c r="AB57" s="1">
        <f t="shared" si="98"/>
        <v>4956</v>
      </c>
      <c r="AC57" s="1">
        <f t="shared" si="98"/>
        <v>4891</v>
      </c>
      <c r="AD57" s="1">
        <f t="shared" si="98"/>
        <v>5200</v>
      </c>
      <c r="AE57" s="1">
        <f t="shared" si="98"/>
        <v>5129</v>
      </c>
      <c r="AF57" s="1">
        <f t="shared" si="98"/>
        <v>6119</v>
      </c>
      <c r="AG57" s="1">
        <f t="shared" si="98"/>
        <v>6045</v>
      </c>
      <c r="AH57" s="1">
        <f t="shared" si="98"/>
        <v>6857</v>
      </c>
      <c r="AI57" s="1">
        <f t="shared" si="98"/>
        <v>6819</v>
      </c>
      <c r="AJ57" s="1">
        <f t="shared" si="98"/>
        <v>4377</v>
      </c>
      <c r="AK57" s="1">
        <f t="shared" si="98"/>
        <v>7979</v>
      </c>
      <c r="AL57" s="1">
        <f t="shared" si="98"/>
        <v>8018</v>
      </c>
      <c r="AM57" s="1">
        <f t="shared" si="98"/>
        <v>10543</v>
      </c>
      <c r="AN57" s="1">
        <f t="shared" si="98"/>
        <v>4215</v>
      </c>
      <c r="AO57" s="1">
        <f t="shared" si="98"/>
        <v>10083</v>
      </c>
      <c r="AP57" s="1">
        <f t="shared" si="98"/>
        <v>10072</v>
      </c>
      <c r="AQ57" s="1">
        <f t="shared" si="98"/>
        <v>8146</v>
      </c>
      <c r="AR57" s="1">
        <f t="shared" si="98"/>
        <v>12147</v>
      </c>
      <c r="AS57" s="1">
        <f t="shared" si="98"/>
        <v>8628</v>
      </c>
      <c r="AT57" s="1">
        <f t="shared" si="98"/>
        <v>10704</v>
      </c>
      <c r="AU57" s="1">
        <f t="shared" si="98"/>
        <v>7757</v>
      </c>
      <c r="AV57" s="1">
        <f t="shared" si="98"/>
        <v>8277</v>
      </c>
      <c r="AW57" s="1">
        <f t="shared" si="98"/>
        <v>13359</v>
      </c>
      <c r="AX57" s="1">
        <f t="shared" si="98"/>
        <v>18689</v>
      </c>
      <c r="AY57" s="1">
        <f t="shared" si="98"/>
        <v>21283</v>
      </c>
      <c r="AZ57" s="1">
        <f t="shared" si="98"/>
        <v>21985</v>
      </c>
      <c r="BA57" s="1">
        <f t="shared" si="98"/>
        <v>23064</v>
      </c>
      <c r="BB57" s="1">
        <f t="shared" si="98"/>
        <v>24402</v>
      </c>
      <c r="BC57" s="1">
        <f t="shared" si="98"/>
        <v>18934</v>
      </c>
      <c r="BD57" s="1">
        <f t="shared" si="98"/>
        <v>19014</v>
      </c>
      <c r="BE57" s="1">
        <f t="shared" si="98"/>
        <v>16233</v>
      </c>
      <c r="BF57" s="1">
        <f t="shared" si="98"/>
        <v>17147</v>
      </c>
      <c r="BG57" s="1">
        <f t="shared" si="98"/>
        <v>18205</v>
      </c>
      <c r="BH57" s="1">
        <f t="shared" si="98"/>
        <v>21903</v>
      </c>
      <c r="BI57" s="1">
        <f t="shared" si="98"/>
        <v>21197</v>
      </c>
      <c r="BJ57" s="1">
        <f t="shared" si="98"/>
        <v>24412</v>
      </c>
      <c r="BK57" s="1">
        <f t="shared" si="98"/>
        <v>28315</v>
      </c>
      <c r="BL57" s="1">
        <f t="shared" si="98"/>
        <v>27551</v>
      </c>
      <c r="BM57" s="1">
        <f t="shared" si="98"/>
        <v>31706</v>
      </c>
      <c r="BN57" s="1">
        <f t="shared" ref="BN57" si="99">BN55+BN56</f>
        <v>32243</v>
      </c>
      <c r="BO57" s="1">
        <f>BO55+BO56</f>
        <v>41789</v>
      </c>
      <c r="BP57" s="1">
        <f>BP55+BP56</f>
        <v>33933</v>
      </c>
      <c r="BQ57" s="1">
        <f>BQ55+BQ56</f>
        <v>43987</v>
      </c>
      <c r="CA57" s="1">
        <f t="shared" si="62"/>
        <v>8381</v>
      </c>
      <c r="CB57" s="1">
        <f t="shared" si="63"/>
        <v>10796</v>
      </c>
      <c r="CC57" s="1">
        <f t="shared" si="64"/>
        <v>12326</v>
      </c>
      <c r="CD57" s="1">
        <f t="shared" si="65"/>
        <v>14469</v>
      </c>
      <c r="CE57" s="1">
        <f t="shared" si="66"/>
        <v>15899</v>
      </c>
      <c r="CF57" s="1">
        <f t="shared" si="67"/>
        <v>17259</v>
      </c>
      <c r="CG57" s="1">
        <f t="shared" si="68"/>
        <v>19651</v>
      </c>
      <c r="CH57" s="1">
        <f t="shared" si="69"/>
        <v>24150</v>
      </c>
      <c r="CI57" s="1">
        <f t="shared" si="70"/>
        <v>27193</v>
      </c>
      <c r="CJ57" s="1">
        <f t="shared" si="71"/>
        <v>34913</v>
      </c>
      <c r="CK57" s="1">
        <f t="shared" si="72"/>
        <v>39625</v>
      </c>
      <c r="CL57" s="1">
        <f t="shared" si="73"/>
        <v>48082</v>
      </c>
      <c r="CM57" s="1">
        <f t="shared" si="74"/>
        <v>90734</v>
      </c>
      <c r="CN57" s="1">
        <f t="shared" si="75"/>
        <v>71328</v>
      </c>
      <c r="CO57" s="1">
        <f t="shared" si="76"/>
        <v>85717</v>
      </c>
      <c r="CP57" s="1">
        <f t="shared" si="77"/>
        <v>119815</v>
      </c>
      <c r="CQ57" s="43">
        <f>SUM(CQ55:CQ56)</f>
        <v>142578.35595500004</v>
      </c>
      <c r="CR57" s="43">
        <f t="shared" ref="CR57:CZ57" si="100">SUM(CR55:CR56)</f>
        <v>170600.27636504997</v>
      </c>
      <c r="CS57" s="43">
        <f t="shared" si="100"/>
        <v>208632.28530599433</v>
      </c>
      <c r="CT57" s="43">
        <f t="shared" si="100"/>
        <v>248167.37899079456</v>
      </c>
      <c r="CU57" s="43">
        <f t="shared" si="100"/>
        <v>288746.94335082319</v>
      </c>
      <c r="CV57" s="43">
        <f t="shared" si="100"/>
        <v>330873.39634416031</v>
      </c>
      <c r="CW57" s="43">
        <f t="shared" si="100"/>
        <v>379475.44912808004</v>
      </c>
      <c r="CX57" s="43">
        <f t="shared" si="100"/>
        <v>433728.61520093714</v>
      </c>
      <c r="CY57" s="43">
        <f t="shared" si="100"/>
        <v>493251.31461953546</v>
      </c>
      <c r="CZ57" s="43">
        <f t="shared" si="100"/>
        <v>561950.21881118231</v>
      </c>
    </row>
    <row r="58" spans="2:154">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A58" s="1">
        <f t="shared" si="62"/>
        <v>1861</v>
      </c>
      <c r="CB58" s="1">
        <f t="shared" si="63"/>
        <v>2291</v>
      </c>
      <c r="CC58" s="1">
        <f t="shared" si="64"/>
        <v>2589</v>
      </c>
      <c r="CD58" s="1">
        <f t="shared" si="65"/>
        <v>2916</v>
      </c>
      <c r="CE58" s="1">
        <f t="shared" si="66"/>
        <v>2739</v>
      </c>
      <c r="CF58" s="1">
        <f t="shared" si="67"/>
        <v>3639</v>
      </c>
      <c r="CG58" s="1">
        <f t="shared" si="68"/>
        <v>3303</v>
      </c>
      <c r="CH58" s="1">
        <f t="shared" si="69"/>
        <v>4672</v>
      </c>
      <c r="CI58" s="1">
        <f t="shared" si="70"/>
        <v>14531</v>
      </c>
      <c r="CJ58" s="1">
        <f t="shared" si="71"/>
        <v>4177</v>
      </c>
      <c r="CK58" s="1">
        <f t="shared" si="72"/>
        <v>5282</v>
      </c>
      <c r="CL58" s="1">
        <f t="shared" si="73"/>
        <v>7813</v>
      </c>
      <c r="CM58" s="1">
        <f t="shared" si="74"/>
        <v>14701</v>
      </c>
      <c r="CN58" s="1">
        <f t="shared" si="75"/>
        <v>11356</v>
      </c>
      <c r="CO58" s="1">
        <f t="shared" si="76"/>
        <v>11922</v>
      </c>
      <c r="CP58" s="1">
        <f t="shared" si="77"/>
        <v>19697</v>
      </c>
      <c r="CQ58" s="43">
        <f t="shared" ref="CQ58:CZ58" si="101">CQ57*CQ69</f>
        <v>23953.163800440008</v>
      </c>
      <c r="CR58" s="43">
        <f t="shared" si="101"/>
        <v>30708.049745708995</v>
      </c>
      <c r="CS58" s="43">
        <f t="shared" si="101"/>
        <v>37553.811355078979</v>
      </c>
      <c r="CT58" s="43">
        <f t="shared" si="101"/>
        <v>44670.128218343016</v>
      </c>
      <c r="CU58" s="43">
        <f t="shared" si="101"/>
        <v>51974.449803148171</v>
      </c>
      <c r="CV58" s="43">
        <f t="shared" si="101"/>
        <v>59557.211341948852</v>
      </c>
      <c r="CW58" s="43">
        <f t="shared" si="101"/>
        <v>68305.580843054398</v>
      </c>
      <c r="CX58" s="43">
        <f t="shared" si="101"/>
        <v>78071.150736168682</v>
      </c>
      <c r="CY58" s="43">
        <f t="shared" si="101"/>
        <v>88785.236631516382</v>
      </c>
      <c r="CZ58" s="43">
        <f t="shared" si="101"/>
        <v>101151.03938601281</v>
      </c>
    </row>
    <row r="59" spans="2:154" s="2" customFormat="1" ht="15">
      <c r="B59" s="2" t="s">
        <v>265</v>
      </c>
      <c r="C59" s="2">
        <f t="shared" ref="C59:BM59" si="102">C57-C58</f>
        <v>1423</v>
      </c>
      <c r="D59" s="2">
        <f t="shared" si="102"/>
        <v>1485</v>
      </c>
      <c r="E59" s="2">
        <f t="shared" si="102"/>
        <v>1639</v>
      </c>
      <c r="F59" s="2">
        <f t="shared" si="102"/>
        <v>1973</v>
      </c>
      <c r="G59" s="2">
        <f t="shared" si="102"/>
        <v>1955</v>
      </c>
      <c r="H59" s="2">
        <f t="shared" si="102"/>
        <v>1840</v>
      </c>
      <c r="I59" s="2">
        <f t="shared" si="102"/>
        <v>2167</v>
      </c>
      <c r="J59" s="2">
        <f t="shared" si="102"/>
        <v>2543</v>
      </c>
      <c r="K59" s="2">
        <f t="shared" si="102"/>
        <v>1798</v>
      </c>
      <c r="L59" s="2">
        <f t="shared" si="102"/>
        <v>2505</v>
      </c>
      <c r="M59" s="2">
        <f t="shared" si="102"/>
        <v>2729</v>
      </c>
      <c r="N59" s="2">
        <f t="shared" si="102"/>
        <v>2705</v>
      </c>
      <c r="O59" s="2">
        <f t="shared" si="102"/>
        <v>2890</v>
      </c>
      <c r="P59" s="2">
        <f t="shared" si="102"/>
        <v>2833</v>
      </c>
      <c r="Q59" s="2">
        <f t="shared" si="102"/>
        <v>2158</v>
      </c>
      <c r="R59" s="2">
        <f t="shared" si="102"/>
        <v>3672</v>
      </c>
      <c r="S59" s="2">
        <f t="shared" si="102"/>
        <v>3528</v>
      </c>
      <c r="T59" s="2">
        <f t="shared" si="102"/>
        <v>2774</v>
      </c>
      <c r="U59" s="2">
        <f t="shared" si="102"/>
        <v>3163</v>
      </c>
      <c r="V59" s="2">
        <f t="shared" si="102"/>
        <v>3695</v>
      </c>
      <c r="W59" s="2">
        <f t="shared" si="102"/>
        <v>3650</v>
      </c>
      <c r="X59" s="2">
        <f t="shared" si="102"/>
        <v>3419</v>
      </c>
      <c r="Y59" s="2">
        <f t="shared" si="102"/>
        <v>2924</v>
      </c>
      <c r="Z59" s="2">
        <f t="shared" si="102"/>
        <v>3627</v>
      </c>
      <c r="AA59" s="2">
        <f t="shared" si="102"/>
        <v>3515</v>
      </c>
      <c r="AB59" s="2">
        <f t="shared" si="102"/>
        <v>3931</v>
      </c>
      <c r="AC59" s="2">
        <f t="shared" si="102"/>
        <v>3979</v>
      </c>
      <c r="AD59" s="2">
        <f t="shared" si="102"/>
        <v>4923</v>
      </c>
      <c r="AE59" s="2">
        <f t="shared" si="102"/>
        <v>4207</v>
      </c>
      <c r="AF59" s="2">
        <f t="shared" si="102"/>
        <v>4877</v>
      </c>
      <c r="AG59" s="2">
        <f t="shared" si="102"/>
        <v>5061</v>
      </c>
      <c r="AH59" s="2">
        <f t="shared" si="102"/>
        <v>5333</v>
      </c>
      <c r="AI59" s="2">
        <f t="shared" si="102"/>
        <v>5426</v>
      </c>
      <c r="AJ59" s="2">
        <f t="shared" si="102"/>
        <v>3524</v>
      </c>
      <c r="AK59" s="2">
        <f t="shared" si="102"/>
        <v>6732</v>
      </c>
      <c r="AL59" s="2">
        <f t="shared" si="102"/>
        <v>-3020</v>
      </c>
      <c r="AM59" s="2">
        <f t="shared" si="102"/>
        <v>9401</v>
      </c>
      <c r="AN59" s="2">
        <f t="shared" si="102"/>
        <v>3195</v>
      </c>
      <c r="AO59" s="2">
        <f t="shared" si="102"/>
        <v>9192</v>
      </c>
      <c r="AP59" s="2">
        <f t="shared" si="102"/>
        <v>8948</v>
      </c>
      <c r="AQ59" s="2">
        <f t="shared" si="102"/>
        <v>6657</v>
      </c>
      <c r="AR59" s="2">
        <f t="shared" si="102"/>
        <v>9947</v>
      </c>
      <c r="AS59" s="2">
        <f t="shared" si="102"/>
        <v>7068</v>
      </c>
      <c r="AT59" s="2">
        <f t="shared" si="102"/>
        <v>10671</v>
      </c>
      <c r="AU59" s="2">
        <f t="shared" si="102"/>
        <v>6836</v>
      </c>
      <c r="AV59" s="2">
        <f t="shared" si="102"/>
        <v>6959</v>
      </c>
      <c r="AW59" s="2">
        <f t="shared" si="102"/>
        <v>11247</v>
      </c>
      <c r="AX59" s="2">
        <f t="shared" si="102"/>
        <v>15227</v>
      </c>
      <c r="AY59" s="2">
        <f t="shared" si="102"/>
        <v>17930</v>
      </c>
      <c r="AZ59" s="2">
        <f t="shared" si="102"/>
        <v>18525</v>
      </c>
      <c r="BA59" s="2">
        <f t="shared" si="102"/>
        <v>18936</v>
      </c>
      <c r="BB59" s="2">
        <f t="shared" si="102"/>
        <v>20642</v>
      </c>
      <c r="BC59" s="2">
        <f t="shared" si="102"/>
        <v>16436</v>
      </c>
      <c r="BD59" s="2">
        <f t="shared" si="102"/>
        <v>16002</v>
      </c>
      <c r="BE59" s="2">
        <f t="shared" si="102"/>
        <v>13910</v>
      </c>
      <c r="BF59" s="2">
        <f t="shared" si="102"/>
        <v>13624</v>
      </c>
      <c r="BG59" s="2">
        <f t="shared" si="102"/>
        <v>15051</v>
      </c>
      <c r="BH59" s="2">
        <f t="shared" si="102"/>
        <v>18368</v>
      </c>
      <c r="BI59" s="2">
        <f t="shared" si="102"/>
        <v>19689</v>
      </c>
      <c r="BJ59" s="2">
        <f t="shared" si="102"/>
        <v>20687</v>
      </c>
      <c r="BK59" s="2">
        <f t="shared" si="102"/>
        <v>23662</v>
      </c>
      <c r="BL59" s="2">
        <f t="shared" si="102"/>
        <v>23619</v>
      </c>
      <c r="BM59" s="2">
        <f t="shared" si="102"/>
        <v>26301</v>
      </c>
      <c r="BN59" s="2">
        <f t="shared" ref="BN59" si="103">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
        <f t="shared" si="62"/>
        <v>6520</v>
      </c>
      <c r="CB59" s="2">
        <f t="shared" si="63"/>
        <v>8505</v>
      </c>
      <c r="CC59" s="2">
        <f t="shared" si="64"/>
        <v>9737</v>
      </c>
      <c r="CD59" s="2">
        <f t="shared" si="65"/>
        <v>11553</v>
      </c>
      <c r="CE59" s="2">
        <f t="shared" si="66"/>
        <v>13160</v>
      </c>
      <c r="CF59" s="2">
        <f t="shared" si="67"/>
        <v>13620</v>
      </c>
      <c r="CG59" s="2">
        <f t="shared" si="68"/>
        <v>16348</v>
      </c>
      <c r="CH59" s="2">
        <f t="shared" si="69"/>
        <v>19478</v>
      </c>
      <c r="CI59" s="2">
        <f t="shared" si="70"/>
        <v>12662</v>
      </c>
      <c r="CJ59" s="2">
        <f t="shared" si="71"/>
        <v>30736</v>
      </c>
      <c r="CK59" s="2">
        <f t="shared" si="72"/>
        <v>34343</v>
      </c>
      <c r="CL59" s="2">
        <f t="shared" si="73"/>
        <v>40269</v>
      </c>
      <c r="CM59" s="2">
        <f t="shared" si="74"/>
        <v>76033</v>
      </c>
      <c r="CN59" s="2">
        <f t="shared" si="75"/>
        <v>59972</v>
      </c>
      <c r="CO59" s="2">
        <f t="shared" si="76"/>
        <v>73795</v>
      </c>
      <c r="CP59" s="2">
        <f t="shared" si="77"/>
        <v>100118</v>
      </c>
      <c r="CQ59" s="44">
        <f>CQ57-CQ58</f>
        <v>118625.19215456003</v>
      </c>
      <c r="CR59" s="44">
        <f t="shared" ref="CR59:CZ59" si="104">CR57-CR58</f>
        <v>139892.22661934097</v>
      </c>
      <c r="CS59" s="44">
        <f t="shared" si="104"/>
        <v>171078.47395091536</v>
      </c>
      <c r="CT59" s="44">
        <f t="shared" si="104"/>
        <v>203497.25077245155</v>
      </c>
      <c r="CU59" s="44">
        <f t="shared" si="104"/>
        <v>236772.49354767503</v>
      </c>
      <c r="CV59" s="44">
        <f t="shared" si="104"/>
        <v>271316.18500221148</v>
      </c>
      <c r="CW59" s="44">
        <f t="shared" si="104"/>
        <v>311169.86828502564</v>
      </c>
      <c r="CX59" s="44">
        <f t="shared" si="104"/>
        <v>355657.46446476848</v>
      </c>
      <c r="CY59" s="44">
        <f t="shared" si="104"/>
        <v>404466.0779880191</v>
      </c>
      <c r="CZ59" s="44">
        <f t="shared" si="104"/>
        <v>460799.17942516948</v>
      </c>
      <c r="DA59" s="26">
        <f t="shared" ref="DA59:EF59" si="105">CZ59*(1+$CZ$75)</f>
        <v>473471.15685936168</v>
      </c>
      <c r="DB59" s="26">
        <f t="shared" si="105"/>
        <v>486491.61367299419</v>
      </c>
      <c r="DC59" s="26">
        <f t="shared" si="105"/>
        <v>499870.13304900157</v>
      </c>
      <c r="DD59" s="26">
        <f t="shared" si="105"/>
        <v>513616.56170784915</v>
      </c>
      <c r="DE59" s="26">
        <f t="shared" si="105"/>
        <v>527741.01715481502</v>
      </c>
      <c r="DF59" s="26">
        <f t="shared" si="105"/>
        <v>542253.89512657246</v>
      </c>
      <c r="DG59" s="26">
        <f t="shared" si="105"/>
        <v>557165.87724255328</v>
      </c>
      <c r="DH59" s="26">
        <f t="shared" si="105"/>
        <v>572487.93886672356</v>
      </c>
      <c r="DI59" s="26">
        <f t="shared" si="105"/>
        <v>588231.35718555853</v>
      </c>
      <c r="DJ59" s="26">
        <f t="shared" si="105"/>
        <v>604407.71950816142</v>
      </c>
      <c r="DK59" s="26">
        <f t="shared" si="105"/>
        <v>621028.93179463595</v>
      </c>
      <c r="DL59" s="26">
        <f t="shared" si="105"/>
        <v>638107.22741898848</v>
      </c>
      <c r="DM59" s="26">
        <f t="shared" si="105"/>
        <v>655655.17617301072</v>
      </c>
      <c r="DN59" s="26">
        <f t="shared" si="105"/>
        <v>673685.69351776852</v>
      </c>
      <c r="DO59" s="26">
        <f t="shared" si="105"/>
        <v>692212.05008950725</v>
      </c>
      <c r="DP59" s="26">
        <f t="shared" si="105"/>
        <v>711247.8814669688</v>
      </c>
      <c r="DQ59" s="26">
        <f t="shared" si="105"/>
        <v>730807.19820731052</v>
      </c>
      <c r="DR59" s="26">
        <f t="shared" si="105"/>
        <v>750904.39615801163</v>
      </c>
      <c r="DS59" s="26">
        <f t="shared" si="105"/>
        <v>771554.26705235697</v>
      </c>
      <c r="DT59" s="26">
        <f t="shared" si="105"/>
        <v>792772.00939629681</v>
      </c>
      <c r="DU59" s="26">
        <f t="shared" si="105"/>
        <v>814573.23965469503</v>
      </c>
      <c r="DV59" s="26">
        <f t="shared" si="105"/>
        <v>836974.00374519918</v>
      </c>
      <c r="DW59" s="26">
        <f t="shared" si="105"/>
        <v>859990.7888481922</v>
      </c>
      <c r="DX59" s="26">
        <f t="shared" si="105"/>
        <v>883640.53554151754</v>
      </c>
      <c r="DY59" s="26">
        <f t="shared" si="105"/>
        <v>907940.65026890929</v>
      </c>
      <c r="DZ59" s="26">
        <f t="shared" si="105"/>
        <v>932909.01815130434</v>
      </c>
      <c r="EA59" s="26">
        <f t="shared" si="105"/>
        <v>958564.01615046524</v>
      </c>
      <c r="EB59" s="26">
        <f t="shared" si="105"/>
        <v>984924.52659460308</v>
      </c>
      <c r="EC59" s="26">
        <f t="shared" si="105"/>
        <v>1012009.9510759547</v>
      </c>
      <c r="ED59" s="26">
        <f t="shared" si="105"/>
        <v>1039840.2247305436</v>
      </c>
      <c r="EE59" s="26">
        <f t="shared" si="105"/>
        <v>1068435.8309106336</v>
      </c>
      <c r="EF59" s="26">
        <f t="shared" si="105"/>
        <v>1097817.8162606761</v>
      </c>
      <c r="EG59" s="26">
        <f t="shared" ref="EG59:EX59" si="106">EF59*(1+$CZ$75)</f>
        <v>1128007.8062078448</v>
      </c>
      <c r="EH59" s="26">
        <f t="shared" si="106"/>
        <v>1159028.0208785606</v>
      </c>
      <c r="EI59" s="26">
        <f t="shared" si="106"/>
        <v>1190901.2914527212</v>
      </c>
      <c r="EJ59" s="26">
        <f t="shared" si="106"/>
        <v>1223651.076967671</v>
      </c>
      <c r="EK59" s="26">
        <f t="shared" si="106"/>
        <v>1257301.4815842821</v>
      </c>
      <c r="EL59" s="26">
        <f t="shared" si="106"/>
        <v>1291877.2723278499</v>
      </c>
      <c r="EM59" s="26">
        <f t="shared" si="106"/>
        <v>1327403.8973168659</v>
      </c>
      <c r="EN59" s="26">
        <f t="shared" si="106"/>
        <v>1363907.5044930798</v>
      </c>
      <c r="EO59" s="26">
        <f t="shared" si="106"/>
        <v>1401414.9608666396</v>
      </c>
      <c r="EP59" s="26">
        <f t="shared" si="106"/>
        <v>1439953.8722904723</v>
      </c>
      <c r="EQ59" s="26">
        <f t="shared" si="106"/>
        <v>1479552.6037784603</v>
      </c>
      <c r="ER59" s="26">
        <f t="shared" si="106"/>
        <v>1520240.300382368</v>
      </c>
      <c r="ES59" s="26">
        <f t="shared" si="106"/>
        <v>1562046.9086428832</v>
      </c>
      <c r="ET59" s="26">
        <f t="shared" si="106"/>
        <v>1605003.1986305625</v>
      </c>
      <c r="EU59" s="26">
        <f t="shared" si="106"/>
        <v>1649140.7865929031</v>
      </c>
      <c r="EV59" s="26">
        <f t="shared" si="106"/>
        <v>1694492.158224208</v>
      </c>
      <c r="EW59" s="26">
        <f t="shared" si="106"/>
        <v>1741090.6925753739</v>
      </c>
      <c r="EX59" s="26">
        <f t="shared" si="106"/>
        <v>1788970.6866211968</v>
      </c>
    </row>
    <row r="60" spans="2:154">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A60" s="1">
        <f>AVERAGE(C60:F60)</f>
        <v>12638.75</v>
      </c>
      <c r="CB60" s="1">
        <f>AVERAGE(G60:J60)</f>
        <v>12735.75</v>
      </c>
      <c r="CC60" s="1">
        <f>AVERAGE(K60:N60)</f>
        <v>12896.75</v>
      </c>
      <c r="CD60" s="1">
        <f>AVERAGE(O60:R60)</f>
        <v>13065.75</v>
      </c>
      <c r="CE60" s="1">
        <f>AVERAGE(S60:V60)</f>
        <v>13294</v>
      </c>
      <c r="CF60" s="1">
        <f>AVERAGE(W60:Z60)</f>
        <v>13503.75</v>
      </c>
      <c r="CG60" s="1">
        <f>AVERAGE(AA60:AD60)</f>
        <v>13678</v>
      </c>
      <c r="CH60" s="1">
        <f>AVERAGE(AE60:AH60)</f>
        <v>13745.25</v>
      </c>
      <c r="CI60" s="1">
        <f>AVERAGE(AI60:AL60)</f>
        <v>13849.5</v>
      </c>
      <c r="CJ60" s="1">
        <f>AVERAGE(AM60:AP60)</f>
        <v>13902.5</v>
      </c>
      <c r="CK60" s="1">
        <f>AVERAGE(AQ60:AT60)</f>
        <v>13870.75</v>
      </c>
      <c r="CL60" s="1">
        <f>AVERAGE(AU60:AX60)</f>
        <v>13642.25</v>
      </c>
      <c r="CM60" s="1">
        <f>AVERAGE(AY60:BB60)</f>
        <v>13377.75</v>
      </c>
      <c r="CN60" s="1">
        <f>AVERAGE(BC60:BF60)</f>
        <v>13104.25</v>
      </c>
      <c r="CO60" s="1">
        <f>AVERAGE(BG60:BJ60)</f>
        <v>12629.5</v>
      </c>
      <c r="CP60" s="1">
        <f>AVERAGE(BK60:BN60)</f>
        <v>12319</v>
      </c>
      <c r="CQ60" s="43">
        <f>CP60*(1-0.015)</f>
        <v>12134.215</v>
      </c>
      <c r="CR60" s="43">
        <f t="shared" ref="CR60:CZ60" si="107">CQ60*(1-0.015)</f>
        <v>11952.201775</v>
      </c>
      <c r="CS60" s="43">
        <f t="shared" si="107"/>
        <v>11772.918748374999</v>
      </c>
      <c r="CT60" s="43">
        <f t="shared" si="107"/>
        <v>11596.324967149374</v>
      </c>
      <c r="CU60" s="43">
        <f t="shared" si="107"/>
        <v>11422.380092642134</v>
      </c>
      <c r="CV60" s="43">
        <f t="shared" si="107"/>
        <v>11251.044391252501</v>
      </c>
      <c r="CW60" s="43">
        <f t="shared" si="107"/>
        <v>11082.278725383712</v>
      </c>
      <c r="CX60" s="43">
        <f t="shared" si="107"/>
        <v>10916.044544502956</v>
      </c>
      <c r="CY60" s="43">
        <f t="shared" si="107"/>
        <v>10752.303876335412</v>
      </c>
      <c r="CZ60" s="43">
        <f t="shared" si="107"/>
        <v>10591.019318190381</v>
      </c>
    </row>
    <row r="61" spans="2:154">
      <c r="B61" s="1" t="s">
        <v>266</v>
      </c>
      <c r="C61" s="30">
        <f t="shared" ref="C61:AT61" si="108">C59/C60</f>
        <v>0.11284694686756543</v>
      </c>
      <c r="D61" s="30">
        <f t="shared" si="108"/>
        <v>0.11752136752136752</v>
      </c>
      <c r="E61" s="30">
        <f t="shared" si="108"/>
        <v>0.12946287519747235</v>
      </c>
      <c r="F61" s="30">
        <f t="shared" si="108"/>
        <v>0.15598070993754448</v>
      </c>
      <c r="G61" s="30">
        <f t="shared" si="108"/>
        <v>0.15374331550802139</v>
      </c>
      <c r="H61" s="30">
        <f t="shared" si="108"/>
        <v>0.14449505261504633</v>
      </c>
      <c r="I61" s="30">
        <f t="shared" si="108"/>
        <v>0.17002746174970576</v>
      </c>
      <c r="J61" s="30">
        <f t="shared" si="108"/>
        <v>0.19948227172889865</v>
      </c>
      <c r="K61" s="30">
        <f t="shared" si="108"/>
        <v>0.13980250369333644</v>
      </c>
      <c r="L61" s="30">
        <f t="shared" si="108"/>
        <v>0.19435177282954458</v>
      </c>
      <c r="M61" s="30">
        <f t="shared" si="108"/>
        <v>0.21112486461395635</v>
      </c>
      <c r="N61" s="30">
        <f t="shared" si="108"/>
        <v>0.20951126946015025</v>
      </c>
      <c r="O61" s="30">
        <f t="shared" si="108"/>
        <v>0.22210267445434984</v>
      </c>
      <c r="P61" s="30">
        <f t="shared" si="108"/>
        <v>0.21707148877480653</v>
      </c>
      <c r="Q61" s="30">
        <f t="shared" si="108"/>
        <v>0.16459461520860347</v>
      </c>
      <c r="R61" s="30">
        <f t="shared" si="108"/>
        <v>0.2805409122163649</v>
      </c>
      <c r="S61" s="30">
        <f t="shared" si="108"/>
        <v>0.26690876078075354</v>
      </c>
      <c r="T61" s="30">
        <f t="shared" si="108"/>
        <v>0.20858711181291825</v>
      </c>
      <c r="U61" s="30">
        <f t="shared" si="108"/>
        <v>0.23701760959160734</v>
      </c>
      <c r="V61" s="30">
        <f t="shared" si="108"/>
        <v>0.27752741475138953</v>
      </c>
      <c r="W61" s="30">
        <f t="shared" si="108"/>
        <v>0.27133511745465361</v>
      </c>
      <c r="X61" s="30">
        <f t="shared" si="108"/>
        <v>0.25322174492667754</v>
      </c>
      <c r="Y61" s="30">
        <f t="shared" si="108"/>
        <v>0.21592083887165855</v>
      </c>
      <c r="Z61" s="30">
        <f t="shared" si="108"/>
        <v>0.2682890746356979</v>
      </c>
      <c r="AA61" s="30">
        <f t="shared" si="108"/>
        <v>0.25811426053752384</v>
      </c>
      <c r="AB61" s="30">
        <f t="shared" si="108"/>
        <v>0.28752194265652431</v>
      </c>
      <c r="AC61" s="30">
        <f t="shared" si="108"/>
        <v>0.28982445917401123</v>
      </c>
      <c r="AD61" s="30">
        <f t="shared" si="108"/>
        <v>0.35952676550062074</v>
      </c>
      <c r="AE61" s="30">
        <f t="shared" si="108"/>
        <v>0.30596363636363638</v>
      </c>
      <c r="AF61" s="30">
        <f t="shared" si="108"/>
        <v>0.35536286796852229</v>
      </c>
      <c r="AG61" s="30">
        <f t="shared" si="108"/>
        <v>0.36804596029379683</v>
      </c>
      <c r="AH61" s="30">
        <f t="shared" si="108"/>
        <v>0.38768537365513228</v>
      </c>
      <c r="AI61" s="30">
        <f t="shared" si="108"/>
        <v>0.39230713614344587</v>
      </c>
      <c r="AJ61" s="30">
        <f t="shared" si="108"/>
        <v>0.25464267649396632</v>
      </c>
      <c r="AK61" s="30">
        <f t="shared" si="108"/>
        <v>0.48536409516943041</v>
      </c>
      <c r="AL61" s="30">
        <f t="shared" si="108"/>
        <v>-0.21792466445374514</v>
      </c>
      <c r="AM61" s="30">
        <f t="shared" si="108"/>
        <v>0.67657430730478585</v>
      </c>
      <c r="AN61" s="30">
        <f t="shared" si="108"/>
        <v>0.22987265270882798</v>
      </c>
      <c r="AO61" s="30">
        <f t="shared" si="108"/>
        <v>0.66067706461582687</v>
      </c>
      <c r="AP61" s="30">
        <f t="shared" si="108"/>
        <v>0.64360210026612963</v>
      </c>
      <c r="AQ61" s="30">
        <f t="shared" si="108"/>
        <v>0.47902424983809455</v>
      </c>
      <c r="AR61" s="30">
        <f t="shared" si="108"/>
        <v>0.71669428633186827</v>
      </c>
      <c r="AS61" s="30">
        <f t="shared" si="108"/>
        <v>0.51014074341393001</v>
      </c>
      <c r="AT61" s="30">
        <f t="shared" si="108"/>
        <v>0.77035807103667342</v>
      </c>
      <c r="AU61" s="30">
        <f t="shared" ref="AU61" si="109">AU59/AU60</f>
        <v>0.49792410226527789</v>
      </c>
      <c r="AV61" s="30">
        <f t="shared" ref="AV61" si="110">AV59/AV60</f>
        <v>0.51037770443711039</v>
      </c>
      <c r="AW61" s="30">
        <f t="shared" ref="AW61" si="111">AW59/AW60</f>
        <v>0.82765472073000224</v>
      </c>
      <c r="AX61" s="30">
        <f t="shared" ref="AX61" si="112">AX59/AX60</f>
        <v>1.1183166862514688</v>
      </c>
      <c r="AY61" s="30">
        <f t="shared" ref="AY61" si="113">AY59/AY60</f>
        <v>1.3316993464052287</v>
      </c>
      <c r="AZ61" s="30">
        <f t="shared" ref="AZ61" si="114">AZ59/AZ60</f>
        <v>1.3846326332311831</v>
      </c>
      <c r="BA61" s="30">
        <f t="shared" ref="BA61" si="115">BA59/BA60</f>
        <v>1.4221554637626737</v>
      </c>
      <c r="BB61" s="30">
        <f t="shared" ref="BB61" si="116">BB59/BB60</f>
        <v>1.545869841983075</v>
      </c>
      <c r="BC61" s="30">
        <f t="shared" ref="BC61" si="117">BC59/BC60</f>
        <v>1.2448685904718624</v>
      </c>
      <c r="BD61" s="30">
        <f t="shared" ref="BD61" si="118">BD59/BD60</f>
        <v>1.2184573212518084</v>
      </c>
      <c r="BE61" s="30">
        <f t="shared" ref="BE61" si="119">BE59/BE60</f>
        <v>1.0685205100629898</v>
      </c>
      <c r="BF61" s="30">
        <f t="shared" ref="BF61" si="120">BF59/BF60</f>
        <v>1.0429457245655669</v>
      </c>
      <c r="BG61" s="30">
        <f t="shared" ref="BG61" si="121">BG59/BG60</f>
        <v>1.1776073859635396</v>
      </c>
      <c r="BH61" s="30">
        <f t="shared" ref="BH61" si="122">BH59/BH60</f>
        <v>1.4499526365645721</v>
      </c>
      <c r="BI61" s="30">
        <f t="shared" ref="BI61" si="123">BI59/BI60</f>
        <v>1.5649789364915347</v>
      </c>
      <c r="BJ61" s="30">
        <f t="shared" ref="BJ61" si="124">BJ59/BJ60</f>
        <v>1.6565502882767458</v>
      </c>
      <c r="BK61" s="30">
        <f t="shared" ref="BK61" si="125">BK59/BK60</f>
        <v>1.9059202577527186</v>
      </c>
      <c r="BL61" s="30">
        <f t="shared" ref="BL61" si="126">BL59/BL60</f>
        <v>1.9135542412703557</v>
      </c>
      <c r="BM61" s="30">
        <f t="shared" ref="BM61" si="127">BM59/BM60</f>
        <v>2.1400325467860051</v>
      </c>
      <c r="BN61" s="30">
        <f t="shared" ref="BN61" si="128">BN59/BN60</f>
        <v>2.1701014066077855</v>
      </c>
      <c r="BO61" s="30">
        <f t="shared" ref="BO61:BP61" si="129">BO59/BO60</f>
        <v>2.8350980874989742</v>
      </c>
      <c r="BP61" s="30">
        <f t="shared" si="129"/>
        <v>2.3260188087774294</v>
      </c>
      <c r="BQ61" s="30">
        <f t="shared" ref="BQ61" si="130">BQ59/BQ60</f>
        <v>2.8855799373040751</v>
      </c>
      <c r="BR61" s="27">
        <v>2.4500000000000002</v>
      </c>
      <c r="BS61" s="27">
        <v>2.34</v>
      </c>
      <c r="BT61" s="27">
        <v>2.42</v>
      </c>
      <c r="BU61" s="37">
        <v>2.5</v>
      </c>
      <c r="BV61" s="27">
        <v>2.77</v>
      </c>
      <c r="BW61" s="27">
        <v>2.57</v>
      </c>
      <c r="CA61" s="30">
        <f>SUM(C61:F61)</f>
        <v>0.51581189952394979</v>
      </c>
      <c r="CB61" s="30">
        <f>SUM(G61:J61)</f>
        <v>0.66774810160167208</v>
      </c>
      <c r="CC61" s="30">
        <f>SUM(K61:N61)</f>
        <v>0.75479041059698759</v>
      </c>
      <c r="CD61" s="30">
        <f>SUM(O61:R61)</f>
        <v>0.88430969065412479</v>
      </c>
      <c r="CE61" s="30">
        <f>SUM(S61:V61)</f>
        <v>0.99004089693666864</v>
      </c>
      <c r="CF61" s="30">
        <f>SUM(W61:Z61)</f>
        <v>1.0087667758886876</v>
      </c>
      <c r="CG61" s="30">
        <f>SUM(AA61:AD61)</f>
        <v>1.1949874278686801</v>
      </c>
      <c r="CH61" s="30">
        <f>SUM(AE61:AH61)</f>
        <v>1.4170578382810877</v>
      </c>
      <c r="CI61" s="30">
        <f>SUM(AI61:AL61)</f>
        <v>0.91438924335309757</v>
      </c>
      <c r="CJ61" s="30">
        <f>SUM(AM61:AP61)</f>
        <v>2.2107261248955705</v>
      </c>
      <c r="CK61" s="30">
        <f>SUM(AQ61:AT61)</f>
        <v>2.4762173506205665</v>
      </c>
      <c r="CL61" s="30">
        <f>SUM(AU61:AX61)</f>
        <v>2.9542732136838596</v>
      </c>
      <c r="CM61" s="30">
        <f>SUM(AY61:BB61)</f>
        <v>5.6843572853821609</v>
      </c>
      <c r="CN61" s="30">
        <f>SUM(BC61:BF61)</f>
        <v>4.5747921463522276</v>
      </c>
      <c r="CO61" s="30">
        <f>SUM(BG61:BJ61)</f>
        <v>5.8490892472963925</v>
      </c>
      <c r="CP61" s="30">
        <f>SUM(BK61:BN61)</f>
        <v>8.1296084524168641</v>
      </c>
      <c r="CQ61" s="37">
        <f>CQ59/CQ60</f>
        <v>9.7760911731463498</v>
      </c>
      <c r="CR61" s="37">
        <f t="shared" ref="CR61:CZ61" si="131">CR59/CR60</f>
        <v>11.704305972473509</v>
      </c>
      <c r="CS61" s="37">
        <f t="shared" si="131"/>
        <v>14.531525920411971</v>
      </c>
      <c r="CT61" s="37">
        <f t="shared" si="131"/>
        <v>17.54842601849537</v>
      </c>
      <c r="CU61" s="37">
        <f t="shared" si="131"/>
        <v>20.72882285717273</v>
      </c>
      <c r="CV61" s="37">
        <f t="shared" si="131"/>
        <v>24.114755534442232</v>
      </c>
      <c r="CW61" s="37">
        <f t="shared" si="131"/>
        <v>28.078148546498653</v>
      </c>
      <c r="CX61" s="37">
        <f t="shared" si="131"/>
        <v>32.581166466920344</v>
      </c>
      <c r="CY61" s="37">
        <f t="shared" si="131"/>
        <v>37.61668965459603</v>
      </c>
      <c r="CZ61" s="37">
        <f t="shared" si="131"/>
        <v>43.508482571996971</v>
      </c>
    </row>
    <row r="63" spans="2:154">
      <c r="B63" s="29" t="s">
        <v>57</v>
      </c>
      <c r="C63" s="33">
        <f t="shared" ref="C63:AH63" si="132">C50/C48</f>
        <v>0.61844254855690683</v>
      </c>
      <c r="D63" s="33">
        <f t="shared" si="132"/>
        <v>0.61832337497736733</v>
      </c>
      <c r="E63" s="33">
        <f t="shared" si="132"/>
        <v>0.62556770395290162</v>
      </c>
      <c r="F63" s="33">
        <f t="shared" si="132"/>
        <v>0.639196883428229</v>
      </c>
      <c r="G63" s="33">
        <f t="shared" si="132"/>
        <v>0.63808118081180809</v>
      </c>
      <c r="H63" s="33">
        <f t="shared" si="132"/>
        <v>0.63826979472140766</v>
      </c>
      <c r="I63" s="33">
        <f t="shared" si="132"/>
        <v>0.64973922591270927</v>
      </c>
      <c r="J63" s="33">
        <f t="shared" si="132"/>
        <v>0.65094786729857823</v>
      </c>
      <c r="K63" s="33">
        <f t="shared" si="132"/>
        <v>0.65760932944606409</v>
      </c>
      <c r="L63" s="33">
        <f t="shared" si="132"/>
        <v>0.64857079547972529</v>
      </c>
      <c r="M63" s="33">
        <f t="shared" si="132"/>
        <v>0.65246913580246912</v>
      </c>
      <c r="N63" s="33">
        <f t="shared" si="132"/>
        <v>0.65022675736961455</v>
      </c>
      <c r="O63" s="33">
        <f t="shared" si="132"/>
        <v>0.64405824330671679</v>
      </c>
      <c r="P63" s="33">
        <f t="shared" si="132"/>
        <v>0.60387905479800119</v>
      </c>
      <c r="Q63" s="33">
        <f t="shared" si="132"/>
        <v>0.55239025856885149</v>
      </c>
      <c r="R63" s="33">
        <f t="shared" si="132"/>
        <v>0.73208207721482055</v>
      </c>
      <c r="S63" s="33">
        <f t="shared" si="132"/>
        <v>0.60342830669446379</v>
      </c>
      <c r="T63" s="33">
        <f t="shared" si="132"/>
        <v>0.60364690623331041</v>
      </c>
      <c r="U63" s="33">
        <f t="shared" si="132"/>
        <v>0.60673258688381559</v>
      </c>
      <c r="V63" s="33">
        <f t="shared" si="132"/>
        <v>0.60189724326733307</v>
      </c>
      <c r="W63" s="33">
        <f t="shared" si="132"/>
        <v>0.61342412451361872</v>
      </c>
      <c r="X63" s="33">
        <f t="shared" si="132"/>
        <v>0.61679724224381072</v>
      </c>
      <c r="Y63" s="33">
        <f t="shared" si="132"/>
        <v>0.59480723839496463</v>
      </c>
      <c r="Z63" s="33">
        <f t="shared" si="132"/>
        <v>0.61768767607578856</v>
      </c>
      <c r="AA63" s="33">
        <f t="shared" si="132"/>
        <v>0.63170703441882026</v>
      </c>
      <c r="AB63" s="33">
        <f t="shared" si="132"/>
        <v>0.62864556890618828</v>
      </c>
      <c r="AC63" s="33">
        <f t="shared" si="132"/>
        <v>0.62318607764390899</v>
      </c>
      <c r="AD63" s="33">
        <f t="shared" si="132"/>
        <v>0.61610952224670634</v>
      </c>
      <c r="AE63" s="33">
        <f t="shared" si="132"/>
        <v>0.62245149824751933</v>
      </c>
      <c r="AF63" s="33">
        <f t="shared" si="132"/>
        <v>0.62186046511627902</v>
      </c>
      <c r="AG63" s="33">
        <f t="shared" si="132"/>
        <v>0.61253396285243422</v>
      </c>
      <c r="AH63" s="33">
        <f t="shared" si="132"/>
        <v>0.59096838551258446</v>
      </c>
      <c r="AI63" s="33">
        <f t="shared" ref="AI63:BO63" si="133">AI50/AI48</f>
        <v>0.60424242424242425</v>
      </c>
      <c r="AJ63" s="33">
        <f t="shared" si="133"/>
        <v>0.60119184928873515</v>
      </c>
      <c r="AK63" s="33">
        <f t="shared" si="133"/>
        <v>0.59858850640933314</v>
      </c>
      <c r="AL63" s="33">
        <f t="shared" si="133"/>
        <v>0.55861151502026418</v>
      </c>
      <c r="AM63" s="33">
        <f t="shared" si="133"/>
        <v>0.56761702947408976</v>
      </c>
      <c r="AN63" s="33">
        <f t="shared" si="133"/>
        <v>0.57488440456869894</v>
      </c>
      <c r="AO63" s="33">
        <f t="shared" si="133"/>
        <v>0.57673384706579722</v>
      </c>
      <c r="AP63" s="33">
        <f t="shared" si="133"/>
        <v>0.54379264690905382</v>
      </c>
      <c r="AQ63" s="33">
        <f t="shared" si="133"/>
        <v>0.55937147417375277</v>
      </c>
      <c r="AR63" s="33">
        <f t="shared" si="133"/>
        <v>0.55587510271158591</v>
      </c>
      <c r="AS63" s="33">
        <f t="shared" si="133"/>
        <v>0.56621151139534309</v>
      </c>
      <c r="AT63" s="33">
        <f t="shared" si="133"/>
        <v>0.54378730330982095</v>
      </c>
      <c r="AU63" s="33">
        <f t="shared" si="133"/>
        <v>0.53881289632887097</v>
      </c>
      <c r="AV63" s="33">
        <f t="shared" si="133"/>
        <v>0.51554952085019712</v>
      </c>
      <c r="AW63" s="33">
        <f t="shared" si="133"/>
        <v>0.54265479825872265</v>
      </c>
      <c r="AX63" s="33">
        <f t="shared" si="133"/>
        <v>0.54163590987380927</v>
      </c>
      <c r="AY63" s="33">
        <f t="shared" si="133"/>
        <v>0.56425136493473627</v>
      </c>
      <c r="AZ63" s="33">
        <f t="shared" si="133"/>
        <v>0.57616354234001288</v>
      </c>
      <c r="BA63" s="33">
        <f t="shared" si="133"/>
        <v>0.57583156730857832</v>
      </c>
      <c r="BB63" s="33">
        <f t="shared" si="133"/>
        <v>0.56205774975107869</v>
      </c>
      <c r="BC63" s="33">
        <f t="shared" si="133"/>
        <v>0.5647909896928438</v>
      </c>
      <c r="BD63" s="33">
        <f t="shared" si="133"/>
        <v>0.56799885197675248</v>
      </c>
      <c r="BE63" s="33">
        <f t="shared" si="133"/>
        <v>0.54903606785156023</v>
      </c>
      <c r="BF63" s="33">
        <f t="shared" si="133"/>
        <v>0.53526719966337055</v>
      </c>
      <c r="BG63" s="33">
        <f t="shared" si="133"/>
        <v>0.56135096794531936</v>
      </c>
      <c r="BH63" s="33">
        <f t="shared" si="133"/>
        <v>0.5721945204010509</v>
      </c>
      <c r="BI63" s="33">
        <f t="shared" si="133"/>
        <v>0.56672708069836886</v>
      </c>
      <c r="BJ63" s="33">
        <f t="shared" si="133"/>
        <v>0.56465067778936395</v>
      </c>
      <c r="BK63" s="33">
        <f t="shared" si="133"/>
        <v>0.58142018152696207</v>
      </c>
      <c r="BL63" s="33">
        <f t="shared" si="133"/>
        <v>0.58099879634655782</v>
      </c>
      <c r="BM63" s="33">
        <f t="shared" si="133"/>
        <v>0.58678116644763678</v>
      </c>
      <c r="BN63" s="33">
        <f t="shared" si="133"/>
        <v>0.5790046543449191</v>
      </c>
      <c r="BO63" s="33">
        <f t="shared" si="133"/>
        <v>0.5970365937451515</v>
      </c>
      <c r="BP63" s="33">
        <f t="shared" ref="BP63:BQ63" si="134">BP50/BP48</f>
        <v>0.59514871199236741</v>
      </c>
      <c r="BQ63" s="33">
        <f t="shared" si="134"/>
        <v>0.59579270318331934</v>
      </c>
      <c r="CA63" s="33">
        <f t="shared" ref="CA63:CP63" si="135">CA50/CA48</f>
        <v>0.62606232294617559</v>
      </c>
      <c r="CB63" s="33">
        <f t="shared" si="135"/>
        <v>0.64472562327342176</v>
      </c>
      <c r="CC63" s="33">
        <f t="shared" si="135"/>
        <v>0.65207756232686975</v>
      </c>
      <c r="CD63" s="33">
        <f t="shared" si="135"/>
        <v>0.6269249983709464</v>
      </c>
      <c r="CE63" s="33">
        <f t="shared" si="135"/>
        <v>0.60386534339595455</v>
      </c>
      <c r="CF63" s="33">
        <f t="shared" si="135"/>
        <v>0.6107483219951213</v>
      </c>
      <c r="CG63" s="33">
        <f t="shared" si="135"/>
        <v>0.62442491565429592</v>
      </c>
      <c r="CH63" s="33">
        <f t="shared" si="135"/>
        <v>0.61075416518964909</v>
      </c>
      <c r="CI63" s="33">
        <f t="shared" si="135"/>
        <v>0.58880519597672631</v>
      </c>
      <c r="CJ63" s="33">
        <f t="shared" si="135"/>
        <v>0.5647607422945643</v>
      </c>
      <c r="CK63" s="33">
        <f t="shared" si="135"/>
        <v>0.5558054331910266</v>
      </c>
      <c r="CL63" s="33">
        <f t="shared" si="135"/>
        <v>0.53578374706207854</v>
      </c>
      <c r="CM63" s="33">
        <f t="shared" si="135"/>
        <v>0.5693980290098084</v>
      </c>
      <c r="CN63" s="33">
        <f t="shared" si="135"/>
        <v>0.55379442503783116</v>
      </c>
      <c r="CO63" s="33">
        <f t="shared" si="135"/>
        <v>0.56625047984020505</v>
      </c>
      <c r="CP63" s="33">
        <f t="shared" si="135"/>
        <v>0.58200435406179107</v>
      </c>
      <c r="CQ63" s="38">
        <v>0.59950000000000003</v>
      </c>
      <c r="CR63" s="38">
        <v>0.60299999999999998</v>
      </c>
      <c r="CS63" s="38">
        <v>0.61499999999999999</v>
      </c>
      <c r="CT63" s="38">
        <v>0.62</v>
      </c>
      <c r="CU63" s="38">
        <v>0.625</v>
      </c>
      <c r="CV63" s="38">
        <v>0.63</v>
      </c>
      <c r="CW63" s="38">
        <v>0.63500000000000001</v>
      </c>
      <c r="CX63" s="38">
        <v>0.64</v>
      </c>
      <c r="CY63" s="38">
        <v>0.64249999999999996</v>
      </c>
      <c r="CZ63" s="38">
        <v>0.64500000000000002</v>
      </c>
    </row>
    <row r="64" spans="2:154">
      <c r="B64" s="29" t="s">
        <v>58</v>
      </c>
      <c r="C64" s="33">
        <f t="shared" ref="C64:AH64" si="136">C51/C48</f>
        <v>0.11653657651116354</v>
      </c>
      <c r="D64" s="33">
        <f t="shared" si="136"/>
        <v>0.12819120043454643</v>
      </c>
      <c r="E64" s="33">
        <f t="shared" si="136"/>
        <v>0.12750210260723296</v>
      </c>
      <c r="F64" s="33">
        <f t="shared" si="136"/>
        <v>0.11012885825591849</v>
      </c>
      <c r="G64" s="33">
        <f t="shared" si="136"/>
        <v>0.1207380073800738</v>
      </c>
      <c r="H64" s="33">
        <f t="shared" si="136"/>
        <v>0.13167155425219942</v>
      </c>
      <c r="I64" s="33">
        <f t="shared" si="136"/>
        <v>0.13642602250892122</v>
      </c>
      <c r="J64" s="33">
        <f t="shared" si="136"/>
        <v>0.12464454976303317</v>
      </c>
      <c r="K64" s="33">
        <f t="shared" si="136"/>
        <v>0.14297376093294462</v>
      </c>
      <c r="L64" s="33">
        <f t="shared" si="136"/>
        <v>0.13671615333481055</v>
      </c>
      <c r="M64" s="33">
        <f t="shared" si="136"/>
        <v>0.14444444444444443</v>
      </c>
      <c r="N64" s="33">
        <f t="shared" si="136"/>
        <v>0.1226379440665155</v>
      </c>
      <c r="O64" s="33">
        <f t="shared" si="136"/>
        <v>0.13536871770784406</v>
      </c>
      <c r="P64" s="33">
        <f t="shared" si="136"/>
        <v>0.13026170915558566</v>
      </c>
      <c r="Q64" s="33">
        <f t="shared" si="136"/>
        <v>0.14123571858087794</v>
      </c>
      <c r="R64" s="33">
        <f t="shared" si="136"/>
        <v>0.1191286589516678</v>
      </c>
      <c r="S64" s="33">
        <f t="shared" si="136"/>
        <v>0.12485522353486217</v>
      </c>
      <c r="T64" s="33">
        <f t="shared" si="136"/>
        <v>0.1347371633478294</v>
      </c>
      <c r="U64" s="33">
        <f t="shared" si="136"/>
        <v>0.13239784789879308</v>
      </c>
      <c r="V64" s="33">
        <f t="shared" si="136"/>
        <v>0.12306614885083084</v>
      </c>
      <c r="W64" s="33">
        <f t="shared" si="136"/>
        <v>0.13787289234760053</v>
      </c>
      <c r="X64" s="33">
        <f t="shared" si="136"/>
        <v>0.14026950799122531</v>
      </c>
      <c r="Y64" s="33">
        <f t="shared" si="136"/>
        <v>0.16068510561036131</v>
      </c>
      <c r="Z64" s="33">
        <f t="shared" si="136"/>
        <v>0.15538860962271447</v>
      </c>
      <c r="AA64" s="33">
        <f t="shared" si="136"/>
        <v>0.15952022250550468</v>
      </c>
      <c r="AB64" s="33">
        <f t="shared" si="136"/>
        <v>0.1573306255993682</v>
      </c>
      <c r="AC64" s="33">
        <f t="shared" si="136"/>
        <v>0.17295850066934404</v>
      </c>
      <c r="AD64" s="33">
        <f t="shared" si="136"/>
        <v>0.16456467720005627</v>
      </c>
      <c r="AE64" s="33">
        <f t="shared" si="136"/>
        <v>0.16621414819568545</v>
      </c>
      <c r="AF64" s="33">
        <f t="shared" si="136"/>
        <v>0.15641860465116278</v>
      </c>
      <c r="AG64" s="33">
        <f t="shared" si="136"/>
        <v>0.16017103915193087</v>
      </c>
      <c r="AH64" s="33">
        <f t="shared" si="136"/>
        <v>0.13896562308164517</v>
      </c>
      <c r="AI64" s="33">
        <f t="shared" ref="AI64:BO64" si="137">AI51/AI48</f>
        <v>0.15927272727272726</v>
      </c>
      <c r="AJ64" s="33">
        <f t="shared" si="137"/>
        <v>0.160399846212995</v>
      </c>
      <c r="AK64" s="33">
        <f t="shared" si="137"/>
        <v>0.15141149359066686</v>
      </c>
      <c r="AL64" s="33">
        <f t="shared" si="137"/>
        <v>0.13321783250317112</v>
      </c>
      <c r="AM64" s="33">
        <f t="shared" si="137"/>
        <v>0.16178642522314263</v>
      </c>
      <c r="AN64" s="33">
        <f t="shared" si="137"/>
        <v>0.1565973604433965</v>
      </c>
      <c r="AO64" s="33">
        <f t="shared" si="137"/>
        <v>0.15506816834617665</v>
      </c>
      <c r="AP64" s="33">
        <f t="shared" si="137"/>
        <v>0.15363071595885527</v>
      </c>
      <c r="AQ64" s="33">
        <f t="shared" si="137"/>
        <v>0.16590990395993285</v>
      </c>
      <c r="AR64" s="33">
        <f t="shared" si="137"/>
        <v>0.15953677074774034</v>
      </c>
      <c r="AS64" s="33">
        <f t="shared" si="137"/>
        <v>0.16183115632484751</v>
      </c>
      <c r="AT64" s="33">
        <f t="shared" si="137"/>
        <v>0.15674443841562669</v>
      </c>
      <c r="AU64" s="33">
        <f t="shared" si="137"/>
        <v>0.16569887509414707</v>
      </c>
      <c r="AV64" s="33">
        <f t="shared" si="137"/>
        <v>0.17951797790949683</v>
      </c>
      <c r="AW64" s="33">
        <f t="shared" si="137"/>
        <v>0.14848504537283694</v>
      </c>
      <c r="AX64" s="33">
        <f t="shared" si="137"/>
        <v>0.12341382825406869</v>
      </c>
      <c r="AY64" s="33">
        <f t="shared" si="137"/>
        <v>0.13531836424774921</v>
      </c>
      <c r="AZ64" s="33">
        <f t="shared" si="137"/>
        <v>0.12403038138332256</v>
      </c>
      <c r="BA64" s="33">
        <f t="shared" si="137"/>
        <v>0.11815473448201726</v>
      </c>
      <c r="BB64" s="33">
        <f t="shared" si="137"/>
        <v>0.11560570859608364</v>
      </c>
      <c r="BC64" s="33">
        <f t="shared" si="137"/>
        <v>0.13408125156224729</v>
      </c>
      <c r="BD64" s="33">
        <f t="shared" si="137"/>
        <v>0.14122120972949703</v>
      </c>
      <c r="BE64" s="33">
        <f t="shared" si="137"/>
        <v>0.14868581022404909</v>
      </c>
      <c r="BF64" s="33">
        <f t="shared" si="137"/>
        <v>0.13500683778666106</v>
      </c>
      <c r="BG64" s="33">
        <f t="shared" si="137"/>
        <v>0.16432859988249959</v>
      </c>
      <c r="BH64" s="33">
        <f t="shared" si="137"/>
        <v>0.14192268511071793</v>
      </c>
      <c r="BI64" s="33">
        <f t="shared" si="137"/>
        <v>0.14679305803658743</v>
      </c>
      <c r="BJ64" s="33">
        <f t="shared" si="137"/>
        <v>0.14034294983200093</v>
      </c>
      <c r="BK64" s="33">
        <f t="shared" si="137"/>
        <v>0.1477917530637331</v>
      </c>
      <c r="BL64" s="33">
        <f t="shared" si="137"/>
        <v>0.13995421396710014</v>
      </c>
      <c r="BM64" s="33">
        <f t="shared" si="137"/>
        <v>0.1410137309104092</v>
      </c>
      <c r="BN64" s="33">
        <f t="shared" si="137"/>
        <v>0.13596077496397807</v>
      </c>
      <c r="BO64" s="33">
        <f t="shared" si="137"/>
        <v>0.15023162001019572</v>
      </c>
      <c r="BP64" s="33">
        <f t="shared" ref="BP64:BQ64" si="138">BP51/BP48</f>
        <v>0.1431949226365786</v>
      </c>
      <c r="BQ64" s="33">
        <f t="shared" si="138"/>
        <v>0.14803705078850174</v>
      </c>
      <c r="CA64" s="33">
        <f t="shared" ref="CA64:CP64" si="139">CA51/CA48</f>
        <v>0.12020633377024227</v>
      </c>
      <c r="CB64" s="33">
        <f t="shared" si="139"/>
        <v>0.12830394597728589</v>
      </c>
      <c r="CC64" s="33">
        <f t="shared" si="139"/>
        <v>0.1361825616673262</v>
      </c>
      <c r="CD64" s="33">
        <f t="shared" si="139"/>
        <v>0.13212710962444885</v>
      </c>
      <c r="CE64" s="33">
        <f t="shared" si="139"/>
        <v>0.12855058628577604</v>
      </c>
      <c r="CF64" s="33">
        <f t="shared" si="139"/>
        <v>0.14896743988727443</v>
      </c>
      <c r="CG64" s="33">
        <f t="shared" si="139"/>
        <v>0.16378402165650963</v>
      </c>
      <c r="CH64" s="33">
        <f t="shared" si="139"/>
        <v>0.15451081176887629</v>
      </c>
      <c r="CI64" s="33">
        <f t="shared" si="139"/>
        <v>0.14997068242298497</v>
      </c>
      <c r="CJ64" s="33">
        <f t="shared" si="139"/>
        <v>0.15654989438601363</v>
      </c>
      <c r="CK64" s="33">
        <f t="shared" si="139"/>
        <v>0.16074683208016954</v>
      </c>
      <c r="CL64" s="33">
        <f t="shared" si="139"/>
        <v>0.15106258252203783</v>
      </c>
      <c r="CM64" s="33">
        <f t="shared" si="139"/>
        <v>0.12250569599863374</v>
      </c>
      <c r="CN64" s="33">
        <f t="shared" si="139"/>
        <v>0.13965690364734334</v>
      </c>
      <c r="CO64" s="33">
        <f t="shared" si="139"/>
        <v>0.14778102370247956</v>
      </c>
      <c r="CP64" s="33">
        <f t="shared" si="139"/>
        <v>0.14092418104211785</v>
      </c>
      <c r="CQ64" s="38">
        <v>0.14399999999999999</v>
      </c>
      <c r="CR64" s="38">
        <v>0.15</v>
      </c>
      <c r="CS64" s="38">
        <v>0.14749999999999999</v>
      </c>
      <c r="CT64" s="38">
        <v>0.14499999999999999</v>
      </c>
      <c r="CU64" s="38">
        <v>0.14249999999999999</v>
      </c>
      <c r="CV64" s="38">
        <v>0.14000000000000001</v>
      </c>
      <c r="CW64" s="38">
        <v>0.13500000000000001</v>
      </c>
      <c r="CX64" s="38">
        <v>0.13</v>
      </c>
      <c r="CY64" s="38">
        <v>0.125</v>
      </c>
      <c r="CZ64" s="38">
        <v>0.12</v>
      </c>
    </row>
    <row r="65" spans="2:104">
      <c r="B65" s="28" t="s">
        <v>2615</v>
      </c>
      <c r="C65" s="33">
        <f t="shared" ref="C65:AH65" si="140">C52/C48</f>
        <v>7.8780177890724265E-2</v>
      </c>
      <c r="D65" s="33">
        <f t="shared" si="140"/>
        <v>8.4917617237008872E-2</v>
      </c>
      <c r="E65" s="33">
        <f t="shared" si="140"/>
        <v>8.3767872161480239E-2</v>
      </c>
      <c r="F65" s="33">
        <f t="shared" si="140"/>
        <v>8.7353910698231951E-2</v>
      </c>
      <c r="G65" s="33">
        <f t="shared" si="140"/>
        <v>8.9594095940959406E-2</v>
      </c>
      <c r="H65" s="33">
        <f t="shared" si="140"/>
        <v>9.2228739002932547E-2</v>
      </c>
      <c r="I65" s="33">
        <f t="shared" si="140"/>
        <v>9.0721932473236344E-2</v>
      </c>
      <c r="J65" s="33">
        <f t="shared" si="140"/>
        <v>0.10687203791469194</v>
      </c>
      <c r="K65" s="33">
        <f t="shared" si="140"/>
        <v>0.17795918367346938</v>
      </c>
      <c r="L65" s="33">
        <f t="shared" si="140"/>
        <v>0.12087303345889652</v>
      </c>
      <c r="M65" s="33">
        <f t="shared" si="140"/>
        <v>0.12386831275720164</v>
      </c>
      <c r="N65" s="33">
        <f t="shared" si="140"/>
        <v>0.11980347694633409</v>
      </c>
      <c r="O65" s="33">
        <f t="shared" si="140"/>
        <v>0.11921089713480507</v>
      </c>
      <c r="P65" s="33">
        <f t="shared" si="140"/>
        <v>0.11967476920470907</v>
      </c>
      <c r="Q65" s="33">
        <f t="shared" si="140"/>
        <v>0.12853277209861697</v>
      </c>
      <c r="R65" s="33">
        <f t="shared" si="140"/>
        <v>0.10434698045317514</v>
      </c>
      <c r="S65" s="33">
        <f t="shared" si="140"/>
        <v>0.11080225465215042</v>
      </c>
      <c r="T65" s="33">
        <f t="shared" si="140"/>
        <v>0.12077515831235218</v>
      </c>
      <c r="U65" s="33">
        <f t="shared" si="140"/>
        <v>0.11836556638068925</v>
      </c>
      <c r="V65" s="33">
        <f t="shared" si="140"/>
        <v>0.12147450181447762</v>
      </c>
      <c r="W65" s="33">
        <f t="shared" si="140"/>
        <v>0.11212710765239949</v>
      </c>
      <c r="X65" s="33">
        <f t="shared" si="140"/>
        <v>0.12165465371356941</v>
      </c>
      <c r="Y65" s="33">
        <f t="shared" si="140"/>
        <v>0.12612721660715367</v>
      </c>
      <c r="Z65" s="33">
        <f t="shared" si="140"/>
        <v>0.13130420372313981</v>
      </c>
      <c r="AA65" s="33">
        <f t="shared" si="140"/>
        <v>0.11965465291459033</v>
      </c>
      <c r="AB65" s="33">
        <f t="shared" si="140"/>
        <v>0.1173351384893101</v>
      </c>
      <c r="AC65" s="33">
        <f t="shared" si="140"/>
        <v>0.11903614457831325</v>
      </c>
      <c r="AD65" s="33">
        <f t="shared" si="140"/>
        <v>0.1256036382390173</v>
      </c>
      <c r="AE65" s="33">
        <f t="shared" si="140"/>
        <v>0.11783580984351089</v>
      </c>
      <c r="AF65" s="33">
        <f t="shared" si="140"/>
        <v>0.11232558139534883</v>
      </c>
      <c r="AG65" s="33">
        <f t="shared" si="140"/>
        <v>0.11424880851632443</v>
      </c>
      <c r="AH65" s="33">
        <f t="shared" si="140"/>
        <v>0.11962860650705955</v>
      </c>
      <c r="AI65" s="33">
        <f t="shared" ref="AI65:BO65" si="141">AI52/AI48</f>
        <v>0.10682828282828283</v>
      </c>
      <c r="AJ65" s="33">
        <f t="shared" si="141"/>
        <v>0.21657054978854287</v>
      </c>
      <c r="AK65" s="33">
        <f t="shared" si="141"/>
        <v>0.10953478323491286</v>
      </c>
      <c r="AL65" s="33">
        <f t="shared" si="141"/>
        <v>0.13334158339263064</v>
      </c>
      <c r="AM65" s="33">
        <f t="shared" si="141"/>
        <v>0.11571309317408335</v>
      </c>
      <c r="AN65" s="33">
        <f t="shared" si="141"/>
        <v>0.27102918210490862</v>
      </c>
      <c r="AO65" s="33">
        <f t="shared" si="141"/>
        <v>0.11407824540604623</v>
      </c>
      <c r="AP65" s="33">
        <f t="shared" si="141"/>
        <v>0.12985029025358999</v>
      </c>
      <c r="AQ65" s="33">
        <f t="shared" si="141"/>
        <v>0.15415944302264784</v>
      </c>
      <c r="AR65" s="33">
        <f t="shared" si="141"/>
        <v>0.10815529991783072</v>
      </c>
      <c r="AS65" s="33">
        <f t="shared" si="141"/>
        <v>0.11380527914269488</v>
      </c>
      <c r="AT65" s="33">
        <f t="shared" si="141"/>
        <v>0.1245360824742268</v>
      </c>
      <c r="AU65" s="33">
        <f t="shared" si="141"/>
        <v>0.10933210233484779</v>
      </c>
      <c r="AV65" s="33">
        <f t="shared" si="141"/>
        <v>0.10186176462908322</v>
      </c>
      <c r="AW65" s="33">
        <f t="shared" si="141"/>
        <v>9.1633638706603432E-2</v>
      </c>
      <c r="AX65" s="33">
        <f t="shared" si="141"/>
        <v>9.3395198425252207E-2</v>
      </c>
      <c r="AY65" s="33">
        <f t="shared" si="141"/>
        <v>8.1642983693097582E-2</v>
      </c>
      <c r="AZ65" s="33">
        <f t="shared" si="141"/>
        <v>8.5261797026502911E-2</v>
      </c>
      <c r="BA65" s="33">
        <f t="shared" si="141"/>
        <v>8.4707761294880057E-2</v>
      </c>
      <c r="BB65" s="33">
        <f t="shared" si="141"/>
        <v>0.10094922004646532</v>
      </c>
      <c r="BC65" s="33">
        <f t="shared" si="141"/>
        <v>8.5647909896928442E-2</v>
      </c>
      <c r="BD65" s="33">
        <f t="shared" si="141"/>
        <v>9.514242663413934E-2</v>
      </c>
      <c r="BE65" s="33">
        <f t="shared" si="141"/>
        <v>0.10028657442250911</v>
      </c>
      <c r="BF65" s="33">
        <f t="shared" si="141"/>
        <v>9.4453503050704823E-2</v>
      </c>
      <c r="BG65" s="33">
        <f t="shared" si="141"/>
        <v>9.3613423703555104E-2</v>
      </c>
      <c r="BH65" s="33">
        <f t="shared" si="141"/>
        <v>9.0893249691705535E-2</v>
      </c>
      <c r="BI65" s="33">
        <f t="shared" si="141"/>
        <v>8.9760473576467215E-2</v>
      </c>
      <c r="BJ65" s="33">
        <f t="shared" si="141"/>
        <v>8.9433437608620089E-2</v>
      </c>
      <c r="BK65" s="33">
        <f t="shared" si="141"/>
        <v>7.9787432175716114E-2</v>
      </c>
      <c r="BL65" s="33">
        <f t="shared" si="141"/>
        <v>8.0149158622642852E-2</v>
      </c>
      <c r="BM65" s="33">
        <f t="shared" si="141"/>
        <v>8.1875651425205059E-2</v>
      </c>
      <c r="BN65" s="33">
        <f t="shared" si="141"/>
        <v>7.6325037058536938E-2</v>
      </c>
      <c r="BO65" s="33">
        <f t="shared" si="141"/>
        <v>6.8399937939136027E-2</v>
      </c>
      <c r="BP65" s="33">
        <f t="shared" ref="BP65:BQ65" si="142">BP52/BP48</f>
        <v>7.3640436387771194E-2</v>
      </c>
      <c r="BQ65" s="33">
        <f t="shared" si="142"/>
        <v>7.0398452308834736E-2</v>
      </c>
      <c r="CA65" s="33">
        <f t="shared" ref="CA65:CP65" si="143">CA52/CA48</f>
        <v>8.3886516426366756E-2</v>
      </c>
      <c r="CB65" s="33">
        <f t="shared" si="143"/>
        <v>9.5460591385014157E-2</v>
      </c>
      <c r="CC65" s="33">
        <f t="shared" si="143"/>
        <v>0.13425669436749768</v>
      </c>
      <c r="CD65" s="33">
        <f t="shared" si="143"/>
        <v>0.11870370772605834</v>
      </c>
      <c r="CE65" s="33">
        <f t="shared" si="143"/>
        <v>0.11804967668726021</v>
      </c>
      <c r="CF65" s="33">
        <f t="shared" si="143"/>
        <v>0.12319510310449841</v>
      </c>
      <c r="CG65" s="33">
        <f t="shared" si="143"/>
        <v>0.12064436117297203</v>
      </c>
      <c r="CH65" s="33">
        <f t="shared" si="143"/>
        <v>0.11614897199574618</v>
      </c>
      <c r="CI65" s="33">
        <f t="shared" si="143"/>
        <v>0.14098597266699742</v>
      </c>
      <c r="CJ65" s="33">
        <f t="shared" si="143"/>
        <v>0.1564402604901366</v>
      </c>
      <c r="CK65" s="33">
        <f t="shared" si="143"/>
        <v>0.12456056889723645</v>
      </c>
      <c r="CL65" s="33">
        <f t="shared" si="143"/>
        <v>9.8319700647027566E-2</v>
      </c>
      <c r="CM65" s="33">
        <f t="shared" si="143"/>
        <v>8.8931325857699015E-2</v>
      </c>
      <c r="CN65" s="33">
        <f t="shared" si="143"/>
        <v>9.3930758460733427E-2</v>
      </c>
      <c r="CO65" s="33">
        <f t="shared" si="143"/>
        <v>9.0818298340240869E-2</v>
      </c>
      <c r="CP65" s="33">
        <f t="shared" si="143"/>
        <v>7.94473427080893E-2</v>
      </c>
      <c r="CQ65" s="38">
        <v>7.0999999999999994E-2</v>
      </c>
      <c r="CR65" s="38">
        <v>7.0000000000000007E-2</v>
      </c>
      <c r="CS65" s="38">
        <v>6.9000000000000006E-2</v>
      </c>
      <c r="CT65" s="38">
        <v>6.7000000000000004E-2</v>
      </c>
      <c r="CU65" s="38">
        <v>6.5000000000000002E-2</v>
      </c>
      <c r="CV65" s="38">
        <v>6.4000000000000001E-2</v>
      </c>
      <c r="CW65" s="38">
        <v>6.3E-2</v>
      </c>
      <c r="CX65" s="38">
        <v>6.2E-2</v>
      </c>
      <c r="CY65" s="38">
        <v>6.0999999999999999E-2</v>
      </c>
      <c r="CZ65" s="38">
        <v>0.06</v>
      </c>
    </row>
    <row r="66" spans="2:104">
      <c r="B66" s="28" t="s">
        <v>2616</v>
      </c>
      <c r="C66" s="33">
        <f t="shared" ref="C66:AH66" si="144">C53/C48</f>
        <v>8.113995280450173E-2</v>
      </c>
      <c r="D66" s="33">
        <f t="shared" si="144"/>
        <v>6.5906210392902412E-2</v>
      </c>
      <c r="E66" s="33">
        <f t="shared" si="144"/>
        <v>6.5433137089991586E-2</v>
      </c>
      <c r="F66" s="33">
        <f t="shared" si="144"/>
        <v>7.0122864848666464E-2</v>
      </c>
      <c r="G66" s="33">
        <f t="shared" si="144"/>
        <v>6.051660516605166E-2</v>
      </c>
      <c r="H66" s="33">
        <f t="shared" si="144"/>
        <v>6.7595307917888564E-2</v>
      </c>
      <c r="I66" s="33">
        <f t="shared" si="144"/>
        <v>7.3016744441394457E-2</v>
      </c>
      <c r="J66" s="33">
        <f t="shared" si="144"/>
        <v>6.6232227488151663E-2</v>
      </c>
      <c r="K66" s="33">
        <f t="shared" si="144"/>
        <v>6.8921282798833819E-2</v>
      </c>
      <c r="L66" s="33">
        <f t="shared" si="144"/>
        <v>7.1792599157988038E-2</v>
      </c>
      <c r="M66" s="33">
        <f t="shared" si="144"/>
        <v>6.9547325102880656E-2</v>
      </c>
      <c r="N66" s="33">
        <f t="shared" si="144"/>
        <v>7.6436130007558584E-2</v>
      </c>
      <c r="O66" s="33">
        <f t="shared" si="144"/>
        <v>7.1113198684828557E-2</v>
      </c>
      <c r="P66" s="33">
        <f t="shared" si="144"/>
        <v>7.9783179469806051E-2</v>
      </c>
      <c r="Q66" s="33">
        <f t="shared" si="144"/>
        <v>7.6668671076368003E-2</v>
      </c>
      <c r="R66" s="33">
        <f t="shared" si="144"/>
        <v>7.4102888262180297E-2</v>
      </c>
      <c r="S66" s="33">
        <f t="shared" si="144"/>
        <v>7.837232646127712E-2</v>
      </c>
      <c r="T66" s="33">
        <f t="shared" si="144"/>
        <v>8.3772030212863349E-2</v>
      </c>
      <c r="U66" s="33">
        <f t="shared" si="144"/>
        <v>8.2521448305947362E-2</v>
      </c>
      <c r="V66" s="33">
        <f t="shared" si="144"/>
        <v>7.5380403641688423E-2</v>
      </c>
      <c r="W66" s="33">
        <f t="shared" si="144"/>
        <v>9.6562905317769135E-2</v>
      </c>
      <c r="X66" s="33">
        <f t="shared" si="144"/>
        <v>8.7997492948918829E-2</v>
      </c>
      <c r="Y66" s="33">
        <f t="shared" si="144"/>
        <v>8.2612116443745082E-2</v>
      </c>
      <c r="Z66" s="33">
        <f t="shared" si="144"/>
        <v>8.7996464674363367E-2</v>
      </c>
      <c r="AA66" s="33">
        <f t="shared" si="144"/>
        <v>9.4854560203963378E-2</v>
      </c>
      <c r="AB66" s="33">
        <f t="shared" si="144"/>
        <v>8.1796130196874831E-2</v>
      </c>
      <c r="AC66" s="33">
        <f t="shared" si="144"/>
        <v>7.90896921017403E-2</v>
      </c>
      <c r="AD66" s="33">
        <f t="shared" si="144"/>
        <v>7.3702470814384177E-2</v>
      </c>
      <c r="AE66" s="33">
        <f t="shared" si="144"/>
        <v>7.469023053759194E-2</v>
      </c>
      <c r="AF66" s="33">
        <f t="shared" si="144"/>
        <v>7.5534883720930229E-2</v>
      </c>
      <c r="AG66" s="33">
        <f t="shared" si="144"/>
        <v>8.1243597167164047E-2</v>
      </c>
      <c r="AH66" s="33">
        <f t="shared" si="144"/>
        <v>7.7655003069367706E-2</v>
      </c>
      <c r="AI66" s="33">
        <f t="shared" ref="AI66:BO66" si="145">AI53/AI48</f>
        <v>7.2767676767676773E-2</v>
      </c>
      <c r="AJ66" s="33">
        <f t="shared" si="145"/>
        <v>6.535947712418301E-2</v>
      </c>
      <c r="AK66" s="33">
        <f t="shared" si="145"/>
        <v>5.7431945844735703E-2</v>
      </c>
      <c r="AL66" s="33">
        <f t="shared" si="145"/>
        <v>5.3955387804349844E-2</v>
      </c>
      <c r="AM66" s="33">
        <f t="shared" si="145"/>
        <v>4.5045912797791049E-2</v>
      </c>
      <c r="AN66" s="33">
        <f t="shared" si="145"/>
        <v>5.4015984321891169E-2</v>
      </c>
      <c r="AO66" s="33">
        <f t="shared" si="145"/>
        <v>5.1956135151155901E-2</v>
      </c>
      <c r="AP66" s="33">
        <f t="shared" si="145"/>
        <v>5.0998064976066806E-2</v>
      </c>
      <c r="AQ66" s="33">
        <f t="shared" si="145"/>
        <v>5.7458928424007266E-2</v>
      </c>
      <c r="AR66" s="33">
        <f t="shared" si="145"/>
        <v>5.2459942481511916E-2</v>
      </c>
      <c r="AS66" s="33">
        <f t="shared" si="145"/>
        <v>6.3976888318230077E-2</v>
      </c>
      <c r="AT66" s="33">
        <f t="shared" si="145"/>
        <v>6.139989148128052E-2</v>
      </c>
      <c r="AU66" s="33">
        <f t="shared" si="145"/>
        <v>6.9972545494302582E-2</v>
      </c>
      <c r="AV66" s="33">
        <f t="shared" si="145"/>
        <v>6.7498759693970803E-2</v>
      </c>
      <c r="AW66" s="33">
        <f t="shared" si="145"/>
        <v>5.9688562579862693E-2</v>
      </c>
      <c r="AX66" s="33">
        <f t="shared" si="145"/>
        <v>4.975570318816127E-2</v>
      </c>
      <c r="AY66" s="33">
        <f t="shared" si="145"/>
        <v>5.0131973822178835E-2</v>
      </c>
      <c r="AZ66" s="33">
        <f t="shared" si="145"/>
        <v>5.3991596638655465E-2</v>
      </c>
      <c r="BA66" s="33">
        <f t="shared" si="145"/>
        <v>5.0001535673700054E-2</v>
      </c>
      <c r="BB66" s="33">
        <f t="shared" si="145"/>
        <v>5.4961832061068701E-2</v>
      </c>
      <c r="BC66" s="33">
        <f t="shared" si="145"/>
        <v>4.9609621972916143E-2</v>
      </c>
      <c r="BD66" s="33">
        <f t="shared" si="145"/>
        <v>5.2479012700007176E-2</v>
      </c>
      <c r="BE66" s="33">
        <f t="shared" si="145"/>
        <v>5.2061020089156487E-2</v>
      </c>
      <c r="BF66" s="33">
        <f t="shared" si="145"/>
        <v>6.7010309278350513E-2</v>
      </c>
      <c r="BG66" s="33">
        <f t="shared" si="145"/>
        <v>5.3863900153323686E-2</v>
      </c>
      <c r="BH66" s="33">
        <f t="shared" si="145"/>
        <v>4.6659696531017106E-2</v>
      </c>
      <c r="BI66" s="33">
        <f t="shared" si="145"/>
        <v>5.188217959918115E-2</v>
      </c>
      <c r="BJ66" s="33">
        <f t="shared" si="145"/>
        <v>6.0317460317460318E-2</v>
      </c>
      <c r="BK66" s="33">
        <f t="shared" si="145"/>
        <v>3.7571859595972139E-2</v>
      </c>
      <c r="BL66" s="33">
        <f t="shared" si="145"/>
        <v>3.7266054612824812E-2</v>
      </c>
      <c r="BM66" s="33">
        <f t="shared" si="145"/>
        <v>4.0773553269588071E-2</v>
      </c>
      <c r="BN66" s="33">
        <f t="shared" si="145"/>
        <v>4.5662337123842892E-2</v>
      </c>
      <c r="BO66" s="33">
        <f t="shared" si="145"/>
        <v>3.9220249573331561E-2</v>
      </c>
      <c r="BP66" s="33">
        <f t="shared" ref="BP66:BQ66" si="146">BP53/BP48</f>
        <v>5.401957937528519E-2</v>
      </c>
      <c r="BQ66" s="33">
        <f t="shared" si="146"/>
        <v>7.2235358489828622E-2</v>
      </c>
      <c r="CA66" s="33">
        <f t="shared" ref="CA66:CP66" si="147">CA53/CA48</f>
        <v>7.0525559172973665E-2</v>
      </c>
      <c r="CB66" s="33">
        <f t="shared" si="147"/>
        <v>6.6914498141263934E-2</v>
      </c>
      <c r="CC66" s="33">
        <f t="shared" si="147"/>
        <v>7.1863870201820335E-2</v>
      </c>
      <c r="CD66" s="33">
        <f t="shared" si="147"/>
        <v>7.5609809074914741E-2</v>
      </c>
      <c r="CE66" s="33">
        <f t="shared" si="147"/>
        <v>7.9828527170878433E-2</v>
      </c>
      <c r="CF66" s="33">
        <f t="shared" si="147"/>
        <v>8.8650171967091407E-2</v>
      </c>
      <c r="CG66" s="33">
        <f t="shared" si="147"/>
        <v>8.1825334382376089E-2</v>
      </c>
      <c r="CH66" s="33">
        <f t="shared" si="147"/>
        <v>7.7377259836937259E-2</v>
      </c>
      <c r="CI66" s="33">
        <f t="shared" si="147"/>
        <v>6.170222362545668E-2</v>
      </c>
      <c r="CJ66" s="33">
        <f t="shared" si="147"/>
        <v>5.0599697410447377E-2</v>
      </c>
      <c r="CK66" s="33">
        <f t="shared" si="147"/>
        <v>5.9008878207306451E-2</v>
      </c>
      <c r="CL66" s="33">
        <f t="shared" si="147"/>
        <v>6.0549946035381066E-2</v>
      </c>
      <c r="CM66" s="33">
        <f t="shared" si="147"/>
        <v>5.2438120301043716E-2</v>
      </c>
      <c r="CN66" s="33">
        <f t="shared" si="147"/>
        <v>5.5594054505084221E-2</v>
      </c>
      <c r="CO66" s="33">
        <f t="shared" si="147"/>
        <v>5.3433053345218189E-2</v>
      </c>
      <c r="CP66" s="33">
        <f t="shared" si="147"/>
        <v>4.0535058197007014E-2</v>
      </c>
      <c r="CQ66" s="38">
        <v>5.5E-2</v>
      </c>
      <c r="CR66" s="38">
        <v>4.7E-2</v>
      </c>
      <c r="CS66" s="38">
        <v>4.2999999999999997E-2</v>
      </c>
      <c r="CT66" s="38">
        <v>3.7999999999999999E-2</v>
      </c>
      <c r="CU66" s="38">
        <v>3.5000000000000003E-2</v>
      </c>
      <c r="CV66" s="38">
        <v>3.5000000000000003E-2</v>
      </c>
      <c r="CW66" s="38">
        <v>3.5000000000000003E-2</v>
      </c>
      <c r="CX66" s="38">
        <v>3.5000000000000003E-2</v>
      </c>
      <c r="CY66" s="38">
        <v>3.5000000000000003E-2</v>
      </c>
      <c r="CZ66" s="38">
        <v>3.5000000000000003E-2</v>
      </c>
    </row>
    <row r="67" spans="2:104">
      <c r="B67" s="29" t="s">
        <v>59</v>
      </c>
      <c r="C67" s="33">
        <f t="shared" ref="C67:AH67" si="148">C54/C48</f>
        <v>0.15992013069522598</v>
      </c>
      <c r="D67" s="33">
        <f t="shared" si="148"/>
        <v>0.15082382762991128</v>
      </c>
      <c r="E67" s="33">
        <f t="shared" si="148"/>
        <v>0.14920100925147184</v>
      </c>
      <c r="F67" s="33">
        <f t="shared" si="148"/>
        <v>0.1574767755468984</v>
      </c>
      <c r="G67" s="33">
        <f t="shared" si="148"/>
        <v>0.15011070110701108</v>
      </c>
      <c r="H67" s="33">
        <f t="shared" si="148"/>
        <v>0.15982404692082111</v>
      </c>
      <c r="I67" s="33">
        <f t="shared" si="148"/>
        <v>0.16373867691463079</v>
      </c>
      <c r="J67" s="33">
        <f t="shared" si="148"/>
        <v>0.1731042654028436</v>
      </c>
      <c r="K67" s="33">
        <f t="shared" si="148"/>
        <v>0.24688046647230322</v>
      </c>
      <c r="L67" s="33">
        <f t="shared" si="148"/>
        <v>0.19266563261688455</v>
      </c>
      <c r="M67" s="33">
        <f t="shared" si="148"/>
        <v>0.19341563786008231</v>
      </c>
      <c r="N67" s="33">
        <f t="shared" si="148"/>
        <v>0.19623960695389267</v>
      </c>
      <c r="O67" s="33">
        <f t="shared" si="148"/>
        <v>0.19032409581963364</v>
      </c>
      <c r="P67" s="33">
        <f t="shared" si="148"/>
        <v>0.19945794867451511</v>
      </c>
      <c r="Q67" s="33">
        <f t="shared" si="148"/>
        <v>0.20520144317498495</v>
      </c>
      <c r="R67" s="33">
        <f t="shared" si="148"/>
        <v>0.17844986871535545</v>
      </c>
      <c r="S67" s="33">
        <f t="shared" si="148"/>
        <v>0.18917458111342753</v>
      </c>
      <c r="T67" s="33">
        <f t="shared" si="148"/>
        <v>0.20454718852521553</v>
      </c>
      <c r="U67" s="33">
        <f t="shared" si="148"/>
        <v>0.20088701468663661</v>
      </c>
      <c r="V67" s="33">
        <f t="shared" si="148"/>
        <v>0.19685490545616605</v>
      </c>
      <c r="W67" s="33">
        <f t="shared" si="148"/>
        <v>0.20869001297016862</v>
      </c>
      <c r="X67" s="33">
        <f t="shared" si="148"/>
        <v>0.20965214666248824</v>
      </c>
      <c r="Y67" s="33">
        <f t="shared" si="148"/>
        <v>0.20873933305089876</v>
      </c>
      <c r="Z67" s="33">
        <f t="shared" si="148"/>
        <v>0.21930066839750317</v>
      </c>
      <c r="AA67" s="33">
        <f t="shared" si="148"/>
        <v>0.21450921311855373</v>
      </c>
      <c r="AB67" s="33">
        <f t="shared" si="148"/>
        <v>0.19913126868618491</v>
      </c>
      <c r="AC67" s="33">
        <f t="shared" si="148"/>
        <v>0.19812583668005354</v>
      </c>
      <c r="AD67" s="33">
        <f t="shared" si="148"/>
        <v>0.19930610905340146</v>
      </c>
      <c r="AE67" s="33">
        <f t="shared" si="148"/>
        <v>0.19252604038110283</v>
      </c>
      <c r="AF67" s="33">
        <f t="shared" si="148"/>
        <v>0.18786046511627907</v>
      </c>
      <c r="AG67" s="33">
        <f t="shared" si="148"/>
        <v>0.1954924056834885</v>
      </c>
      <c r="AH67" s="33">
        <f t="shared" si="148"/>
        <v>0.19728360957642727</v>
      </c>
      <c r="AI67" s="33">
        <f t="shared" ref="AI67:BO67" si="149">AI54/AI48</f>
        <v>0.17959595959595959</v>
      </c>
      <c r="AJ67" s="33">
        <f t="shared" si="149"/>
        <v>0.2819300269127259</v>
      </c>
      <c r="AK67" s="33">
        <f t="shared" si="149"/>
        <v>0.16696672907964857</v>
      </c>
      <c r="AL67" s="33">
        <f t="shared" si="149"/>
        <v>0.18729697119698047</v>
      </c>
      <c r="AM67" s="33">
        <f t="shared" si="149"/>
        <v>0.1607590059718744</v>
      </c>
      <c r="AN67" s="33">
        <f t="shared" si="149"/>
        <v>0.32504516642679976</v>
      </c>
      <c r="AO67" s="33">
        <f t="shared" si="149"/>
        <v>0.16603438055720213</v>
      </c>
      <c r="AP67" s="33">
        <f t="shared" si="149"/>
        <v>0.18084835522965678</v>
      </c>
      <c r="AQ67" s="33">
        <f t="shared" si="149"/>
        <v>0.2116183714466551</v>
      </c>
      <c r="AR67" s="33">
        <f t="shared" si="149"/>
        <v>0.16061524239934263</v>
      </c>
      <c r="AS67" s="33">
        <f t="shared" si="149"/>
        <v>0.17778216746092496</v>
      </c>
      <c r="AT67" s="33">
        <f t="shared" si="149"/>
        <v>0.18593597395550732</v>
      </c>
      <c r="AU67" s="33">
        <f t="shared" si="149"/>
        <v>0.17930464782915037</v>
      </c>
      <c r="AV67" s="33">
        <f t="shared" si="149"/>
        <v>0.16936052432305401</v>
      </c>
      <c r="AW67" s="33">
        <f t="shared" si="149"/>
        <v>0.15132220128646612</v>
      </c>
      <c r="AX67" s="33">
        <f t="shared" si="149"/>
        <v>0.14315090161341348</v>
      </c>
      <c r="AY67" s="33">
        <f t="shared" si="149"/>
        <v>0.13177495751527643</v>
      </c>
      <c r="AZ67" s="33">
        <f t="shared" si="149"/>
        <v>0.13925339366515838</v>
      </c>
      <c r="BA67" s="33">
        <f t="shared" si="149"/>
        <v>0.13470929696858011</v>
      </c>
      <c r="BB67" s="33">
        <f t="shared" si="149"/>
        <v>0.15591105210753403</v>
      </c>
      <c r="BC67" s="33">
        <f t="shared" si="149"/>
        <v>0.13525753186984457</v>
      </c>
      <c r="BD67" s="33">
        <f t="shared" si="149"/>
        <v>0.14762143933414651</v>
      </c>
      <c r="BE67" s="33">
        <f t="shared" si="149"/>
        <v>0.1523475945116656</v>
      </c>
      <c r="BF67" s="33">
        <f t="shared" si="149"/>
        <v>0.16146381232905532</v>
      </c>
      <c r="BG67" s="33">
        <f t="shared" si="149"/>
        <v>0.14747732385687878</v>
      </c>
      <c r="BH67" s="33">
        <f t="shared" si="149"/>
        <v>0.13755294622272266</v>
      </c>
      <c r="BI67" s="33">
        <f t="shared" si="149"/>
        <v>0.14164265317564836</v>
      </c>
      <c r="BJ67" s="33">
        <f t="shared" si="149"/>
        <v>0.1497508979260804</v>
      </c>
      <c r="BK67" s="33">
        <f t="shared" si="149"/>
        <v>0.11735929177168825</v>
      </c>
      <c r="BL67" s="33">
        <f t="shared" si="149"/>
        <v>0.11741521323546765</v>
      </c>
      <c r="BM67" s="33">
        <f t="shared" si="149"/>
        <v>0.12264920469479312</v>
      </c>
      <c r="BN67" s="33">
        <f t="shared" si="149"/>
        <v>0.12198737418237983</v>
      </c>
      <c r="BO67" s="33">
        <f t="shared" si="149"/>
        <v>0.10762018751246759</v>
      </c>
      <c r="BP67" s="33">
        <f t="shared" ref="BP67:BQ67" si="150">BP54/BP48</f>
        <v>0.12766001576305638</v>
      </c>
      <c r="BQ67" s="33">
        <f t="shared" si="150"/>
        <v>0.14263381079866336</v>
      </c>
      <c r="CA67" s="33">
        <f t="shared" ref="CA67:CZ67" si="151">CA54/CA48</f>
        <v>0.15441207559934042</v>
      </c>
      <c r="CB67" s="33">
        <f t="shared" si="151"/>
        <v>0.1623750895262781</v>
      </c>
      <c r="CC67" s="33">
        <f t="shared" si="151"/>
        <v>0.20612056456931804</v>
      </c>
      <c r="CD67" s="33">
        <f t="shared" si="151"/>
        <v>0.19431351680097309</v>
      </c>
      <c r="CE67" s="33">
        <f t="shared" si="151"/>
        <v>0.19787820385813865</v>
      </c>
      <c r="CF67" s="33">
        <f t="shared" si="151"/>
        <v>0.21184527507158982</v>
      </c>
      <c r="CG67" s="33">
        <f t="shared" si="151"/>
        <v>0.20246969555534811</v>
      </c>
      <c r="CH67" s="33">
        <f t="shared" si="151"/>
        <v>0.19352623183268344</v>
      </c>
      <c r="CI67" s="33">
        <f t="shared" si="151"/>
        <v>0.2026881962924541</v>
      </c>
      <c r="CJ67" s="33">
        <f t="shared" si="151"/>
        <v>0.20703995790058399</v>
      </c>
      <c r="CK67" s="33">
        <f t="shared" si="151"/>
        <v>0.1835694471045429</v>
      </c>
      <c r="CL67" s="33">
        <f t="shared" si="151"/>
        <v>0.15886964668240863</v>
      </c>
      <c r="CM67" s="33">
        <f t="shared" si="151"/>
        <v>0.14136944615874272</v>
      </c>
      <c r="CN67" s="33">
        <f t="shared" si="151"/>
        <v>0.14952481296581766</v>
      </c>
      <c r="CO67" s="33">
        <f t="shared" si="151"/>
        <v>0.14425135168545905</v>
      </c>
      <c r="CP67" s="33">
        <f t="shared" si="151"/>
        <v>0.11998240090509631</v>
      </c>
      <c r="CQ67" s="38">
        <v>0.123</v>
      </c>
      <c r="CR67" s="38">
        <v>0.11799999999999999</v>
      </c>
      <c r="CS67" s="38">
        <v>0.115</v>
      </c>
      <c r="CT67" s="38">
        <v>0.11</v>
      </c>
      <c r="CU67" s="38">
        <v>0.105</v>
      </c>
      <c r="CV67" s="38">
        <v>0.1</v>
      </c>
      <c r="CW67" s="38">
        <f t="shared" si="151"/>
        <v>9.799999999999999E-2</v>
      </c>
      <c r="CX67" s="38">
        <f t="shared" si="151"/>
        <v>9.7000000000000003E-2</v>
      </c>
      <c r="CY67" s="38">
        <f t="shared" si="151"/>
        <v>9.5999999999999988E-2</v>
      </c>
      <c r="CZ67" s="38">
        <f t="shared" si="151"/>
        <v>9.5000000000000001E-2</v>
      </c>
    </row>
    <row r="68" spans="2:104">
      <c r="B68" s="29" t="s">
        <v>60</v>
      </c>
      <c r="C68" s="33">
        <f t="shared" ref="C68:AH68" si="152">C55/C48</f>
        <v>0.34198584135051735</v>
      </c>
      <c r="D68" s="33">
        <f t="shared" si="152"/>
        <v>0.33930834691290968</v>
      </c>
      <c r="E68" s="33">
        <f t="shared" si="152"/>
        <v>0.34886459209419679</v>
      </c>
      <c r="F68" s="33">
        <f t="shared" si="152"/>
        <v>0.37159124962541207</v>
      </c>
      <c r="G68" s="33">
        <f t="shared" si="152"/>
        <v>0.36723247232472322</v>
      </c>
      <c r="H68" s="33">
        <f t="shared" si="152"/>
        <v>0.34677419354838712</v>
      </c>
      <c r="I68" s="33">
        <f t="shared" si="152"/>
        <v>0.34957452648915727</v>
      </c>
      <c r="J68" s="33">
        <f t="shared" si="152"/>
        <v>0.35319905213270142</v>
      </c>
      <c r="K68" s="33">
        <f t="shared" si="152"/>
        <v>0.26775510204081632</v>
      </c>
      <c r="L68" s="33">
        <f t="shared" si="152"/>
        <v>0.31918900952803014</v>
      </c>
      <c r="M68" s="33">
        <f t="shared" si="152"/>
        <v>0.31460905349794238</v>
      </c>
      <c r="N68" s="33">
        <f t="shared" si="152"/>
        <v>0.33134920634920634</v>
      </c>
      <c r="O68" s="33">
        <f t="shared" si="152"/>
        <v>0.3183654297792391</v>
      </c>
      <c r="P68" s="33">
        <f t="shared" si="152"/>
        <v>0.27415939696790037</v>
      </c>
      <c r="Q68" s="33">
        <f t="shared" si="152"/>
        <v>0.20595309681298857</v>
      </c>
      <c r="R68" s="33">
        <f t="shared" si="152"/>
        <v>0.43450354954779735</v>
      </c>
      <c r="S68" s="33">
        <f t="shared" si="152"/>
        <v>0.28939850204617407</v>
      </c>
      <c r="T68" s="33">
        <f t="shared" si="152"/>
        <v>0.26436255436026551</v>
      </c>
      <c r="U68" s="33">
        <f t="shared" si="152"/>
        <v>0.27344772429838593</v>
      </c>
      <c r="V68" s="33">
        <f t="shared" si="152"/>
        <v>0.28197618896033616</v>
      </c>
      <c r="W68" s="33">
        <f t="shared" si="152"/>
        <v>0.26686121919584954</v>
      </c>
      <c r="X68" s="33">
        <f t="shared" si="152"/>
        <v>0.26687558759009716</v>
      </c>
      <c r="Y68" s="33">
        <f t="shared" si="152"/>
        <v>0.22538279973370454</v>
      </c>
      <c r="Z68" s="33">
        <f t="shared" si="152"/>
        <v>0.24299839805557091</v>
      </c>
      <c r="AA68" s="33">
        <f t="shared" si="152"/>
        <v>0.25767759879476188</v>
      </c>
      <c r="AB68" s="33">
        <f t="shared" si="152"/>
        <v>0.2721836746206352</v>
      </c>
      <c r="AC68" s="33">
        <f t="shared" si="152"/>
        <v>0.25210174029451138</v>
      </c>
      <c r="AD68" s="33">
        <f t="shared" si="152"/>
        <v>0.25223873599324864</v>
      </c>
      <c r="AE68" s="33">
        <f t="shared" si="152"/>
        <v>0.26371130967073109</v>
      </c>
      <c r="AF68" s="33">
        <f t="shared" si="152"/>
        <v>0.27758139534883719</v>
      </c>
      <c r="AG68" s="33">
        <f t="shared" si="152"/>
        <v>0.25687051801701483</v>
      </c>
      <c r="AH68" s="33">
        <f t="shared" si="152"/>
        <v>0.25471915285451197</v>
      </c>
      <c r="AI68" s="33">
        <f t="shared" ref="AI68:BO68" si="153">AI55/AI48</f>
        <v>0.26537373737373737</v>
      </c>
      <c r="AJ68" s="33">
        <f t="shared" si="153"/>
        <v>0.15886197616301423</v>
      </c>
      <c r="AK68" s="33">
        <f t="shared" si="153"/>
        <v>0.28021028373901774</v>
      </c>
      <c r="AL68" s="33">
        <f t="shared" si="153"/>
        <v>0.23809671132011262</v>
      </c>
      <c r="AM68" s="33">
        <f t="shared" si="153"/>
        <v>0.24507159827907277</v>
      </c>
      <c r="AN68" s="33">
        <f t="shared" si="153"/>
        <v>9.3241877698502618E-2</v>
      </c>
      <c r="AO68" s="33">
        <f t="shared" si="153"/>
        <v>0.25563129816241847</v>
      </c>
      <c r="AP68" s="33">
        <f t="shared" si="153"/>
        <v>0.20931357572054179</v>
      </c>
      <c r="AQ68" s="33">
        <f t="shared" si="153"/>
        <v>0.18184319876716476</v>
      </c>
      <c r="AR68" s="33">
        <f t="shared" si="153"/>
        <v>0.23572308956450289</v>
      </c>
      <c r="AS68" s="33">
        <f t="shared" si="153"/>
        <v>0.22659818760957059</v>
      </c>
      <c r="AT68" s="33">
        <f t="shared" si="153"/>
        <v>0.20110689093868692</v>
      </c>
      <c r="AU68" s="33">
        <f t="shared" si="153"/>
        <v>0.1938093734055735</v>
      </c>
      <c r="AV68" s="33">
        <f t="shared" si="153"/>
        <v>0.1666710186176463</v>
      </c>
      <c r="AW68" s="33">
        <f t="shared" si="153"/>
        <v>0.24284755159941956</v>
      </c>
      <c r="AX68" s="33">
        <f t="shared" si="153"/>
        <v>0.27507118000632713</v>
      </c>
      <c r="AY68" s="33">
        <f t="shared" si="153"/>
        <v>0.29715804317171057</v>
      </c>
      <c r="AZ68" s="33">
        <f t="shared" si="153"/>
        <v>0.312879767291532</v>
      </c>
      <c r="BA68" s="33">
        <f t="shared" si="153"/>
        <v>0.32296753585798088</v>
      </c>
      <c r="BB68" s="33">
        <f t="shared" si="153"/>
        <v>0.29054098904746101</v>
      </c>
      <c r="BC68" s="33">
        <f t="shared" si="153"/>
        <v>0.29545220626075192</v>
      </c>
      <c r="BD68" s="33">
        <f t="shared" si="153"/>
        <v>0.279156202913109</v>
      </c>
      <c r="BE68" s="33">
        <f t="shared" si="153"/>
        <v>0.24800266311584554</v>
      </c>
      <c r="BF68" s="33">
        <f t="shared" si="153"/>
        <v>0.23879654954765411</v>
      </c>
      <c r="BG68" s="33">
        <f t="shared" si="153"/>
        <v>0.24954504420594092</v>
      </c>
      <c r="BH68" s="33">
        <f t="shared" si="153"/>
        <v>0.29271888906761029</v>
      </c>
      <c r="BI68" s="33">
        <f t="shared" si="153"/>
        <v>0.27829136948613303</v>
      </c>
      <c r="BJ68" s="33">
        <f t="shared" si="153"/>
        <v>0.27455683003128256</v>
      </c>
      <c r="BK68" s="33">
        <f t="shared" si="153"/>
        <v>0.31626913669154072</v>
      </c>
      <c r="BL68" s="33">
        <f t="shared" si="153"/>
        <v>0.32362936914398999</v>
      </c>
      <c r="BM68" s="33">
        <f t="shared" si="153"/>
        <v>0.32311823084243441</v>
      </c>
      <c r="BN68" s="33">
        <f t="shared" si="153"/>
        <v>0.32105650519856122</v>
      </c>
      <c r="BO68" s="33">
        <f t="shared" si="153"/>
        <v>0.33918478622248821</v>
      </c>
      <c r="BP68" s="33">
        <f t="shared" ref="BP68:BQ68" si="154">BP55/BP48</f>
        <v>0.32429377359273243</v>
      </c>
      <c r="BQ68" s="33">
        <f t="shared" si="154"/>
        <v>0.30512184159615424</v>
      </c>
      <c r="CA68" s="33">
        <f t="shared" ref="CA68:CZ68" si="155">CA55/CA48</f>
        <v>0.35144391357659294</v>
      </c>
      <c r="CB68" s="33">
        <f t="shared" si="155"/>
        <v>0.35404658776985776</v>
      </c>
      <c r="CC68" s="33">
        <f t="shared" si="155"/>
        <v>0.30977443609022559</v>
      </c>
      <c r="CD68" s="33">
        <f t="shared" si="155"/>
        <v>0.30048437194552446</v>
      </c>
      <c r="CE68" s="33">
        <f t="shared" si="155"/>
        <v>0.27743655325203986</v>
      </c>
      <c r="CF68" s="33">
        <f t="shared" si="155"/>
        <v>0.24993560703625703</v>
      </c>
      <c r="CG68" s="33">
        <f t="shared" si="155"/>
        <v>0.25817119844243824</v>
      </c>
      <c r="CH68" s="33">
        <f t="shared" si="155"/>
        <v>0.26271712158808935</v>
      </c>
      <c r="CI68" s="33">
        <f t="shared" si="155"/>
        <v>0.23614631726128726</v>
      </c>
      <c r="CJ68" s="33">
        <f t="shared" si="155"/>
        <v>0.20117089000796673</v>
      </c>
      <c r="CK68" s="33">
        <f t="shared" si="155"/>
        <v>0.21148915400631421</v>
      </c>
      <c r="CL68" s="33">
        <f t="shared" si="155"/>
        <v>0.22585151785763202</v>
      </c>
      <c r="CM68" s="33">
        <f t="shared" si="155"/>
        <v>0.3055228868524319</v>
      </c>
      <c r="CN68" s="33">
        <f t="shared" si="155"/>
        <v>0.26461270842467011</v>
      </c>
      <c r="CO68" s="33">
        <f t="shared" si="155"/>
        <v>0.27421810445226646</v>
      </c>
      <c r="CP68" s="33">
        <f t="shared" si="155"/>
        <v>0.32109777211457696</v>
      </c>
      <c r="CQ68" s="38">
        <f t="shared" si="155"/>
        <v>0.32950000000000007</v>
      </c>
      <c r="CR68" s="38">
        <f t="shared" si="155"/>
        <v>0.33599999999999997</v>
      </c>
      <c r="CS68" s="38">
        <f t="shared" si="155"/>
        <v>0.35549999999999998</v>
      </c>
      <c r="CT68" s="38">
        <f t="shared" si="155"/>
        <v>0.37000000000000005</v>
      </c>
      <c r="CU68" s="38">
        <f t="shared" si="155"/>
        <v>0.38249999999999995</v>
      </c>
      <c r="CV68" s="38">
        <f t="shared" si="155"/>
        <v>0.39099999999999996</v>
      </c>
      <c r="CW68" s="38">
        <f t="shared" si="155"/>
        <v>0.40200000000000002</v>
      </c>
      <c r="CX68" s="38">
        <f t="shared" si="155"/>
        <v>0.41300000000000003</v>
      </c>
      <c r="CY68" s="38">
        <f t="shared" si="155"/>
        <v>0.42150000000000004</v>
      </c>
      <c r="CZ68" s="38">
        <f t="shared" si="155"/>
        <v>0.4300000000000001</v>
      </c>
    </row>
    <row r="69" spans="2:104">
      <c r="B69" s="29" t="s">
        <v>61</v>
      </c>
      <c r="C69" s="33">
        <f t="shared" ref="C69:AH69" si="156">C58/C57</f>
        <v>0.24708994708994708</v>
      </c>
      <c r="D69" s="33">
        <f t="shared" si="156"/>
        <v>0.19989224137931033</v>
      </c>
      <c r="E69" s="33">
        <f t="shared" si="156"/>
        <v>0.20706337687469764</v>
      </c>
      <c r="F69" s="33">
        <f t="shared" si="156"/>
        <v>0.23169781931464176</v>
      </c>
      <c r="G69" s="33">
        <f t="shared" si="156"/>
        <v>0.21987230646448525</v>
      </c>
      <c r="H69" s="33">
        <f t="shared" si="156"/>
        <v>0.24404272801972063</v>
      </c>
      <c r="I69" s="33">
        <f t="shared" si="156"/>
        <v>0.20154753131908623</v>
      </c>
      <c r="J69" s="33">
        <f t="shared" si="156"/>
        <v>0.19064290260980268</v>
      </c>
      <c r="K69" s="33">
        <f t="shared" si="156"/>
        <v>0.24832775919732442</v>
      </c>
      <c r="L69" s="33">
        <f t="shared" si="156"/>
        <v>0.18800648298217179</v>
      </c>
      <c r="M69" s="33">
        <f t="shared" si="156"/>
        <v>0.18779761904761905</v>
      </c>
      <c r="N69" s="33">
        <f t="shared" si="156"/>
        <v>0.22470621954714817</v>
      </c>
      <c r="O69" s="33">
        <f t="shared" si="156"/>
        <v>0.18476727785613539</v>
      </c>
      <c r="P69" s="33">
        <f t="shared" si="156"/>
        <v>0.18825214899713466</v>
      </c>
      <c r="Q69" s="33">
        <f t="shared" si="156"/>
        <v>0.23065953654188948</v>
      </c>
      <c r="R69" s="33">
        <f t="shared" si="156"/>
        <v>0.2067401166558652</v>
      </c>
      <c r="S69" s="33">
        <f t="shared" si="156"/>
        <v>9.1190108191653782E-2</v>
      </c>
      <c r="T69" s="33">
        <f t="shared" si="156"/>
        <v>0.25047284517697921</v>
      </c>
      <c r="U69" s="33">
        <f t="shared" si="156"/>
        <v>0.16211920529801324</v>
      </c>
      <c r="V69" s="33">
        <f t="shared" si="156"/>
        <v>0.18630257652499449</v>
      </c>
      <c r="W69" s="33">
        <f t="shared" si="156"/>
        <v>0.1838103756708408</v>
      </c>
      <c r="X69" s="33">
        <f t="shared" si="156"/>
        <v>0.22348398818987053</v>
      </c>
      <c r="Y69" s="33">
        <f t="shared" si="156"/>
        <v>0.24189784806844697</v>
      </c>
      <c r="Z69" s="33">
        <f t="shared" si="156"/>
        <v>0.19880715705765409</v>
      </c>
      <c r="AA69" s="33">
        <f t="shared" si="156"/>
        <v>0.23653344917463076</v>
      </c>
      <c r="AB69" s="33">
        <f t="shared" si="156"/>
        <v>0.20682001614205003</v>
      </c>
      <c r="AC69" s="33">
        <f t="shared" si="156"/>
        <v>0.18646493559599264</v>
      </c>
      <c r="AD69" s="33">
        <f t="shared" si="156"/>
        <v>5.326923076923077E-2</v>
      </c>
      <c r="AE69" s="33">
        <f t="shared" si="156"/>
        <v>0.17976213686878534</v>
      </c>
      <c r="AF69" s="33">
        <f t="shared" si="156"/>
        <v>0.20297434221277988</v>
      </c>
      <c r="AG69" s="33">
        <f t="shared" si="156"/>
        <v>0.16277915632754342</v>
      </c>
      <c r="AH69" s="33">
        <f t="shared" si="156"/>
        <v>0.22225463030479803</v>
      </c>
      <c r="AI69" s="33">
        <f t="shared" ref="AI69:BO69" si="157">AI58/AI57</f>
        <v>0.20428215280832968</v>
      </c>
      <c r="AJ69" s="33">
        <f t="shared" si="157"/>
        <v>0.19488233950194198</v>
      </c>
      <c r="AK69" s="33">
        <f t="shared" si="157"/>
        <v>0.15628524877804237</v>
      </c>
      <c r="AL69" s="33">
        <f t="shared" si="157"/>
        <v>1.3766525318034422</v>
      </c>
      <c r="AM69" s="33">
        <f t="shared" si="157"/>
        <v>0.10831831546998008</v>
      </c>
      <c r="AN69" s="33">
        <f t="shared" si="157"/>
        <v>0.24199288256227758</v>
      </c>
      <c r="AO69" s="33">
        <f t="shared" si="157"/>
        <v>8.8366557572151144E-2</v>
      </c>
      <c r="AP69" s="33">
        <f t="shared" si="157"/>
        <v>0.11159650516282764</v>
      </c>
      <c r="AQ69" s="33">
        <f t="shared" si="157"/>
        <v>0.18278909894426712</v>
      </c>
      <c r="AR69" s="33">
        <f t="shared" si="157"/>
        <v>0.18111467852144564</v>
      </c>
      <c r="AS69" s="33">
        <f t="shared" si="157"/>
        <v>0.1808066759388039</v>
      </c>
      <c r="AT69" s="33">
        <f t="shared" si="157"/>
        <v>3.0829596412556052E-3</v>
      </c>
      <c r="AU69" s="33">
        <f t="shared" si="157"/>
        <v>0.11873146835116669</v>
      </c>
      <c r="AV69" s="33">
        <f t="shared" si="157"/>
        <v>0.15923643832306392</v>
      </c>
      <c r="AW69" s="33">
        <f t="shared" si="157"/>
        <v>0.15809566584325174</v>
      </c>
      <c r="AX69" s="33">
        <f t="shared" si="157"/>
        <v>0.18524265610787094</v>
      </c>
      <c r="AY69" s="33">
        <f t="shared" si="157"/>
        <v>0.15754357938260583</v>
      </c>
      <c r="AZ69" s="33">
        <f t="shared" si="157"/>
        <v>0.15738003183989083</v>
      </c>
      <c r="BA69" s="33">
        <f t="shared" si="157"/>
        <v>0.17898022892819979</v>
      </c>
      <c r="BB69" s="33">
        <f t="shared" si="157"/>
        <v>0.15408573067781328</v>
      </c>
      <c r="BC69" s="33">
        <f t="shared" si="157"/>
        <v>0.13193197422625963</v>
      </c>
      <c r="BD69" s="33">
        <f t="shared" si="157"/>
        <v>0.15840959293152415</v>
      </c>
      <c r="BE69" s="33">
        <f t="shared" si="157"/>
        <v>0.14310355448777182</v>
      </c>
      <c r="BF69" s="33">
        <f t="shared" si="157"/>
        <v>0.20545868081880211</v>
      </c>
      <c r="BG69" s="33">
        <f t="shared" si="157"/>
        <v>0.17324910738808019</v>
      </c>
      <c r="BH69" s="33">
        <f t="shared" si="157"/>
        <v>0.16139341642697347</v>
      </c>
      <c r="BI69" s="33">
        <f t="shared" si="157"/>
        <v>7.1142142756050381E-2</v>
      </c>
      <c r="BJ69" s="33">
        <f t="shared" si="157"/>
        <v>0.15258889070948714</v>
      </c>
      <c r="BK69" s="33">
        <f t="shared" si="157"/>
        <v>0.16432986049796927</v>
      </c>
      <c r="BL69" s="33">
        <f t="shared" si="157"/>
        <v>0.14271714275343908</v>
      </c>
      <c r="BM69" s="33">
        <f t="shared" si="157"/>
        <v>0.17047246577934777</v>
      </c>
      <c r="BN69" s="33">
        <f t="shared" si="157"/>
        <v>0.17699965884067859</v>
      </c>
      <c r="BO69" s="33">
        <f t="shared" si="157"/>
        <v>0.173466701763622</v>
      </c>
      <c r="BP69" s="33">
        <f t="shared" ref="BP69:BQ69" si="158">BP58/BP57</f>
        <v>0.16906845843279403</v>
      </c>
      <c r="BQ69" s="33">
        <f t="shared" si="158"/>
        <v>0.20478777820719757</v>
      </c>
      <c r="CA69" s="33">
        <f t="shared" ref="CA69:CP69" si="159">CA58/CA57</f>
        <v>0.22204987471662094</v>
      </c>
      <c r="CB69" s="33">
        <f t="shared" si="159"/>
        <v>0.21220822526861802</v>
      </c>
      <c r="CC69" s="33">
        <f t="shared" si="159"/>
        <v>0.2100438098328736</v>
      </c>
      <c r="CD69" s="33">
        <f t="shared" si="159"/>
        <v>0.20153431474186193</v>
      </c>
      <c r="CE69" s="33">
        <f t="shared" si="159"/>
        <v>0.17227498584816656</v>
      </c>
      <c r="CF69" s="33">
        <f t="shared" si="159"/>
        <v>0.21084651486181122</v>
      </c>
      <c r="CG69" s="33">
        <f t="shared" si="159"/>
        <v>0.16808304920869166</v>
      </c>
      <c r="CH69" s="33">
        <f t="shared" si="159"/>
        <v>0.19345755693581781</v>
      </c>
      <c r="CI69" s="33">
        <f t="shared" si="159"/>
        <v>0.53436546169970212</v>
      </c>
      <c r="CJ69" s="33">
        <f t="shared" si="159"/>
        <v>0.1196402486179933</v>
      </c>
      <c r="CK69" s="33">
        <f t="shared" si="159"/>
        <v>0.13329968454258675</v>
      </c>
      <c r="CL69" s="33">
        <f t="shared" si="159"/>
        <v>0.16249324071378063</v>
      </c>
      <c r="CM69" s="33">
        <f t="shared" si="159"/>
        <v>0.16202305640663919</v>
      </c>
      <c r="CN69" s="33">
        <f t="shared" si="159"/>
        <v>0.1592081650964558</v>
      </c>
      <c r="CO69" s="33">
        <f t="shared" si="159"/>
        <v>0.13908559562280529</v>
      </c>
      <c r="CP69" s="33">
        <f t="shared" si="159"/>
        <v>0.16439510912657013</v>
      </c>
      <c r="CQ69" s="38">
        <v>0.16800000000000001</v>
      </c>
      <c r="CR69" s="38">
        <v>0.18</v>
      </c>
      <c r="CS69" s="38">
        <v>0.18</v>
      </c>
      <c r="CT69" s="38">
        <v>0.18</v>
      </c>
      <c r="CU69" s="38">
        <v>0.18</v>
      </c>
      <c r="CV69" s="38">
        <v>0.18</v>
      </c>
      <c r="CW69" s="38">
        <v>0.18</v>
      </c>
      <c r="CX69" s="38">
        <v>0.18</v>
      </c>
      <c r="CY69" s="38">
        <v>0.18</v>
      </c>
      <c r="CZ69" s="38">
        <v>0.18</v>
      </c>
    </row>
    <row r="70" spans="2:104">
      <c r="B70" s="29" t="s">
        <v>62</v>
      </c>
      <c r="C70" s="33">
        <f t="shared" ref="C70:AH70" si="160">C59/C48</f>
        <v>0.25830459248502452</v>
      </c>
      <c r="D70" s="33">
        <f t="shared" si="160"/>
        <v>0.26887561108093427</v>
      </c>
      <c r="E70" s="33">
        <f t="shared" si="160"/>
        <v>0.27569386038687971</v>
      </c>
      <c r="F70" s="33">
        <f t="shared" si="160"/>
        <v>0.29562481270602337</v>
      </c>
      <c r="G70" s="33">
        <f t="shared" si="160"/>
        <v>0.28856088560885607</v>
      </c>
      <c r="H70" s="33">
        <f t="shared" si="160"/>
        <v>0.26979472140762462</v>
      </c>
      <c r="I70" s="33">
        <f t="shared" si="160"/>
        <v>0.29741970903101839</v>
      </c>
      <c r="J70" s="33">
        <f t="shared" si="160"/>
        <v>0.30130331753554501</v>
      </c>
      <c r="K70" s="33">
        <f t="shared" si="160"/>
        <v>0.20967930029154519</v>
      </c>
      <c r="L70" s="33">
        <f t="shared" si="160"/>
        <v>0.27753157544870377</v>
      </c>
      <c r="M70" s="33">
        <f t="shared" si="160"/>
        <v>0.280761316872428</v>
      </c>
      <c r="N70" s="33">
        <f t="shared" si="160"/>
        <v>0.25557445200302342</v>
      </c>
      <c r="O70" s="33">
        <f t="shared" si="160"/>
        <v>0.27148896195396899</v>
      </c>
      <c r="P70" s="33">
        <f t="shared" si="160"/>
        <v>0.23994240704666722</v>
      </c>
      <c r="Q70" s="33">
        <f t="shared" si="160"/>
        <v>0.1622068550811786</v>
      </c>
      <c r="R70" s="33">
        <f t="shared" si="160"/>
        <v>0.35709423320042788</v>
      </c>
      <c r="S70" s="33">
        <f t="shared" si="160"/>
        <v>0.27241139680333565</v>
      </c>
      <c r="T70" s="33">
        <f t="shared" si="160"/>
        <v>0.21164263370717937</v>
      </c>
      <c r="U70" s="33">
        <f t="shared" si="160"/>
        <v>0.22996946342882071</v>
      </c>
      <c r="V70" s="33">
        <f t="shared" si="160"/>
        <v>0.23524543197300565</v>
      </c>
      <c r="W70" s="33">
        <f t="shared" si="160"/>
        <v>0.23670557717250323</v>
      </c>
      <c r="X70" s="33">
        <f t="shared" si="160"/>
        <v>0.21429019116264494</v>
      </c>
      <c r="Y70" s="33">
        <f t="shared" si="160"/>
        <v>0.1769654421109968</v>
      </c>
      <c r="Z70" s="33">
        <f t="shared" si="160"/>
        <v>0.20035353256366348</v>
      </c>
      <c r="AA70" s="33">
        <f t="shared" si="160"/>
        <v>0.20367365859311623</v>
      </c>
      <c r="AB70" s="33">
        <f t="shared" si="160"/>
        <v>0.22175212951994133</v>
      </c>
      <c r="AC70" s="33">
        <f t="shared" si="160"/>
        <v>0.21306559571619813</v>
      </c>
      <c r="AD70" s="33">
        <f t="shared" si="160"/>
        <v>0.23081250879084814</v>
      </c>
      <c r="AE70" s="33">
        <f t="shared" si="160"/>
        <v>0.20768129535469221</v>
      </c>
      <c r="AF70" s="33">
        <f t="shared" si="160"/>
        <v>0.22683720930232559</v>
      </c>
      <c r="AG70" s="33">
        <f t="shared" si="160"/>
        <v>0.22542425727139104</v>
      </c>
      <c r="AH70" s="33">
        <f t="shared" si="160"/>
        <v>0.20461172498465316</v>
      </c>
      <c r="AI70" s="33">
        <f t="shared" ref="AI70:BO70" si="161">AI59/AI48</f>
        <v>0.21923232323232322</v>
      </c>
      <c r="AJ70" s="33">
        <f t="shared" si="161"/>
        <v>0.13548635140330642</v>
      </c>
      <c r="AK70" s="33">
        <f t="shared" si="161"/>
        <v>0.24240241970329829</v>
      </c>
      <c r="AL70" s="33">
        <f t="shared" si="161"/>
        <v>-9.343192154193608E-2</v>
      </c>
      <c r="AM70" s="33">
        <f t="shared" si="161"/>
        <v>0.30183651191164196</v>
      </c>
      <c r="AN70" s="33">
        <f t="shared" si="161"/>
        <v>9.7835073644241669E-2</v>
      </c>
      <c r="AO70" s="33">
        <f t="shared" si="161"/>
        <v>0.2724362774155305</v>
      </c>
      <c r="AP70" s="33">
        <f t="shared" si="161"/>
        <v>0.22782360729198492</v>
      </c>
      <c r="AQ70" s="33">
        <f t="shared" si="161"/>
        <v>0.18319161231734502</v>
      </c>
      <c r="AR70" s="33">
        <f t="shared" si="161"/>
        <v>0.25541803615447822</v>
      </c>
      <c r="AS70" s="33">
        <f t="shared" si="161"/>
        <v>0.17452282772414135</v>
      </c>
      <c r="AT70" s="33">
        <f t="shared" si="161"/>
        <v>0.23160065111231687</v>
      </c>
      <c r="AU70" s="33">
        <f t="shared" si="161"/>
        <v>0.16608761145800433</v>
      </c>
      <c r="AV70" s="33">
        <f t="shared" si="161"/>
        <v>0.1817113612032274</v>
      </c>
      <c r="AW70" s="33">
        <f t="shared" si="161"/>
        <v>0.24358391267623936</v>
      </c>
      <c r="AX70" s="33">
        <f t="shared" si="161"/>
        <v>0.26761924847973567</v>
      </c>
      <c r="AY70" s="33">
        <f t="shared" si="161"/>
        <v>0.32414940159814876</v>
      </c>
      <c r="AZ70" s="33">
        <f t="shared" si="161"/>
        <v>0.29936974789915966</v>
      </c>
      <c r="BA70" s="33">
        <f t="shared" si="161"/>
        <v>0.29079517184188702</v>
      </c>
      <c r="BB70" s="33">
        <f t="shared" si="161"/>
        <v>0.2740391636242947</v>
      </c>
      <c r="BC70" s="33">
        <f t="shared" si="161"/>
        <v>0.24166678919586537</v>
      </c>
      <c r="BD70" s="33">
        <f t="shared" si="161"/>
        <v>0.22963335007533903</v>
      </c>
      <c r="BE70" s="33">
        <f t="shared" si="161"/>
        <v>0.20132576854049672</v>
      </c>
      <c r="BF70" s="33">
        <f t="shared" si="161"/>
        <v>0.17915001051967178</v>
      </c>
      <c r="BG70" s="33">
        <f t="shared" si="161"/>
        <v>0.21567054035851949</v>
      </c>
      <c r="BH70" s="33">
        <f t="shared" si="161"/>
        <v>0.2462066377137955</v>
      </c>
      <c r="BI70" s="33">
        <f t="shared" si="161"/>
        <v>0.25672486406842865</v>
      </c>
      <c r="BJ70" s="33">
        <f t="shared" si="161"/>
        <v>0.23968253968253969</v>
      </c>
      <c r="BK70" s="33">
        <f t="shared" si="161"/>
        <v>0.29379555246526529</v>
      </c>
      <c r="BL70" s="33">
        <f t="shared" si="161"/>
        <v>0.27871657501593072</v>
      </c>
      <c r="BM70" s="33">
        <f t="shared" si="161"/>
        <v>0.29796755336022113</v>
      </c>
      <c r="BN70" s="33">
        <f t="shared" si="161"/>
        <v>0.27507282132083882</v>
      </c>
      <c r="BO70" s="33">
        <f t="shared" si="161"/>
        <v>0.38278254316554733</v>
      </c>
      <c r="BP70" s="33">
        <f t="shared" ref="BP70:BQ70" si="162">BP59/BP48</f>
        <v>0.29240469573153027</v>
      </c>
      <c r="BQ70" s="33">
        <f t="shared" si="162"/>
        <v>0.34177202821800556</v>
      </c>
      <c r="CA70" s="33">
        <f t="shared" ref="CA70:CZ70" si="163">CA59/CA48</f>
        <v>0.2756754471269714</v>
      </c>
      <c r="CB70" s="33">
        <f t="shared" si="163"/>
        <v>0.29006514102520375</v>
      </c>
      <c r="CC70" s="33">
        <f t="shared" si="163"/>
        <v>0.25687903970452447</v>
      </c>
      <c r="CD70" s="33">
        <f t="shared" si="163"/>
        <v>0.2509394209257369</v>
      </c>
      <c r="CE70" s="33">
        <f t="shared" si="163"/>
        <v>0.23703596966804158</v>
      </c>
      <c r="CF70" s="33">
        <f t="shared" si="163"/>
        <v>0.20636050968924713</v>
      </c>
      <c r="CG70" s="33">
        <f t="shared" si="163"/>
        <v>0.21800530744509194</v>
      </c>
      <c r="CH70" s="33">
        <f t="shared" si="163"/>
        <v>0.2157701169797944</v>
      </c>
      <c r="CI70" s="33">
        <f t="shared" si="163"/>
        <v>0.11422128005051645</v>
      </c>
      <c r="CJ70" s="33">
        <f t="shared" si="163"/>
        <v>0.22464716157843576</v>
      </c>
      <c r="CK70" s="33">
        <f t="shared" si="163"/>
        <v>0.21218112284300339</v>
      </c>
      <c r="CL70" s="33">
        <f t="shared" si="163"/>
        <v>0.22061941520980458</v>
      </c>
      <c r="CM70" s="33">
        <f t="shared" si="163"/>
        <v>0.29511677282377918</v>
      </c>
      <c r="CN70" s="33">
        <f t="shared" si="163"/>
        <v>0.21203807153261961</v>
      </c>
      <c r="CO70" s="33">
        <f t="shared" si="163"/>
        <v>0.24006649446638517</v>
      </c>
      <c r="CP70" s="33">
        <f t="shared" si="163"/>
        <v>0.28603671811164</v>
      </c>
      <c r="CQ70" s="38">
        <f t="shared" si="163"/>
        <v>0.29483342120012035</v>
      </c>
      <c r="CR70" s="38">
        <f t="shared" si="163"/>
        <v>0.29916179254675412</v>
      </c>
      <c r="CS70" s="38">
        <f t="shared" si="163"/>
        <v>0.31931483766047442</v>
      </c>
      <c r="CT70" s="38">
        <f t="shared" si="163"/>
        <v>0.33660363754476175</v>
      </c>
      <c r="CU70" s="38">
        <f t="shared" si="163"/>
        <v>0.35410318965085608</v>
      </c>
      <c r="CV70" s="38">
        <f t="shared" si="163"/>
        <v>0.37037661272451461</v>
      </c>
      <c r="CW70" s="38">
        <f t="shared" si="163"/>
        <v>0.39142157092548407</v>
      </c>
      <c r="CX70" s="38">
        <f t="shared" si="163"/>
        <v>0.41608706309118537</v>
      </c>
      <c r="CY70" s="38">
        <f t="shared" si="163"/>
        <v>0.44339342846972202</v>
      </c>
      <c r="CZ70" s="38">
        <f t="shared" si="163"/>
        <v>0.47699393604027879</v>
      </c>
    </row>
    <row r="71" spans="2:104">
      <c r="B71" s="29"/>
    </row>
    <row r="72" spans="2:104">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L72" s="1">
        <f t="shared" ref="CL72:CL85" si="164">AX72</f>
        <v>26465</v>
      </c>
      <c r="CM72" s="1">
        <f t="shared" ref="CM72:CM85" si="165">BB72</f>
        <v>20945</v>
      </c>
      <c r="CN72" s="1">
        <f t="shared" ref="CN72:CN85" si="166">BF72</f>
        <v>21879</v>
      </c>
      <c r="CO72" s="1">
        <f t="shared" ref="CO72:CO85" si="167">BJ72</f>
        <v>24048</v>
      </c>
      <c r="CP72" s="1">
        <f t="shared" ref="CP72:CP85" si="168">BN72</f>
        <v>23466</v>
      </c>
      <c r="CQ72" s="43">
        <f t="shared" ref="CQ72:CZ72" si="169">CP72+CQ59</f>
        <v>142091.19215456003</v>
      </c>
      <c r="CR72" s="43">
        <f t="shared" si="169"/>
        <v>281983.41877390101</v>
      </c>
      <c r="CS72" s="43">
        <f t="shared" si="169"/>
        <v>453061.89272481634</v>
      </c>
      <c r="CT72" s="43">
        <f t="shared" si="169"/>
        <v>656559.14349726785</v>
      </c>
      <c r="CU72" s="43">
        <f t="shared" si="169"/>
        <v>893331.63704494294</v>
      </c>
      <c r="CV72" s="43">
        <f t="shared" si="169"/>
        <v>1164647.8220471544</v>
      </c>
      <c r="CW72" s="43">
        <f t="shared" si="169"/>
        <v>1475817.6903321801</v>
      </c>
      <c r="CX72" s="43">
        <f t="shared" si="169"/>
        <v>1831475.1547969487</v>
      </c>
      <c r="CY72" s="43">
        <f t="shared" si="169"/>
        <v>2235941.2327849679</v>
      </c>
      <c r="CZ72" s="43">
        <f t="shared" si="169"/>
        <v>2696740.4122101376</v>
      </c>
    </row>
    <row r="73" spans="2:104">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L73" s="1">
        <f t="shared" si="164"/>
        <v>110229</v>
      </c>
      <c r="CM73" s="1">
        <f t="shared" si="165"/>
        <v>118704</v>
      </c>
      <c r="CN73" s="1">
        <f t="shared" si="166"/>
        <v>91883</v>
      </c>
      <c r="CO73" s="1">
        <f t="shared" si="167"/>
        <v>86868</v>
      </c>
      <c r="CP73" s="1">
        <f t="shared" si="168"/>
        <v>72191</v>
      </c>
    </row>
    <row r="74" spans="2:104"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L74" s="1">
        <f t="shared" si="164"/>
        <v>30930</v>
      </c>
      <c r="CM74" s="1">
        <f t="shared" si="165"/>
        <v>39304</v>
      </c>
      <c r="CN74" s="1">
        <f t="shared" si="166"/>
        <v>40258</v>
      </c>
      <c r="CO74" s="1">
        <f t="shared" si="167"/>
        <v>47964</v>
      </c>
      <c r="CP74" s="1">
        <f t="shared" si="168"/>
        <v>52340</v>
      </c>
      <c r="CR74" s="45" t="s">
        <v>2834</v>
      </c>
      <c r="CU74" s="45" t="s">
        <v>2831</v>
      </c>
      <c r="CW74" s="49" t="s">
        <v>2835</v>
      </c>
      <c r="CY74" s="50" t="s">
        <v>2617</v>
      </c>
      <c r="CZ74" s="51">
        <v>0.34749999999999998</v>
      </c>
    </row>
    <row r="75" spans="2:104"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L75" s="1">
        <f t="shared" si="164"/>
        <v>454</v>
      </c>
      <c r="CM75" s="1">
        <f t="shared" si="165"/>
        <v>966</v>
      </c>
      <c r="CN75" s="1">
        <f t="shared" si="166"/>
        <v>0</v>
      </c>
      <c r="CO75" s="1">
        <f t="shared" si="167"/>
        <v>0</v>
      </c>
      <c r="CP75" s="1">
        <f t="shared" si="168"/>
        <v>0</v>
      </c>
      <c r="CR75" s="27">
        <v>2024</v>
      </c>
      <c r="CT75" s="27">
        <v>2023</v>
      </c>
      <c r="CU75" s="27">
        <v>2024</v>
      </c>
      <c r="CW75" s="49" t="s">
        <v>2836</v>
      </c>
      <c r="CY75" s="50" t="s">
        <v>2618</v>
      </c>
      <c r="CZ75" s="42">
        <v>2.75E-2</v>
      </c>
    </row>
    <row r="76" spans="2:104"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L76" s="1">
        <f t="shared" si="164"/>
        <v>728</v>
      </c>
      <c r="CM76" s="1">
        <f t="shared" si="165"/>
        <v>1170</v>
      </c>
      <c r="CN76" s="1">
        <f t="shared" si="166"/>
        <v>2670</v>
      </c>
      <c r="CO76" s="1">
        <f t="shared" si="167"/>
        <v>0</v>
      </c>
      <c r="CP76" s="1">
        <f t="shared" si="168"/>
        <v>0</v>
      </c>
      <c r="CR76" s="43">
        <f>CP55*(1-CP69)</f>
        <v>93913.633685264795</v>
      </c>
      <c r="CT76" s="27">
        <f>SUM(CO72:CO77)-SUM(CO87:CO91)+CO80+CO83+CO81</f>
        <v>267350</v>
      </c>
      <c r="CU76" s="27">
        <f>SUM(CP72:CP77)-SUM(CP87:CP91)+CP80+CP83+CP81</f>
        <v>291098</v>
      </c>
      <c r="CW76" s="27">
        <f>AVERAGE(CT76:CU76)</f>
        <v>279224</v>
      </c>
      <c r="CY76" s="50" t="s">
        <v>2619</v>
      </c>
      <c r="CZ76" s="42">
        <v>3.9899999999999998E-2</v>
      </c>
    </row>
    <row r="77" spans="2:104"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L77" s="1">
        <f t="shared" si="164"/>
        <v>5490</v>
      </c>
      <c r="CM77" s="1">
        <f t="shared" si="165"/>
        <v>4054</v>
      </c>
      <c r="CN77" s="1">
        <f t="shared" si="166"/>
        <v>8105</v>
      </c>
      <c r="CO77" s="1">
        <f t="shared" si="167"/>
        <v>12650</v>
      </c>
      <c r="CP77" s="1">
        <f t="shared" si="168"/>
        <v>15714</v>
      </c>
      <c r="CR77" s="38">
        <f>CR76/CW76</f>
        <v>0.33633797125341947</v>
      </c>
      <c r="CY77" s="50" t="s">
        <v>2620</v>
      </c>
      <c r="CZ77" s="42">
        <f>9.85%-CZ76</f>
        <v>5.8599999999999992E-2</v>
      </c>
    </row>
    <row r="78" spans="2:104"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L78" s="1">
        <f t="shared" si="164"/>
        <v>20703</v>
      </c>
      <c r="CM78" s="1">
        <f t="shared" si="165"/>
        <v>29549</v>
      </c>
      <c r="CN78" s="1">
        <f t="shared" si="166"/>
        <v>30492</v>
      </c>
      <c r="CO78" s="1">
        <f t="shared" si="167"/>
        <v>31008</v>
      </c>
      <c r="CP78" s="1">
        <f t="shared" si="168"/>
        <v>37982</v>
      </c>
      <c r="CY78" s="50" t="s">
        <v>2621</v>
      </c>
      <c r="CZ78" s="37">
        <f>'Notes | Quant Analysis'!T221</f>
        <v>1.0183618501231253</v>
      </c>
    </row>
    <row r="79" spans="2:104"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L79" s="1">
        <f t="shared" si="164"/>
        <v>1084</v>
      </c>
      <c r="CM79" s="1">
        <f t="shared" si="165"/>
        <v>1284</v>
      </c>
      <c r="CN79" s="1">
        <f t="shared" si="166"/>
        <v>5261</v>
      </c>
      <c r="CO79" s="1">
        <f t="shared" si="167"/>
        <v>12169</v>
      </c>
      <c r="CP79" s="1">
        <f t="shared" si="168"/>
        <v>17180</v>
      </c>
      <c r="CY79" s="50" t="s">
        <v>2622</v>
      </c>
      <c r="CZ79" s="42">
        <f>+CZ76+(CZ77*CZ78)</f>
        <v>9.9576004417215133E-2</v>
      </c>
    </row>
    <row r="80" spans="2:104"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L80" s="1">
        <f t="shared" si="164"/>
        <v>84749</v>
      </c>
      <c r="CM80" s="1">
        <f t="shared" si="165"/>
        <v>97599</v>
      </c>
      <c r="CN80" s="1">
        <f t="shared" si="166"/>
        <v>112668</v>
      </c>
      <c r="CO80" s="1">
        <f t="shared" si="167"/>
        <v>134345</v>
      </c>
      <c r="CP80" s="1">
        <f t="shared" si="168"/>
        <v>171036</v>
      </c>
      <c r="CY80" s="50"/>
    </row>
    <row r="81" spans="2:154"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L81" s="1">
        <f t="shared" si="164"/>
        <v>12211</v>
      </c>
      <c r="CM81" s="1">
        <f t="shared" si="165"/>
        <v>12959</v>
      </c>
      <c r="CN81" s="1">
        <f t="shared" si="166"/>
        <v>14381</v>
      </c>
      <c r="CO81" s="1">
        <f t="shared" si="167"/>
        <v>14091</v>
      </c>
      <c r="CP81" s="1">
        <f t="shared" si="168"/>
        <v>13588</v>
      </c>
      <c r="CY81" s="50" t="s">
        <v>2623</v>
      </c>
      <c r="CZ81" s="43">
        <f>NPV(CZ79,CQ59:EY59)</f>
        <v>3926011.8641788224</v>
      </c>
    </row>
    <row r="82" spans="2:154"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L82" s="1">
        <f t="shared" si="164"/>
        <v>1445</v>
      </c>
      <c r="CM82" s="1">
        <f t="shared" si="165"/>
        <v>1417</v>
      </c>
      <c r="CN82" s="1">
        <f t="shared" si="166"/>
        <v>2084</v>
      </c>
      <c r="CO82" s="1">
        <f t="shared" si="167"/>
        <v>0</v>
      </c>
      <c r="CP82" s="1">
        <f t="shared" si="168"/>
        <v>0</v>
      </c>
      <c r="CY82" s="50" t="s">
        <v>75</v>
      </c>
      <c r="CZ82" s="43">
        <f>Main!C4</f>
        <v>12086</v>
      </c>
    </row>
    <row r="83" spans="2:154"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L83" s="1">
        <f t="shared" si="164"/>
        <v>21175</v>
      </c>
      <c r="CM83" s="1">
        <f t="shared" si="165"/>
        <v>22956</v>
      </c>
      <c r="CN83" s="1">
        <f t="shared" si="166"/>
        <v>28960</v>
      </c>
      <c r="CO83" s="1">
        <f t="shared" si="167"/>
        <v>29198</v>
      </c>
      <c r="CP83" s="1">
        <f t="shared" si="168"/>
        <v>31885</v>
      </c>
      <c r="CY83" s="50" t="s">
        <v>2624</v>
      </c>
      <c r="CZ83" s="37">
        <f>CZ81/CZ82</f>
        <v>324.83963794297722</v>
      </c>
    </row>
    <row r="84" spans="2:154"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L84" s="1">
        <f t="shared" si="164"/>
        <v>3953</v>
      </c>
      <c r="CM84" s="1">
        <f t="shared" si="165"/>
        <v>5361</v>
      </c>
      <c r="CN84" s="1">
        <f t="shared" si="166"/>
        <v>6623</v>
      </c>
      <c r="CO84" s="1">
        <f t="shared" si="167"/>
        <v>10051</v>
      </c>
      <c r="CP84" s="1">
        <f t="shared" si="168"/>
        <v>14874</v>
      </c>
      <c r="CY84" s="50" t="s">
        <v>2625</v>
      </c>
      <c r="CZ84" s="37">
        <f>Main!C3</f>
        <v>329.4</v>
      </c>
    </row>
    <row r="85" spans="2:154" s="2" customFormat="1" ht="14.25" customHeight="1">
      <c r="B85" s="2" t="s">
        <v>276</v>
      </c>
      <c r="AX85" s="2">
        <f t="shared" ref="AX85:BO85" si="170">SUM(AX72:AX84)</f>
        <v>319616</v>
      </c>
      <c r="AY85" s="2">
        <f t="shared" si="170"/>
        <v>327095</v>
      </c>
      <c r="AZ85" s="2">
        <f t="shared" si="170"/>
        <v>335387</v>
      </c>
      <c r="BA85" s="2">
        <f t="shared" si="170"/>
        <v>347403</v>
      </c>
      <c r="BB85" s="2">
        <f t="shared" si="170"/>
        <v>356268</v>
      </c>
      <c r="BC85" s="2">
        <f t="shared" si="170"/>
        <v>357096</v>
      </c>
      <c r="BD85" s="2">
        <f t="shared" si="170"/>
        <v>355185</v>
      </c>
      <c r="BE85" s="2">
        <f t="shared" si="170"/>
        <v>358255</v>
      </c>
      <c r="BF85" s="2">
        <f t="shared" si="170"/>
        <v>365264</v>
      </c>
      <c r="BG85" s="2">
        <f t="shared" si="170"/>
        <v>369491</v>
      </c>
      <c r="BH85" s="2">
        <f t="shared" si="170"/>
        <v>383044</v>
      </c>
      <c r="BI85" s="2">
        <f t="shared" si="170"/>
        <v>396711</v>
      </c>
      <c r="BJ85" s="2">
        <f t="shared" si="170"/>
        <v>402392</v>
      </c>
      <c r="BK85" s="2">
        <f t="shared" si="170"/>
        <v>407350</v>
      </c>
      <c r="BL85" s="2">
        <f t="shared" si="170"/>
        <v>414770</v>
      </c>
      <c r="BM85" s="2">
        <f t="shared" si="170"/>
        <v>430266</v>
      </c>
      <c r="BN85" s="2">
        <f t="shared" si="170"/>
        <v>450256</v>
      </c>
      <c r="BO85" s="2">
        <f t="shared" si="170"/>
        <v>475374</v>
      </c>
      <c r="BP85" s="2">
        <f t="shared" ref="BP85:BQ85" si="171">SUM(BP72:BP84)</f>
        <v>502053</v>
      </c>
      <c r="BQ85" s="2">
        <f t="shared" si="171"/>
        <v>536469</v>
      </c>
      <c r="BR85" s="26"/>
      <c r="BS85" s="26"/>
      <c r="BT85" s="26"/>
      <c r="BU85" s="26"/>
      <c r="BV85" s="26"/>
      <c r="BW85" s="26"/>
      <c r="BX85" s="26"/>
      <c r="BY85" s="26"/>
      <c r="BZ85" s="26"/>
      <c r="CL85" s="2">
        <f t="shared" si="164"/>
        <v>319616</v>
      </c>
      <c r="CM85" s="2">
        <f t="shared" si="165"/>
        <v>356268</v>
      </c>
      <c r="CN85" s="2">
        <f t="shared" si="166"/>
        <v>365264</v>
      </c>
      <c r="CO85" s="2">
        <f t="shared" si="167"/>
        <v>402392</v>
      </c>
      <c r="CP85" s="2">
        <f t="shared" si="168"/>
        <v>450256</v>
      </c>
      <c r="CQ85" s="26"/>
      <c r="CR85" s="26"/>
      <c r="CS85" s="26"/>
      <c r="CT85" s="26"/>
      <c r="CU85" s="26"/>
      <c r="CV85" s="26"/>
      <c r="CW85" s="26"/>
      <c r="CX85" s="26"/>
      <c r="CY85" s="50" t="s">
        <v>2626</v>
      </c>
      <c r="CZ85" s="42">
        <f>CZ83/CZ84-1</f>
        <v>-1.3844450689200816E-2</v>
      </c>
      <c r="DA85" s="45" t="str">
        <f>IF(CZ85&gt;0,"Upside","Downside")</f>
        <v>Downside</v>
      </c>
      <c r="DB85" s="27"/>
      <c r="DC85" s="26"/>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row>
    <row r="86" spans="2:154">
      <c r="CY86" s="139" t="str" cm="1">
        <f t="array" ref="CY86">_xlfn.IFS(CZ85&gt;=25%,"Strong Buy",CZ85&gt;=10.00001%,"Buy",AND(CZ85&lt;=10%,CZ85&gt;=-4.9999%),"Hold",AND(CZ85&lt;=-5%,CZ85&gt;=-14.999999%),"Sell",CZ85&lt;=-15%,"Strong Sell")</f>
        <v>Hold</v>
      </c>
      <c r="CZ86" s="139"/>
    </row>
    <row r="87" spans="2:154"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L87" s="1">
        <f t="shared" ref="CL87:CL101" si="172">AX87</f>
        <v>5589</v>
      </c>
      <c r="CM87" s="1">
        <f t="shared" ref="CM87:CM101" si="173">BB87</f>
        <v>6037</v>
      </c>
      <c r="CN87" s="1">
        <f t="shared" ref="CN87:CN101" si="174">BF87</f>
        <v>5128</v>
      </c>
      <c r="CO87" s="1">
        <f t="shared" ref="CO87:CO101" si="175">BJ87</f>
        <v>7493</v>
      </c>
      <c r="CP87" s="1">
        <f t="shared" ref="CP87:CP101" si="176">BN87</f>
        <v>7987</v>
      </c>
      <c r="DB87" s="26"/>
    </row>
    <row r="88" spans="2:154">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L88" s="1">
        <f t="shared" si="172"/>
        <v>11086</v>
      </c>
      <c r="CM88" s="1">
        <f t="shared" si="173"/>
        <v>13889</v>
      </c>
      <c r="CN88" s="1">
        <f t="shared" si="174"/>
        <v>14028</v>
      </c>
      <c r="CO88" s="1">
        <f t="shared" si="175"/>
        <v>15140</v>
      </c>
      <c r="CP88" s="1">
        <f t="shared" si="176"/>
        <v>15069</v>
      </c>
    </row>
    <row r="89" spans="2:154">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L89" s="1">
        <f t="shared" si="172"/>
        <v>28631</v>
      </c>
      <c r="CM89" s="1">
        <f t="shared" si="173"/>
        <v>31236</v>
      </c>
      <c r="CN89" s="1">
        <f t="shared" si="174"/>
        <v>37866</v>
      </c>
      <c r="CO89" s="1">
        <f t="shared" si="175"/>
        <v>46168</v>
      </c>
      <c r="CP89" s="1">
        <f t="shared" si="176"/>
        <v>51228</v>
      </c>
    </row>
    <row r="90" spans="2:154">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L90" s="1">
        <f t="shared" si="172"/>
        <v>7500</v>
      </c>
      <c r="CM90" s="1">
        <f t="shared" si="173"/>
        <v>8996</v>
      </c>
      <c r="CN90" s="1">
        <f t="shared" si="174"/>
        <v>8370</v>
      </c>
      <c r="CO90" s="1">
        <f t="shared" si="175"/>
        <v>8876</v>
      </c>
      <c r="CP90" s="1">
        <f t="shared" si="176"/>
        <v>9802</v>
      </c>
    </row>
    <row r="91" spans="2:154">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L91" s="1">
        <f t="shared" si="172"/>
        <v>2543</v>
      </c>
      <c r="CM91" s="1">
        <f t="shared" si="173"/>
        <v>3288</v>
      </c>
      <c r="CN91" s="1">
        <f t="shared" si="174"/>
        <v>3908</v>
      </c>
      <c r="CO91" s="1">
        <f t="shared" si="175"/>
        <v>4137</v>
      </c>
      <c r="CP91" s="1">
        <f t="shared" si="176"/>
        <v>5036</v>
      </c>
    </row>
    <row r="92" spans="2:154">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L92" s="1">
        <f t="shared" si="172"/>
        <v>1485</v>
      </c>
      <c r="CM92" s="1">
        <f t="shared" si="173"/>
        <v>808</v>
      </c>
      <c r="CN92" s="1">
        <f t="shared" si="174"/>
        <v>0</v>
      </c>
      <c r="CO92" s="1">
        <f t="shared" si="175"/>
        <v>0</v>
      </c>
      <c r="CP92" s="1">
        <f t="shared" si="176"/>
        <v>0</v>
      </c>
    </row>
    <row r="93" spans="2:154">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L93" s="1">
        <f t="shared" si="172"/>
        <v>13932</v>
      </c>
      <c r="CM93" s="1">
        <f t="shared" si="173"/>
        <v>14817</v>
      </c>
      <c r="CN93" s="1">
        <f t="shared" si="174"/>
        <v>14701</v>
      </c>
      <c r="CO93" s="1">
        <f t="shared" si="175"/>
        <v>13253</v>
      </c>
      <c r="CP93" s="1">
        <f t="shared" si="176"/>
        <v>10883</v>
      </c>
    </row>
    <row r="94" spans="2:154">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L94" s="1">
        <f t="shared" si="172"/>
        <v>481</v>
      </c>
      <c r="CM94" s="1">
        <f t="shared" si="173"/>
        <v>535</v>
      </c>
      <c r="CN94" s="1">
        <f t="shared" si="174"/>
        <v>599</v>
      </c>
      <c r="CO94" s="1">
        <f t="shared" si="175"/>
        <v>911</v>
      </c>
      <c r="CP94" s="1">
        <f t="shared" si="176"/>
        <v>0</v>
      </c>
    </row>
    <row r="95" spans="2:154">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L95" s="1">
        <f t="shared" si="172"/>
        <v>8849</v>
      </c>
      <c r="CM95" s="1">
        <f t="shared" si="173"/>
        <v>9176</v>
      </c>
      <c r="CN95" s="1">
        <f t="shared" si="174"/>
        <v>9258</v>
      </c>
      <c r="CO95" s="1">
        <f t="shared" si="175"/>
        <v>8474</v>
      </c>
      <c r="CP95" s="1">
        <f t="shared" si="176"/>
        <v>0</v>
      </c>
    </row>
    <row r="96" spans="2:154">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L96" s="1">
        <f t="shared" si="172"/>
        <v>3561</v>
      </c>
      <c r="CM96" s="1">
        <f t="shared" si="173"/>
        <v>5257</v>
      </c>
      <c r="CN96" s="1">
        <f t="shared" si="174"/>
        <v>514</v>
      </c>
      <c r="CO96" s="1">
        <f t="shared" si="175"/>
        <v>485</v>
      </c>
      <c r="CP96" s="1">
        <f t="shared" si="176"/>
        <v>8782</v>
      </c>
    </row>
    <row r="97" spans="2:154">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L97" s="1">
        <f t="shared" si="172"/>
        <v>11146</v>
      </c>
      <c r="CM97" s="1">
        <f t="shared" si="173"/>
        <v>11389</v>
      </c>
      <c r="CN97" s="1">
        <f t="shared" si="174"/>
        <v>12501</v>
      </c>
      <c r="CO97" s="1">
        <f t="shared" si="175"/>
        <v>12460</v>
      </c>
      <c r="CP97" s="1">
        <f t="shared" si="176"/>
        <v>11691</v>
      </c>
    </row>
    <row r="98" spans="2:154">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L98" s="1">
        <f t="shared" si="172"/>
        <v>2269</v>
      </c>
      <c r="CM98" s="1">
        <f t="shared" si="173"/>
        <v>2205</v>
      </c>
      <c r="CN98" s="1">
        <f t="shared" si="174"/>
        <v>2247</v>
      </c>
      <c r="CO98" s="1">
        <f t="shared" si="175"/>
        <v>1616</v>
      </c>
      <c r="CP98" s="1">
        <f t="shared" si="176"/>
        <v>4694</v>
      </c>
    </row>
    <row r="99" spans="2:154" s="2" customFormat="1" ht="15">
      <c r="B99" s="2" t="s">
        <v>285</v>
      </c>
      <c r="AX99" s="2">
        <f t="shared" ref="AX99:BO99" si="177">SUM(AX87:AX98)</f>
        <v>97072</v>
      </c>
      <c r="AY99" s="2">
        <f t="shared" si="177"/>
        <v>97082</v>
      </c>
      <c r="AZ99" s="2">
        <f t="shared" si="177"/>
        <v>97822</v>
      </c>
      <c r="BA99" s="2">
        <f t="shared" si="177"/>
        <v>102836</v>
      </c>
      <c r="BB99" s="2">
        <f t="shared" si="177"/>
        <v>107633</v>
      </c>
      <c r="BC99" s="2">
        <f t="shared" si="177"/>
        <v>103092</v>
      </c>
      <c r="BD99" s="2">
        <f t="shared" si="177"/>
        <v>99766</v>
      </c>
      <c r="BE99" s="2">
        <f t="shared" si="177"/>
        <v>104629</v>
      </c>
      <c r="BF99" s="2">
        <f t="shared" si="177"/>
        <v>109120</v>
      </c>
      <c r="BG99" s="2">
        <f t="shared" si="177"/>
        <v>108597</v>
      </c>
      <c r="BH99" s="2">
        <f t="shared" si="177"/>
        <v>95903</v>
      </c>
      <c r="BI99" s="2">
        <f t="shared" si="177"/>
        <v>123509</v>
      </c>
      <c r="BJ99" s="2">
        <f t="shared" si="177"/>
        <v>119013</v>
      </c>
      <c r="BK99" s="2">
        <f t="shared" si="177"/>
        <v>114506</v>
      </c>
      <c r="BL99" s="2">
        <f t="shared" si="177"/>
        <v>114017</v>
      </c>
      <c r="BM99" s="2">
        <f t="shared" si="177"/>
        <v>116147</v>
      </c>
      <c r="BN99" s="2">
        <f t="shared" si="177"/>
        <v>125172</v>
      </c>
      <c r="BO99" s="2">
        <f t="shared" si="177"/>
        <v>130107</v>
      </c>
      <c r="BP99" s="2">
        <f>SUM(BP87:BP98)</f>
        <v>139137</v>
      </c>
      <c r="BQ99" s="2">
        <f>SUM(BQ87:BQ98)</f>
        <v>149602</v>
      </c>
      <c r="BR99" s="26"/>
      <c r="BS99" s="26"/>
      <c r="BT99" s="26"/>
      <c r="BU99" s="26"/>
      <c r="BV99" s="26"/>
      <c r="BW99" s="26"/>
      <c r="BX99" s="26"/>
      <c r="BY99" s="26"/>
      <c r="BZ99" s="26"/>
      <c r="CL99" s="2">
        <f t="shared" si="172"/>
        <v>97072</v>
      </c>
      <c r="CM99" s="2">
        <f t="shared" si="173"/>
        <v>107633</v>
      </c>
      <c r="CN99" s="2">
        <f t="shared" si="174"/>
        <v>109120</v>
      </c>
      <c r="CO99" s="2">
        <f t="shared" si="175"/>
        <v>119013</v>
      </c>
      <c r="CP99" s="2">
        <f t="shared" si="176"/>
        <v>125172</v>
      </c>
      <c r="CQ99" s="26"/>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row>
    <row r="100" spans="2:154">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L100" s="1">
        <f t="shared" si="172"/>
        <v>222544</v>
      </c>
      <c r="CM100" s="1">
        <f t="shared" si="173"/>
        <v>251635</v>
      </c>
      <c r="CN100" s="1">
        <f t="shared" si="174"/>
        <v>256144</v>
      </c>
      <c r="CO100" s="1">
        <f t="shared" si="175"/>
        <v>283379</v>
      </c>
      <c r="CP100" s="1">
        <f t="shared" si="176"/>
        <v>325084</v>
      </c>
    </row>
    <row r="101" spans="2:154" s="2" customFormat="1" ht="15">
      <c r="B101" s="2" t="s">
        <v>287</v>
      </c>
      <c r="AX101" s="2">
        <f t="shared" ref="AX101:BO101" si="178">AX99+AX100</f>
        <v>319616</v>
      </c>
      <c r="AY101" s="2">
        <f t="shared" si="178"/>
        <v>327095</v>
      </c>
      <c r="AZ101" s="2">
        <f t="shared" si="178"/>
        <v>335387</v>
      </c>
      <c r="BA101" s="2">
        <f t="shared" si="178"/>
        <v>347403</v>
      </c>
      <c r="BB101" s="2">
        <f t="shared" si="178"/>
        <v>359268</v>
      </c>
      <c r="BC101" s="2">
        <f t="shared" si="178"/>
        <v>357096</v>
      </c>
      <c r="BD101" s="2">
        <f t="shared" si="178"/>
        <v>355185</v>
      </c>
      <c r="BE101" s="2">
        <f t="shared" si="178"/>
        <v>358255</v>
      </c>
      <c r="BF101" s="2">
        <f t="shared" si="178"/>
        <v>365264</v>
      </c>
      <c r="BG101" s="2">
        <f t="shared" si="178"/>
        <v>369491</v>
      </c>
      <c r="BH101" s="2">
        <f t="shared" si="178"/>
        <v>363044</v>
      </c>
      <c r="BI101" s="2">
        <f t="shared" si="178"/>
        <v>396711</v>
      </c>
      <c r="BJ101" s="2">
        <f t="shared" si="178"/>
        <v>402392</v>
      </c>
      <c r="BK101" s="2">
        <f t="shared" si="178"/>
        <v>407350</v>
      </c>
      <c r="BL101" s="2">
        <f t="shared" si="178"/>
        <v>414770</v>
      </c>
      <c r="BM101" s="2">
        <f t="shared" si="178"/>
        <v>430266</v>
      </c>
      <c r="BN101" s="2">
        <f t="shared" si="178"/>
        <v>450256</v>
      </c>
      <c r="BO101" s="2">
        <f t="shared" si="178"/>
        <v>475374</v>
      </c>
      <c r="BP101" s="2">
        <f t="shared" ref="BP101:BQ101" si="179">BP99+BP100</f>
        <v>502053</v>
      </c>
      <c r="BQ101" s="2">
        <f t="shared" si="179"/>
        <v>536469</v>
      </c>
      <c r="BR101" s="26"/>
      <c r="BS101" s="26"/>
      <c r="BT101" s="26"/>
      <c r="BU101" s="26"/>
      <c r="BV101" s="26"/>
      <c r="BW101" s="26"/>
      <c r="BX101" s="26"/>
      <c r="BY101" s="26"/>
      <c r="BZ101" s="26"/>
      <c r="CL101" s="2">
        <f t="shared" si="172"/>
        <v>319616</v>
      </c>
      <c r="CM101" s="2">
        <f t="shared" si="173"/>
        <v>359268</v>
      </c>
      <c r="CN101" s="2">
        <f t="shared" si="174"/>
        <v>365264</v>
      </c>
      <c r="CO101" s="2">
        <f t="shared" si="175"/>
        <v>402392</v>
      </c>
      <c r="CP101" s="2">
        <f t="shared" si="176"/>
        <v>450256</v>
      </c>
      <c r="CQ101" s="26"/>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row>
    <row r="103" spans="2:154">
      <c r="B103" s="1" t="s">
        <v>65</v>
      </c>
      <c r="AX103" s="30">
        <f t="shared" ref="AX103:BN103" si="180">SUM(AX72:AX77)/SUM(AX87:AX92)</f>
        <v>3.0667558151810534</v>
      </c>
      <c r="AY103" s="30">
        <f t="shared" si="180"/>
        <v>3.1041963464555571</v>
      </c>
      <c r="AZ103" s="30">
        <f t="shared" si="180"/>
        <v>3.152024542078542</v>
      </c>
      <c r="BA103" s="30">
        <f t="shared" si="180"/>
        <v>2.9799941730601147</v>
      </c>
      <c r="BB103" s="30">
        <f t="shared" si="180"/>
        <v>2.8814237245930214</v>
      </c>
      <c r="BC103" s="30">
        <f t="shared" si="180"/>
        <v>2.871004713630787</v>
      </c>
      <c r="BD103" s="30">
        <f t="shared" si="180"/>
        <v>2.8094500766046222</v>
      </c>
      <c r="BE103" s="30">
        <f t="shared" si="180"/>
        <v>2.5176040861486229</v>
      </c>
      <c r="BF103" s="30">
        <f t="shared" si="180"/>
        <v>2.3779942279942281</v>
      </c>
      <c r="BG103" s="30">
        <f t="shared" si="180"/>
        <v>2.3525866325848899</v>
      </c>
      <c r="BH103" s="30">
        <f t="shared" si="180"/>
        <v>2.9248124209395416</v>
      </c>
      <c r="BI103" s="30">
        <f t="shared" si="180"/>
        <v>2.0431079436815573</v>
      </c>
      <c r="BJ103" s="30">
        <f t="shared" si="180"/>
        <v>2.0965849365634242</v>
      </c>
      <c r="BK103" s="30">
        <f t="shared" si="180"/>
        <v>2.1490577554969672</v>
      </c>
      <c r="BL103" s="30">
        <f t="shared" si="180"/>
        <v>2.0791780575770411</v>
      </c>
      <c r="BM103" s="30">
        <f t="shared" si="180"/>
        <v>1.9496924619135427</v>
      </c>
      <c r="BN103" s="30">
        <f t="shared" si="180"/>
        <v>1.8369313974102914</v>
      </c>
      <c r="BO103" s="30">
        <f>SUM(BO72:BO77)/SUM(BO87:BO92)</f>
        <v>1.7680843171056364</v>
      </c>
      <c r="BP103" s="30">
        <f>SUM(BP72:BP77)/SUM(BP87:BP92)</f>
        <v>1.9037452754552744</v>
      </c>
      <c r="BQ103" s="30">
        <f>SUM(BQ72:BQ77)/SUM(BQ87:BQ92)</f>
        <v>1.7473329984932195</v>
      </c>
      <c r="CL103" s="30">
        <f t="shared" ref="CL103:CO103" si="181">SUM(CL72:CL77)/SUM(CL87:CL92)</f>
        <v>3.0667558151810534</v>
      </c>
      <c r="CM103" s="30">
        <f t="shared" si="181"/>
        <v>2.8814237245930214</v>
      </c>
      <c r="CN103" s="30">
        <f t="shared" si="181"/>
        <v>2.3779942279942281</v>
      </c>
      <c r="CO103" s="30">
        <f t="shared" si="181"/>
        <v>2.0965849365634242</v>
      </c>
      <c r="CP103" s="30">
        <f>SUM(CP72:CP77)/SUM(CP87:CP92)</f>
        <v>1.8369313974102914</v>
      </c>
    </row>
    <row r="104" spans="2:154">
      <c r="B104" s="1" t="s">
        <v>66</v>
      </c>
      <c r="AX104" s="30">
        <f t="shared" ref="AX104:BN104" si="182">(SUM(AX72:AX77)-AX76)/SUM(AX87:AX92)</f>
        <v>3.0539465812717741</v>
      </c>
      <c r="AY104" s="30">
        <f t="shared" si="182"/>
        <v>3.0881827854218886</v>
      </c>
      <c r="AZ104" s="30">
        <f t="shared" si="182"/>
        <v>3.1357528569634558</v>
      </c>
      <c r="BA104" s="30">
        <f t="shared" si="182"/>
        <v>2.9593085364669323</v>
      </c>
      <c r="BB104" s="30">
        <f t="shared" si="182"/>
        <v>2.8632147414946929</v>
      </c>
      <c r="BC104" s="30">
        <f t="shared" si="182"/>
        <v>2.8489055336734035</v>
      </c>
      <c r="BD104" s="30">
        <f t="shared" si="182"/>
        <v>2.7771783420803859</v>
      </c>
      <c r="BE104" s="30">
        <f t="shared" si="182"/>
        <v>2.4697706846117704</v>
      </c>
      <c r="BF104" s="30">
        <f t="shared" si="182"/>
        <v>2.3394660894660895</v>
      </c>
      <c r="BG104" s="30">
        <f t="shared" si="182"/>
        <v>2.318964766026665</v>
      </c>
      <c r="BH104" s="30">
        <f t="shared" si="182"/>
        <v>2.8861529397494325</v>
      </c>
      <c r="BI104" s="30">
        <f t="shared" si="182"/>
        <v>2.0088417637174807</v>
      </c>
      <c r="BJ104" s="30">
        <f t="shared" si="182"/>
        <v>2.0965849365634242</v>
      </c>
      <c r="BK104" s="30">
        <f t="shared" si="182"/>
        <v>2.1490577554969672</v>
      </c>
      <c r="BL104" s="30">
        <f t="shared" si="182"/>
        <v>2.0791780575770411</v>
      </c>
      <c r="BM104" s="30">
        <f t="shared" si="182"/>
        <v>1.9496924619135427</v>
      </c>
      <c r="BN104" s="30">
        <f t="shared" si="182"/>
        <v>1.8369313974102914</v>
      </c>
      <c r="BO104" s="30">
        <f>(SUM(BO72:BO77)-BO76)/SUM(BO87:BO92)</f>
        <v>1.7680843171056364</v>
      </c>
      <c r="BP104" s="30">
        <f>(SUM(BP72:BP77)-BP76)/SUM(BP87:BP92)</f>
        <v>1.9037452754552744</v>
      </c>
      <c r="BQ104" s="30">
        <f>(SUM(BQ72:BQ77)-BQ76)/SUM(BQ87:BQ92)</f>
        <v>1.7473329984932195</v>
      </c>
      <c r="CL104" s="30">
        <f t="shared" ref="CL104:CO104" si="183">(SUM(CL72:CL77)-CL76)/SUM(CL87:CL92)</f>
        <v>3.0539465812717741</v>
      </c>
      <c r="CM104" s="30">
        <f t="shared" si="183"/>
        <v>2.8632147414946929</v>
      </c>
      <c r="CN104" s="30">
        <f t="shared" si="183"/>
        <v>2.3394660894660895</v>
      </c>
      <c r="CO104" s="30">
        <f t="shared" si="183"/>
        <v>2.0965849365634242</v>
      </c>
      <c r="CP104" s="30">
        <f>(SUM(CP72:CP77)-CP76)/SUM(CP87:CP92)</f>
        <v>1.8369313974102914</v>
      </c>
    </row>
    <row r="105" spans="2:154">
      <c r="B105" s="1" t="s">
        <v>67</v>
      </c>
      <c r="AX105" s="30">
        <f t="shared" ref="AX105:BN105" si="184">SUM(AX72:AX73)/SUM(AX87:AX92)</f>
        <v>2.4051448076855402</v>
      </c>
      <c r="AY105" s="30">
        <f t="shared" si="184"/>
        <v>2.4363695381674573</v>
      </c>
      <c r="AZ105" s="30">
        <f t="shared" si="184"/>
        <v>2.4373979655908578</v>
      </c>
      <c r="BA105" s="30">
        <f t="shared" si="184"/>
        <v>2.298452623741543</v>
      </c>
      <c r="BB105" s="30">
        <f t="shared" si="184"/>
        <v>2.1733899835029726</v>
      </c>
      <c r="BC105" s="30">
        <f t="shared" si="184"/>
        <v>2.1626202621553561</v>
      </c>
      <c r="BD105" s="30">
        <f t="shared" si="184"/>
        <v>2.0373080809727155</v>
      </c>
      <c r="BE105" s="30">
        <f t="shared" si="184"/>
        <v>1.7620606556631655</v>
      </c>
      <c r="BF105" s="30">
        <f t="shared" si="184"/>
        <v>1.6415873015873015</v>
      </c>
      <c r="BG105" s="30">
        <f t="shared" si="184"/>
        <v>1.6716821099718244</v>
      </c>
      <c r="BH105" s="30">
        <f t="shared" si="184"/>
        <v>2.0504947235266595</v>
      </c>
      <c r="BI105" s="30">
        <f t="shared" si="184"/>
        <v>1.3898255982386001</v>
      </c>
      <c r="BJ105" s="30">
        <f t="shared" si="184"/>
        <v>1.3557092918082481</v>
      </c>
      <c r="BK105" s="30">
        <f t="shared" si="184"/>
        <v>1.4038209280881073</v>
      </c>
      <c r="BL105" s="30">
        <f t="shared" si="184"/>
        <v>1.2927881098147935</v>
      </c>
      <c r="BM105" s="30">
        <f t="shared" si="184"/>
        <v>1.1537937947848471</v>
      </c>
      <c r="BN105" s="30">
        <f t="shared" si="184"/>
        <v>1.0733264513812526</v>
      </c>
      <c r="BO105" s="30">
        <f>SUM(BO72:BO73)/SUM(BO87:BO92)</f>
        <v>1.0400855390926746</v>
      </c>
      <c r="BP105" s="30">
        <f>SUM(BP72:BP73)/SUM(BP87:BP92)</f>
        <v>1.0897720765089909</v>
      </c>
      <c r="BQ105" s="30">
        <f>SUM(BQ72:BQ73)/SUM(BQ87:BQ92)</f>
        <v>0.98941235560020091</v>
      </c>
      <c r="CL105" s="30">
        <f t="shared" ref="CL105:CO105" si="185">SUM(CL72:CL73)/SUM(CL87:CL92)</f>
        <v>2.4051448076855402</v>
      </c>
      <c r="CM105" s="30">
        <f t="shared" si="185"/>
        <v>2.1733899835029726</v>
      </c>
      <c r="CN105" s="30">
        <f t="shared" si="185"/>
        <v>1.6415873015873015</v>
      </c>
      <c r="CO105" s="30">
        <f t="shared" si="185"/>
        <v>1.3557092918082481</v>
      </c>
      <c r="CP105" s="30">
        <f>SUM(CP72:CP73)/SUM(CP87:CP92)</f>
        <v>1.0733264513812526</v>
      </c>
    </row>
    <row r="106" spans="2:154">
      <c r="B106" s="1" t="s">
        <v>68</v>
      </c>
      <c r="AX106" s="30">
        <f t="shared" ref="AX106:BP106" si="186">AX48/AX85</f>
        <v>0.17801987384861834</v>
      </c>
      <c r="AY106" s="30">
        <f t="shared" si="186"/>
        <v>0.16910683440590654</v>
      </c>
      <c r="AZ106" s="30">
        <f t="shared" si="186"/>
        <v>0.18450327532074887</v>
      </c>
      <c r="BA106" s="30">
        <f t="shared" si="186"/>
        <v>0.18744225006692516</v>
      </c>
      <c r="BB106" s="30">
        <f t="shared" si="186"/>
        <v>0.2114279138176878</v>
      </c>
      <c r="BC106" s="30">
        <f t="shared" si="186"/>
        <v>0.19045578779935929</v>
      </c>
      <c r="BD106" s="30">
        <f t="shared" si="186"/>
        <v>0.19619353294761885</v>
      </c>
      <c r="BE106" s="30">
        <f t="shared" si="186"/>
        <v>0.19285704316757618</v>
      </c>
      <c r="BF106" s="30">
        <f t="shared" si="186"/>
        <v>0.20820009636865391</v>
      </c>
      <c r="BG106" s="30">
        <f t="shared" si="186"/>
        <v>0.18887334197585326</v>
      </c>
      <c r="BH106" s="30">
        <f t="shared" si="186"/>
        <v>0.19476613652739633</v>
      </c>
      <c r="BI106" s="30">
        <f t="shared" si="186"/>
        <v>0.19332209089236246</v>
      </c>
      <c r="BJ106" s="30">
        <f t="shared" si="186"/>
        <v>0.21449233583172628</v>
      </c>
      <c r="BK106" s="30">
        <f t="shared" si="186"/>
        <v>0.19771449613354608</v>
      </c>
      <c r="BL106" s="30">
        <f t="shared" si="186"/>
        <v>0.20431082286568458</v>
      </c>
      <c r="BM106" s="30">
        <f t="shared" si="186"/>
        <v>0.20514751339868825</v>
      </c>
      <c r="BN106" s="30">
        <f t="shared" si="186"/>
        <v>0.21425366902384421</v>
      </c>
      <c r="BO106" s="30">
        <f t="shared" si="186"/>
        <v>0.18981685998813566</v>
      </c>
      <c r="BP106" s="30">
        <f t="shared" si="186"/>
        <v>0.19206737137314189</v>
      </c>
      <c r="BQ106" s="30">
        <f t="shared" ref="BQ106" si="187">BQ48/BQ85</f>
        <v>0.19077709988834396</v>
      </c>
      <c r="CL106" s="30">
        <f>CL48/CL85</f>
        <v>0.57108217360833002</v>
      </c>
      <c r="CM106" s="30">
        <f>CM48/CM85</f>
        <v>0.72315504058742297</v>
      </c>
      <c r="CN106" s="30">
        <f>CN48/CN85</f>
        <v>0.77433308511104293</v>
      </c>
      <c r="CO106" s="30">
        <f>CO48/CO85</f>
        <v>0.76391677766953614</v>
      </c>
      <c r="CP106" s="30">
        <f>CP48/CP85</f>
        <v>0.77737553747201593</v>
      </c>
    </row>
    <row r="107" spans="2:154">
      <c r="B107" s="1" t="s">
        <v>69</v>
      </c>
      <c r="AX107" s="30">
        <f t="shared" ref="AX107:BQ107" si="188">AX49/AVERAGE(AU76:AX76)</f>
        <v>35.824175824175825</v>
      </c>
      <c r="AY107" s="30">
        <f t="shared" si="188"/>
        <v>29.830445544554454</v>
      </c>
      <c r="AZ107" s="30">
        <f t="shared" si="188"/>
        <v>31.18549346016647</v>
      </c>
      <c r="BA107" s="30">
        <f t="shared" si="188"/>
        <v>29.067087608524073</v>
      </c>
      <c r="BB107" s="30">
        <f t="shared" si="188"/>
        <v>31.098750883808627</v>
      </c>
      <c r="BC107" s="30">
        <f t="shared" si="188"/>
        <v>25.062658763759526</v>
      </c>
      <c r="BD107" s="30">
        <f t="shared" si="188"/>
        <v>20.772123512161464</v>
      </c>
      <c r="BE107" s="30">
        <f t="shared" si="188"/>
        <v>16.238697068403908</v>
      </c>
      <c r="BF107" s="30">
        <f t="shared" si="188"/>
        <v>15.407956403269754</v>
      </c>
      <c r="BG107" s="30">
        <f t="shared" si="188"/>
        <v>12.098409248098013</v>
      </c>
      <c r="BH107" s="30">
        <f t="shared" si="188"/>
        <v>12.308522946394138</v>
      </c>
      <c r="BI107" s="30">
        <f t="shared" si="188"/>
        <v>13.065565713162293</v>
      </c>
      <c r="BJ107" s="30">
        <f t="shared" si="188"/>
        <v>20.031987205117954</v>
      </c>
      <c r="BK107" s="30">
        <f t="shared" si="188"/>
        <v>25.992289899768696</v>
      </c>
      <c r="BL107" s="30">
        <f t="shared" si="188"/>
        <v>48.031112614135949</v>
      </c>
      <c r="BM107" s="30" t="e">
        <f t="shared" si="188"/>
        <v>#DIV/0!</v>
      </c>
      <c r="BN107" s="30" t="e">
        <f t="shared" si="188"/>
        <v>#DIV/0!</v>
      </c>
      <c r="BO107" s="30" t="e">
        <f t="shared" si="188"/>
        <v>#DIV/0!</v>
      </c>
      <c r="BP107" s="30" t="e">
        <f t="shared" si="188"/>
        <v>#DIV/0!</v>
      </c>
      <c r="BQ107" s="30" t="e">
        <f t="shared" si="188"/>
        <v>#DIV/0!</v>
      </c>
      <c r="CL107" s="30">
        <f>CL49/AVERAGE(CI76:CL76)</f>
        <v>116.39010989010988</v>
      </c>
      <c r="CM107" s="30">
        <f>CM49/AVERAGE(CJ76:CM76)</f>
        <v>116.9009483667018</v>
      </c>
      <c r="CN107" s="30">
        <f>CN49/AVERAGE(CK76:CN76)</f>
        <v>82.882880910683014</v>
      </c>
      <c r="CO107" s="30">
        <f>CO49/AVERAGE(CL76:CO76)</f>
        <v>116.75306479859896</v>
      </c>
      <c r="CP107" s="30">
        <f>CP49/AVERAGE(CM76:CP76)</f>
        <v>152.40208333333334</v>
      </c>
    </row>
    <row r="108" spans="2:154">
      <c r="B108" s="1" t="s">
        <v>70</v>
      </c>
      <c r="AX108" s="33">
        <f t="shared" ref="AX108:BP108" si="189">AX59/AX85</f>
        <v>4.7641544853824588E-2</v>
      </c>
      <c r="AY108" s="33">
        <f t="shared" si="189"/>
        <v>5.4815879178831836E-2</v>
      </c>
      <c r="AZ108" s="33">
        <f t="shared" si="189"/>
        <v>5.5234699019341832E-2</v>
      </c>
      <c r="BA108" s="33">
        <f t="shared" si="189"/>
        <v>5.4507301318641461E-2</v>
      </c>
      <c r="BB108" s="33">
        <f t="shared" si="189"/>
        <v>5.7939528669428635E-2</v>
      </c>
      <c r="BC108" s="33">
        <f t="shared" si="189"/>
        <v>4.6026838721240228E-2</v>
      </c>
      <c r="BD108" s="33">
        <f t="shared" si="189"/>
        <v>4.5052578233878121E-2</v>
      </c>
      <c r="BE108" s="33">
        <f t="shared" si="189"/>
        <v>3.8827092434160028E-2</v>
      </c>
      <c r="BF108" s="33">
        <f t="shared" si="189"/>
        <v>3.7299049454641027E-2</v>
      </c>
      <c r="BG108" s="33">
        <f t="shared" si="189"/>
        <v>4.0734415723251718E-2</v>
      </c>
      <c r="BH108" s="33">
        <f t="shared" si="189"/>
        <v>4.7952715614916305E-2</v>
      </c>
      <c r="BI108" s="33">
        <f t="shared" si="189"/>
        <v>4.9630587505766162E-2</v>
      </c>
      <c r="BJ108" s="33">
        <f t="shared" si="189"/>
        <v>5.1410067794588364E-2</v>
      </c>
      <c r="BK108" s="33">
        <f t="shared" si="189"/>
        <v>5.8087639621946727E-2</v>
      </c>
      <c r="BL108" s="33">
        <f t="shared" si="189"/>
        <v>5.6944812787810113E-2</v>
      </c>
      <c r="BM108" s="33">
        <f t="shared" si="189"/>
        <v>6.1127302645340324E-2</v>
      </c>
      <c r="BN108" s="33">
        <f t="shared" si="189"/>
        <v>5.8935361216730035E-2</v>
      </c>
      <c r="BO108" s="33">
        <f t="shared" si="189"/>
        <v>7.265858040195719E-2</v>
      </c>
      <c r="BP108" s="33">
        <f t="shared" si="189"/>
        <v>5.6161401286318378E-2</v>
      </c>
      <c r="BQ108" s="33">
        <f t="shared" ref="BQ108" si="190">BQ59/BQ85</f>
        <v>6.5202276366388368E-2</v>
      </c>
      <c r="CL108" s="33">
        <f>CL59/CL85</f>
        <v>0.12599181517821387</v>
      </c>
      <c r="CM108" s="33">
        <f>CM59/CM85</f>
        <v>0.21341518182940933</v>
      </c>
      <c r="CN108" s="33">
        <f>CN59/CN85</f>
        <v>0.16418809409084936</v>
      </c>
      <c r="CO108" s="33">
        <f>CO59/CO85</f>
        <v>0.18339082287918249</v>
      </c>
      <c r="CP108" s="33">
        <f>CP59/CP85</f>
        <v>0.22235794747876764</v>
      </c>
    </row>
    <row r="109" spans="2:154">
      <c r="B109" s="1" t="s">
        <v>71</v>
      </c>
      <c r="AX109" s="33">
        <f t="shared" ref="AX109:BP109" si="191">AX59/AX100</f>
        <v>6.8422424329570783E-2</v>
      </c>
      <c r="AY109" s="33">
        <f t="shared" si="191"/>
        <v>7.7952115749979345E-2</v>
      </c>
      <c r="AZ109" s="33">
        <f t="shared" si="191"/>
        <v>7.7978658472418069E-2</v>
      </c>
      <c r="BA109" s="33">
        <f t="shared" si="191"/>
        <v>7.7426635645855738E-2</v>
      </c>
      <c r="BB109" s="33">
        <f t="shared" si="191"/>
        <v>8.2031513899099892E-2</v>
      </c>
      <c r="BC109" s="33">
        <f t="shared" si="191"/>
        <v>6.4707642399332299E-2</v>
      </c>
      <c r="BD109" s="33">
        <f t="shared" si="191"/>
        <v>6.2649998629702566E-2</v>
      </c>
      <c r="BE109" s="33">
        <f t="shared" si="191"/>
        <v>5.4844534866299199E-2</v>
      </c>
      <c r="BF109" s="33">
        <f t="shared" si="191"/>
        <v>5.3188831282403648E-2</v>
      </c>
      <c r="BG109" s="33">
        <f t="shared" si="191"/>
        <v>5.7690096360974191E-2</v>
      </c>
      <c r="BH109" s="33">
        <f t="shared" si="191"/>
        <v>6.8757697246023639E-2</v>
      </c>
      <c r="BI109" s="33">
        <f t="shared" si="191"/>
        <v>7.2067554410289822E-2</v>
      </c>
      <c r="BJ109" s="33">
        <f t="shared" si="191"/>
        <v>7.3001175104718416E-2</v>
      </c>
      <c r="BK109" s="33">
        <f t="shared" si="191"/>
        <v>8.0800699348458571E-2</v>
      </c>
      <c r="BL109" s="33">
        <f t="shared" si="191"/>
        <v>7.8532882465012818E-2</v>
      </c>
      <c r="BM109" s="33">
        <f t="shared" si="191"/>
        <v>8.3729414648588588E-2</v>
      </c>
      <c r="BN109" s="33">
        <f t="shared" si="191"/>
        <v>8.1628133036384443E-2</v>
      </c>
      <c r="BO109" s="33">
        <f t="shared" si="191"/>
        <v>0.10003852091280081</v>
      </c>
      <c r="BP109" s="33">
        <f t="shared" si="191"/>
        <v>7.7692909654024617E-2</v>
      </c>
      <c r="BQ109" s="33">
        <f t="shared" ref="BQ109" si="192">BQ59/BQ100</f>
        <v>9.0416086148469632E-2</v>
      </c>
      <c r="CL109" s="33">
        <f>CL59/CL100</f>
        <v>0.18094848659141563</v>
      </c>
      <c r="CM109" s="33">
        <f>CM59/CM100</f>
        <v>0.30215590041131002</v>
      </c>
      <c r="CN109" s="33">
        <f>CN59/CN100</f>
        <v>0.23413392466737459</v>
      </c>
      <c r="CO109" s="33">
        <f>CO59/CO100</f>
        <v>0.26041096905557576</v>
      </c>
      <c r="CP109" s="33">
        <f>CP59/CP100</f>
        <v>0.30797578472025694</v>
      </c>
    </row>
    <row r="111" spans="2:154">
      <c r="B111" s="1" t="s">
        <v>72</v>
      </c>
      <c r="C111" s="35">
        <f t="shared" ref="C111:AH111" si="193">C59</f>
        <v>1423</v>
      </c>
      <c r="D111" s="35">
        <f t="shared" si="193"/>
        <v>1485</v>
      </c>
      <c r="E111" s="35">
        <f t="shared" si="193"/>
        <v>1639</v>
      </c>
      <c r="F111" s="35">
        <f t="shared" si="193"/>
        <v>1973</v>
      </c>
      <c r="G111" s="35">
        <f t="shared" si="193"/>
        <v>1955</v>
      </c>
      <c r="H111" s="35">
        <f t="shared" si="193"/>
        <v>1840</v>
      </c>
      <c r="I111" s="35">
        <f t="shared" si="193"/>
        <v>2167</v>
      </c>
      <c r="J111" s="35">
        <f t="shared" si="193"/>
        <v>2543</v>
      </c>
      <c r="K111" s="35">
        <f t="shared" si="193"/>
        <v>1798</v>
      </c>
      <c r="L111" s="35">
        <f t="shared" si="193"/>
        <v>2505</v>
      </c>
      <c r="M111" s="35">
        <f t="shared" si="193"/>
        <v>2729</v>
      </c>
      <c r="N111" s="35">
        <f t="shared" si="193"/>
        <v>2705</v>
      </c>
      <c r="O111" s="35">
        <f t="shared" si="193"/>
        <v>2890</v>
      </c>
      <c r="P111" s="35">
        <f t="shared" si="193"/>
        <v>2833</v>
      </c>
      <c r="Q111" s="35">
        <f t="shared" si="193"/>
        <v>2158</v>
      </c>
      <c r="R111" s="35">
        <f t="shared" si="193"/>
        <v>3672</v>
      </c>
      <c r="S111" s="35">
        <f t="shared" si="193"/>
        <v>3528</v>
      </c>
      <c r="T111" s="35">
        <f t="shared" si="193"/>
        <v>2774</v>
      </c>
      <c r="U111" s="35">
        <f t="shared" si="193"/>
        <v>3163</v>
      </c>
      <c r="V111" s="35">
        <f t="shared" si="193"/>
        <v>3695</v>
      </c>
      <c r="W111" s="35">
        <f t="shared" si="193"/>
        <v>3650</v>
      </c>
      <c r="X111" s="35">
        <f t="shared" si="193"/>
        <v>3419</v>
      </c>
      <c r="Y111" s="35">
        <f t="shared" si="193"/>
        <v>2924</v>
      </c>
      <c r="Z111" s="35">
        <f t="shared" si="193"/>
        <v>3627</v>
      </c>
      <c r="AA111" s="35">
        <f t="shared" si="193"/>
        <v>3515</v>
      </c>
      <c r="AB111" s="35">
        <f t="shared" si="193"/>
        <v>3931</v>
      </c>
      <c r="AC111" s="35">
        <f t="shared" si="193"/>
        <v>3979</v>
      </c>
      <c r="AD111" s="35">
        <f t="shared" si="193"/>
        <v>4923</v>
      </c>
      <c r="AE111" s="35">
        <f t="shared" si="193"/>
        <v>4207</v>
      </c>
      <c r="AF111" s="35">
        <f t="shared" si="193"/>
        <v>4877</v>
      </c>
      <c r="AG111" s="35">
        <f t="shared" si="193"/>
        <v>5061</v>
      </c>
      <c r="AH111" s="35">
        <f t="shared" si="193"/>
        <v>5333</v>
      </c>
      <c r="AI111" s="35">
        <f t="shared" ref="AI111:BP111" si="194">AI59</f>
        <v>5426</v>
      </c>
      <c r="AJ111" s="35">
        <f t="shared" si="194"/>
        <v>3524</v>
      </c>
      <c r="AK111" s="35">
        <f t="shared" si="194"/>
        <v>6732</v>
      </c>
      <c r="AL111" s="35">
        <f t="shared" si="194"/>
        <v>-3020</v>
      </c>
      <c r="AM111" s="35">
        <f t="shared" si="194"/>
        <v>9401</v>
      </c>
      <c r="AN111" s="35">
        <f t="shared" si="194"/>
        <v>3195</v>
      </c>
      <c r="AO111" s="35">
        <f t="shared" si="194"/>
        <v>9192</v>
      </c>
      <c r="AP111" s="35">
        <f t="shared" si="194"/>
        <v>8948</v>
      </c>
      <c r="AQ111" s="35">
        <f t="shared" si="194"/>
        <v>6657</v>
      </c>
      <c r="AR111" s="35">
        <f t="shared" si="194"/>
        <v>9947</v>
      </c>
      <c r="AS111" s="35">
        <f t="shared" si="194"/>
        <v>7068</v>
      </c>
      <c r="AT111" s="35">
        <f t="shared" si="194"/>
        <v>10671</v>
      </c>
      <c r="AU111" s="35">
        <f t="shared" si="194"/>
        <v>6836</v>
      </c>
      <c r="AV111" s="1">
        <f t="shared" si="194"/>
        <v>6959</v>
      </c>
      <c r="AW111" s="1">
        <f t="shared" si="194"/>
        <v>11247</v>
      </c>
      <c r="AX111" s="1">
        <f t="shared" si="194"/>
        <v>15227</v>
      </c>
      <c r="AY111" s="1">
        <f t="shared" si="194"/>
        <v>17930</v>
      </c>
      <c r="AZ111" s="1">
        <f t="shared" si="194"/>
        <v>18525</v>
      </c>
      <c r="BA111" s="1">
        <f t="shared" si="194"/>
        <v>18936</v>
      </c>
      <c r="BB111" s="1">
        <f t="shared" si="194"/>
        <v>20642</v>
      </c>
      <c r="BC111" s="1">
        <f t="shared" si="194"/>
        <v>16436</v>
      </c>
      <c r="BD111" s="1">
        <f t="shared" si="194"/>
        <v>16002</v>
      </c>
      <c r="BE111" s="1">
        <f t="shared" si="194"/>
        <v>13910</v>
      </c>
      <c r="BF111" s="1">
        <f t="shared" si="194"/>
        <v>13624</v>
      </c>
      <c r="BG111" s="1">
        <f t="shared" si="194"/>
        <v>15051</v>
      </c>
      <c r="BH111" s="1">
        <f t="shared" si="194"/>
        <v>18368</v>
      </c>
      <c r="BI111" s="1">
        <f t="shared" si="194"/>
        <v>19689</v>
      </c>
      <c r="BJ111" s="1">
        <f t="shared" si="194"/>
        <v>20687</v>
      </c>
      <c r="BK111" s="1">
        <f t="shared" si="194"/>
        <v>23662</v>
      </c>
      <c r="BL111" s="1">
        <f t="shared" si="194"/>
        <v>23619</v>
      </c>
      <c r="BM111" s="1">
        <f t="shared" si="194"/>
        <v>26301</v>
      </c>
      <c r="BN111" s="1">
        <f t="shared" si="194"/>
        <v>26536</v>
      </c>
      <c r="BO111" s="1">
        <f t="shared" si="194"/>
        <v>34540</v>
      </c>
      <c r="BP111" s="1">
        <f t="shared" si="194"/>
        <v>28196</v>
      </c>
      <c r="BQ111" s="1">
        <f t="shared" ref="BQ111" si="195">BQ59</f>
        <v>34979</v>
      </c>
      <c r="CA111" s="35">
        <f>SUM(C111:F111)</f>
        <v>6520</v>
      </c>
      <c r="CB111" s="35">
        <f>SUM(G111:J111)</f>
        <v>8505</v>
      </c>
      <c r="CC111" s="35">
        <f>SUM(K111:N111)</f>
        <v>9737</v>
      </c>
      <c r="CD111" s="35">
        <f>SUM(O111:R111)</f>
        <v>11553</v>
      </c>
      <c r="CE111" s="35">
        <f>SUM(S111:V111)</f>
        <v>13160</v>
      </c>
      <c r="CF111" s="35">
        <f>SUM(W111:Z111)</f>
        <v>13620</v>
      </c>
      <c r="CG111" s="35">
        <f>SUM(AA111:AD111)</f>
        <v>16348</v>
      </c>
      <c r="CH111" s="35">
        <f>SUM(AE111:AH111)</f>
        <v>19478</v>
      </c>
      <c r="CI111" s="35">
        <f>SUM(AI111:AL111)</f>
        <v>12662</v>
      </c>
      <c r="CJ111" s="35">
        <f>SUM(AM111:AP111)</f>
        <v>30736</v>
      </c>
      <c r="CK111" s="35">
        <f>SUM(AQ111:AT111)</f>
        <v>34343</v>
      </c>
      <c r="CL111" s="1">
        <f>SUM(AU111:AX111)</f>
        <v>40269</v>
      </c>
      <c r="CM111" s="1">
        <f>SUM(AY111:BB111)</f>
        <v>76033</v>
      </c>
      <c r="CN111" s="1">
        <f>SUM(BC111:BF111)</f>
        <v>59972</v>
      </c>
      <c r="CO111" s="1">
        <f>SUM(BG111:BJ111)</f>
        <v>73795</v>
      </c>
      <c r="CP111" s="1">
        <f>SUM(BK111:BN111)</f>
        <v>100118</v>
      </c>
    </row>
    <row r="112" spans="2:154"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36">
        <f>SUM(C112:F112)</f>
        <v>9316</v>
      </c>
      <c r="CB112" s="36">
        <f>SUM(G112:J112)</f>
        <v>11081</v>
      </c>
      <c r="CC112" s="36">
        <f>SUM(K112:N112)</f>
        <v>14565</v>
      </c>
      <c r="CD112" s="36">
        <f>SUM(O112:R112)</f>
        <v>16619</v>
      </c>
      <c r="CE112" s="36">
        <f>SUM(S112:V112)</f>
        <v>18659</v>
      </c>
      <c r="CF112" s="36">
        <f>SUM(W112:Z112)</f>
        <v>23024</v>
      </c>
      <c r="CG112" s="36">
        <f>SUM(AA112:AD112)</f>
        <v>26572</v>
      </c>
      <c r="CH112" s="36">
        <f>SUM(AE112:AH112)</f>
        <v>36036</v>
      </c>
      <c r="CI112" s="36">
        <f>SUM(AI112:AL112)</f>
        <v>37091</v>
      </c>
      <c r="CJ112" s="36">
        <f>SUM(AM112:AP112)</f>
        <v>47971</v>
      </c>
      <c r="CK112" s="36">
        <f>SUM(AQ112:AT112)</f>
        <v>54520</v>
      </c>
      <c r="CL112" s="2">
        <f>SUM(AU112:AX112)</f>
        <v>65124</v>
      </c>
      <c r="CM112" s="2">
        <f>SUM(AY112:BB112)</f>
        <v>91652</v>
      </c>
      <c r="CN112" s="2">
        <f>SUM(BC112:BF112)</f>
        <v>91495</v>
      </c>
      <c r="CO112" s="2">
        <f>SUM(BG112:BJ112)</f>
        <v>101746</v>
      </c>
      <c r="CP112" s="2">
        <f>SUM(BK112:BN112)</f>
        <v>125299</v>
      </c>
      <c r="CQ112" s="26"/>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row>
    <row r="113" spans="2:154">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A113" s="35">
        <f>SUM(C113:F113)</f>
        <v>-810</v>
      </c>
      <c r="CB113" s="35">
        <f>SUM(G113:J113)</f>
        <v>-4018</v>
      </c>
      <c r="CC113" s="35">
        <f>SUM(K113:N113)</f>
        <v>-3438</v>
      </c>
      <c r="CD113" s="35">
        <f>SUM(O113:R113)</f>
        <v>-3273</v>
      </c>
      <c r="CE113" s="35">
        <f>SUM(S113:V113)</f>
        <v>-7358</v>
      </c>
      <c r="CF113" s="35">
        <f>SUM(W113:Z113)</f>
        <v>-10959</v>
      </c>
      <c r="CG113" s="35">
        <f>SUM(AA113:AD113)</f>
        <v>-9915</v>
      </c>
      <c r="CH113" s="35">
        <f>SUM(AE113:AH113)</f>
        <v>-9972</v>
      </c>
      <c r="CI113" s="35">
        <f>SUM(AI113:AL113)</f>
        <v>-13184</v>
      </c>
      <c r="CJ113" s="35">
        <f>SUM(AM113:AP113)</f>
        <v>-25139</v>
      </c>
      <c r="CK113" s="35">
        <f>SUM(AQ113:AT113)</f>
        <v>-23548</v>
      </c>
      <c r="CL113" s="1">
        <f>SUM(AU113:AX113)</f>
        <v>-22281</v>
      </c>
      <c r="CM113" s="1">
        <f>SUM(AY113:BB113)</f>
        <v>-24640</v>
      </c>
      <c r="CN113" s="1">
        <f>SUM(BC113:BF113)</f>
        <v>-31485</v>
      </c>
      <c r="CO113" s="1">
        <f>SUM(BG113:BJ113)</f>
        <v>-32251</v>
      </c>
      <c r="CP113" s="1">
        <f>SUM(BK113:BN113)</f>
        <v>-52535</v>
      </c>
    </row>
    <row r="114" spans="2:154" s="2" customFormat="1" ht="15">
      <c r="B114" s="2" t="s">
        <v>74</v>
      </c>
      <c r="C114" s="36">
        <f t="shared" ref="C114:V114" si="196">C112+C113</f>
        <v>1987</v>
      </c>
      <c r="D114" s="36">
        <f t="shared" si="196"/>
        <v>1470</v>
      </c>
      <c r="E114" s="36">
        <f t="shared" si="196"/>
        <v>2539</v>
      </c>
      <c r="F114" s="36">
        <f t="shared" si="196"/>
        <v>2510</v>
      </c>
      <c r="G114" s="36">
        <f t="shared" si="196"/>
        <v>2345</v>
      </c>
      <c r="H114" s="36">
        <f t="shared" si="196"/>
        <v>1609</v>
      </c>
      <c r="I114" s="36">
        <f t="shared" si="196"/>
        <v>2128</v>
      </c>
      <c r="J114" s="36">
        <f t="shared" si="196"/>
        <v>981</v>
      </c>
      <c r="K114" s="36">
        <f t="shared" si="196"/>
        <v>2282</v>
      </c>
      <c r="L114" s="36">
        <f t="shared" si="196"/>
        <v>2602</v>
      </c>
      <c r="M114" s="36">
        <f t="shared" si="196"/>
        <v>3270</v>
      </c>
      <c r="N114" s="36">
        <f t="shared" si="196"/>
        <v>2973</v>
      </c>
      <c r="O114" s="36">
        <f t="shared" si="196"/>
        <v>3087</v>
      </c>
      <c r="P114" s="36">
        <f t="shared" si="196"/>
        <v>3478</v>
      </c>
      <c r="Q114" s="36">
        <f t="shared" si="196"/>
        <v>3132</v>
      </c>
      <c r="R114" s="36">
        <f t="shared" si="196"/>
        <v>3649</v>
      </c>
      <c r="S114" s="36">
        <f t="shared" si="196"/>
        <v>2430</v>
      </c>
      <c r="T114" s="36">
        <f t="shared" si="196"/>
        <v>3094</v>
      </c>
      <c r="U114" s="36">
        <f t="shared" si="196"/>
        <v>2794</v>
      </c>
      <c r="V114" s="36">
        <f t="shared" si="196"/>
        <v>2983</v>
      </c>
      <c r="W114" s="36">
        <f>W112+W113</f>
        <v>2046</v>
      </c>
      <c r="X114" s="36">
        <f t="shared" ref="X114:BO114" si="197">X112+X113</f>
        <v>2981</v>
      </c>
      <c r="Y114" s="36">
        <f t="shared" si="197"/>
        <v>3577</v>
      </c>
      <c r="Z114" s="36">
        <f t="shared" si="197"/>
        <v>3461</v>
      </c>
      <c r="AA114" s="36">
        <f t="shared" si="197"/>
        <v>3795</v>
      </c>
      <c r="AB114" s="36">
        <f t="shared" si="197"/>
        <v>4581</v>
      </c>
      <c r="AC114" s="36">
        <f t="shared" si="197"/>
        <v>3772</v>
      </c>
      <c r="AD114" s="36">
        <f t="shared" si="197"/>
        <v>4509</v>
      </c>
      <c r="AE114" s="36">
        <f t="shared" si="197"/>
        <v>5230</v>
      </c>
      <c r="AF114" s="36">
        <f t="shared" si="197"/>
        <v>6997</v>
      </c>
      <c r="AG114" s="36">
        <f t="shared" si="197"/>
        <v>7488</v>
      </c>
      <c r="AH114" s="36">
        <f t="shared" si="197"/>
        <v>6349</v>
      </c>
      <c r="AI114" s="36">
        <f t="shared" si="197"/>
        <v>7081</v>
      </c>
      <c r="AJ114" s="36">
        <f t="shared" si="197"/>
        <v>4585</v>
      </c>
      <c r="AK114" s="36">
        <f t="shared" si="197"/>
        <v>6361</v>
      </c>
      <c r="AL114" s="36">
        <f t="shared" si="197"/>
        <v>5880</v>
      </c>
      <c r="AM114" s="36">
        <f t="shared" si="197"/>
        <v>4373</v>
      </c>
      <c r="AN114" s="36">
        <f t="shared" si="197"/>
        <v>4625</v>
      </c>
      <c r="AO114" s="36">
        <f t="shared" si="197"/>
        <v>7928</v>
      </c>
      <c r="AP114" s="36">
        <f t="shared" si="197"/>
        <v>5906</v>
      </c>
      <c r="AQ114" s="36">
        <f t="shared" si="197"/>
        <v>7362</v>
      </c>
      <c r="AR114" s="36">
        <f t="shared" si="197"/>
        <v>6501</v>
      </c>
      <c r="AS114" s="36">
        <f t="shared" si="197"/>
        <v>8734</v>
      </c>
      <c r="AT114" s="36">
        <f t="shared" si="197"/>
        <v>8375</v>
      </c>
      <c r="AU114" s="36">
        <f t="shared" si="197"/>
        <v>5446</v>
      </c>
      <c r="AV114" s="36">
        <f t="shared" si="197"/>
        <v>8602</v>
      </c>
      <c r="AW114" s="36">
        <f t="shared" si="197"/>
        <v>11597</v>
      </c>
      <c r="AX114" s="36">
        <f t="shared" si="197"/>
        <v>17198</v>
      </c>
      <c r="AY114" s="36">
        <f t="shared" si="197"/>
        <v>13347</v>
      </c>
      <c r="AZ114" s="36">
        <f t="shared" si="197"/>
        <v>16394</v>
      </c>
      <c r="BA114" s="36">
        <f t="shared" si="197"/>
        <v>18720</v>
      </c>
      <c r="BB114" s="36">
        <f t="shared" si="197"/>
        <v>18551</v>
      </c>
      <c r="BC114" s="36">
        <f t="shared" si="197"/>
        <v>15320</v>
      </c>
      <c r="BD114" s="36">
        <f t="shared" si="197"/>
        <v>12594</v>
      </c>
      <c r="BE114" s="36">
        <f t="shared" si="197"/>
        <v>16077</v>
      </c>
      <c r="BF114" s="36">
        <f t="shared" si="197"/>
        <v>16019</v>
      </c>
      <c r="BG114" s="36">
        <f t="shared" si="197"/>
        <v>17220</v>
      </c>
      <c r="BH114" s="36">
        <f t="shared" si="197"/>
        <v>21778</v>
      </c>
      <c r="BI114" s="36">
        <f t="shared" si="197"/>
        <v>22601</v>
      </c>
      <c r="BJ114" s="36">
        <f t="shared" si="197"/>
        <v>7896</v>
      </c>
      <c r="BK114" s="36">
        <f t="shared" si="197"/>
        <v>16836</v>
      </c>
      <c r="BL114" s="36">
        <f t="shared" si="197"/>
        <v>13454</v>
      </c>
      <c r="BM114" s="36">
        <f t="shared" si="197"/>
        <v>17637</v>
      </c>
      <c r="BN114" s="36">
        <f t="shared" si="197"/>
        <v>24837</v>
      </c>
      <c r="BO114" s="36">
        <f t="shared" si="197"/>
        <v>18953</v>
      </c>
      <c r="BP114" s="36">
        <f t="shared" ref="BP114:BQ114" si="198">BP112+BP113</f>
        <v>5301</v>
      </c>
      <c r="BQ114" s="36">
        <f t="shared" si="198"/>
        <v>17637</v>
      </c>
      <c r="BR114" s="26"/>
      <c r="BS114" s="26"/>
      <c r="BT114" s="26"/>
      <c r="BU114" s="26"/>
      <c r="BV114" s="26"/>
      <c r="BW114" s="26"/>
      <c r="BX114" s="26"/>
      <c r="BY114" s="26"/>
      <c r="BZ114" s="26"/>
      <c r="CA114" s="36">
        <f>SUM(C114:F114)</f>
        <v>8506</v>
      </c>
      <c r="CB114" s="36">
        <f>SUM(G114:J114)</f>
        <v>7063</v>
      </c>
      <c r="CC114" s="36">
        <f>SUM(K114:N114)</f>
        <v>11127</v>
      </c>
      <c r="CD114" s="36">
        <f>SUM(O114:R114)</f>
        <v>13346</v>
      </c>
      <c r="CE114" s="36">
        <f>SUM(S114:V114)</f>
        <v>11301</v>
      </c>
      <c r="CF114" s="36">
        <f>SUM(W114:Z114)</f>
        <v>12065</v>
      </c>
      <c r="CG114" s="36">
        <f>SUM(AA114:AD114)</f>
        <v>16657</v>
      </c>
      <c r="CH114" s="36">
        <f>SUM(AE114:AH114)</f>
        <v>26064</v>
      </c>
      <c r="CI114" s="36">
        <f>SUM(AI114:AL114)</f>
        <v>23907</v>
      </c>
      <c r="CJ114" s="36">
        <f>SUM(AM114:AP114)</f>
        <v>22832</v>
      </c>
      <c r="CK114" s="36">
        <f>SUM(AQ114:AT114)</f>
        <v>30972</v>
      </c>
      <c r="CL114" s="2">
        <f>SUM(AU114:AX114)</f>
        <v>42843</v>
      </c>
      <c r="CM114" s="2">
        <f>SUM(AY114:BB114)</f>
        <v>67012</v>
      </c>
      <c r="CN114" s="2">
        <f>SUM(BC114:BF114)</f>
        <v>60010</v>
      </c>
      <c r="CO114" s="2">
        <f>SUM(BG114:BJ114)</f>
        <v>69495</v>
      </c>
      <c r="CP114" s="2">
        <f>SUM(BK114:BN114)</f>
        <v>72764</v>
      </c>
      <c r="CQ114" s="26"/>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row>
    <row r="115" spans="2:154">
      <c r="B115" s="1" t="s">
        <v>289</v>
      </c>
      <c r="C115" s="1">
        <f t="shared" ref="C115:AH115" si="199">C60</f>
        <v>12610</v>
      </c>
      <c r="D115" s="1">
        <f t="shared" si="199"/>
        <v>12636</v>
      </c>
      <c r="E115" s="1">
        <f t="shared" si="199"/>
        <v>12660</v>
      </c>
      <c r="F115" s="1">
        <f t="shared" si="199"/>
        <v>12649</v>
      </c>
      <c r="G115" s="1">
        <f t="shared" si="199"/>
        <v>12716</v>
      </c>
      <c r="H115" s="1">
        <f t="shared" si="199"/>
        <v>12734</v>
      </c>
      <c r="I115" s="1">
        <f t="shared" si="199"/>
        <v>12745</v>
      </c>
      <c r="J115" s="1">
        <f t="shared" si="199"/>
        <v>12748</v>
      </c>
      <c r="K115" s="1">
        <f t="shared" si="199"/>
        <v>12861</v>
      </c>
      <c r="L115" s="1">
        <f t="shared" si="199"/>
        <v>12889</v>
      </c>
      <c r="M115" s="1">
        <f t="shared" si="199"/>
        <v>12926</v>
      </c>
      <c r="N115" s="1">
        <f t="shared" si="199"/>
        <v>12911</v>
      </c>
      <c r="O115" s="1">
        <f t="shared" si="199"/>
        <v>13012</v>
      </c>
      <c r="P115" s="1">
        <f t="shared" si="199"/>
        <v>13051</v>
      </c>
      <c r="Q115" s="1">
        <f t="shared" si="199"/>
        <v>13111</v>
      </c>
      <c r="R115" s="1">
        <f t="shared" si="199"/>
        <v>13089</v>
      </c>
      <c r="S115" s="1">
        <f t="shared" si="199"/>
        <v>13218</v>
      </c>
      <c r="T115" s="1">
        <f t="shared" si="199"/>
        <v>13299</v>
      </c>
      <c r="U115" s="1">
        <f t="shared" si="199"/>
        <v>13345</v>
      </c>
      <c r="V115" s="1">
        <f t="shared" si="199"/>
        <v>13314</v>
      </c>
      <c r="W115" s="1">
        <f t="shared" si="199"/>
        <v>13452</v>
      </c>
      <c r="X115" s="1">
        <f t="shared" si="199"/>
        <v>13502</v>
      </c>
      <c r="Y115" s="1">
        <f t="shared" si="199"/>
        <v>13542</v>
      </c>
      <c r="Z115" s="1">
        <f t="shared" si="199"/>
        <v>13519</v>
      </c>
      <c r="AA115" s="1">
        <f t="shared" si="199"/>
        <v>13618</v>
      </c>
      <c r="AB115" s="1">
        <f t="shared" si="199"/>
        <v>13672</v>
      </c>
      <c r="AC115" s="1">
        <f t="shared" si="199"/>
        <v>13729</v>
      </c>
      <c r="AD115" s="1">
        <f t="shared" si="199"/>
        <v>13693</v>
      </c>
      <c r="AE115" s="1">
        <f t="shared" si="199"/>
        <v>13750</v>
      </c>
      <c r="AF115" s="1">
        <f t="shared" si="199"/>
        <v>13724</v>
      </c>
      <c r="AG115" s="1">
        <f t="shared" si="199"/>
        <v>13751</v>
      </c>
      <c r="AH115" s="1">
        <f t="shared" si="199"/>
        <v>13756</v>
      </c>
      <c r="AI115" s="1">
        <f t="shared" ref="AI115:BP115" si="200">AI60</f>
        <v>13831</v>
      </c>
      <c r="AJ115" s="1">
        <f t="shared" si="200"/>
        <v>13839</v>
      </c>
      <c r="AK115" s="1">
        <f t="shared" si="200"/>
        <v>13870</v>
      </c>
      <c r="AL115" s="1">
        <f t="shared" si="200"/>
        <v>13858</v>
      </c>
      <c r="AM115" s="1">
        <f t="shared" si="200"/>
        <v>13895</v>
      </c>
      <c r="AN115" s="1">
        <f t="shared" si="200"/>
        <v>13899</v>
      </c>
      <c r="AO115" s="1">
        <f t="shared" si="200"/>
        <v>13913</v>
      </c>
      <c r="AP115" s="1">
        <f t="shared" si="200"/>
        <v>13903</v>
      </c>
      <c r="AQ115" s="1">
        <f t="shared" si="200"/>
        <v>13897</v>
      </c>
      <c r="AR115" s="1">
        <f t="shared" si="200"/>
        <v>13879</v>
      </c>
      <c r="AS115" s="1">
        <f t="shared" si="200"/>
        <v>13855</v>
      </c>
      <c r="AT115" s="1">
        <f t="shared" si="200"/>
        <v>13852</v>
      </c>
      <c r="AU115" s="1">
        <f t="shared" si="200"/>
        <v>13729</v>
      </c>
      <c r="AV115" s="1">
        <f t="shared" si="200"/>
        <v>13635</v>
      </c>
      <c r="AW115" s="1">
        <f t="shared" si="200"/>
        <v>13589</v>
      </c>
      <c r="AX115" s="1">
        <f t="shared" si="200"/>
        <v>13616</v>
      </c>
      <c r="AY115" s="1">
        <f t="shared" si="200"/>
        <v>13464</v>
      </c>
      <c r="AZ115" s="1">
        <f t="shared" si="200"/>
        <v>13379</v>
      </c>
      <c r="BA115" s="1">
        <f t="shared" si="200"/>
        <v>13315</v>
      </c>
      <c r="BB115" s="1">
        <f t="shared" si="200"/>
        <v>13353</v>
      </c>
      <c r="BC115" s="1">
        <f t="shared" si="200"/>
        <v>13203</v>
      </c>
      <c r="BD115" s="1">
        <f t="shared" si="200"/>
        <v>13133</v>
      </c>
      <c r="BE115" s="1">
        <f t="shared" si="200"/>
        <v>13018</v>
      </c>
      <c r="BF115" s="1">
        <f t="shared" si="200"/>
        <v>13063</v>
      </c>
      <c r="BG115" s="1">
        <f t="shared" si="200"/>
        <v>12781</v>
      </c>
      <c r="BH115" s="1">
        <f t="shared" si="200"/>
        <v>12668</v>
      </c>
      <c r="BI115" s="1">
        <f t="shared" si="200"/>
        <v>12581</v>
      </c>
      <c r="BJ115" s="1">
        <f t="shared" si="200"/>
        <v>12488</v>
      </c>
      <c r="BK115" s="1">
        <f t="shared" si="200"/>
        <v>12415</v>
      </c>
      <c r="BL115" s="1">
        <f t="shared" si="200"/>
        <v>12343</v>
      </c>
      <c r="BM115" s="1">
        <f t="shared" si="200"/>
        <v>12290</v>
      </c>
      <c r="BN115" s="1">
        <f t="shared" si="200"/>
        <v>12228</v>
      </c>
      <c r="BO115" s="1">
        <f t="shared" si="200"/>
        <v>12183</v>
      </c>
      <c r="BP115" s="1">
        <f t="shared" si="200"/>
        <v>12122</v>
      </c>
      <c r="BQ115" s="1">
        <f t="shared" ref="BQ115" si="201">BQ60</f>
        <v>12122</v>
      </c>
      <c r="CA115" s="1">
        <f t="shared" ref="CA115:CK115" si="202">CA60</f>
        <v>12638.75</v>
      </c>
      <c r="CB115" s="1">
        <f t="shared" si="202"/>
        <v>12735.75</v>
      </c>
      <c r="CC115" s="1">
        <f t="shared" si="202"/>
        <v>12896.75</v>
      </c>
      <c r="CD115" s="1">
        <f t="shared" si="202"/>
        <v>13065.75</v>
      </c>
      <c r="CE115" s="1">
        <f t="shared" si="202"/>
        <v>13294</v>
      </c>
      <c r="CF115" s="1">
        <f t="shared" si="202"/>
        <v>13503.75</v>
      </c>
      <c r="CG115" s="1">
        <f t="shared" si="202"/>
        <v>13678</v>
      </c>
      <c r="CH115" s="1">
        <f t="shared" si="202"/>
        <v>13745.25</v>
      </c>
      <c r="CI115" s="1">
        <f t="shared" si="202"/>
        <v>13849.5</v>
      </c>
      <c r="CJ115" s="1">
        <f t="shared" si="202"/>
        <v>13902.5</v>
      </c>
      <c r="CK115" s="1">
        <f t="shared" si="202"/>
        <v>13870.75</v>
      </c>
      <c r="CL115" s="1">
        <f>AVERAGE(AU115:AX115)</f>
        <v>13642.25</v>
      </c>
      <c r="CM115" s="1">
        <f>AVERAGE(AY115:BB115)</f>
        <v>13377.75</v>
      </c>
      <c r="CN115" s="1">
        <f>AVERAGE(BC115:BF115)</f>
        <v>13104.25</v>
      </c>
      <c r="CO115" s="1">
        <f>AVERAGE(BG115:BJ115)</f>
        <v>12629.5</v>
      </c>
      <c r="CP115" s="1">
        <f>AVERAGE(BK115:BN115)</f>
        <v>12319</v>
      </c>
    </row>
    <row r="116" spans="2:154">
      <c r="B116" s="1" t="s">
        <v>76</v>
      </c>
      <c r="C116" s="30">
        <f t="shared" ref="C116:BN116" si="203">C114/C115</f>
        <v>0.15757335448057097</v>
      </c>
      <c r="D116" s="30">
        <f t="shared" si="203"/>
        <v>0.11633428300094967</v>
      </c>
      <c r="E116" s="30">
        <f t="shared" si="203"/>
        <v>0.20055292259083729</v>
      </c>
      <c r="F116" s="30">
        <f t="shared" si="203"/>
        <v>0.19843465886631353</v>
      </c>
      <c r="G116" s="30">
        <f t="shared" si="203"/>
        <v>0.18441333752752437</v>
      </c>
      <c r="H116" s="30">
        <f t="shared" si="203"/>
        <v>0.12635464111826605</v>
      </c>
      <c r="I116" s="30">
        <f t="shared" si="203"/>
        <v>0.16696743821106316</v>
      </c>
      <c r="J116" s="30">
        <f t="shared" si="203"/>
        <v>7.6953247568245994E-2</v>
      </c>
      <c r="K116" s="30">
        <f t="shared" si="203"/>
        <v>0.17743565819143145</v>
      </c>
      <c r="L116" s="30">
        <f t="shared" si="203"/>
        <v>0.20187757002094808</v>
      </c>
      <c r="M116" s="30">
        <f t="shared" si="203"/>
        <v>0.25297849295992575</v>
      </c>
      <c r="N116" s="30">
        <f t="shared" si="203"/>
        <v>0.23026876307025018</v>
      </c>
      <c r="O116" s="30">
        <f t="shared" si="203"/>
        <v>0.23724254534276054</v>
      </c>
      <c r="P116" s="30">
        <f t="shared" si="203"/>
        <v>0.26649298904298518</v>
      </c>
      <c r="Q116" s="30">
        <f t="shared" si="203"/>
        <v>0.23888338036763024</v>
      </c>
      <c r="R116" s="30">
        <f t="shared" si="203"/>
        <v>0.27878371151348458</v>
      </c>
      <c r="S116" s="30">
        <f t="shared" si="203"/>
        <v>0.18384021788470267</v>
      </c>
      <c r="T116" s="30">
        <f t="shared" si="203"/>
        <v>0.23264907135874877</v>
      </c>
      <c r="U116" s="30">
        <f t="shared" si="203"/>
        <v>0.20936680404645935</v>
      </c>
      <c r="V116" s="30">
        <f t="shared" si="203"/>
        <v>0.22404987231485654</v>
      </c>
      <c r="W116" s="30">
        <f t="shared" si="203"/>
        <v>0.15209634255129348</v>
      </c>
      <c r="X116" s="30">
        <f t="shared" si="203"/>
        <v>0.22078210635461412</v>
      </c>
      <c r="Y116" s="30">
        <f t="shared" si="203"/>
        <v>0.26414119037069855</v>
      </c>
      <c r="Z116" s="30">
        <f t="shared" si="203"/>
        <v>0.25601005991567422</v>
      </c>
      <c r="AA116" s="30">
        <f t="shared" si="203"/>
        <v>0.27867528271405495</v>
      </c>
      <c r="AB116" s="30">
        <f t="shared" si="203"/>
        <v>0.33506436512580456</v>
      </c>
      <c r="AC116" s="30">
        <f t="shared" si="203"/>
        <v>0.27474688615339793</v>
      </c>
      <c r="AD116" s="30">
        <f t="shared" si="203"/>
        <v>0.32929233915139122</v>
      </c>
      <c r="AE116" s="30">
        <f t="shared" si="203"/>
        <v>0.38036363636363635</v>
      </c>
      <c r="AF116" s="30">
        <f t="shared" si="203"/>
        <v>0.50983678227921891</v>
      </c>
      <c r="AG116" s="30">
        <f t="shared" si="203"/>
        <v>0.54454221511162826</v>
      </c>
      <c r="AH116" s="30">
        <f t="shared" si="203"/>
        <v>0.46154405350392558</v>
      </c>
      <c r="AI116" s="30">
        <f t="shared" si="203"/>
        <v>0.51196587376183933</v>
      </c>
      <c r="AJ116" s="30">
        <f t="shared" si="203"/>
        <v>0.33131006575619626</v>
      </c>
      <c r="AK116" s="30">
        <f t="shared" si="203"/>
        <v>0.45861571737563084</v>
      </c>
      <c r="AL116" s="30">
        <f t="shared" si="203"/>
        <v>0.42430365132053688</v>
      </c>
      <c r="AM116" s="30">
        <f t="shared" si="203"/>
        <v>0.31471752428931271</v>
      </c>
      <c r="AN116" s="30">
        <f t="shared" si="203"/>
        <v>0.33275775235628463</v>
      </c>
      <c r="AO116" s="30">
        <f t="shared" si="203"/>
        <v>0.56982678070868975</v>
      </c>
      <c r="AP116" s="30">
        <f t="shared" si="203"/>
        <v>0.42480040279076459</v>
      </c>
      <c r="AQ116" s="30">
        <f t="shared" si="203"/>
        <v>0.52975462329999279</v>
      </c>
      <c r="AR116" s="30">
        <f t="shared" si="203"/>
        <v>0.46840550471936021</v>
      </c>
      <c r="AS116" s="30">
        <f t="shared" si="203"/>
        <v>0.63038614218693612</v>
      </c>
      <c r="AT116" s="30">
        <f t="shared" si="203"/>
        <v>0.60460583309269422</v>
      </c>
      <c r="AU116" s="30">
        <f t="shared" si="203"/>
        <v>0.39667856362444459</v>
      </c>
      <c r="AV116" s="30">
        <f t="shared" si="203"/>
        <v>0.63087642097543084</v>
      </c>
      <c r="AW116" s="30">
        <f t="shared" si="203"/>
        <v>0.85341084700860992</v>
      </c>
      <c r="AX116" s="30">
        <f t="shared" si="203"/>
        <v>1.2630728554641597</v>
      </c>
      <c r="AY116" s="30">
        <f t="shared" si="203"/>
        <v>0.99131016042780751</v>
      </c>
      <c r="AZ116" s="30">
        <f t="shared" si="203"/>
        <v>1.2253531654084759</v>
      </c>
      <c r="BA116" s="30">
        <f t="shared" si="203"/>
        <v>1.4059331580923771</v>
      </c>
      <c r="BB116" s="30">
        <f t="shared" si="203"/>
        <v>1.3892758181682019</v>
      </c>
      <c r="BC116" s="30">
        <f t="shared" si="203"/>
        <v>1.160342346436416</v>
      </c>
      <c r="BD116" s="30">
        <f t="shared" si="203"/>
        <v>0.9589583491966801</v>
      </c>
      <c r="BE116" s="30">
        <f t="shared" si="203"/>
        <v>1.2349823321554769</v>
      </c>
      <c r="BF116" s="30">
        <f t="shared" si="203"/>
        <v>1.2262879889764986</v>
      </c>
      <c r="BG116" s="30">
        <f t="shared" si="203"/>
        <v>1.3473124168687896</v>
      </c>
      <c r="BH116" s="30">
        <f t="shared" si="203"/>
        <v>1.7191348279128513</v>
      </c>
      <c r="BI116" s="30">
        <f t="shared" si="203"/>
        <v>1.7964390747953263</v>
      </c>
      <c r="BJ116" s="30">
        <f t="shared" si="203"/>
        <v>0.63228699551569512</v>
      </c>
      <c r="BK116" s="30">
        <f t="shared" si="203"/>
        <v>1.3561014901329038</v>
      </c>
      <c r="BL116" s="30">
        <f t="shared" si="203"/>
        <v>1.090010532285506</v>
      </c>
      <c r="BM116" s="30">
        <f t="shared" si="203"/>
        <v>1.4350691619202605</v>
      </c>
      <c r="BN116" s="30">
        <f t="shared" si="203"/>
        <v>2.0311579980372914</v>
      </c>
      <c r="BO116" s="30">
        <f>BO114/BO115</f>
        <v>1.5556923582040549</v>
      </c>
      <c r="BP116" s="30">
        <f>BP114/BP115</f>
        <v>0.43730407523510972</v>
      </c>
      <c r="BQ116" s="30">
        <f>BQ114/BQ115</f>
        <v>1.4549579277346973</v>
      </c>
      <c r="CA116" s="30">
        <f t="shared" ref="CA116:CO116" si="204">CA114/CA115</f>
        <v>0.67300959351201661</v>
      </c>
      <c r="CB116" s="30">
        <f t="shared" si="204"/>
        <v>0.5545806097010384</v>
      </c>
      <c r="CC116" s="30">
        <f t="shared" si="204"/>
        <v>0.86277550545680115</v>
      </c>
      <c r="CD116" s="30">
        <f t="shared" si="204"/>
        <v>1.0214492088092915</v>
      </c>
      <c r="CE116" s="30">
        <f t="shared" si="204"/>
        <v>0.85008274409508044</v>
      </c>
      <c r="CF116" s="30">
        <f t="shared" si="204"/>
        <v>0.89345552161436637</v>
      </c>
      <c r="CG116" s="30">
        <f t="shared" si="204"/>
        <v>1.217794999268899</v>
      </c>
      <c r="CH116" s="30">
        <f t="shared" si="204"/>
        <v>1.8962186937305614</v>
      </c>
      <c r="CI116" s="30">
        <f t="shared" si="204"/>
        <v>1.7261995017870682</v>
      </c>
      <c r="CJ116" s="30">
        <f t="shared" si="204"/>
        <v>1.6422945513396872</v>
      </c>
      <c r="CK116" s="30">
        <f t="shared" si="204"/>
        <v>2.2329001676189102</v>
      </c>
      <c r="CL116" s="30">
        <f t="shared" si="204"/>
        <v>3.1404643662152503</v>
      </c>
      <c r="CM116" s="30">
        <f t="shared" si="204"/>
        <v>5.0092130589972159</v>
      </c>
      <c r="CN116" s="30">
        <f t="shared" si="204"/>
        <v>4.5794303374859302</v>
      </c>
      <c r="CO116" s="30">
        <f t="shared" si="204"/>
        <v>5.5025931351201551</v>
      </c>
      <c r="CP116" s="30">
        <f>CP114/CP115</f>
        <v>5.9066482669047815</v>
      </c>
    </row>
  </sheetData>
  <mergeCells count="1">
    <mergeCell ref="CY86:CZ86"/>
  </mergeCells>
  <conditionalFormatting sqref="CY86:CZ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Sell",CY86)))</formula>
    </cfRule>
    <cfRule type="containsText" dxfId="3" priority="3" operator="containsText" text="Sell">
      <formula>NOT(ISERROR(SEARCH("Sell",CY86)))</formula>
    </cfRule>
    <cfRule type="containsText" dxfId="2" priority="4" operator="containsText" text="Hold">
      <formula>NOT(ISERROR(SEARCH("Hold",CY86)))</formula>
    </cfRule>
    <cfRule type="beginsWith" dxfId="1" priority="5" operator="beginsWith" text="Buy">
      <formula>LEFT(CY86,LEN("Buy"))="Buy"</formula>
    </cfRule>
    <cfRule type="beginsWith" dxfId="0" priority="6" operator="beginsWith" text="Strong">
      <formula>LEFT(CY86,LEN("Strong"))="Strong"</formula>
    </cfRule>
  </conditionalFormatting>
  <pageMargins left="0.7" right="0.7" top="0.75" bottom="0.75" header="0.3" footer="0.3"/>
  <ignoredErrors>
    <ignoredError sqref="AU54 AX49:AX61 CA48:CK59 AX103:BO106 AX108:BO109 AX107:BL107 CL112:CP114 CA112:CK114 BP103:BP106 BP108 BQ103:BQ106" formulaRange="1"/>
    <ignoredError sqref="CQ7:CZ7" formula="1"/>
    <ignoredError sqref="CM60:CP60 CL115:CP115 CA60:CL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64" zoomScale="70" zoomScaleNormal="70" workbookViewId="0">
      <selection activeCell="AK153" sqref="AK153"/>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3002</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2995</v>
      </c>
    </row>
    <row r="8" spans="17:90" ht="15" customHeight="1">
      <c r="AO8" s="80" t="s">
        <v>2994</v>
      </c>
    </row>
    <row r="9" spans="17:90" ht="15" customHeight="1">
      <c r="AO9" s="80"/>
      <c r="AP9" s="81" t="s">
        <v>2859</v>
      </c>
    </row>
    <row r="10" spans="17:90" ht="15" customHeight="1">
      <c r="AO10" s="80"/>
      <c r="AP10" s="81" t="s">
        <v>2866</v>
      </c>
    </row>
    <row r="11" spans="17:90" ht="15" customHeight="1">
      <c r="AO11" s="80"/>
      <c r="AQ11" s="81" t="s">
        <v>2951</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2936</v>
      </c>
    </row>
    <row r="21" spans="18:59" ht="15" customHeight="1">
      <c r="AR21" s="81" t="s">
        <v>2952</v>
      </c>
    </row>
    <row r="22" spans="18:59" ht="15" customHeight="1">
      <c r="AO22" s="80" t="s">
        <v>2993</v>
      </c>
    </row>
    <row r="23" spans="18:59" ht="15" customHeight="1">
      <c r="AP23" s="81" t="s">
        <v>2953</v>
      </c>
    </row>
    <row r="24" spans="18:59" ht="15" customHeight="1">
      <c r="AQ24" s="81" t="s">
        <v>2954</v>
      </c>
    </row>
    <row r="25" spans="18:59" ht="15" customHeight="1">
      <c r="AP25" s="81" t="s">
        <v>2848</v>
      </c>
    </row>
    <row r="26" spans="18:59" ht="15" customHeight="1">
      <c r="AQ26" s="81" t="s">
        <v>2849</v>
      </c>
    </row>
    <row r="27" spans="18:59" ht="15" customHeight="1">
      <c r="AQ27" s="81" t="s">
        <v>2955</v>
      </c>
    </row>
    <row r="28" spans="18:59" ht="15" customHeight="1">
      <c r="AR28" s="140" t="s">
        <v>2850</v>
      </c>
      <c r="AS28" s="140"/>
      <c r="AT28" s="140"/>
      <c r="AU28" s="140"/>
      <c r="AV28" s="140"/>
      <c r="AW28" s="140"/>
      <c r="AX28" s="140"/>
      <c r="AY28" s="140"/>
      <c r="AZ28" s="140"/>
      <c r="BA28" s="140"/>
      <c r="BB28" s="140"/>
      <c r="BC28" s="140"/>
      <c r="BD28" s="140"/>
      <c r="BE28" s="140"/>
      <c r="BF28" s="140"/>
      <c r="BG28" s="140"/>
    </row>
    <row r="29" spans="18:59" ht="15" customHeight="1">
      <c r="AR29" s="140"/>
      <c r="AS29" s="140"/>
      <c r="AT29" s="140"/>
      <c r="AU29" s="140"/>
      <c r="AV29" s="140"/>
      <c r="AW29" s="140"/>
      <c r="AX29" s="140"/>
      <c r="AY29" s="140"/>
      <c r="AZ29" s="140"/>
      <c r="BA29" s="140"/>
      <c r="BB29" s="140"/>
      <c r="BC29" s="140"/>
      <c r="BD29" s="140"/>
      <c r="BE29" s="140"/>
      <c r="BF29" s="140"/>
      <c r="BG29" s="140"/>
    </row>
    <row r="30" spans="18:59" ht="15" customHeight="1">
      <c r="AR30" s="140"/>
      <c r="AS30" s="140"/>
      <c r="AT30" s="140"/>
      <c r="AU30" s="140"/>
      <c r="AV30" s="140"/>
      <c r="AW30" s="140"/>
      <c r="AX30" s="140"/>
      <c r="AY30" s="140"/>
      <c r="AZ30" s="140"/>
      <c r="BA30" s="140"/>
      <c r="BB30" s="140"/>
      <c r="BC30" s="140"/>
      <c r="BD30" s="140"/>
      <c r="BE30" s="140"/>
      <c r="BF30" s="140"/>
      <c r="BG30" s="140"/>
    </row>
    <row r="31" spans="18:59" ht="15" customHeight="1">
      <c r="R31" s="81" t="s">
        <v>13</v>
      </c>
      <c r="S31" s="81" t="s">
        <v>14</v>
      </c>
      <c r="AR31" s="140"/>
      <c r="AS31" s="140"/>
      <c r="AT31" s="140"/>
      <c r="AU31" s="140"/>
      <c r="AV31" s="140"/>
      <c r="AW31" s="140"/>
      <c r="AX31" s="140"/>
      <c r="AY31" s="140"/>
      <c r="AZ31" s="140"/>
      <c r="BA31" s="140"/>
      <c r="BB31" s="140"/>
      <c r="BC31" s="140"/>
      <c r="BD31" s="140"/>
      <c r="BE31" s="140"/>
      <c r="BF31" s="140"/>
      <c r="BG31" s="140"/>
    </row>
    <row r="32" spans="18:59" ht="15" customHeight="1">
      <c r="S32" s="81" t="s">
        <v>15</v>
      </c>
      <c r="AP32" s="81" t="s">
        <v>2956</v>
      </c>
    </row>
    <row r="33" spans="17:62" ht="15" customHeight="1">
      <c r="S33" s="81" t="s">
        <v>16</v>
      </c>
      <c r="AQ33" s="81" t="s">
        <v>2957</v>
      </c>
    </row>
    <row r="34" spans="17:62" ht="15" customHeight="1">
      <c r="AP34" s="81" t="s">
        <v>2958</v>
      </c>
    </row>
    <row r="35" spans="17:62" ht="15" customHeight="1">
      <c r="Q35" s="80" t="s">
        <v>3003</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40" t="s">
        <v>2959</v>
      </c>
      <c r="AR38" s="140"/>
      <c r="AS38" s="140"/>
      <c r="AT38" s="140"/>
      <c r="AU38" s="140"/>
      <c r="AV38" s="140"/>
      <c r="AW38" s="140"/>
      <c r="AX38" s="140"/>
      <c r="AY38" s="140"/>
      <c r="AZ38" s="140"/>
      <c r="BA38" s="140"/>
      <c r="BB38" s="140"/>
      <c r="BC38" s="140"/>
      <c r="BD38" s="140"/>
      <c r="BE38" s="140"/>
      <c r="BF38" s="140"/>
      <c r="BG38" s="140"/>
      <c r="BH38" s="140"/>
      <c r="BI38" s="140"/>
      <c r="BJ38" s="140"/>
    </row>
    <row r="39" spans="17:62" ht="15" customHeight="1">
      <c r="AQ39" s="140"/>
      <c r="AR39" s="140"/>
      <c r="AS39" s="140"/>
      <c r="AT39" s="140"/>
      <c r="AU39" s="140"/>
      <c r="AV39" s="140"/>
      <c r="AW39" s="140"/>
      <c r="AX39" s="140"/>
      <c r="AY39" s="140"/>
      <c r="AZ39" s="140"/>
      <c r="BA39" s="140"/>
      <c r="BB39" s="140"/>
      <c r="BC39" s="140"/>
      <c r="BD39" s="140"/>
      <c r="BE39" s="140"/>
      <c r="BF39" s="140"/>
      <c r="BG39" s="140"/>
      <c r="BH39" s="140"/>
      <c r="BI39" s="140"/>
      <c r="BJ39" s="140"/>
    </row>
    <row r="40" spans="17:62" ht="15" customHeight="1">
      <c r="AR40" s="81" t="s">
        <v>2960</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2961</v>
      </c>
      <c r="AS41" s="59"/>
      <c r="AT41" s="59"/>
      <c r="AU41" s="59"/>
      <c r="AV41" s="59"/>
      <c r="AW41" s="59"/>
      <c r="AX41" s="59"/>
      <c r="AY41" s="59"/>
      <c r="AZ41" s="59"/>
      <c r="BA41" s="59"/>
      <c r="BB41" s="59"/>
      <c r="BC41" s="59"/>
      <c r="BD41" s="59"/>
      <c r="BE41" s="59"/>
      <c r="BF41" s="59"/>
      <c r="BG41" s="59"/>
      <c r="BH41" s="59"/>
      <c r="BI41" s="59"/>
    </row>
    <row r="42" spans="17:62" ht="15" customHeight="1">
      <c r="AQ42" s="140" t="s">
        <v>2854</v>
      </c>
      <c r="AR42" s="140"/>
      <c r="AS42" s="140"/>
      <c r="AT42" s="140"/>
      <c r="AU42" s="140"/>
      <c r="AV42" s="140"/>
      <c r="AW42" s="140"/>
      <c r="AX42" s="140"/>
      <c r="AY42" s="140"/>
      <c r="AZ42" s="140"/>
      <c r="BA42" s="140"/>
      <c r="BB42" s="140"/>
      <c r="BC42" s="140"/>
      <c r="BD42" s="140"/>
      <c r="BE42" s="140"/>
      <c r="BF42" s="140"/>
      <c r="BG42" s="140"/>
      <c r="BH42" s="140"/>
      <c r="BI42" s="58"/>
      <c r="BJ42" s="58"/>
    </row>
    <row r="43" spans="17:62" ht="15" customHeight="1">
      <c r="AQ43" s="140"/>
      <c r="AR43" s="140"/>
      <c r="AS43" s="140"/>
      <c r="AT43" s="140"/>
      <c r="AU43" s="140"/>
      <c r="AV43" s="140"/>
      <c r="AW43" s="140"/>
      <c r="AX43" s="140"/>
      <c r="AY43" s="140"/>
      <c r="AZ43" s="140"/>
      <c r="BA43" s="140"/>
      <c r="BB43" s="140"/>
      <c r="BC43" s="140"/>
      <c r="BD43" s="140"/>
      <c r="BE43" s="140"/>
      <c r="BF43" s="140"/>
      <c r="BG43" s="140"/>
      <c r="BH43" s="140"/>
      <c r="BI43" s="58"/>
      <c r="BJ43" s="58"/>
    </row>
    <row r="44" spans="17:62" ht="15" customHeight="1">
      <c r="AQ44" s="140" t="s">
        <v>2855</v>
      </c>
      <c r="AR44" s="140"/>
      <c r="AS44" s="140"/>
      <c r="AT44" s="140"/>
      <c r="AU44" s="140"/>
      <c r="AV44" s="140"/>
      <c r="AW44" s="140"/>
      <c r="AX44" s="140"/>
      <c r="AY44" s="140"/>
      <c r="AZ44" s="140"/>
      <c r="BA44" s="140"/>
      <c r="BB44" s="140"/>
      <c r="BC44" s="140"/>
      <c r="BD44" s="140"/>
      <c r="BE44" s="140"/>
      <c r="BF44" s="140"/>
      <c r="BG44" s="140"/>
      <c r="BH44" s="140"/>
    </row>
    <row r="45" spans="17:62" ht="15" customHeight="1">
      <c r="AQ45" s="140"/>
      <c r="AR45" s="140"/>
      <c r="AS45" s="140"/>
      <c r="AT45" s="140"/>
      <c r="AU45" s="140"/>
      <c r="AV45" s="140"/>
      <c r="AW45" s="140"/>
      <c r="AX45" s="140"/>
      <c r="AY45" s="140"/>
      <c r="AZ45" s="140"/>
      <c r="BA45" s="140"/>
      <c r="BB45" s="140"/>
      <c r="BC45" s="140"/>
      <c r="BD45" s="140"/>
      <c r="BE45" s="140"/>
      <c r="BF45" s="140"/>
      <c r="BG45" s="140"/>
      <c r="BH45" s="140"/>
    </row>
    <row r="46" spans="17:62" ht="15" customHeight="1">
      <c r="AP46" s="81" t="s">
        <v>2962</v>
      </c>
      <c r="AQ46" s="59"/>
      <c r="AR46" s="59"/>
      <c r="AS46" s="59"/>
      <c r="AT46" s="59"/>
      <c r="AU46" s="59"/>
      <c r="AV46" s="59"/>
      <c r="AW46" s="59"/>
      <c r="AX46" s="59"/>
      <c r="AY46" s="59"/>
      <c r="AZ46" s="59"/>
      <c r="BA46" s="59"/>
      <c r="BB46" s="59"/>
      <c r="BC46" s="59"/>
      <c r="BD46" s="59"/>
      <c r="BE46" s="59"/>
      <c r="BF46" s="59"/>
      <c r="BG46" s="59"/>
    </row>
    <row r="47" spans="17:62" ht="15" customHeight="1">
      <c r="AO47" s="80" t="s">
        <v>2996</v>
      </c>
      <c r="AQ47" s="58"/>
      <c r="AR47" s="58"/>
      <c r="AS47" s="58"/>
      <c r="AT47" s="58"/>
      <c r="AU47" s="58"/>
      <c r="AV47" s="58"/>
      <c r="AW47" s="58"/>
      <c r="AX47" s="58"/>
      <c r="AY47" s="58"/>
      <c r="AZ47" s="58"/>
      <c r="BA47" s="58"/>
      <c r="BB47" s="58"/>
      <c r="BC47" s="58"/>
      <c r="BD47" s="58"/>
      <c r="BE47" s="58"/>
      <c r="BF47" s="58"/>
      <c r="BG47" s="58"/>
    </row>
    <row r="48" spans="17:62" ht="15" customHeight="1">
      <c r="AP48" s="81" t="s">
        <v>2980</v>
      </c>
    </row>
    <row r="49" spans="18:44" ht="15" customHeight="1">
      <c r="AQ49" s="81" t="s">
        <v>2964</v>
      </c>
    </row>
    <row r="50" spans="18:44" ht="15" customHeight="1">
      <c r="AR50" s="81" t="s">
        <v>2982</v>
      </c>
    </row>
    <row r="51" spans="18:44" ht="15" customHeight="1">
      <c r="AQ51" s="81" t="s">
        <v>2965</v>
      </c>
    </row>
    <row r="52" spans="18:44" ht="15" customHeight="1">
      <c r="AP52" s="81" t="s">
        <v>2966</v>
      </c>
    </row>
    <row r="53" spans="18:44" ht="15" customHeight="1">
      <c r="AQ53" s="81" t="s">
        <v>2967</v>
      </c>
    </row>
    <row r="54" spans="18:44" ht="15" customHeight="1">
      <c r="AP54" s="81" t="s">
        <v>2969</v>
      </c>
    </row>
    <row r="55" spans="18:44" ht="15" customHeight="1">
      <c r="AQ55" s="81" t="s">
        <v>2983</v>
      </c>
    </row>
    <row r="57" spans="18:44" ht="15" customHeight="1">
      <c r="AQ57" s="81" t="s">
        <v>2970</v>
      </c>
    </row>
    <row r="58" spans="18:44" ht="15" customHeight="1">
      <c r="AQ58" s="81" t="s">
        <v>2971</v>
      </c>
    </row>
    <row r="59" spans="18:44" ht="15" customHeight="1">
      <c r="AR59" s="81" t="s">
        <v>2972</v>
      </c>
    </row>
    <row r="60" spans="18:44" ht="15" customHeight="1">
      <c r="AR60" s="81" t="s">
        <v>2973</v>
      </c>
    </row>
    <row r="61" spans="18:44" ht="15" customHeight="1">
      <c r="AP61" s="81" t="s">
        <v>2977</v>
      </c>
    </row>
    <row r="62" spans="18:44" ht="15" customHeight="1">
      <c r="AQ62" s="81" t="s">
        <v>2974</v>
      </c>
    </row>
    <row r="63" spans="18:44" ht="15" customHeight="1">
      <c r="AQ63" s="81" t="s">
        <v>2975</v>
      </c>
    </row>
    <row r="64" spans="18:44" ht="15" customHeight="1">
      <c r="R64" s="81" t="s">
        <v>13</v>
      </c>
      <c r="S64" s="81" t="s">
        <v>14</v>
      </c>
      <c r="AR64" s="81" t="s">
        <v>2981</v>
      </c>
    </row>
    <row r="65" spans="17:44" ht="15" customHeight="1">
      <c r="S65" s="81" t="s">
        <v>15</v>
      </c>
      <c r="AQ65" s="81" t="s">
        <v>2976</v>
      </c>
    </row>
    <row r="66" spans="17:44" ht="15" customHeight="1">
      <c r="S66" s="81" t="s">
        <v>16</v>
      </c>
      <c r="AP66" s="81" t="s">
        <v>3000</v>
      </c>
    </row>
    <row r="67" spans="17:44" ht="15" customHeight="1">
      <c r="AP67" s="81" t="s">
        <v>3001</v>
      </c>
    </row>
    <row r="68" spans="17:44" ht="15" customHeight="1">
      <c r="Q68" s="80" t="s">
        <v>1965</v>
      </c>
      <c r="AQ68" s="81" t="s">
        <v>3008</v>
      </c>
    </row>
    <row r="69" spans="17:44" ht="15" customHeight="1">
      <c r="AQ69" s="81" t="s">
        <v>3009</v>
      </c>
    </row>
    <row r="70" spans="17:44" ht="15" customHeight="1">
      <c r="AO70" s="80" t="s">
        <v>3107</v>
      </c>
    </row>
    <row r="71" spans="17:44" ht="15" customHeight="1">
      <c r="AP71" s="81" t="s">
        <v>3109</v>
      </c>
    </row>
    <row r="72" spans="17:44" ht="15" customHeight="1">
      <c r="AQ72" s="81" t="s">
        <v>3110</v>
      </c>
    </row>
    <row r="73" spans="17:44" ht="15" customHeight="1">
      <c r="AQ73" s="81" t="s">
        <v>3111</v>
      </c>
    </row>
    <row r="74" spans="17:44" ht="15" customHeight="1">
      <c r="AP74" s="81" t="s">
        <v>3112</v>
      </c>
    </row>
    <row r="75" spans="17:44" ht="15" customHeight="1">
      <c r="AQ75" s="81" t="s">
        <v>3113</v>
      </c>
    </row>
    <row r="76" spans="17:44" ht="15" customHeight="1">
      <c r="AQ76" s="81" t="s">
        <v>3114</v>
      </c>
    </row>
    <row r="77" spans="17:44" ht="15" customHeight="1">
      <c r="AQ77" s="81" t="s">
        <v>3115</v>
      </c>
    </row>
    <row r="78" spans="17:44" ht="15" customHeight="1">
      <c r="AR78" s="81" t="s">
        <v>3116</v>
      </c>
    </row>
    <row r="79" spans="17:44" ht="15" customHeight="1">
      <c r="AR79" s="81" t="s">
        <v>3117</v>
      </c>
    </row>
    <row r="80" spans="17:44" ht="15" customHeight="1">
      <c r="AQ80" s="81" t="s">
        <v>3118</v>
      </c>
    </row>
    <row r="81" spans="41:44" ht="15" customHeight="1">
      <c r="AR81" s="81" t="s">
        <v>3119</v>
      </c>
    </row>
    <row r="82" spans="41:44" ht="15" customHeight="1">
      <c r="AO82" s="80" t="s">
        <v>3124</v>
      </c>
    </row>
    <row r="83" spans="41:44" ht="15" customHeight="1">
      <c r="AP83" s="81" t="s">
        <v>3123</v>
      </c>
    </row>
    <row r="84" spans="41:44" ht="15" customHeight="1">
      <c r="AQ84" s="81" t="s">
        <v>3125</v>
      </c>
    </row>
    <row r="85" spans="41:44" ht="15" customHeight="1">
      <c r="AQ85" s="81" t="s">
        <v>3126</v>
      </c>
    </row>
    <row r="86" spans="41:44" ht="15" customHeight="1">
      <c r="AQ86" s="81" t="s">
        <v>3127</v>
      </c>
    </row>
    <row r="87" spans="41:44" ht="15" customHeight="1">
      <c r="AP87" s="81" t="s">
        <v>3128</v>
      </c>
    </row>
    <row r="88" spans="41:44" ht="15" customHeight="1">
      <c r="AQ88" s="81" t="s">
        <v>3130</v>
      </c>
    </row>
    <row r="89" spans="41:44" ht="15" customHeight="1">
      <c r="AQ89" s="81" t="s">
        <v>3129</v>
      </c>
    </row>
    <row r="90" spans="41:44" ht="15" customHeight="1">
      <c r="AR90" s="81" t="s">
        <v>3131</v>
      </c>
    </row>
    <row r="91" spans="41:44" ht="15" customHeight="1">
      <c r="AR91" s="81" t="s">
        <v>3132</v>
      </c>
    </row>
    <row r="92" spans="41:44" ht="15" customHeight="1">
      <c r="AR92" s="81" t="s">
        <v>3134</v>
      </c>
    </row>
    <row r="93" spans="41:44" ht="15" customHeight="1">
      <c r="AP93" s="80" t="s">
        <v>3133</v>
      </c>
    </row>
    <row r="94" spans="41:44" ht="15" customHeight="1">
      <c r="AP94" s="81" t="s">
        <v>2986</v>
      </c>
    </row>
    <row r="95" spans="41:44" ht="15" customHeight="1">
      <c r="AQ95" s="81" t="s">
        <v>3120</v>
      </c>
    </row>
    <row r="96" spans="41:44" ht="15" customHeight="1">
      <c r="AQ96" s="81" t="s">
        <v>3121</v>
      </c>
    </row>
    <row r="97" spans="17:73" ht="15" customHeight="1">
      <c r="AR97" s="81" t="s">
        <v>3122</v>
      </c>
    </row>
    <row r="98" spans="17:73" ht="15" customHeight="1">
      <c r="AQ98" s="81" t="s">
        <v>2990</v>
      </c>
    </row>
    <row r="99" spans="17:73" ht="15" customHeight="1">
      <c r="AR99" s="81" t="s">
        <v>2991</v>
      </c>
      <c r="BS99" s="58"/>
      <c r="BT99" s="58"/>
    </row>
    <row r="100" spans="17:73" ht="15" customHeight="1">
      <c r="AQ100" s="81" t="s">
        <v>2992</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2937</v>
      </c>
      <c r="AO101" s="80" t="s">
        <v>3108</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2938</v>
      </c>
      <c r="AP102" s="140" t="s">
        <v>3006</v>
      </c>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c r="BO102" s="140"/>
      <c r="BP102" s="140"/>
      <c r="BQ102" s="140"/>
      <c r="BR102" s="140"/>
      <c r="BS102" s="140"/>
      <c r="BT102" s="140"/>
      <c r="BU102" s="59"/>
    </row>
    <row r="103" spans="17:73" ht="15" customHeight="1">
      <c r="S103" s="81" t="s">
        <v>2939</v>
      </c>
      <c r="AO103" s="59"/>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59"/>
    </row>
    <row r="104" spans="17:73" ht="15" customHeight="1">
      <c r="T104" s="81" t="s">
        <v>2940</v>
      </c>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c r="BO104" s="140"/>
      <c r="BP104" s="140"/>
      <c r="BQ104" s="140"/>
      <c r="BR104" s="140"/>
      <c r="BS104" s="140"/>
      <c r="BT104" s="140"/>
      <c r="BU104" s="59"/>
    </row>
    <row r="105" spans="17:73" ht="15" customHeight="1">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c r="BO105" s="140"/>
      <c r="BP105" s="140"/>
      <c r="BQ105" s="140"/>
      <c r="BR105" s="140"/>
      <c r="BS105" s="140"/>
      <c r="BT105" s="140"/>
      <c r="BU105" s="59"/>
    </row>
    <row r="106" spans="17:73" ht="15" customHeight="1">
      <c r="Q106" s="80" t="s">
        <v>2934</v>
      </c>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140"/>
      <c r="BO106" s="140"/>
      <c r="BP106" s="140"/>
      <c r="BQ106" s="140"/>
      <c r="BR106" s="140"/>
      <c r="BS106" s="140"/>
      <c r="BT106" s="140"/>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2963</v>
      </c>
    </row>
    <row r="110" spans="17:73" ht="15" customHeight="1">
      <c r="AN110" s="80" t="s">
        <v>77</v>
      </c>
    </row>
    <row r="135" spans="17:41" ht="15" customHeight="1">
      <c r="R135" s="81" t="s">
        <v>13</v>
      </c>
      <c r="S135" s="81" t="s">
        <v>2941</v>
      </c>
    </row>
    <row r="136" spans="17:41" ht="15" customHeight="1">
      <c r="T136" s="81" t="s">
        <v>298</v>
      </c>
    </row>
    <row r="137" spans="17:41" ht="15" customHeight="1">
      <c r="T137" s="80" t="s">
        <v>299</v>
      </c>
    </row>
    <row r="138" spans="17:41" ht="15" customHeight="1">
      <c r="S138" s="81" t="s">
        <v>2950</v>
      </c>
    </row>
    <row r="139" spans="17:41" ht="15" customHeight="1">
      <c r="S139" s="81" t="s">
        <v>16</v>
      </c>
    </row>
    <row r="141" spans="17:41" ht="15" customHeight="1">
      <c r="Q141" s="80" t="s">
        <v>2935</v>
      </c>
      <c r="AO141" s="81" t="s">
        <v>2984</v>
      </c>
    </row>
    <row r="163" spans="2:40" ht="15" customHeight="1">
      <c r="AN163" s="80" t="s">
        <v>2968</v>
      </c>
    </row>
    <row r="170" spans="2:40" ht="15" customHeight="1">
      <c r="R170" s="81" t="s">
        <v>13</v>
      </c>
      <c r="S170" s="81" t="s">
        <v>14</v>
      </c>
    </row>
    <row r="171" spans="2:40" ht="15" customHeight="1">
      <c r="S171" s="81" t="s">
        <v>15</v>
      </c>
    </row>
    <row r="172" spans="2:40" ht="15" customHeight="1">
      <c r="B172" s="81" t="s">
        <v>3106</v>
      </c>
      <c r="J172" s="81" t="s">
        <v>3010</v>
      </c>
      <c r="S172" s="81" t="s">
        <v>16</v>
      </c>
    </row>
    <row r="173" spans="2:40" ht="15" customHeight="1">
      <c r="B173" s="81" t="s">
        <v>3105</v>
      </c>
      <c r="J173" s="81" t="s">
        <v>3105</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3011</v>
      </c>
      <c r="H175" s="84">
        <f>B175/E175-1</f>
        <v>-1.0552804610765021E-3</v>
      </c>
      <c r="J175" s="83">
        <v>246.45</v>
      </c>
      <c r="K175" s="83">
        <v>247.11770000000001</v>
      </c>
      <c r="L175" s="83">
        <v>242.47</v>
      </c>
      <c r="M175" s="83">
        <v>245.23</v>
      </c>
      <c r="N175" s="83">
        <v>19922250</v>
      </c>
      <c r="O175" s="83" t="s">
        <v>3011</v>
      </c>
      <c r="P175" s="84">
        <f>J175/M175-1</f>
        <v>4.9749215022631965E-3</v>
      </c>
    </row>
    <row r="176" spans="2:40" ht="15" customHeight="1">
      <c r="B176" s="83">
        <v>615.25</v>
      </c>
      <c r="C176" s="83">
        <v>616.48</v>
      </c>
      <c r="D176" s="83">
        <v>613.02</v>
      </c>
      <c r="E176" s="83">
        <v>616.41</v>
      </c>
      <c r="F176" s="83">
        <v>7036646</v>
      </c>
      <c r="G176" s="83" t="s">
        <v>3012</v>
      </c>
      <c r="H176" s="84">
        <f t="shared" ref="H176:H239" si="0">B176/E176-1</f>
        <v>-1.8818643435375426E-3</v>
      </c>
      <c r="J176" s="83">
        <v>246.43</v>
      </c>
      <c r="K176" s="83">
        <v>247.63499999999999</v>
      </c>
      <c r="L176" s="83">
        <v>243.10499999999999</v>
      </c>
      <c r="M176" s="83">
        <v>245.64</v>
      </c>
      <c r="N176" s="83">
        <v>20585518</v>
      </c>
      <c r="O176" s="83" t="s">
        <v>3012</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3013</v>
      </c>
      <c r="H177" s="84">
        <f t="shared" si="0"/>
        <v>7.9875348532065793E-3</v>
      </c>
      <c r="J177" s="83">
        <v>245.54</v>
      </c>
      <c r="K177" s="83">
        <v>247.15</v>
      </c>
      <c r="L177" s="83">
        <v>239.2</v>
      </c>
      <c r="M177" s="83">
        <v>241.18</v>
      </c>
      <c r="N177" s="83">
        <v>23943537</v>
      </c>
      <c r="O177" s="83" t="s">
        <v>3013</v>
      </c>
      <c r="P177" s="84">
        <f t="shared" si="1"/>
        <v>1.8077784227547911E-2</v>
      </c>
    </row>
    <row r="178" spans="2:16" ht="15" customHeight="1">
      <c r="B178" s="83">
        <v>612.38</v>
      </c>
      <c r="C178" s="83">
        <v>612.86</v>
      </c>
      <c r="D178" s="83">
        <v>608.27</v>
      </c>
      <c r="E178" s="83">
        <v>609.42999999999995</v>
      </c>
      <c r="F178" s="83">
        <v>6481423</v>
      </c>
      <c r="G178" s="83" t="s">
        <v>3014</v>
      </c>
      <c r="H178" s="84">
        <f t="shared" si="0"/>
        <v>4.8405887468618847E-3</v>
      </c>
      <c r="J178" s="83">
        <v>243.55</v>
      </c>
      <c r="K178" s="83">
        <v>243.67500000000001</v>
      </c>
      <c r="L178" s="83">
        <v>239.57069999999999</v>
      </c>
      <c r="M178" s="83">
        <v>243.06</v>
      </c>
      <c r="N178" s="83">
        <v>22401250</v>
      </c>
      <c r="O178" s="83" t="s">
        <v>3014</v>
      </c>
      <c r="P178" s="84">
        <f t="shared" si="1"/>
        <v>2.0159631366740705E-3</v>
      </c>
    </row>
    <row r="179" spans="2:16" ht="15" customHeight="1">
      <c r="B179" s="83">
        <v>610.13</v>
      </c>
      <c r="C179" s="83">
        <v>611.67999999999995</v>
      </c>
      <c r="D179" s="83">
        <v>608.48</v>
      </c>
      <c r="E179" s="83">
        <v>610.79</v>
      </c>
      <c r="F179" s="83">
        <v>5658835</v>
      </c>
      <c r="G179" s="83" t="s">
        <v>3015</v>
      </c>
      <c r="H179" s="84">
        <f t="shared" si="0"/>
        <v>-1.0805677892564702E-3</v>
      </c>
      <c r="J179" s="83">
        <v>244.36</v>
      </c>
      <c r="K179" s="83">
        <v>251.64830000000001</v>
      </c>
      <c r="L179" s="83">
        <v>243.2</v>
      </c>
      <c r="M179" s="83">
        <v>248.27500000000001</v>
      </c>
      <c r="N179" s="83">
        <v>23157245</v>
      </c>
      <c r="O179" s="83" t="s">
        <v>3015</v>
      </c>
      <c r="P179" s="84">
        <f t="shared" si="1"/>
        <v>-1.5768804752794296E-2</v>
      </c>
    </row>
    <row r="180" spans="2:16" ht="15" customHeight="1">
      <c r="B180" s="83">
        <v>610.16</v>
      </c>
      <c r="C180" s="83">
        <v>610.70000000000005</v>
      </c>
      <c r="D180" s="83">
        <v>606.56500000000005</v>
      </c>
      <c r="E180" s="83">
        <v>608.03</v>
      </c>
      <c r="F180" s="83">
        <v>6438634</v>
      </c>
      <c r="G180" s="83" t="s">
        <v>3016</v>
      </c>
      <c r="H180" s="84">
        <f t="shared" si="0"/>
        <v>3.5031166225349963E-3</v>
      </c>
      <c r="J180" s="83">
        <v>247.18</v>
      </c>
      <c r="K180" s="83">
        <v>250.12</v>
      </c>
      <c r="L180" s="83">
        <v>246.64</v>
      </c>
      <c r="M180" s="83">
        <v>247.785</v>
      </c>
      <c r="N180" s="83">
        <v>16594608</v>
      </c>
      <c r="O180" s="83" t="s">
        <v>3016</v>
      </c>
      <c r="P180" s="84">
        <f t="shared" si="1"/>
        <v>-2.4416328672033361E-3</v>
      </c>
    </row>
    <row r="181" spans="2:16" ht="15" customHeight="1">
      <c r="B181" s="83">
        <v>606.59</v>
      </c>
      <c r="C181" s="83">
        <v>607.92999999999995</v>
      </c>
      <c r="D181" s="83">
        <v>603.35</v>
      </c>
      <c r="E181" s="83">
        <v>606.62</v>
      </c>
      <c r="F181" s="83">
        <v>6927746</v>
      </c>
      <c r="G181" s="83" t="s">
        <v>3017</v>
      </c>
      <c r="H181" s="84">
        <f t="shared" si="0"/>
        <v>-4.9454353631572801E-5</v>
      </c>
      <c r="J181" s="83">
        <v>246.57</v>
      </c>
      <c r="K181" s="83">
        <v>247.315</v>
      </c>
      <c r="L181" s="83">
        <v>241.65</v>
      </c>
      <c r="M181" s="83">
        <v>244.84</v>
      </c>
      <c r="N181" s="83">
        <v>16938127</v>
      </c>
      <c r="O181" s="83" t="s">
        <v>3017</v>
      </c>
      <c r="P181" s="84">
        <f t="shared" si="1"/>
        <v>7.0658389152098433E-3</v>
      </c>
    </row>
    <row r="182" spans="2:16" ht="15" customHeight="1">
      <c r="B182" s="83">
        <v>609.5</v>
      </c>
      <c r="C182" s="83">
        <v>612.74</v>
      </c>
      <c r="D182" s="83">
        <v>608.19000000000005</v>
      </c>
      <c r="E182" s="83">
        <v>612.63</v>
      </c>
      <c r="F182" s="83">
        <v>23764079</v>
      </c>
      <c r="G182" s="83" t="s">
        <v>3018</v>
      </c>
      <c r="H182" s="84">
        <f t="shared" si="0"/>
        <v>-5.1091196970438624E-3</v>
      </c>
      <c r="J182" s="83">
        <v>247.83</v>
      </c>
      <c r="K182" s="83">
        <v>252.96</v>
      </c>
      <c r="L182" s="83">
        <v>247.22</v>
      </c>
      <c r="M182" s="83">
        <v>252.15</v>
      </c>
      <c r="N182" s="83">
        <v>16880734</v>
      </c>
      <c r="O182" s="83" t="s">
        <v>3018</v>
      </c>
      <c r="P182" s="84">
        <f t="shared" si="1"/>
        <v>-1.713265913146933E-2</v>
      </c>
    </row>
    <row r="183" spans="2:16" ht="15" customHeight="1">
      <c r="B183" s="83">
        <v>611.54</v>
      </c>
      <c r="C183" s="83">
        <v>615.26</v>
      </c>
      <c r="D183" s="83">
        <v>610.34100000000001</v>
      </c>
      <c r="E183" s="83">
        <v>614.70500000000004</v>
      </c>
      <c r="F183" s="83">
        <v>10728553</v>
      </c>
      <c r="G183" s="83" t="s">
        <v>3019</v>
      </c>
      <c r="H183" s="84">
        <f t="shared" si="0"/>
        <v>-5.148811218389393E-3</v>
      </c>
      <c r="J183" s="83">
        <v>252.34</v>
      </c>
      <c r="K183" s="83">
        <v>254.77</v>
      </c>
      <c r="L183" s="83">
        <v>251.09</v>
      </c>
      <c r="M183" s="83">
        <v>253.655</v>
      </c>
      <c r="N183" s="83">
        <v>17293845</v>
      </c>
      <c r="O183" s="83" t="s">
        <v>3019</v>
      </c>
      <c r="P183" s="84">
        <f t="shared" si="1"/>
        <v>-5.1842068951922782E-3</v>
      </c>
    </row>
    <row r="184" spans="2:16" ht="15" customHeight="1">
      <c r="B184" s="83">
        <v>614.76</v>
      </c>
      <c r="C184" s="83">
        <v>615.22</v>
      </c>
      <c r="D184" s="83">
        <v>610.51</v>
      </c>
      <c r="E184" s="83">
        <v>610.52</v>
      </c>
      <c r="F184" s="83">
        <v>11551587</v>
      </c>
      <c r="G184" s="83" t="s">
        <v>3020</v>
      </c>
      <c r="H184" s="84">
        <f t="shared" si="0"/>
        <v>6.9448994299941003E-3</v>
      </c>
      <c r="J184" s="83">
        <v>252.88</v>
      </c>
      <c r="K184" s="83">
        <v>256.31</v>
      </c>
      <c r="L184" s="83">
        <v>250.81</v>
      </c>
      <c r="M184" s="83">
        <v>254.78</v>
      </c>
      <c r="N184" s="83">
        <v>19800536</v>
      </c>
      <c r="O184" s="83" t="s">
        <v>3020</v>
      </c>
      <c r="P184" s="84">
        <f t="shared" si="1"/>
        <v>-7.4574142397362264E-3</v>
      </c>
    </row>
    <row r="185" spans="2:16" ht="15" customHeight="1">
      <c r="B185" s="83">
        <v>611.78</v>
      </c>
      <c r="C185" s="83">
        <v>612.66999999999996</v>
      </c>
      <c r="D185" s="83">
        <v>608.85</v>
      </c>
      <c r="E185" s="83">
        <v>610.62</v>
      </c>
      <c r="F185" s="83">
        <v>6065655</v>
      </c>
      <c r="G185" s="83" t="s">
        <v>3021</v>
      </c>
      <c r="H185" s="84">
        <f t="shared" si="0"/>
        <v>1.899708493007024E-3</v>
      </c>
      <c r="J185" s="83">
        <v>255.24</v>
      </c>
      <c r="K185" s="83">
        <v>256.7</v>
      </c>
      <c r="L185" s="83">
        <v>252.0675</v>
      </c>
      <c r="M185" s="83">
        <v>253.4</v>
      </c>
      <c r="N185" s="83">
        <v>41616844</v>
      </c>
      <c r="O185" s="83" t="s">
        <v>3021</v>
      </c>
      <c r="P185" s="84">
        <f t="shared" si="1"/>
        <v>7.2612470402526608E-3</v>
      </c>
    </row>
    <row r="186" spans="2:16" ht="15" customHeight="1">
      <c r="B186" s="83">
        <v>608.94000000000005</v>
      </c>
      <c r="C186" s="83">
        <v>611.30999999999995</v>
      </c>
      <c r="D186" s="83">
        <v>607.07000000000005</v>
      </c>
      <c r="E186" s="83">
        <v>608.54999999999995</v>
      </c>
      <c r="F186" s="83">
        <v>11029230</v>
      </c>
      <c r="G186" s="83" t="s">
        <v>3022</v>
      </c>
      <c r="H186" s="84">
        <f t="shared" si="0"/>
        <v>6.4086763618442788E-4</v>
      </c>
      <c r="J186" s="83">
        <v>252.33</v>
      </c>
      <c r="K186" s="83">
        <v>254.14</v>
      </c>
      <c r="L186" s="83">
        <v>250.11</v>
      </c>
      <c r="M186" s="83">
        <v>251.86</v>
      </c>
      <c r="N186" s="83">
        <v>20952403</v>
      </c>
      <c r="O186" s="83" t="s">
        <v>3022</v>
      </c>
      <c r="P186" s="84">
        <f t="shared" si="1"/>
        <v>1.866116096243875E-3</v>
      </c>
    </row>
    <row r="187" spans="2:16" ht="15" customHeight="1">
      <c r="B187" s="83">
        <v>606.09</v>
      </c>
      <c r="C187" s="83">
        <v>608.33000000000004</v>
      </c>
      <c r="D187" s="83">
        <v>601.54999999999995</v>
      </c>
      <c r="E187" s="83">
        <v>606.84</v>
      </c>
      <c r="F187" s="83">
        <v>11613628</v>
      </c>
      <c r="G187" s="83" t="s">
        <v>3023</v>
      </c>
      <c r="H187" s="84">
        <f t="shared" si="0"/>
        <v>-1.2359106189440139E-3</v>
      </c>
      <c r="J187" s="83">
        <v>249.85</v>
      </c>
      <c r="K187" s="83">
        <v>251.95</v>
      </c>
      <c r="L187" s="83">
        <v>246.58</v>
      </c>
      <c r="M187" s="83">
        <v>251.46</v>
      </c>
      <c r="N187" s="83">
        <v>20491324</v>
      </c>
      <c r="O187" s="83" t="s">
        <v>3023</v>
      </c>
      <c r="P187" s="84">
        <f t="shared" si="1"/>
        <v>-6.4026087648135777E-3</v>
      </c>
    </row>
    <row r="188" spans="2:16" ht="15" customHeight="1">
      <c r="B188" s="83">
        <v>606.79</v>
      </c>
      <c r="C188" s="83">
        <v>608.41999999999996</v>
      </c>
      <c r="D188" s="83">
        <v>606.06089999999995</v>
      </c>
      <c r="E188" s="83">
        <v>608.16</v>
      </c>
      <c r="F188" s="83">
        <v>6367152</v>
      </c>
      <c r="G188" s="83" t="s">
        <v>3024</v>
      </c>
      <c r="H188" s="84">
        <f t="shared" si="0"/>
        <v>-2.2526966587740338E-3</v>
      </c>
      <c r="J188" s="83">
        <v>251.42</v>
      </c>
      <c r="K188" s="83">
        <v>253.23</v>
      </c>
      <c r="L188" s="83">
        <v>249.715</v>
      </c>
      <c r="M188" s="83">
        <v>252.33</v>
      </c>
      <c r="N188" s="83">
        <v>24461860</v>
      </c>
      <c r="O188" s="83" t="s">
        <v>3024</v>
      </c>
      <c r="P188" s="84">
        <f t="shared" si="1"/>
        <v>-3.606388459557075E-3</v>
      </c>
    </row>
    <row r="189" spans="2:16" ht="15" customHeight="1">
      <c r="B189" s="83">
        <v>607.59</v>
      </c>
      <c r="C189" s="83">
        <v>607.77</v>
      </c>
      <c r="D189" s="83">
        <v>606.20000000000005</v>
      </c>
      <c r="E189" s="83">
        <v>606.47</v>
      </c>
      <c r="F189" s="83">
        <v>7447134</v>
      </c>
      <c r="G189" s="83" t="s">
        <v>3025</v>
      </c>
      <c r="H189" s="84">
        <f t="shared" si="0"/>
        <v>1.8467525186736111E-3</v>
      </c>
      <c r="J189" s="83">
        <v>251.76</v>
      </c>
      <c r="K189" s="83">
        <v>252.7499</v>
      </c>
      <c r="L189" s="83">
        <v>244.98</v>
      </c>
      <c r="M189" s="83">
        <v>245.14</v>
      </c>
      <c r="N189" s="83">
        <v>29838578</v>
      </c>
      <c r="O189" s="83" t="s">
        <v>3025</v>
      </c>
      <c r="P189" s="84">
        <f t="shared" si="1"/>
        <v>2.7004976747980747E-2</v>
      </c>
    </row>
    <row r="190" spans="2:16" ht="15" customHeight="1">
      <c r="B190" s="83">
        <v>604.44000000000005</v>
      </c>
      <c r="C190" s="83">
        <v>605.98</v>
      </c>
      <c r="D190" s="83">
        <v>603.95000000000005</v>
      </c>
      <c r="E190" s="83">
        <v>604.59</v>
      </c>
      <c r="F190" s="83">
        <v>8108692</v>
      </c>
      <c r="G190" s="83" t="s">
        <v>3026</v>
      </c>
      <c r="H190" s="84">
        <f t="shared" si="0"/>
        <v>-2.4810201955038913E-4</v>
      </c>
      <c r="J190" s="83">
        <v>241.38</v>
      </c>
      <c r="K190" s="83">
        <v>242.42269999999999</v>
      </c>
      <c r="L190" s="83">
        <v>238.5</v>
      </c>
      <c r="M190" s="83">
        <v>240.8</v>
      </c>
      <c r="N190" s="83">
        <v>14089213</v>
      </c>
      <c r="O190" s="83" t="s">
        <v>3026</v>
      </c>
      <c r="P190" s="84">
        <f t="shared" si="1"/>
        <v>2.4086378737540048E-3</v>
      </c>
    </row>
    <row r="191" spans="2:16" ht="15" customHeight="1">
      <c r="B191" s="83">
        <v>604.57000000000005</v>
      </c>
      <c r="C191" s="83">
        <v>605.23</v>
      </c>
      <c r="D191" s="83">
        <v>600.89</v>
      </c>
      <c r="E191" s="83">
        <v>601.42999999999995</v>
      </c>
      <c r="F191" s="83">
        <v>9086806</v>
      </c>
      <c r="G191" s="83" t="s">
        <v>3027</v>
      </c>
      <c r="H191" s="84">
        <f t="shared" si="0"/>
        <v>5.2208902116623879E-3</v>
      </c>
      <c r="J191" s="83">
        <v>240.78</v>
      </c>
      <c r="K191" s="83">
        <v>242.57</v>
      </c>
      <c r="L191" s="83">
        <v>236.58</v>
      </c>
      <c r="M191" s="83">
        <v>240.14</v>
      </c>
      <c r="N191" s="83">
        <v>21241542</v>
      </c>
      <c r="O191" s="83" t="s">
        <v>3027</v>
      </c>
      <c r="P191" s="84">
        <f t="shared" si="1"/>
        <v>2.6651120179894683E-3</v>
      </c>
    </row>
    <row r="192" spans="2:16" ht="15" customHeight="1">
      <c r="B192" s="83">
        <v>599.67999999999995</v>
      </c>
      <c r="C192" s="83">
        <v>601.75</v>
      </c>
      <c r="D192" s="83">
        <v>598.16</v>
      </c>
      <c r="E192" s="83">
        <v>600.91999999999996</v>
      </c>
      <c r="F192" s="83">
        <v>21542357</v>
      </c>
      <c r="G192" s="83" t="s">
        <v>3028</v>
      </c>
      <c r="H192" s="84">
        <f t="shared" si="0"/>
        <v>-2.0635026293017722E-3</v>
      </c>
      <c r="J192" s="83">
        <v>239.56</v>
      </c>
      <c r="K192" s="83">
        <v>242.08</v>
      </c>
      <c r="L192" s="83">
        <v>238.11</v>
      </c>
      <c r="M192" s="83">
        <v>239.25</v>
      </c>
      <c r="N192" s="83">
        <v>19709450</v>
      </c>
      <c r="O192" s="83" t="s">
        <v>3028</v>
      </c>
      <c r="P192" s="84">
        <f t="shared" si="1"/>
        <v>1.2957157784743156E-3</v>
      </c>
    </row>
    <row r="193" spans="2:16" ht="15" customHeight="1">
      <c r="B193" s="83">
        <v>597.95000000000005</v>
      </c>
      <c r="C193" s="83">
        <v>598.37</v>
      </c>
      <c r="D193" s="83">
        <v>595.01</v>
      </c>
      <c r="E193" s="83">
        <v>596.61</v>
      </c>
      <c r="F193" s="83">
        <v>7780114</v>
      </c>
      <c r="G193" s="83" t="s">
        <v>3029</v>
      </c>
      <c r="H193" s="84">
        <f t="shared" si="0"/>
        <v>2.2460233653476269E-3</v>
      </c>
      <c r="J193" s="83">
        <v>239.94</v>
      </c>
      <c r="K193" s="83">
        <v>240.59</v>
      </c>
      <c r="L193" s="83">
        <v>233.38</v>
      </c>
      <c r="M193" s="83">
        <v>234.19</v>
      </c>
      <c r="N193" s="83">
        <v>22372359</v>
      </c>
      <c r="O193" s="83" t="s">
        <v>3029</v>
      </c>
      <c r="P193" s="84">
        <f t="shared" si="1"/>
        <v>2.4552713608608334E-2</v>
      </c>
    </row>
    <row r="194" spans="2:16" ht="15" customHeight="1">
      <c r="B194" s="83">
        <v>596.5</v>
      </c>
      <c r="C194" s="83">
        <v>597.41</v>
      </c>
      <c r="D194" s="83">
        <v>595.03</v>
      </c>
      <c r="E194" s="83">
        <v>596.30999999999995</v>
      </c>
      <c r="F194" s="83">
        <v>9448293</v>
      </c>
      <c r="G194" s="83" t="s">
        <v>3030</v>
      </c>
      <c r="H194" s="84">
        <f t="shared" si="0"/>
        <v>3.1862621790690326E-4</v>
      </c>
      <c r="J194" s="83">
        <v>234.16</v>
      </c>
      <c r="K194" s="83">
        <v>238.4</v>
      </c>
      <c r="L194" s="83">
        <v>233.73</v>
      </c>
      <c r="M194" s="83">
        <v>235.79</v>
      </c>
      <c r="N194" s="83">
        <v>22691897</v>
      </c>
      <c r="O194" s="83" t="s">
        <v>3030</v>
      </c>
      <c r="P194" s="84">
        <f t="shared" si="1"/>
        <v>-6.9129309979218956E-3</v>
      </c>
    </row>
    <row r="195" spans="2:16" ht="15" customHeight="1">
      <c r="B195" s="83">
        <v>594.96</v>
      </c>
      <c r="C195" s="83">
        <v>599.6</v>
      </c>
      <c r="D195" s="83">
        <v>591.45000000000005</v>
      </c>
      <c r="E195" s="83">
        <v>598.91</v>
      </c>
      <c r="F195" s="83">
        <v>6622130</v>
      </c>
      <c r="G195" s="83" t="s">
        <v>3031</v>
      </c>
      <c r="H195" s="84">
        <f t="shared" si="0"/>
        <v>-6.5953148219264346E-3</v>
      </c>
      <c r="J195" s="83">
        <v>235.17</v>
      </c>
      <c r="K195" s="83">
        <v>236.12989999999999</v>
      </c>
      <c r="L195" s="83">
        <v>232.38</v>
      </c>
      <c r="M195" s="83">
        <v>232.66</v>
      </c>
      <c r="N195" s="83">
        <v>25350253</v>
      </c>
      <c r="O195" s="83" t="s">
        <v>3031</v>
      </c>
      <c r="P195" s="84">
        <f t="shared" si="1"/>
        <v>1.0788274735665793E-2</v>
      </c>
    </row>
    <row r="196" spans="2:16" ht="15" customHeight="1">
      <c r="B196" s="83">
        <v>596.59</v>
      </c>
      <c r="C196" s="83">
        <v>596.77</v>
      </c>
      <c r="D196" s="83">
        <v>591.6</v>
      </c>
      <c r="E196" s="83">
        <v>592.47</v>
      </c>
      <c r="F196" s="83">
        <v>8012477</v>
      </c>
      <c r="G196" s="83" t="s">
        <v>3032</v>
      </c>
      <c r="H196" s="84">
        <f t="shared" si="0"/>
        <v>6.9539385960470934E-3</v>
      </c>
      <c r="J196" s="83">
        <v>232.66</v>
      </c>
      <c r="K196" s="83">
        <v>232.77</v>
      </c>
      <c r="L196" s="83">
        <v>226.76</v>
      </c>
      <c r="M196" s="83">
        <v>230.155</v>
      </c>
      <c r="N196" s="83">
        <v>30231012</v>
      </c>
      <c r="O196" s="83" t="s">
        <v>3032</v>
      </c>
      <c r="P196" s="84">
        <f t="shared" si="1"/>
        <v>1.0883969498816093E-2</v>
      </c>
    </row>
    <row r="197" spans="2:16" ht="15" customHeight="1">
      <c r="B197" s="83">
        <v>591.72</v>
      </c>
      <c r="C197" s="83">
        <v>592.23</v>
      </c>
      <c r="D197" s="83">
        <v>588.78</v>
      </c>
      <c r="E197" s="83">
        <v>590.80999999999995</v>
      </c>
      <c r="F197" s="83">
        <v>6669875</v>
      </c>
      <c r="G197" s="83" t="s">
        <v>3033</v>
      </c>
      <c r="H197" s="84">
        <f t="shared" si="0"/>
        <v>1.5402582894672445E-3</v>
      </c>
      <c r="J197" s="83">
        <v>231.1</v>
      </c>
      <c r="K197" s="83">
        <v>231.8</v>
      </c>
      <c r="L197" s="83">
        <v>225.12</v>
      </c>
      <c r="M197" s="83">
        <v>226.48</v>
      </c>
      <c r="N197" s="83">
        <v>70537434</v>
      </c>
      <c r="O197" s="83" t="s">
        <v>3033</v>
      </c>
      <c r="P197" s="84">
        <f t="shared" si="1"/>
        <v>2.0399152243023577E-2</v>
      </c>
    </row>
    <row r="198" spans="2:16" ht="15" customHeight="1">
      <c r="B198" s="83">
        <v>588.71</v>
      </c>
      <c r="C198" s="83">
        <v>588.79999999999995</v>
      </c>
      <c r="D198" s="83">
        <v>583.66999999999996</v>
      </c>
      <c r="E198" s="83">
        <v>586.05999999999995</v>
      </c>
      <c r="F198" s="83">
        <v>11063662</v>
      </c>
      <c r="G198" s="83" t="s">
        <v>3034</v>
      </c>
      <c r="H198" s="84">
        <f t="shared" si="0"/>
        <v>4.5217213254618027E-3</v>
      </c>
      <c r="J198" s="83">
        <v>211.99</v>
      </c>
      <c r="K198" s="83">
        <v>212.369</v>
      </c>
      <c r="L198" s="83">
        <v>206.96</v>
      </c>
      <c r="M198" s="83">
        <v>208.99</v>
      </c>
      <c r="N198" s="83">
        <v>25551611</v>
      </c>
      <c r="O198" s="83" t="s">
        <v>3034</v>
      </c>
      <c r="P198" s="84">
        <f t="shared" si="1"/>
        <v>1.4354753815972066E-2</v>
      </c>
    </row>
    <row r="199" spans="2:16" ht="15" customHeight="1">
      <c r="B199" s="83">
        <v>593.08000000000004</v>
      </c>
      <c r="C199" s="83">
        <v>595.54999999999995</v>
      </c>
      <c r="D199" s="83">
        <v>591.245</v>
      </c>
      <c r="E199" s="83">
        <v>595.24</v>
      </c>
      <c r="F199" s="83">
        <v>7480746</v>
      </c>
      <c r="G199" s="83" t="s">
        <v>3035</v>
      </c>
      <c r="H199" s="84">
        <f t="shared" si="0"/>
        <v>-3.6287883878770577E-3</v>
      </c>
      <c r="J199" s="83">
        <v>213.53</v>
      </c>
      <c r="K199" s="83">
        <v>215.34</v>
      </c>
      <c r="L199" s="83">
        <v>210.97</v>
      </c>
      <c r="M199" s="83">
        <v>211.27</v>
      </c>
      <c r="N199" s="83">
        <v>24634874</v>
      </c>
      <c r="O199" s="83" t="s">
        <v>3035</v>
      </c>
      <c r="P199" s="84">
        <f t="shared" si="1"/>
        <v>1.0697212098262909E-2</v>
      </c>
    </row>
    <row r="200" spans="2:16" ht="15" customHeight="1">
      <c r="B200" s="83">
        <v>596.52</v>
      </c>
      <c r="C200" s="83">
        <v>597.07000000000005</v>
      </c>
      <c r="D200" s="83">
        <v>593.27</v>
      </c>
      <c r="E200" s="83">
        <v>595.07000000000005</v>
      </c>
      <c r="F200" s="83">
        <v>5037983</v>
      </c>
      <c r="G200" s="83" t="s">
        <v>3036</v>
      </c>
      <c r="H200" s="84">
        <f t="shared" si="0"/>
        <v>2.4366881207251723E-3</v>
      </c>
      <c r="J200" s="83">
        <v>212.37</v>
      </c>
      <c r="K200" s="83">
        <v>212.9</v>
      </c>
      <c r="L200" s="83">
        <v>207.6</v>
      </c>
      <c r="M200" s="83">
        <v>207.84</v>
      </c>
      <c r="N200" s="83">
        <v>20852947</v>
      </c>
      <c r="O200" s="83" t="s">
        <v>3036</v>
      </c>
      <c r="P200" s="84">
        <f t="shared" si="1"/>
        <v>2.1795612009237963E-2</v>
      </c>
    </row>
    <row r="201" spans="2:16" ht="15" customHeight="1">
      <c r="B201" s="83">
        <v>594.41999999999996</v>
      </c>
      <c r="C201" s="83">
        <v>595.14</v>
      </c>
      <c r="D201" s="83">
        <v>592.44000000000005</v>
      </c>
      <c r="E201" s="83">
        <v>592.52</v>
      </c>
      <c r="F201" s="83">
        <v>6089564</v>
      </c>
      <c r="G201" s="83" t="s">
        <v>3037</v>
      </c>
      <c r="H201" s="84">
        <f t="shared" si="0"/>
        <v>3.20664281374472E-3</v>
      </c>
      <c r="J201" s="83">
        <v>208.21</v>
      </c>
      <c r="K201" s="83">
        <v>209.57</v>
      </c>
      <c r="L201" s="83">
        <v>206.39</v>
      </c>
      <c r="M201" s="83">
        <v>206.46</v>
      </c>
      <c r="N201" s="83">
        <v>15167154</v>
      </c>
      <c r="O201" s="83" t="s">
        <v>3037</v>
      </c>
      <c r="P201" s="84">
        <f t="shared" si="1"/>
        <v>8.476218153637527E-3</v>
      </c>
    </row>
    <row r="202" spans="2:16" ht="15" customHeight="1">
      <c r="B202" s="83">
        <v>593.05999999999995</v>
      </c>
      <c r="C202" s="83">
        <v>593.42999999999995</v>
      </c>
      <c r="D202" s="83">
        <v>589.79499999999996</v>
      </c>
      <c r="E202" s="83">
        <v>590.38</v>
      </c>
      <c r="F202" s="83">
        <v>4746851</v>
      </c>
      <c r="G202" s="83" t="s">
        <v>3038</v>
      </c>
      <c r="H202" s="84">
        <f t="shared" si="0"/>
        <v>4.5394491683321547E-3</v>
      </c>
      <c r="J202" s="83">
        <v>207.95</v>
      </c>
      <c r="K202" s="83">
        <v>208.46</v>
      </c>
      <c r="L202" s="83">
        <v>206.45009999999999</v>
      </c>
      <c r="M202" s="83">
        <v>208.37</v>
      </c>
      <c r="N202" s="83">
        <v>22772920</v>
      </c>
      <c r="O202" s="83" t="s">
        <v>3038</v>
      </c>
      <c r="P202" s="84">
        <f t="shared" si="1"/>
        <v>-2.0156452464367147E-3</v>
      </c>
    </row>
    <row r="203" spans="2:16" ht="15" customHeight="1">
      <c r="B203" s="83">
        <v>590.70000000000005</v>
      </c>
      <c r="C203" s="83">
        <v>593.22990000000004</v>
      </c>
      <c r="D203" s="83">
        <v>590.54999999999995</v>
      </c>
      <c r="E203" s="83">
        <v>592.04999999999995</v>
      </c>
      <c r="F203" s="83">
        <v>6483035</v>
      </c>
      <c r="G203" s="83" t="s">
        <v>3039</v>
      </c>
      <c r="H203" s="84">
        <f t="shared" si="0"/>
        <v>-2.2802128198630145E-3</v>
      </c>
      <c r="J203" s="83">
        <v>209.16</v>
      </c>
      <c r="K203" s="83">
        <v>211.09</v>
      </c>
      <c r="L203" s="83">
        <v>205.95</v>
      </c>
      <c r="M203" s="83">
        <v>207</v>
      </c>
      <c r="N203" s="83">
        <v>22788806</v>
      </c>
      <c r="O203" s="83" t="s">
        <v>3039</v>
      </c>
      <c r="P203" s="84">
        <f t="shared" si="1"/>
        <v>1.0434782608695681E-2</v>
      </c>
    </row>
    <row r="204" spans="2:16" ht="15" customHeight="1">
      <c r="B204" s="83">
        <v>593.21</v>
      </c>
      <c r="C204" s="83">
        <v>594.32000000000005</v>
      </c>
      <c r="D204" s="83">
        <v>585.84</v>
      </c>
      <c r="E204" s="83">
        <v>586.27</v>
      </c>
      <c r="F204" s="83">
        <v>6368542</v>
      </c>
      <c r="G204" s="83" t="s">
        <v>3040</v>
      </c>
      <c r="H204" s="84">
        <f t="shared" si="0"/>
        <v>1.1837549252051272E-2</v>
      </c>
      <c r="J204" s="83">
        <v>206.72</v>
      </c>
      <c r="K204" s="83">
        <v>209.23</v>
      </c>
      <c r="L204" s="83">
        <v>202.13</v>
      </c>
      <c r="M204" s="83">
        <v>203.96</v>
      </c>
      <c r="N204" s="83">
        <v>25622184</v>
      </c>
      <c r="O204" s="83" t="s">
        <v>3040</v>
      </c>
      <c r="P204" s="84">
        <f t="shared" si="1"/>
        <v>1.3532065110805958E-2</v>
      </c>
    </row>
    <row r="205" spans="2:16" ht="15" customHeight="1">
      <c r="B205" s="83">
        <v>584.27</v>
      </c>
      <c r="C205" s="83">
        <v>586.46</v>
      </c>
      <c r="D205" s="83">
        <v>582.65</v>
      </c>
      <c r="E205" s="83">
        <v>584.92999999999995</v>
      </c>
      <c r="F205" s="83">
        <v>4807277</v>
      </c>
      <c r="G205" s="83" t="s">
        <v>3041</v>
      </c>
      <c r="H205" s="84">
        <f t="shared" si="0"/>
        <v>-1.1283401432649054E-3</v>
      </c>
      <c r="J205" s="83">
        <v>200.62</v>
      </c>
      <c r="K205" s="83">
        <v>203.36</v>
      </c>
      <c r="L205" s="83">
        <v>200.4</v>
      </c>
      <c r="M205" s="83">
        <v>200.72</v>
      </c>
      <c r="N205" s="83">
        <v>11768910</v>
      </c>
      <c r="O205" s="83" t="s">
        <v>3041</v>
      </c>
      <c r="P205" s="84">
        <f t="shared" si="1"/>
        <v>-4.9820645675568986E-4</v>
      </c>
    </row>
    <row r="206" spans="2:16" ht="15" customHeight="1">
      <c r="B206" s="83">
        <v>586.58000000000004</v>
      </c>
      <c r="C206" s="83">
        <v>588</v>
      </c>
      <c r="D206" s="83">
        <v>581.85</v>
      </c>
      <c r="E206" s="83">
        <v>587.80999999999995</v>
      </c>
      <c r="F206" s="83">
        <v>7054266</v>
      </c>
      <c r="G206" s="83" t="s">
        <v>3042</v>
      </c>
      <c r="H206" s="84">
        <f t="shared" si="0"/>
        <v>-2.0925128868169995E-3</v>
      </c>
      <c r="J206" s="83">
        <v>200.19</v>
      </c>
      <c r="K206" s="83">
        <v>202.17</v>
      </c>
      <c r="L206" s="83">
        <v>197.46</v>
      </c>
      <c r="M206" s="83">
        <v>201.68</v>
      </c>
      <c r="N206" s="83">
        <v>13818477</v>
      </c>
      <c r="O206" s="83" t="s">
        <v>3042</v>
      </c>
      <c r="P206" s="84">
        <f t="shared" si="1"/>
        <v>-7.3879412931376898E-3</v>
      </c>
    </row>
    <row r="207" spans="2:16" ht="15" customHeight="1">
      <c r="B207" s="83">
        <v>588.13</v>
      </c>
      <c r="C207" s="83">
        <v>592.12</v>
      </c>
      <c r="D207" s="83">
        <v>586.94000000000005</v>
      </c>
      <c r="E207" s="83">
        <v>591.25</v>
      </c>
      <c r="F207" s="83">
        <v>6689596</v>
      </c>
      <c r="G207" s="83" t="s">
        <v>3043</v>
      </c>
      <c r="H207" s="84">
        <f t="shared" si="0"/>
        <v>-5.2769556025370479E-3</v>
      </c>
      <c r="J207" s="83">
        <v>202.49</v>
      </c>
      <c r="K207" s="83">
        <v>204.29</v>
      </c>
      <c r="L207" s="83">
        <v>200.93</v>
      </c>
      <c r="M207" s="83">
        <v>203.905</v>
      </c>
      <c r="N207" s="83">
        <v>13336493</v>
      </c>
      <c r="O207" s="83" t="s">
        <v>3043</v>
      </c>
      <c r="P207" s="84">
        <f t="shared" si="1"/>
        <v>-6.9395061425663318E-3</v>
      </c>
    </row>
    <row r="208" spans="2:16" ht="15" customHeight="1">
      <c r="B208" s="83">
        <v>591.36</v>
      </c>
      <c r="C208" s="83">
        <v>592.02</v>
      </c>
      <c r="D208" s="83">
        <v>590.35</v>
      </c>
      <c r="E208" s="83">
        <v>590.98</v>
      </c>
      <c r="F208" s="83">
        <v>5311743</v>
      </c>
      <c r="G208" s="83" t="s">
        <v>3044</v>
      </c>
      <c r="H208" s="84">
        <f t="shared" si="0"/>
        <v>6.4299976310544515E-4</v>
      </c>
      <c r="J208" s="83">
        <v>204.29</v>
      </c>
      <c r="K208" s="83">
        <v>206.14</v>
      </c>
      <c r="L208" s="83">
        <v>203.41</v>
      </c>
      <c r="M208" s="83">
        <v>205.07</v>
      </c>
      <c r="N208" s="83">
        <v>13000162</v>
      </c>
      <c r="O208" s="83" t="s">
        <v>3044</v>
      </c>
      <c r="P208" s="84">
        <f t="shared" si="1"/>
        <v>-3.8035792656165857E-3</v>
      </c>
    </row>
    <row r="209" spans="2:40" ht="15" customHeight="1">
      <c r="B209" s="83">
        <v>591.57000000000005</v>
      </c>
      <c r="C209" s="83">
        <v>593.95000000000005</v>
      </c>
      <c r="D209" s="83">
        <v>590.66</v>
      </c>
      <c r="E209" s="83">
        <v>593.86</v>
      </c>
      <c r="F209" s="83">
        <v>7196315</v>
      </c>
      <c r="G209" s="83" t="s">
        <v>3045</v>
      </c>
      <c r="H209" s="84">
        <f t="shared" si="0"/>
        <v>-3.8561277068668298E-3</v>
      </c>
      <c r="J209" s="83">
        <v>204.91</v>
      </c>
      <c r="K209" s="83">
        <v>207.33</v>
      </c>
      <c r="L209" s="83">
        <v>202.08500000000001</v>
      </c>
      <c r="M209" s="83">
        <v>204.72</v>
      </c>
      <c r="N209" s="83">
        <v>21111380</v>
      </c>
      <c r="O209" s="83" t="s">
        <v>3045</v>
      </c>
      <c r="P209" s="84">
        <f t="shared" si="1"/>
        <v>9.2809691285666851E-4</v>
      </c>
    </row>
    <row r="210" spans="2:40" ht="15" customHeight="1">
      <c r="B210" s="83">
        <v>592.85</v>
      </c>
      <c r="C210" s="83">
        <v>593.51</v>
      </c>
      <c r="D210" s="83">
        <v>590.5</v>
      </c>
      <c r="E210" s="83">
        <v>590.91999999999996</v>
      </c>
      <c r="F210" s="83">
        <v>6236666</v>
      </c>
      <c r="G210" s="83" t="s">
        <v>3046</v>
      </c>
      <c r="H210" s="84">
        <f t="shared" si="0"/>
        <v>3.2660935490422816E-3</v>
      </c>
      <c r="J210" s="83">
        <v>203.82</v>
      </c>
      <c r="K210" s="83">
        <v>205.42</v>
      </c>
      <c r="L210" s="83">
        <v>202.3245</v>
      </c>
      <c r="M210" s="83">
        <v>202.56</v>
      </c>
      <c r="N210" s="83">
        <v>17777145</v>
      </c>
      <c r="O210" s="83" t="s">
        <v>3046</v>
      </c>
      <c r="P210" s="84">
        <f t="shared" si="1"/>
        <v>6.2203791469193082E-3</v>
      </c>
    </row>
    <row r="211" spans="2:40" ht="15" customHeight="1">
      <c r="B211" s="83">
        <v>592.84</v>
      </c>
      <c r="C211" s="83">
        <v>594.03</v>
      </c>
      <c r="D211" s="83">
        <v>590.80999999999995</v>
      </c>
      <c r="E211" s="83">
        <v>592.86</v>
      </c>
      <c r="F211" s="83">
        <v>5392973</v>
      </c>
      <c r="G211" s="83" t="s">
        <v>3047</v>
      </c>
      <c r="H211" s="84">
        <f t="shared" si="0"/>
        <v>-3.3734777181715359E-5</v>
      </c>
      <c r="J211" s="83">
        <v>203.03</v>
      </c>
      <c r="K211" s="83">
        <v>205.43</v>
      </c>
      <c r="L211" s="83">
        <v>198.64</v>
      </c>
      <c r="M211" s="83">
        <v>204.98</v>
      </c>
      <c r="N211" s="83">
        <v>19573041</v>
      </c>
      <c r="O211" s="83" t="s">
        <v>3047</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3048</v>
      </c>
      <c r="H212" s="84">
        <f t="shared" si="0"/>
        <v>6.8683425649764818E-3</v>
      </c>
      <c r="J212" s="83">
        <v>204.16</v>
      </c>
      <c r="K212" s="83">
        <v>205.13</v>
      </c>
      <c r="L212" s="83">
        <v>201.4</v>
      </c>
      <c r="M212" s="83">
        <v>202.095</v>
      </c>
      <c r="N212" s="83">
        <v>19871996</v>
      </c>
      <c r="O212" s="83" t="s">
        <v>3048</v>
      </c>
      <c r="P212" s="84">
        <f t="shared" si="1"/>
        <v>1.0217966797793077E-2</v>
      </c>
      <c r="S212" s="81" t="s">
        <v>15</v>
      </c>
    </row>
    <row r="213" spans="2:40" ht="15" customHeight="1">
      <c r="B213" s="83">
        <v>584.54</v>
      </c>
      <c r="C213" s="83">
        <v>587.36</v>
      </c>
      <c r="D213" s="83">
        <v>583.44000000000005</v>
      </c>
      <c r="E213" s="83">
        <v>586.03</v>
      </c>
      <c r="F213" s="83">
        <v>5373949</v>
      </c>
      <c r="G213" s="83" t="s">
        <v>3049</v>
      </c>
      <c r="H213" s="84">
        <f t="shared" si="0"/>
        <v>-2.542531952289151E-3</v>
      </c>
      <c r="J213" s="83">
        <v>201.63</v>
      </c>
      <c r="K213" s="83">
        <v>202.16</v>
      </c>
      <c r="L213" s="83">
        <v>199.8</v>
      </c>
      <c r="M213" s="83">
        <v>201.55500000000001</v>
      </c>
      <c r="N213" s="83">
        <v>16690235</v>
      </c>
      <c r="O213" s="83" t="s">
        <v>3049</v>
      </c>
      <c r="P213" s="84">
        <f t="shared" si="1"/>
        <v>3.7210686909272539E-4</v>
      </c>
      <c r="S213" s="81" t="s">
        <v>16</v>
      </c>
    </row>
    <row r="214" spans="2:40" ht="15" customHeight="1">
      <c r="B214" s="83">
        <v>585.74</v>
      </c>
      <c r="C214" s="83">
        <v>586.16999999999996</v>
      </c>
      <c r="D214" s="83">
        <v>582.6</v>
      </c>
      <c r="E214" s="83">
        <v>582.92999999999995</v>
      </c>
      <c r="F214" s="83">
        <v>4342341</v>
      </c>
      <c r="G214" s="83" t="s">
        <v>3050</v>
      </c>
      <c r="H214" s="84">
        <f t="shared" si="0"/>
        <v>4.8204758718886076E-3</v>
      </c>
      <c r="J214" s="83">
        <v>202.09</v>
      </c>
      <c r="K214" s="83">
        <v>203.43</v>
      </c>
      <c r="L214" s="83">
        <v>197.9</v>
      </c>
      <c r="M214" s="83">
        <v>197.98</v>
      </c>
      <c r="N214" s="83">
        <v>24379909</v>
      </c>
      <c r="O214" s="83" t="s">
        <v>3050</v>
      </c>
      <c r="P214" s="84">
        <f t="shared" si="1"/>
        <v>2.0759672694211639E-2</v>
      </c>
    </row>
    <row r="215" spans="2:40" ht="15" customHeight="1">
      <c r="B215" s="83">
        <v>581.29</v>
      </c>
      <c r="C215" s="83">
        <v>585.52</v>
      </c>
      <c r="D215" s="83">
        <v>578.31269999999995</v>
      </c>
      <c r="E215" s="83">
        <v>584.87</v>
      </c>
      <c r="F215" s="83">
        <v>4594260</v>
      </c>
      <c r="G215" s="83" t="s">
        <v>3051</v>
      </c>
      <c r="H215" s="84">
        <f t="shared" si="0"/>
        <v>-6.1210183459572409E-3</v>
      </c>
      <c r="J215" s="83">
        <v>197.28</v>
      </c>
      <c r="K215" s="83">
        <v>198.37</v>
      </c>
      <c r="L215" s="83">
        <v>195.22</v>
      </c>
      <c r="M215" s="83">
        <v>197.71</v>
      </c>
      <c r="N215" s="83">
        <v>14660550</v>
      </c>
      <c r="O215" s="83" t="s">
        <v>3051</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3052</v>
      </c>
      <c r="H216" s="84">
        <f t="shared" si="0"/>
        <v>5.8625162127108332E-3</v>
      </c>
      <c r="J216" s="83">
        <v>196.92</v>
      </c>
      <c r="K216" s="83">
        <v>197.38</v>
      </c>
      <c r="L216" s="83">
        <v>194.46729999999999</v>
      </c>
      <c r="M216" s="83">
        <v>195.25</v>
      </c>
      <c r="N216" s="83">
        <v>15383679</v>
      </c>
      <c r="O216" s="83" t="s">
        <v>3052</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3053</v>
      </c>
      <c r="H217" s="84">
        <f t="shared" si="0"/>
        <v>-5.9229669932332474E-3</v>
      </c>
      <c r="J217" s="83">
        <v>195.32</v>
      </c>
      <c r="K217" s="83">
        <v>198.7</v>
      </c>
      <c r="L217" s="83">
        <v>194.67500000000001</v>
      </c>
      <c r="M217" s="83">
        <v>195.54499999999999</v>
      </c>
      <c r="N217" s="83">
        <v>19010151</v>
      </c>
      <c r="O217" s="83" t="s">
        <v>3053</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3054</v>
      </c>
      <c r="H218" s="84">
        <f t="shared" si="0"/>
        <v>8.6409235530364725E-3</v>
      </c>
      <c r="J218" s="83">
        <v>195.75</v>
      </c>
      <c r="K218" s="83">
        <v>196.08</v>
      </c>
      <c r="L218" s="83">
        <v>190.92</v>
      </c>
      <c r="M218" s="83">
        <v>191.17500000000001</v>
      </c>
      <c r="N218" s="83">
        <v>23385950</v>
      </c>
      <c r="O218" s="83" t="s">
        <v>3054</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3055</v>
      </c>
      <c r="H219" s="84">
        <f t="shared" si="0"/>
        <v>-7.4340402619282875E-3</v>
      </c>
      <c r="J219" s="83">
        <v>189.95</v>
      </c>
      <c r="K219" s="83">
        <v>191.61750000000001</v>
      </c>
      <c r="L219" s="83">
        <v>188.7</v>
      </c>
      <c r="M219" s="83">
        <v>189.78</v>
      </c>
      <c r="N219" s="83">
        <v>21089695</v>
      </c>
      <c r="O219" s="83" t="s">
        <v>3055</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3056</v>
      </c>
      <c r="H220" s="84">
        <f t="shared" si="0"/>
        <v>-1.1584982052634363E-2</v>
      </c>
      <c r="J220" s="83">
        <v>192.86</v>
      </c>
      <c r="K220" s="83">
        <v>196.83</v>
      </c>
      <c r="L220" s="83">
        <v>192.08</v>
      </c>
      <c r="M220" s="83">
        <v>196.6</v>
      </c>
      <c r="N220" s="83">
        <v>27484077</v>
      </c>
      <c r="O220" s="83" t="s">
        <v>3056</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3057</v>
      </c>
      <c r="H221" s="84">
        <f t="shared" si="0"/>
        <v>-2.4800738890977669E-3</v>
      </c>
      <c r="J221" s="83">
        <v>197.44</v>
      </c>
      <c r="K221" s="83">
        <v>198.47989999999999</v>
      </c>
      <c r="L221" s="83">
        <v>195.56</v>
      </c>
      <c r="M221" s="83">
        <v>196.3</v>
      </c>
      <c r="N221" s="83">
        <v>20859869</v>
      </c>
      <c r="O221" s="83" t="s">
        <v>3057</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3058</v>
      </c>
      <c r="H222" s="84">
        <f t="shared" si="0"/>
        <v>-4.9418901877920085E-3</v>
      </c>
      <c r="J222" s="83">
        <v>196.43</v>
      </c>
      <c r="K222" s="83">
        <v>196.66</v>
      </c>
      <c r="L222" s="83">
        <v>192.99</v>
      </c>
      <c r="M222" s="83">
        <v>193.3</v>
      </c>
      <c r="N222" s="83">
        <v>31157591</v>
      </c>
      <c r="O222" s="83" t="s">
        <v>3058</v>
      </c>
      <c r="P222" s="84">
        <f t="shared" si="1"/>
        <v>1.6192446973616104E-2</v>
      </c>
    </row>
    <row r="223" spans="2:40" ht="15" customHeight="1">
      <c r="B223" s="83">
        <v>585.44000000000005</v>
      </c>
      <c r="C223" s="83">
        <v>586.5</v>
      </c>
      <c r="D223" s="83">
        <v>584.24</v>
      </c>
      <c r="E223" s="83">
        <v>586.04</v>
      </c>
      <c r="F223" s="83">
        <v>4169858</v>
      </c>
      <c r="G223" s="83" t="s">
        <v>3059</v>
      </c>
      <c r="H223" s="84">
        <f t="shared" si="0"/>
        <v>-1.0238208995971831E-3</v>
      </c>
      <c r="J223" s="83">
        <v>193.42</v>
      </c>
      <c r="K223" s="83">
        <v>194.82</v>
      </c>
      <c r="L223" s="83">
        <v>191.85499999999999</v>
      </c>
      <c r="M223" s="83">
        <v>194.41</v>
      </c>
      <c r="N223" s="83">
        <v>25486448</v>
      </c>
      <c r="O223" s="83" t="s">
        <v>3059</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3060</v>
      </c>
      <c r="H224" s="84">
        <f t="shared" si="0"/>
        <v>3.0318082937943469E-3</v>
      </c>
      <c r="J224" s="83">
        <v>194.08</v>
      </c>
      <c r="K224" s="83">
        <v>195.27500000000001</v>
      </c>
      <c r="L224" s="83">
        <v>192.13</v>
      </c>
      <c r="M224" s="83">
        <v>192.93</v>
      </c>
      <c r="N224" s="83">
        <v>30980374</v>
      </c>
      <c r="O224" s="83" t="s">
        <v>3060</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3061</v>
      </c>
      <c r="H225" s="84">
        <f t="shared" si="0"/>
        <v>-1.3714128981390239E-4</v>
      </c>
      <c r="J225" s="83">
        <v>193.2</v>
      </c>
      <c r="K225" s="83">
        <v>198.97</v>
      </c>
      <c r="L225" s="83">
        <v>191.95</v>
      </c>
      <c r="M225" s="83">
        <v>198.11</v>
      </c>
      <c r="N225" s="83">
        <v>45252060</v>
      </c>
      <c r="O225" s="83" t="s">
        <v>3061</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3062</v>
      </c>
      <c r="H226" s="84">
        <f t="shared" si="0"/>
        <v>3.9443994694867701E-3</v>
      </c>
      <c r="J226" s="83">
        <v>191.51</v>
      </c>
      <c r="K226" s="83">
        <v>193.36</v>
      </c>
      <c r="L226" s="83">
        <v>190.18</v>
      </c>
      <c r="M226" s="83">
        <v>192.36</v>
      </c>
      <c r="N226" s="83">
        <v>34068129</v>
      </c>
      <c r="O226" s="83" t="s">
        <v>3062</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3063</v>
      </c>
      <c r="H227" s="84">
        <f t="shared" si="0"/>
        <v>-5.7065781282406025E-4</v>
      </c>
      <c r="J227" s="83">
        <v>192.11</v>
      </c>
      <c r="K227" s="83">
        <v>193.36</v>
      </c>
      <c r="L227" s="83">
        <v>188.495</v>
      </c>
      <c r="M227" s="83">
        <v>192.42</v>
      </c>
      <c r="N227" s="83">
        <v>24797123</v>
      </c>
      <c r="O227" s="83" t="s">
        <v>3063</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3064</v>
      </c>
      <c r="H228" s="84">
        <f t="shared" si="0"/>
        <v>-5.1904910204458865E-5</v>
      </c>
      <c r="J228" s="83">
        <v>191.15</v>
      </c>
      <c r="K228" s="83">
        <v>191.26</v>
      </c>
      <c r="L228" s="83">
        <v>187.05</v>
      </c>
      <c r="M228" s="83">
        <v>187.1</v>
      </c>
      <c r="N228" s="83">
        <v>24244023</v>
      </c>
      <c r="O228" s="83" t="s">
        <v>3064</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3065</v>
      </c>
      <c r="H229" s="84">
        <f t="shared" si="0"/>
        <v>-2.6794820820441601E-3</v>
      </c>
      <c r="J229" s="83">
        <v>185.94</v>
      </c>
      <c r="K229" s="83">
        <v>187.36</v>
      </c>
      <c r="L229" s="83">
        <v>184.73</v>
      </c>
      <c r="M229" s="83">
        <v>186.62</v>
      </c>
      <c r="N229" s="83">
        <v>20752339</v>
      </c>
      <c r="O229" s="83" t="s">
        <v>3065</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3066</v>
      </c>
      <c r="H230" s="84">
        <f t="shared" si="0"/>
        <v>5.5050346677816275E-3</v>
      </c>
      <c r="J230" s="83">
        <v>184.7</v>
      </c>
      <c r="K230" s="83">
        <v>185.18729999999999</v>
      </c>
      <c r="L230" s="83">
        <v>181.5</v>
      </c>
      <c r="M230" s="83">
        <v>183.11500000000001</v>
      </c>
      <c r="N230" s="83">
        <v>21581962</v>
      </c>
      <c r="O230" s="83" t="s">
        <v>3066</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3067</v>
      </c>
      <c r="H231" s="84">
        <f t="shared" si="0"/>
        <v>5.9295430763861567E-4</v>
      </c>
      <c r="J231" s="83">
        <v>183.77</v>
      </c>
      <c r="K231" s="83">
        <v>185.33519999999999</v>
      </c>
      <c r="L231" s="83">
        <v>183.08</v>
      </c>
      <c r="M231" s="83">
        <v>184.32</v>
      </c>
      <c r="N231" s="83">
        <v>21026092</v>
      </c>
      <c r="O231" s="83" t="s">
        <v>3067</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3068</v>
      </c>
      <c r="H232" s="84">
        <f t="shared" si="0"/>
        <v>-8.6504290543468754E-3</v>
      </c>
      <c r="J232" s="83">
        <v>183.1</v>
      </c>
      <c r="K232" s="83">
        <v>185.41</v>
      </c>
      <c r="L232" s="83">
        <v>182.39</v>
      </c>
      <c r="M232" s="83">
        <v>183.94</v>
      </c>
      <c r="N232" s="83">
        <v>23722396</v>
      </c>
      <c r="O232" s="83" t="s">
        <v>3068</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3069</v>
      </c>
      <c r="H233" s="84">
        <f t="shared" si="0"/>
        <v>2.6184865147944603E-3</v>
      </c>
      <c r="J233" s="83">
        <v>182.81</v>
      </c>
      <c r="K233" s="83">
        <v>184.73</v>
      </c>
      <c r="L233" s="83">
        <v>180.71090000000001</v>
      </c>
      <c r="M233" s="83">
        <v>182.07</v>
      </c>
      <c r="N233" s="83">
        <v>20907271</v>
      </c>
      <c r="O233" s="83" t="s">
        <v>3069</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3070</v>
      </c>
      <c r="H234" s="84">
        <f t="shared" si="0"/>
        <v>1.3450956415406168E-3</v>
      </c>
      <c r="J234" s="83">
        <v>181.31</v>
      </c>
      <c r="K234" s="83">
        <v>182.61</v>
      </c>
      <c r="L234" s="83">
        <v>177.54050000000001</v>
      </c>
      <c r="M234" s="83">
        <v>177.91</v>
      </c>
      <c r="N234" s="83">
        <v>23872169</v>
      </c>
      <c r="O234" s="83" t="s">
        <v>3070</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3071</v>
      </c>
      <c r="H235" s="84">
        <f t="shared" si="0"/>
        <v>2.6316706751716712E-3</v>
      </c>
      <c r="J235" s="83">
        <v>178.7</v>
      </c>
      <c r="K235" s="83">
        <v>179.59</v>
      </c>
      <c r="L235" s="83">
        <v>175.74</v>
      </c>
      <c r="M235" s="83">
        <v>176.67</v>
      </c>
      <c r="N235" s="83">
        <v>24636469</v>
      </c>
      <c r="O235" s="83" t="s">
        <v>3071</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3072</v>
      </c>
      <c r="H236" s="84">
        <f t="shared" si="0"/>
        <v>2.0088739824615232E-3</v>
      </c>
      <c r="J236" s="83">
        <v>177.66</v>
      </c>
      <c r="K236" s="83">
        <v>180.28</v>
      </c>
      <c r="L236" s="83">
        <v>173.88</v>
      </c>
      <c r="M236" s="83">
        <v>176.11</v>
      </c>
      <c r="N236" s="83">
        <v>31185686</v>
      </c>
      <c r="O236" s="83" t="s">
        <v>3072</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3073</v>
      </c>
      <c r="H237" s="84">
        <f t="shared" si="0"/>
        <v>-1.6107852578131077E-3</v>
      </c>
      <c r="J237" s="83">
        <v>175.16</v>
      </c>
      <c r="K237" s="83">
        <v>178.79</v>
      </c>
      <c r="L237" s="83">
        <v>173.92</v>
      </c>
      <c r="M237" s="83">
        <v>178.78</v>
      </c>
      <c r="N237" s="83">
        <v>23074929</v>
      </c>
      <c r="O237" s="83" t="s">
        <v>3073</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3074</v>
      </c>
      <c r="H238" s="84">
        <f t="shared" si="0"/>
        <v>-4.1710296684118742E-3</v>
      </c>
      <c r="J238" s="83">
        <v>177.56</v>
      </c>
      <c r="K238" s="83">
        <v>180.34</v>
      </c>
      <c r="L238" s="83">
        <v>176.64</v>
      </c>
      <c r="M238" s="83">
        <v>180.13499999999999</v>
      </c>
      <c r="N238" s="83">
        <v>20865344</v>
      </c>
      <c r="O238" s="83" t="s">
        <v>3074</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3075</v>
      </c>
      <c r="H239" s="84">
        <f t="shared" si="0"/>
        <v>5.3130133873957597E-3</v>
      </c>
      <c r="J239" s="83">
        <v>180.55</v>
      </c>
      <c r="K239" s="83">
        <v>180.77</v>
      </c>
      <c r="L239" s="83">
        <v>178.19</v>
      </c>
      <c r="M239" s="83">
        <v>179.82</v>
      </c>
      <c r="N239" s="83">
        <v>13273030</v>
      </c>
      <c r="O239" s="83" t="s">
        <v>3075</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3076</v>
      </c>
      <c r="H240" s="84">
        <f t="shared" ref="H240:H303" si="3">B240/E240-1</f>
        <v>5.1465533954913045E-3</v>
      </c>
      <c r="J240" s="83">
        <v>179.76</v>
      </c>
      <c r="K240" s="83">
        <v>179.935</v>
      </c>
      <c r="L240" s="83">
        <v>176.09</v>
      </c>
      <c r="M240" s="83">
        <v>176.54499999999999</v>
      </c>
      <c r="N240" s="83">
        <v>19221111</v>
      </c>
      <c r="O240" s="83" t="s">
        <v>3076</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3077</v>
      </c>
      <c r="H241" s="84">
        <f t="shared" si="3"/>
        <v>2.1356961310365907E-3</v>
      </c>
      <c r="J241" s="83">
        <v>176.91</v>
      </c>
      <c r="K241" s="83">
        <v>177.22</v>
      </c>
      <c r="L241" s="83">
        <v>174.66</v>
      </c>
      <c r="M241" s="83">
        <v>176.80500000000001</v>
      </c>
      <c r="N241" s="83">
        <v>24356400</v>
      </c>
      <c r="O241" s="83" t="s">
        <v>3077</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3078</v>
      </c>
      <c r="H242" s="84">
        <f t="shared" si="3"/>
        <v>9.3392070484576983E-4</v>
      </c>
      <c r="J242" s="83">
        <v>177.39</v>
      </c>
      <c r="K242" s="83">
        <v>181.58</v>
      </c>
      <c r="L242" s="83">
        <v>175.5</v>
      </c>
      <c r="M242" s="83">
        <v>180.785</v>
      </c>
      <c r="N242" s="83">
        <v>43750538</v>
      </c>
      <c r="O242" s="83" t="s">
        <v>3078</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3079</v>
      </c>
      <c r="H243" s="84">
        <f t="shared" si="3"/>
        <v>3.2560032560033925E-3</v>
      </c>
      <c r="J243" s="83">
        <v>178.27</v>
      </c>
      <c r="K243" s="83">
        <v>178.84</v>
      </c>
      <c r="L243" s="83">
        <v>172.71</v>
      </c>
      <c r="M243" s="83">
        <v>174.63</v>
      </c>
      <c r="N243" s="83">
        <v>74053110</v>
      </c>
      <c r="O243" s="83" t="s">
        <v>3079</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3080</v>
      </c>
      <c r="H244" s="84">
        <f t="shared" si="3"/>
        <v>4.6837156290069348E-3</v>
      </c>
      <c r="J244" s="83">
        <v>174.43</v>
      </c>
      <c r="K244" s="83">
        <v>174.65</v>
      </c>
      <c r="L244" s="83">
        <v>170.86</v>
      </c>
      <c r="M244" s="83">
        <v>173.38499999999999</v>
      </c>
      <c r="N244" s="83">
        <v>25909119</v>
      </c>
      <c r="O244" s="83" t="s">
        <v>3080</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3081</v>
      </c>
      <c r="H245" s="84">
        <f t="shared" si="3"/>
        <v>-1.4272461285947946E-3</v>
      </c>
      <c r="J245" s="83">
        <v>171.49</v>
      </c>
      <c r="K245" s="83">
        <v>173.36</v>
      </c>
      <c r="L245" s="83">
        <v>168.56049999999999</v>
      </c>
      <c r="M245" s="83">
        <v>168.65</v>
      </c>
      <c r="N245" s="83">
        <v>23627355</v>
      </c>
      <c r="O245" s="83" t="s">
        <v>3081</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3082</v>
      </c>
      <c r="H246" s="84">
        <f t="shared" si="3"/>
        <v>4.0561398470873034E-3</v>
      </c>
      <c r="J246" s="83">
        <v>167.74</v>
      </c>
      <c r="K246" s="83">
        <v>169.25</v>
      </c>
      <c r="L246" s="83">
        <v>166.91</v>
      </c>
      <c r="M246" s="83">
        <v>167.685</v>
      </c>
      <c r="N246" s="83">
        <v>27310266</v>
      </c>
      <c r="O246" s="83" t="s">
        <v>3082</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3083</v>
      </c>
      <c r="H247" s="84">
        <f t="shared" si="3"/>
        <v>8.5663252287391245E-3</v>
      </c>
      <c r="J247" s="83">
        <v>166.01</v>
      </c>
      <c r="K247" s="83">
        <v>168.48</v>
      </c>
      <c r="L247" s="83">
        <v>163.33000000000001</v>
      </c>
      <c r="M247" s="83">
        <v>167.32</v>
      </c>
      <c r="N247" s="83">
        <v>35792219</v>
      </c>
      <c r="O247" s="83" t="s">
        <v>3083</v>
      </c>
      <c r="P247" s="84">
        <f t="shared" si="4"/>
        <v>-7.8293091082954902E-3</v>
      </c>
      <c r="R247" s="94">
        <v>2.5000000000000001E-3</v>
      </c>
      <c r="S247" s="95">
        <v>151</v>
      </c>
      <c r="U247" s="94">
        <v>0</v>
      </c>
      <c r="V247" s="81">
        <f t="shared" si="2"/>
        <v>26.499079302515103</v>
      </c>
      <c r="AO247" s="81" t="s">
        <v>3200</v>
      </c>
    </row>
    <row r="248" spans="2:41" ht="15" customHeight="1">
      <c r="B248" s="83">
        <v>547.72</v>
      </c>
      <c r="C248" s="83">
        <v>552.72</v>
      </c>
      <c r="D248" s="83">
        <v>546.62</v>
      </c>
      <c r="E248" s="83">
        <v>551.72</v>
      </c>
      <c r="F248" s="83">
        <v>9942858</v>
      </c>
      <c r="G248" s="83" t="s">
        <v>3084</v>
      </c>
      <c r="H248" s="84">
        <f t="shared" si="3"/>
        <v>-7.2500543754078217E-3</v>
      </c>
      <c r="J248" s="83">
        <v>167.73</v>
      </c>
      <c r="K248" s="83">
        <v>175.36500000000001</v>
      </c>
      <c r="L248" s="83">
        <v>166.27</v>
      </c>
      <c r="M248" s="83">
        <v>174.86500000000001</v>
      </c>
      <c r="N248" s="83">
        <v>54835985</v>
      </c>
      <c r="O248" s="83" t="s">
        <v>3084</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3085</v>
      </c>
      <c r="H249" s="84">
        <f t="shared" si="3"/>
        <v>-1.6722408026754731E-3</v>
      </c>
      <c r="J249" s="83">
        <v>173.98</v>
      </c>
      <c r="K249" s="83">
        <v>177.8235</v>
      </c>
      <c r="L249" s="83">
        <v>172.84</v>
      </c>
      <c r="M249" s="83">
        <v>177.28</v>
      </c>
      <c r="N249" s="83">
        <v>32531762</v>
      </c>
      <c r="O249" s="83" t="s">
        <v>3085</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3086</v>
      </c>
      <c r="H250" s="84">
        <f t="shared" si="3"/>
        <v>-4.4219721270771783E-3</v>
      </c>
      <c r="J250" s="83">
        <v>177.23</v>
      </c>
      <c r="K250" s="83">
        <v>178.715</v>
      </c>
      <c r="L250" s="83">
        <v>175.94</v>
      </c>
      <c r="M250" s="83">
        <v>177</v>
      </c>
      <c r="N250" s="83">
        <v>17656119</v>
      </c>
      <c r="O250" s="83" t="s">
        <v>3086</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3087</v>
      </c>
      <c r="H251" s="84">
        <f t="shared" si="3"/>
        <v>3.8591151212088448E-3</v>
      </c>
      <c r="J251" s="83">
        <v>177.94</v>
      </c>
      <c r="K251" s="83">
        <v>178.245</v>
      </c>
      <c r="L251" s="83">
        <v>175.82</v>
      </c>
      <c r="M251" s="83">
        <v>175.905</v>
      </c>
      <c r="N251" s="83">
        <v>18132529</v>
      </c>
      <c r="O251" s="83" t="s">
        <v>3087</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3088</v>
      </c>
      <c r="H252" s="84">
        <f t="shared" si="3"/>
        <v>-2.671561500436237E-3</v>
      </c>
      <c r="J252" s="83">
        <v>175.88</v>
      </c>
      <c r="K252" s="83">
        <v>178.3432</v>
      </c>
      <c r="L252" s="83">
        <v>173.57</v>
      </c>
      <c r="M252" s="83">
        <v>173.58</v>
      </c>
      <c r="N252" s="83">
        <v>20254703</v>
      </c>
      <c r="O252" s="83" t="s">
        <v>3088</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3089</v>
      </c>
      <c r="H253" s="84">
        <f t="shared" si="3"/>
        <v>6.0732414793329692E-3</v>
      </c>
      <c r="J253" s="83">
        <v>176.97</v>
      </c>
      <c r="K253" s="83">
        <v>178.13</v>
      </c>
      <c r="L253" s="83">
        <v>176.11</v>
      </c>
      <c r="M253" s="83">
        <v>177.48</v>
      </c>
      <c r="N253" s="83">
        <v>17345924</v>
      </c>
      <c r="O253" s="83" t="s">
        <v>3089</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3090</v>
      </c>
      <c r="H254" s="84">
        <f t="shared" si="3"/>
        <v>-4.5912028951584638E-3</v>
      </c>
      <c r="J254" s="83">
        <v>178.79</v>
      </c>
      <c r="K254" s="83">
        <v>181.75</v>
      </c>
      <c r="L254" s="83">
        <v>178</v>
      </c>
      <c r="M254" s="83">
        <v>181.23</v>
      </c>
      <c r="N254" s="83">
        <v>18994398</v>
      </c>
      <c r="O254" s="83" t="s">
        <v>3090</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3091</v>
      </c>
      <c r="H255" s="84">
        <f t="shared" si="3"/>
        <v>4.7301460727102729E-3</v>
      </c>
      <c r="J255" s="83">
        <v>180.01</v>
      </c>
      <c r="K255" s="83">
        <v>182.44499999999999</v>
      </c>
      <c r="L255" s="83">
        <v>176.47499999999999</v>
      </c>
      <c r="M255" s="83">
        <v>177.76</v>
      </c>
      <c r="N255" s="83">
        <v>32829781</v>
      </c>
      <c r="O255" s="83" t="s">
        <v>3091</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3092</v>
      </c>
      <c r="H256" s="84">
        <f t="shared" si="3"/>
        <v>-9.0694721567086134E-5</v>
      </c>
      <c r="J256" s="83">
        <v>177.63</v>
      </c>
      <c r="K256" s="83">
        <v>177.91499999999999</v>
      </c>
      <c r="L256" s="83">
        <v>175.66</v>
      </c>
      <c r="M256" s="83">
        <v>175.87</v>
      </c>
      <c r="N256" s="83">
        <v>18704150</v>
      </c>
      <c r="O256" s="83" t="s">
        <v>3092</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3093</v>
      </c>
      <c r="H257" s="84">
        <f t="shared" si="3"/>
        <v>6.5418862438670899E-4</v>
      </c>
      <c r="J257" s="83">
        <v>174.70999999999995</v>
      </c>
      <c r="K257" s="83">
        <v>175.61890750057165</v>
      </c>
      <c r="L257" s="83">
        <v>172.09314543791444</v>
      </c>
      <c r="M257" s="83">
        <v>172.09314543791444</v>
      </c>
      <c r="N257" s="83">
        <v>22187927.69045848</v>
      </c>
      <c r="O257" s="83" t="s">
        <v>3093</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3094</v>
      </c>
      <c r="H258" s="84">
        <f t="shared" si="3"/>
        <v>-7.9893717696730704E-3</v>
      </c>
      <c r="J258" s="83">
        <v>169.606134804482</v>
      </c>
      <c r="K258" s="83">
        <v>172.15307340498512</v>
      </c>
      <c r="L258" s="83">
        <v>169.14668705694027</v>
      </c>
      <c r="M258" s="83">
        <v>171.41396181111361</v>
      </c>
      <c r="N258" s="83">
        <v>24793027.239654291</v>
      </c>
      <c r="O258" s="83" t="s">
        <v>3094</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3095</v>
      </c>
      <c r="H259" s="84">
        <f t="shared" si="3"/>
        <v>-2.0045558086561055E-3</v>
      </c>
      <c r="J259" s="83">
        <v>169.18663903498737</v>
      </c>
      <c r="K259" s="83">
        <v>169.37641093071116</v>
      </c>
      <c r="L259" s="83">
        <v>167.59355391035896</v>
      </c>
      <c r="M259" s="83">
        <v>168.07797164418017</v>
      </c>
      <c r="N259" s="83">
        <v>18449560.59824853</v>
      </c>
      <c r="O259" s="83" t="s">
        <v>3095</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3096</v>
      </c>
      <c r="H260" s="84">
        <f t="shared" si="3"/>
        <v>6.3724679999266343E-3</v>
      </c>
      <c r="J260" s="83">
        <v>167.5086559570089</v>
      </c>
      <c r="K260" s="83">
        <v>169.59614680997024</v>
      </c>
      <c r="L260" s="83">
        <v>166.47989252229587</v>
      </c>
      <c r="M260" s="83">
        <v>168.66226932311912</v>
      </c>
      <c r="N260" s="83">
        <v>25312243.584225293</v>
      </c>
      <c r="O260" s="83" t="s">
        <v>3096</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3097</v>
      </c>
      <c r="H261" s="84">
        <f t="shared" si="3"/>
        <v>8.6256362795000818E-3</v>
      </c>
      <c r="J261" s="83">
        <v>170.1654624971415</v>
      </c>
      <c r="K261" s="83">
        <v>170.85703123713694</v>
      </c>
      <c r="L261" s="83">
        <v>168.44752744111591</v>
      </c>
      <c r="M261" s="83">
        <v>168.80709524353986</v>
      </c>
      <c r="N261" s="83">
        <v>24669674.14824567</v>
      </c>
      <c r="O261" s="83" t="s">
        <v>3097</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3098</v>
      </c>
      <c r="H262" s="84">
        <f t="shared" si="3"/>
        <v>7.5736584464758394E-4</v>
      </c>
      <c r="J262" s="83">
        <v>172.64248513606216</v>
      </c>
      <c r="K262" s="83">
        <v>173.23177681225698</v>
      </c>
      <c r="L262" s="83">
        <v>168.32267750971869</v>
      </c>
      <c r="M262" s="83">
        <v>172.20301337754398</v>
      </c>
      <c r="N262" s="83">
        <v>35421148.818499237</v>
      </c>
      <c r="O262" s="83" t="s">
        <v>3098</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3099</v>
      </c>
      <c r="H263" s="84">
        <f t="shared" si="3"/>
        <v>-5.1912317710720579E-3</v>
      </c>
      <c r="J263" s="83">
        <v>172.7523530756917</v>
      </c>
      <c r="K263" s="83">
        <v>175.18942373656526</v>
      </c>
      <c r="L263" s="83">
        <v>171.57376972330204</v>
      </c>
      <c r="M263" s="83">
        <v>174.78990395609418</v>
      </c>
      <c r="N263" s="83">
        <v>21259112.602598596</v>
      </c>
      <c r="O263" s="83" t="s">
        <v>3099</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3100</v>
      </c>
      <c r="H264" s="84">
        <f t="shared" si="3"/>
        <v>-6.5282553927066278E-3</v>
      </c>
      <c r="J264" s="83">
        <v>173.17184884518633</v>
      </c>
      <c r="K264" s="83">
        <v>176.26812714383712</v>
      </c>
      <c r="L264" s="83">
        <v>172.80688752572601</v>
      </c>
      <c r="M264" s="83">
        <v>173.77112851589294</v>
      </c>
      <c r="N264" s="83">
        <v>24046460.950374912</v>
      </c>
      <c r="O264" s="83" t="s">
        <v>3100</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3101</v>
      </c>
      <c r="H265" s="84">
        <f t="shared" si="3"/>
        <v>8.5758835758835694E-3</v>
      </c>
      <c r="J265" s="83">
        <v>173.77112851589294</v>
      </c>
      <c r="K265" s="83">
        <v>174.080756345758</v>
      </c>
      <c r="L265" s="83">
        <v>171.00445403613077</v>
      </c>
      <c r="M265" s="83">
        <v>171.09434598673676</v>
      </c>
      <c r="N265" s="83">
        <v>24260639.081678215</v>
      </c>
      <c r="O265" s="83" t="s">
        <v>3101</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3102</v>
      </c>
      <c r="H266" s="84">
        <f t="shared" si="3"/>
        <v>5.6098067733223456E-3</v>
      </c>
      <c r="J266" s="83">
        <v>169.38639892522292</v>
      </c>
      <c r="K266" s="83">
        <v>170.99946003887487</v>
      </c>
      <c r="L266" s="83">
        <v>169.05679510633428</v>
      </c>
      <c r="M266" s="83">
        <v>170.07557054653552</v>
      </c>
      <c r="N266" s="83">
        <v>24993654.101997603</v>
      </c>
      <c r="O266" s="83" t="s">
        <v>3102</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3103</v>
      </c>
      <c r="H267" s="84">
        <f t="shared" si="3"/>
        <v>7.8416728902164223E-4</v>
      </c>
      <c r="J267" s="83">
        <v>171.77352961353756</v>
      </c>
      <c r="K267" s="83">
        <v>177.91614623828031</v>
      </c>
      <c r="L267" s="83">
        <v>171.67364966841981</v>
      </c>
      <c r="M267" s="83">
        <v>173.14188486165099</v>
      </c>
      <c r="N267" s="83">
        <v>45078199.579417333</v>
      </c>
      <c r="O267" s="83" t="s">
        <v>3103</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3104</v>
      </c>
      <c r="H268" s="84">
        <f t="shared" si="3"/>
        <v>-9.5025050378065856E-3</v>
      </c>
      <c r="J268" s="83">
        <v>169.85583466727644</v>
      </c>
      <c r="K268" s="83">
        <v>174.32046821404066</v>
      </c>
      <c r="L268" s="83">
        <v>164.69204150468781</v>
      </c>
      <c r="M268" s="83">
        <v>164.75196947175846</v>
      </c>
      <c r="N268" s="83">
        <v>45622351.860797904</v>
      </c>
      <c r="O268" s="83" t="s">
        <v>3104</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3007</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topLeftCell="A125" zoomScale="55" zoomScaleNormal="55" workbookViewId="0">
      <selection activeCell="B8" sqref="B8"/>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zoomScale="85" zoomScaleNormal="85" workbookViewId="0">
      <selection activeCell="M245" sqref="M245"/>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2997</v>
      </c>
      <c r="BI1" s="1">
        <v>0</v>
      </c>
    </row>
    <row r="2" spans="1:61">
      <c r="A2" s="1" t="s">
        <v>2732</v>
      </c>
    </row>
    <row r="3" spans="1:61" ht="15" customHeight="1">
      <c r="B3" s="40" t="s">
        <v>1975</v>
      </c>
      <c r="C3" s="40" t="s">
        <v>1976</v>
      </c>
      <c r="D3" s="3" t="s">
        <v>1977</v>
      </c>
      <c r="E3" s="3" t="s">
        <v>2017</v>
      </c>
      <c r="F3" s="41" t="s">
        <v>2016</v>
      </c>
      <c r="H3" s="1" t="s">
        <v>2986</v>
      </c>
    </row>
    <row r="4" spans="1:61" ht="15" customHeight="1">
      <c r="B4" s="52" t="s">
        <v>1978</v>
      </c>
      <c r="C4" s="52" t="s">
        <v>1979</v>
      </c>
      <c r="D4" s="56" t="s">
        <v>1980</v>
      </c>
      <c r="E4" s="52" t="s">
        <v>2825</v>
      </c>
      <c r="F4" s="52" t="s">
        <v>2606</v>
      </c>
      <c r="I4" s="1" t="s">
        <v>2987</v>
      </c>
    </row>
    <row r="5" spans="1:61" ht="15" customHeight="1">
      <c r="B5" s="53" t="s">
        <v>1981</v>
      </c>
      <c r="C5" s="53" t="s">
        <v>1982</v>
      </c>
      <c r="D5" s="57" t="s">
        <v>1983</v>
      </c>
      <c r="E5" s="53" t="s">
        <v>1981</v>
      </c>
      <c r="F5" s="53" t="s">
        <v>2018</v>
      </c>
      <c r="I5" s="1" t="s">
        <v>2988</v>
      </c>
    </row>
    <row r="6" spans="1:61" ht="15" customHeight="1">
      <c r="B6" s="52" t="s">
        <v>1984</v>
      </c>
      <c r="C6" s="52" t="s">
        <v>1985</v>
      </c>
      <c r="D6" s="56" t="s">
        <v>1986</v>
      </c>
      <c r="E6" s="52" t="s">
        <v>1987</v>
      </c>
      <c r="F6" s="52" t="s">
        <v>2019</v>
      </c>
      <c r="J6" s="1" t="s">
        <v>2989</v>
      </c>
    </row>
    <row r="7" spans="1:61" ht="15" customHeight="1">
      <c r="B7" s="53" t="s">
        <v>1988</v>
      </c>
      <c r="C7" s="53" t="s">
        <v>1989</v>
      </c>
      <c r="D7" s="57" t="s">
        <v>1990</v>
      </c>
      <c r="E7" s="53" t="s">
        <v>1991</v>
      </c>
      <c r="F7" s="53" t="s">
        <v>2021</v>
      </c>
      <c r="I7" s="1" t="s">
        <v>2990</v>
      </c>
    </row>
    <row r="8" spans="1:61" ht="15" customHeight="1">
      <c r="B8" s="52" t="s">
        <v>1992</v>
      </c>
      <c r="C8" s="52" t="s">
        <v>1993</v>
      </c>
      <c r="D8" s="56" t="s">
        <v>1994</v>
      </c>
      <c r="E8" s="52" t="s">
        <v>1995</v>
      </c>
      <c r="F8" s="52" t="s">
        <v>2020</v>
      </c>
      <c r="J8" s="1" t="s">
        <v>2991</v>
      </c>
    </row>
    <row r="9" spans="1:61" ht="15" customHeight="1">
      <c r="B9" s="53" t="s">
        <v>1996</v>
      </c>
      <c r="C9" s="53" t="s">
        <v>1997</v>
      </c>
      <c r="D9" s="57" t="s">
        <v>1998</v>
      </c>
      <c r="E9" s="53" t="s">
        <v>1996</v>
      </c>
      <c r="F9" s="53" t="s">
        <v>2022</v>
      </c>
      <c r="I9" s="1" t="s">
        <v>2992</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2608</v>
      </c>
      <c r="C17" s="52" t="s">
        <v>2609</v>
      </c>
      <c r="D17" s="56" t="s">
        <v>2610</v>
      </c>
      <c r="E17" s="52" t="s">
        <v>1991</v>
      </c>
      <c r="F17" s="52">
        <v>45718</v>
      </c>
    </row>
    <row r="18" spans="2:6">
      <c r="B18" s="52" t="s">
        <v>2611</v>
      </c>
      <c r="C18" s="52" t="s">
        <v>2612</v>
      </c>
      <c r="D18" s="56" t="s">
        <v>2558</v>
      </c>
      <c r="E18" s="52" t="s">
        <v>1991</v>
      </c>
      <c r="F18" s="52">
        <v>45279</v>
      </c>
    </row>
    <row r="19" spans="2:6">
      <c r="B19" s="53" t="s">
        <v>2555</v>
      </c>
      <c r="C19" s="53" t="s">
        <v>2556</v>
      </c>
      <c r="D19" s="57" t="s">
        <v>2558</v>
      </c>
      <c r="E19" s="53" t="s">
        <v>2557</v>
      </c>
      <c r="F19" s="53">
        <v>45055</v>
      </c>
    </row>
    <row r="20" spans="2:6">
      <c r="B20" s="53" t="s">
        <v>2553</v>
      </c>
      <c r="C20" s="53" t="s">
        <v>2315</v>
      </c>
      <c r="D20" s="57" t="s">
        <v>2558</v>
      </c>
      <c r="E20" s="53" t="s">
        <v>2554</v>
      </c>
      <c r="F20" s="53">
        <v>45007</v>
      </c>
    </row>
    <row r="21" spans="2:6">
      <c r="B21" s="52" t="s">
        <v>2607</v>
      </c>
      <c r="C21" s="52" t="s">
        <v>2552</v>
      </c>
      <c r="D21" s="56" t="s">
        <v>2558</v>
      </c>
      <c r="E21" s="52" t="s">
        <v>2540</v>
      </c>
      <c r="F21" s="52">
        <v>44902</v>
      </c>
    </row>
    <row r="22" spans="2:6">
      <c r="B22" s="53" t="s">
        <v>2551</v>
      </c>
      <c r="C22" s="53" t="s">
        <v>2483</v>
      </c>
      <c r="D22" s="57" t="s">
        <v>2558</v>
      </c>
      <c r="E22" s="53" t="s">
        <v>154</v>
      </c>
      <c r="F22" s="53">
        <v>44880</v>
      </c>
    </row>
    <row r="23" spans="2:6">
      <c r="B23" s="52" t="s">
        <v>2548</v>
      </c>
      <c r="C23" s="52" t="s">
        <v>2549</v>
      </c>
      <c r="D23" s="56" t="s">
        <v>2558</v>
      </c>
      <c r="E23" s="52" t="s">
        <v>2550</v>
      </c>
      <c r="F23" s="52">
        <v>44839</v>
      </c>
    </row>
    <row r="24" spans="2:6">
      <c r="B24" s="53" t="s">
        <v>2613</v>
      </c>
      <c r="C24" s="53" t="s">
        <v>2614</v>
      </c>
      <c r="D24" s="57" t="s">
        <v>2558</v>
      </c>
      <c r="E24" s="53" t="s">
        <v>2053</v>
      </c>
      <c r="F24" s="53">
        <v>44824</v>
      </c>
    </row>
    <row r="25" spans="2:6">
      <c r="B25" s="52" t="s">
        <v>2546</v>
      </c>
      <c r="C25" s="52" t="s">
        <v>2547</v>
      </c>
      <c r="D25" s="56" t="s">
        <v>2558</v>
      </c>
      <c r="E25" s="52" t="s">
        <v>2053</v>
      </c>
      <c r="F25" s="52">
        <v>44817</v>
      </c>
    </row>
    <row r="26" spans="2:6">
      <c r="B26" s="53" t="s">
        <v>2545</v>
      </c>
      <c r="C26" s="53" t="s">
        <v>2315</v>
      </c>
      <c r="D26" s="57" t="s">
        <v>2564</v>
      </c>
      <c r="E26" s="53" t="s">
        <v>1991</v>
      </c>
      <c r="F26" s="53">
        <v>44761</v>
      </c>
    </row>
    <row r="27" spans="2:6">
      <c r="B27" s="52" t="s">
        <v>2543</v>
      </c>
      <c r="C27" s="52" t="s">
        <v>2544</v>
      </c>
      <c r="D27" s="56" t="s">
        <v>2558</v>
      </c>
      <c r="E27" s="52" t="s">
        <v>1991</v>
      </c>
      <c r="F27" s="52">
        <v>44720</v>
      </c>
    </row>
    <row r="28" spans="2:6">
      <c r="B28" s="53" t="s">
        <v>2541</v>
      </c>
      <c r="C28" s="53" t="s">
        <v>2542</v>
      </c>
      <c r="D28" s="57" t="s">
        <v>2558</v>
      </c>
      <c r="E28" s="53" t="s">
        <v>1991</v>
      </c>
      <c r="F28" s="53">
        <v>44698</v>
      </c>
    </row>
    <row r="29" spans="2:6">
      <c r="B29" s="52" t="s">
        <v>2538</v>
      </c>
      <c r="C29" s="52" t="s">
        <v>2539</v>
      </c>
      <c r="D29" s="56" t="s">
        <v>2558</v>
      </c>
      <c r="E29" s="52" t="s">
        <v>2540</v>
      </c>
      <c r="F29" s="52">
        <v>44663</v>
      </c>
    </row>
    <row r="30" spans="2:6">
      <c r="B30" s="53" t="s">
        <v>2536</v>
      </c>
      <c r="C30" s="53" t="s">
        <v>2537</v>
      </c>
      <c r="D30" s="57" t="s">
        <v>2593</v>
      </c>
      <c r="E30" s="53"/>
      <c r="F30" s="53">
        <v>44650</v>
      </c>
    </row>
    <row r="31" spans="2:6">
      <c r="B31" s="52" t="s">
        <v>2535</v>
      </c>
      <c r="C31" s="52" t="s">
        <v>2534</v>
      </c>
      <c r="D31" s="56" t="s">
        <v>2592</v>
      </c>
      <c r="E31" s="52" t="s">
        <v>1991</v>
      </c>
      <c r="F31" s="52">
        <v>44628</v>
      </c>
    </row>
    <row r="32" spans="2:6">
      <c r="B32" s="53" t="s">
        <v>2533</v>
      </c>
      <c r="C32" s="53" t="s">
        <v>2534</v>
      </c>
      <c r="D32" s="57" t="s">
        <v>2584</v>
      </c>
      <c r="E32" s="53" t="s">
        <v>1991</v>
      </c>
      <c r="F32" s="53">
        <v>44565</v>
      </c>
    </row>
    <row r="33" spans="2:6">
      <c r="B33" s="52" t="s">
        <v>2531</v>
      </c>
      <c r="C33" s="52" t="s">
        <v>2532</v>
      </c>
      <c r="D33" s="56" t="s">
        <v>2558</v>
      </c>
      <c r="E33" s="52" t="s">
        <v>2316</v>
      </c>
      <c r="F33" s="52">
        <v>44487</v>
      </c>
    </row>
    <row r="34" spans="2:6">
      <c r="B34" s="53" t="s">
        <v>2528</v>
      </c>
      <c r="C34" s="53" t="s">
        <v>2529</v>
      </c>
      <c r="D34" s="57" t="s">
        <v>2558</v>
      </c>
      <c r="E34" s="53" t="s">
        <v>2530</v>
      </c>
      <c r="F34" s="53">
        <v>44264</v>
      </c>
    </row>
    <row r="35" spans="2:6">
      <c r="B35" s="52" t="s">
        <v>2527</v>
      </c>
      <c r="C35" s="52" t="s">
        <v>2327</v>
      </c>
      <c r="D35" s="56" t="s">
        <v>2564</v>
      </c>
      <c r="E35" s="52" t="s">
        <v>1996</v>
      </c>
      <c r="F35" s="52">
        <v>44245</v>
      </c>
    </row>
    <row r="36" spans="2:6">
      <c r="B36" s="53" t="s">
        <v>2524</v>
      </c>
      <c r="C36" s="53" t="s">
        <v>2525</v>
      </c>
      <c r="D36" s="57" t="s">
        <v>2558</v>
      </c>
      <c r="E36" s="53" t="s">
        <v>2526</v>
      </c>
      <c r="F36" s="53">
        <v>44230</v>
      </c>
    </row>
    <row r="37" spans="2:6">
      <c r="B37" s="52" t="s">
        <v>2521</v>
      </c>
      <c r="C37" s="52" t="s">
        <v>2522</v>
      </c>
      <c r="D37" s="56" t="s">
        <v>2558</v>
      </c>
      <c r="E37" s="52" t="s">
        <v>2523</v>
      </c>
      <c r="F37" s="52">
        <v>44208</v>
      </c>
    </row>
    <row r="38" spans="2:6">
      <c r="B38" s="53" t="s">
        <v>2519</v>
      </c>
      <c r="C38" s="53" t="s">
        <v>2520</v>
      </c>
      <c r="D38" s="57" t="s">
        <v>2558</v>
      </c>
      <c r="E38" s="53" t="s">
        <v>1991</v>
      </c>
      <c r="F38" s="53">
        <v>44187</v>
      </c>
    </row>
    <row r="39" spans="2:6">
      <c r="B39" s="52" t="s">
        <v>2516</v>
      </c>
      <c r="C39" s="52" t="s">
        <v>2517</v>
      </c>
      <c r="D39" s="56" t="s">
        <v>2558</v>
      </c>
      <c r="E39" s="52" t="s">
        <v>2518</v>
      </c>
      <c r="F39" s="52">
        <v>44180</v>
      </c>
    </row>
    <row r="40" spans="2:6">
      <c r="B40" s="53" t="s">
        <v>2515</v>
      </c>
      <c r="C40" s="53" t="s">
        <v>1989</v>
      </c>
      <c r="D40" s="57" t="s">
        <v>2558</v>
      </c>
      <c r="E40" s="53" t="s">
        <v>1991</v>
      </c>
      <c r="F40" s="53">
        <v>44054</v>
      </c>
    </row>
    <row r="41" spans="2:6">
      <c r="B41" s="52" t="s">
        <v>2513</v>
      </c>
      <c r="C41" s="52" t="s">
        <v>2514</v>
      </c>
      <c r="D41" s="56" t="s">
        <v>2558</v>
      </c>
      <c r="E41" s="52" t="s">
        <v>1991</v>
      </c>
      <c r="F41" s="52">
        <v>44026</v>
      </c>
    </row>
    <row r="42" spans="2:6">
      <c r="B42" s="53" t="s">
        <v>2511</v>
      </c>
      <c r="C42" s="53" t="s">
        <v>2512</v>
      </c>
      <c r="D42" s="57" t="s">
        <v>2591</v>
      </c>
      <c r="E42" s="53"/>
      <c r="F42" s="53">
        <v>44012</v>
      </c>
    </row>
    <row r="43" spans="2:6">
      <c r="B43" s="52" t="s">
        <v>2509</v>
      </c>
      <c r="C43" s="52" t="s">
        <v>2510</v>
      </c>
      <c r="D43" s="56" t="s">
        <v>2558</v>
      </c>
      <c r="E43" s="52" t="s">
        <v>1991</v>
      </c>
      <c r="F43" s="52">
        <v>43852</v>
      </c>
    </row>
    <row r="44" spans="2:6">
      <c r="B44" s="53" t="s">
        <v>2507</v>
      </c>
      <c r="C44" s="53" t="s">
        <v>2508</v>
      </c>
      <c r="D44" s="57" t="s">
        <v>2590</v>
      </c>
      <c r="E44" s="53" t="s">
        <v>2053</v>
      </c>
      <c r="F44" s="53">
        <v>43845</v>
      </c>
    </row>
    <row r="45" spans="2:6">
      <c r="B45" s="52" t="s">
        <v>2505</v>
      </c>
      <c r="C45" s="52" t="s">
        <v>2506</v>
      </c>
      <c r="D45" s="56" t="s">
        <v>2558</v>
      </c>
      <c r="E45" s="52" t="s">
        <v>1991</v>
      </c>
      <c r="F45" s="52">
        <v>43844</v>
      </c>
    </row>
    <row r="46" spans="2:6">
      <c r="B46" s="53" t="s">
        <v>2502</v>
      </c>
      <c r="C46" s="53" t="s">
        <v>2503</v>
      </c>
      <c r="D46" s="57" t="s">
        <v>2558</v>
      </c>
      <c r="E46" s="53" t="s">
        <v>2504</v>
      </c>
      <c r="F46" s="53">
        <v>43818</v>
      </c>
    </row>
    <row r="47" spans="2:6">
      <c r="B47" s="52" t="s">
        <v>2500</v>
      </c>
      <c r="C47" s="52" t="s">
        <v>2501</v>
      </c>
      <c r="D47" s="56" t="s">
        <v>2558</v>
      </c>
      <c r="E47" s="52" t="s">
        <v>1991</v>
      </c>
      <c r="F47" s="52">
        <v>43726</v>
      </c>
    </row>
    <row r="48" spans="2:6">
      <c r="B48" s="53" t="s">
        <v>2498</v>
      </c>
      <c r="C48" s="53" t="s">
        <v>2499</v>
      </c>
      <c r="D48" s="57" t="s">
        <v>2558</v>
      </c>
      <c r="E48" s="53" t="s">
        <v>2488</v>
      </c>
      <c r="F48" s="53">
        <v>43692</v>
      </c>
    </row>
    <row r="49" spans="2:6">
      <c r="B49" s="52" t="s">
        <v>2496</v>
      </c>
      <c r="C49" s="52" t="s">
        <v>2497</v>
      </c>
      <c r="D49" s="56" t="s">
        <v>2558</v>
      </c>
      <c r="E49" s="52" t="s">
        <v>1991</v>
      </c>
      <c r="F49" s="52">
        <v>43655</v>
      </c>
    </row>
    <row r="50" spans="2:6">
      <c r="B50" s="53" t="s">
        <v>2495</v>
      </c>
      <c r="C50" s="53" t="s">
        <v>1997</v>
      </c>
      <c r="D50" s="57" t="s">
        <v>2558</v>
      </c>
      <c r="E50" s="53" t="s">
        <v>1996</v>
      </c>
      <c r="F50" s="53">
        <v>43529</v>
      </c>
    </row>
    <row r="51" spans="2:6">
      <c r="B51" s="52" t="s">
        <v>2493</v>
      </c>
      <c r="C51" s="52" t="s">
        <v>2494</v>
      </c>
      <c r="D51" s="56" t="s">
        <v>2589</v>
      </c>
      <c r="E51" s="52" t="s">
        <v>1991</v>
      </c>
      <c r="F51" s="52">
        <v>43515</v>
      </c>
    </row>
    <row r="52" spans="2:6">
      <c r="B52" s="53" t="s">
        <v>2491</v>
      </c>
      <c r="C52" s="53" t="s">
        <v>2492</v>
      </c>
      <c r="D52" s="57" t="s">
        <v>2588</v>
      </c>
      <c r="E52" s="53" t="s">
        <v>2440</v>
      </c>
      <c r="F52" s="53">
        <v>43502</v>
      </c>
    </row>
    <row r="53" spans="2:6">
      <c r="B53" s="52" t="s">
        <v>2822</v>
      </c>
      <c r="C53" s="52" t="s">
        <v>2490</v>
      </c>
      <c r="D53" s="56" t="s">
        <v>2558</v>
      </c>
      <c r="E53" s="52" t="s">
        <v>1991</v>
      </c>
      <c r="F53" s="52">
        <v>43424</v>
      </c>
    </row>
    <row r="54" spans="2:6">
      <c r="B54" s="53" t="s">
        <v>2489</v>
      </c>
      <c r="C54" s="53" t="s">
        <v>2605</v>
      </c>
      <c r="D54" s="57" t="s">
        <v>2583</v>
      </c>
      <c r="E54" s="53" t="s">
        <v>2053</v>
      </c>
      <c r="F54" s="53">
        <v>43384</v>
      </c>
    </row>
    <row r="55" spans="2:6">
      <c r="B55" s="52" t="s">
        <v>2486</v>
      </c>
      <c r="C55" s="52" t="s">
        <v>2487</v>
      </c>
      <c r="D55" s="56" t="s">
        <v>2558</v>
      </c>
      <c r="E55" s="52" t="s">
        <v>2488</v>
      </c>
      <c r="F55" s="52">
        <v>43368</v>
      </c>
    </row>
    <row r="56" spans="2:6">
      <c r="B56" s="53" t="s">
        <v>2484</v>
      </c>
      <c r="C56" s="53" t="s">
        <v>2485</v>
      </c>
      <c r="D56" s="57" t="s">
        <v>2558</v>
      </c>
      <c r="E56" s="53"/>
      <c r="F56" s="53">
        <v>43355</v>
      </c>
    </row>
    <row r="57" spans="2:6">
      <c r="B57" s="52" t="s">
        <v>2482</v>
      </c>
      <c r="C57" s="52" t="s">
        <v>2483</v>
      </c>
      <c r="D57" s="56" t="s">
        <v>2558</v>
      </c>
      <c r="E57" s="52" t="s">
        <v>1981</v>
      </c>
      <c r="F57" s="52">
        <v>43353</v>
      </c>
    </row>
    <row r="58" spans="2:6">
      <c r="B58" s="53" t="s">
        <v>2480</v>
      </c>
      <c r="C58" s="53" t="s">
        <v>2481</v>
      </c>
      <c r="D58" s="57" t="s">
        <v>2558</v>
      </c>
      <c r="E58" s="53" t="s">
        <v>2068</v>
      </c>
      <c r="F58" s="53">
        <v>43333</v>
      </c>
    </row>
    <row r="59" spans="2:6">
      <c r="B59" s="52" t="s">
        <v>2478</v>
      </c>
      <c r="C59" s="52" t="s">
        <v>2479</v>
      </c>
      <c r="D59" s="56" t="s">
        <v>2558</v>
      </c>
      <c r="E59" s="52" t="s">
        <v>1991</v>
      </c>
      <c r="F59" s="52">
        <v>43327</v>
      </c>
    </row>
    <row r="60" spans="2:6">
      <c r="B60" s="53" t="s">
        <v>2476</v>
      </c>
      <c r="C60" s="53" t="s">
        <v>2477</v>
      </c>
      <c r="D60" s="57" t="s">
        <v>2558</v>
      </c>
      <c r="E60" s="53" t="s">
        <v>1991</v>
      </c>
      <c r="F60" s="53">
        <v>43290</v>
      </c>
    </row>
    <row r="61" spans="2:6">
      <c r="B61" s="52" t="s">
        <v>2473</v>
      </c>
      <c r="C61" s="52" t="s">
        <v>2474</v>
      </c>
      <c r="D61" s="56" t="s">
        <v>2558</v>
      </c>
      <c r="E61" s="52" t="s">
        <v>2475</v>
      </c>
      <c r="F61" s="52">
        <v>43185</v>
      </c>
    </row>
    <row r="62" spans="2:6">
      <c r="B62" s="53" t="s">
        <v>2471</v>
      </c>
      <c r="C62" s="53" t="s">
        <v>2472</v>
      </c>
      <c r="D62" s="57" t="s">
        <v>2558</v>
      </c>
      <c r="E62" s="53"/>
      <c r="F62" s="53">
        <v>43047</v>
      </c>
    </row>
    <row r="63" spans="2:6">
      <c r="B63" s="52" t="s">
        <v>2468</v>
      </c>
      <c r="C63" s="52" t="s">
        <v>2469</v>
      </c>
      <c r="D63" s="56" t="s">
        <v>2558</v>
      </c>
      <c r="E63" s="52" t="s">
        <v>2470</v>
      </c>
      <c r="F63" s="52">
        <v>43040</v>
      </c>
    </row>
    <row r="64" spans="2:6">
      <c r="B64" s="53" t="s">
        <v>2465</v>
      </c>
      <c r="C64" s="53" t="s">
        <v>2466</v>
      </c>
      <c r="D64" s="57" t="s">
        <v>2558</v>
      </c>
      <c r="E64" s="53" t="s">
        <v>2467</v>
      </c>
      <c r="F64" s="53">
        <v>43033</v>
      </c>
    </row>
    <row r="65" spans="2:6">
      <c r="B65" s="52" t="s">
        <v>2463</v>
      </c>
      <c r="C65" s="52" t="s">
        <v>2464</v>
      </c>
      <c r="D65" s="56" t="s">
        <v>2558</v>
      </c>
      <c r="E65" s="52" t="s">
        <v>1991</v>
      </c>
      <c r="F65" s="52">
        <v>43019</v>
      </c>
    </row>
    <row r="66" spans="2:6">
      <c r="B66" s="53" t="s">
        <v>2462</v>
      </c>
      <c r="C66" s="53" t="s">
        <v>2093</v>
      </c>
      <c r="D66" s="57" t="s">
        <v>2558</v>
      </c>
      <c r="E66" s="53" t="s">
        <v>1996</v>
      </c>
      <c r="F66" s="53">
        <v>42902</v>
      </c>
    </row>
    <row r="67" spans="2:6">
      <c r="B67" s="52" t="s">
        <v>2461</v>
      </c>
      <c r="C67" s="52" t="s">
        <v>2315</v>
      </c>
      <c r="D67" s="56" t="s">
        <v>2558</v>
      </c>
      <c r="E67" s="52"/>
      <c r="F67" s="52">
        <v>42898</v>
      </c>
    </row>
    <row r="68" spans="2:6">
      <c r="B68" s="53" t="s">
        <v>2459</v>
      </c>
      <c r="C68" s="53" t="s">
        <v>2460</v>
      </c>
      <c r="D68" s="57" t="s">
        <v>2558</v>
      </c>
      <c r="E68" s="53"/>
      <c r="F68" s="53">
        <v>42860</v>
      </c>
    </row>
    <row r="69" spans="2:6">
      <c r="B69" s="52" t="s">
        <v>2457</v>
      </c>
      <c r="C69" s="52" t="s">
        <v>2458</v>
      </c>
      <c r="D69" s="56" t="s">
        <v>2558</v>
      </c>
      <c r="E69" s="52" t="s">
        <v>2083</v>
      </c>
      <c r="F69" s="52">
        <v>42815</v>
      </c>
    </row>
    <row r="70" spans="2:6">
      <c r="B70" s="53" t="s">
        <v>2455</v>
      </c>
      <c r="C70" s="53" t="s">
        <v>2456</v>
      </c>
      <c r="D70" s="57" t="s">
        <v>2558</v>
      </c>
      <c r="E70" s="53" t="s">
        <v>1991</v>
      </c>
      <c r="F70" s="53">
        <v>42802</v>
      </c>
    </row>
    <row r="71" spans="2:6">
      <c r="B71" s="52" t="s">
        <v>2453</v>
      </c>
      <c r="C71" s="52" t="s">
        <v>2454</v>
      </c>
      <c r="D71" s="56" t="s">
        <v>2558</v>
      </c>
      <c r="E71" s="52" t="s">
        <v>2373</v>
      </c>
      <c r="F71" s="52">
        <v>42753</v>
      </c>
    </row>
    <row r="72" spans="2:6">
      <c r="B72" s="53" t="s">
        <v>2450</v>
      </c>
      <c r="C72" s="53" t="s">
        <v>2451</v>
      </c>
      <c r="D72" s="57" t="s">
        <v>2558</v>
      </c>
      <c r="E72" s="53" t="s">
        <v>2452</v>
      </c>
      <c r="F72" s="53">
        <v>42704</v>
      </c>
    </row>
    <row r="73" spans="2:6" ht="15" customHeight="1">
      <c r="B73" s="52" t="s">
        <v>2448</v>
      </c>
      <c r="C73" s="52" t="s">
        <v>2449</v>
      </c>
      <c r="D73" s="56" t="s">
        <v>2558</v>
      </c>
      <c r="E73" s="52" t="s">
        <v>2261</v>
      </c>
      <c r="F73" s="52">
        <v>42692</v>
      </c>
    </row>
    <row r="74" spans="2:6" ht="15" customHeight="1">
      <c r="B74" s="53" t="s">
        <v>2447</v>
      </c>
      <c r="C74" s="53" t="s">
        <v>2604</v>
      </c>
      <c r="D74" s="57" t="s">
        <v>2558</v>
      </c>
      <c r="E74" s="53" t="s">
        <v>1991</v>
      </c>
      <c r="F74" s="53">
        <v>42676</v>
      </c>
    </row>
    <row r="75" spans="2:6" ht="15" customHeight="1">
      <c r="B75" s="52" t="s">
        <v>2445</v>
      </c>
      <c r="C75" s="52" t="s">
        <v>2446</v>
      </c>
      <c r="D75" s="56" t="s">
        <v>2558</v>
      </c>
      <c r="E75" s="52" t="s">
        <v>2068</v>
      </c>
      <c r="F75" s="52">
        <v>42668</v>
      </c>
    </row>
    <row r="76" spans="2:6" ht="15" customHeight="1">
      <c r="B76" s="53" t="s">
        <v>2443</v>
      </c>
      <c r="C76" s="53" t="s">
        <v>2444</v>
      </c>
      <c r="D76" s="57" t="s">
        <v>2558</v>
      </c>
      <c r="E76" s="53"/>
      <c r="F76" s="53">
        <v>42667</v>
      </c>
    </row>
    <row r="77" spans="2:6" ht="15" customHeight="1">
      <c r="B77" s="52" t="s">
        <v>2441</v>
      </c>
      <c r="C77" s="52" t="s">
        <v>2442</v>
      </c>
      <c r="D77" s="56" t="s">
        <v>2558</v>
      </c>
      <c r="E77" s="52" t="s">
        <v>1996</v>
      </c>
      <c r="F77" s="52">
        <v>42654</v>
      </c>
    </row>
    <row r="78" spans="2:6" ht="15" customHeight="1">
      <c r="B78" s="53" t="s">
        <v>2439</v>
      </c>
      <c r="C78" s="53" t="s">
        <v>2285</v>
      </c>
      <c r="D78" s="57" t="s">
        <v>2558</v>
      </c>
      <c r="E78" s="53" t="s">
        <v>2440</v>
      </c>
      <c r="F78" s="53">
        <v>42632</v>
      </c>
    </row>
    <row r="79" spans="2:6" ht="15" customHeight="1">
      <c r="B79" s="52" t="s">
        <v>2437</v>
      </c>
      <c r="C79" s="52" t="s">
        <v>2438</v>
      </c>
      <c r="D79" s="56" t="s">
        <v>2558</v>
      </c>
      <c r="E79" s="52" t="s">
        <v>2053</v>
      </c>
      <c r="F79" s="52">
        <v>42625</v>
      </c>
    </row>
    <row r="80" spans="2:6" ht="15" customHeight="1">
      <c r="B80" s="53" t="s">
        <v>2435</v>
      </c>
      <c r="C80" s="53" t="s">
        <v>2436</v>
      </c>
      <c r="D80" s="57" t="s">
        <v>2566</v>
      </c>
      <c r="E80" s="53" t="s">
        <v>1991</v>
      </c>
      <c r="F80" s="53">
        <v>42621</v>
      </c>
    </row>
    <row r="81" spans="2:6" ht="15" customHeight="1">
      <c r="B81" s="52" t="s">
        <v>2434</v>
      </c>
      <c r="C81" s="52" t="s">
        <v>2415</v>
      </c>
      <c r="D81" s="56" t="s">
        <v>2564</v>
      </c>
      <c r="E81" s="52" t="s">
        <v>1991</v>
      </c>
      <c r="F81" s="52">
        <v>42590</v>
      </c>
    </row>
    <row r="82" spans="2:6" ht="15" customHeight="1">
      <c r="B82" s="53" t="s">
        <v>2432</v>
      </c>
      <c r="C82" s="53" t="s">
        <v>2433</v>
      </c>
      <c r="D82" s="57" t="s">
        <v>2558</v>
      </c>
      <c r="E82" s="53" t="s">
        <v>2373</v>
      </c>
      <c r="F82" s="53">
        <v>42585</v>
      </c>
    </row>
    <row r="83" spans="2:6" ht="15" customHeight="1">
      <c r="B83" s="52" t="s">
        <v>2430</v>
      </c>
      <c r="C83" s="52" t="s">
        <v>2431</v>
      </c>
      <c r="D83" s="56" t="s">
        <v>2558</v>
      </c>
      <c r="E83" s="52" t="s">
        <v>2420</v>
      </c>
      <c r="F83" s="52">
        <v>42571</v>
      </c>
    </row>
    <row r="84" spans="2:6" ht="15" customHeight="1">
      <c r="B84" s="53" t="s">
        <v>2428</v>
      </c>
      <c r="C84" s="53" t="s">
        <v>2429</v>
      </c>
      <c r="D84" s="57" t="s">
        <v>2558</v>
      </c>
      <c r="E84" s="53" t="s">
        <v>1991</v>
      </c>
      <c r="F84" s="53">
        <v>42563</v>
      </c>
    </row>
    <row r="85" spans="2:6" ht="15" customHeight="1">
      <c r="B85" s="52" t="s">
        <v>2426</v>
      </c>
      <c r="C85" s="52" t="s">
        <v>2427</v>
      </c>
      <c r="D85" s="56" t="s">
        <v>2558</v>
      </c>
      <c r="E85" s="52" t="s">
        <v>2290</v>
      </c>
      <c r="F85" s="52">
        <v>42557</v>
      </c>
    </row>
    <row r="86" spans="2:6" ht="15" customHeight="1">
      <c r="B86" s="53" t="s">
        <v>2423</v>
      </c>
      <c r="C86" s="53" t="s">
        <v>2424</v>
      </c>
      <c r="D86" s="57" t="s">
        <v>2558</v>
      </c>
      <c r="E86" s="53" t="s">
        <v>2425</v>
      </c>
      <c r="F86" s="53">
        <v>42543</v>
      </c>
    </row>
    <row r="87" spans="2:6" ht="15" customHeight="1">
      <c r="B87" s="52" t="s">
        <v>2421</v>
      </c>
      <c r="C87" s="52" t="s">
        <v>2422</v>
      </c>
      <c r="D87" s="56" t="s">
        <v>2558</v>
      </c>
      <c r="E87" s="52" t="s">
        <v>2083</v>
      </c>
      <c r="F87" s="52">
        <v>42430</v>
      </c>
    </row>
    <row r="88" spans="2:6" ht="15" customHeight="1">
      <c r="B88" s="53" t="s">
        <v>2418</v>
      </c>
      <c r="C88" s="53" t="s">
        <v>2419</v>
      </c>
      <c r="D88" s="57" t="s">
        <v>2558</v>
      </c>
      <c r="E88" s="53" t="s">
        <v>2420</v>
      </c>
      <c r="F88" s="53">
        <v>42417</v>
      </c>
    </row>
    <row r="89" spans="2:6" ht="15" customHeight="1">
      <c r="B89" s="52" t="s">
        <v>2416</v>
      </c>
      <c r="C89" s="52" t="s">
        <v>2417</v>
      </c>
      <c r="D89" s="56" t="s">
        <v>2558</v>
      </c>
      <c r="E89" s="52" t="s">
        <v>1996</v>
      </c>
      <c r="F89" s="52">
        <v>42408</v>
      </c>
    </row>
    <row r="90" spans="2:6" ht="15" customHeight="1">
      <c r="B90" s="53" t="s">
        <v>2414</v>
      </c>
      <c r="C90" s="53" t="s">
        <v>2415</v>
      </c>
      <c r="D90" s="57" t="s">
        <v>2587</v>
      </c>
      <c r="E90" s="53" t="s">
        <v>1991</v>
      </c>
      <c r="F90" s="53">
        <v>42318</v>
      </c>
    </row>
    <row r="91" spans="2:6" ht="15" customHeight="1">
      <c r="B91" s="52" t="s">
        <v>2413</v>
      </c>
      <c r="C91" s="52" t="s">
        <v>2379</v>
      </c>
      <c r="D91" s="56" t="s">
        <v>2558</v>
      </c>
      <c r="E91" s="52" t="s">
        <v>2290</v>
      </c>
      <c r="F91" s="52">
        <v>42312</v>
      </c>
    </row>
    <row r="92" spans="2:6" ht="15" customHeight="1">
      <c r="B92" s="53" t="s">
        <v>2410</v>
      </c>
      <c r="C92" s="53" t="s">
        <v>2411</v>
      </c>
      <c r="D92" s="57" t="s">
        <v>2558</v>
      </c>
      <c r="E92" s="53" t="s">
        <v>2412</v>
      </c>
      <c r="F92" s="53">
        <v>42285</v>
      </c>
    </row>
    <row r="93" spans="2:6" ht="15" customHeight="1">
      <c r="B93" s="52" t="s">
        <v>2407</v>
      </c>
      <c r="C93" s="52" t="s">
        <v>2408</v>
      </c>
      <c r="D93" s="56" t="s">
        <v>2558</v>
      </c>
      <c r="E93" s="52" t="s">
        <v>2409</v>
      </c>
      <c r="F93" s="52">
        <v>42282</v>
      </c>
    </row>
    <row r="94" spans="2:6" ht="15" customHeight="1">
      <c r="B94" s="53" t="s">
        <v>2404</v>
      </c>
      <c r="C94" s="53" t="s">
        <v>2405</v>
      </c>
      <c r="D94" s="57" t="s">
        <v>2558</v>
      </c>
      <c r="E94" s="53" t="s">
        <v>2406</v>
      </c>
      <c r="F94" s="53">
        <v>42277</v>
      </c>
    </row>
    <row r="95" spans="2:6" ht="15" customHeight="1">
      <c r="B95" s="52" t="s">
        <v>2401</v>
      </c>
      <c r="C95" s="52" t="s">
        <v>2402</v>
      </c>
      <c r="D95" s="56" t="s">
        <v>2558</v>
      </c>
      <c r="E95" s="52" t="s">
        <v>2403</v>
      </c>
      <c r="F95" s="52">
        <v>42268</v>
      </c>
    </row>
    <row r="96" spans="2:6" ht="15" customHeight="1">
      <c r="B96" s="53" t="s">
        <v>2400</v>
      </c>
      <c r="C96" s="53" t="s">
        <v>2377</v>
      </c>
      <c r="D96" s="57" t="s">
        <v>2558</v>
      </c>
      <c r="E96" s="53" t="s">
        <v>2068</v>
      </c>
      <c r="F96" s="53">
        <v>42139</v>
      </c>
    </row>
    <row r="97" spans="2:6" ht="15" customHeight="1">
      <c r="B97" s="52" t="s">
        <v>2398</v>
      </c>
      <c r="C97" s="52" t="s">
        <v>2399</v>
      </c>
      <c r="D97" s="56" t="s">
        <v>2558</v>
      </c>
      <c r="E97" s="52" t="s">
        <v>2068</v>
      </c>
      <c r="F97" s="52">
        <v>42131</v>
      </c>
    </row>
    <row r="98" spans="2:6" ht="15" customHeight="1">
      <c r="B98" s="53" t="s">
        <v>2396</v>
      </c>
      <c r="C98" s="53" t="s">
        <v>2076</v>
      </c>
      <c r="D98" s="57" t="s">
        <v>2558</v>
      </c>
      <c r="E98" s="53" t="s">
        <v>2397</v>
      </c>
      <c r="F98" s="53">
        <v>42128</v>
      </c>
    </row>
    <row r="99" spans="2:6" ht="15" customHeight="1">
      <c r="B99" s="52" t="s">
        <v>2393</v>
      </c>
      <c r="C99" s="52" t="s">
        <v>2394</v>
      </c>
      <c r="D99" s="56" t="s">
        <v>2558</v>
      </c>
      <c r="E99" s="52" t="s">
        <v>2395</v>
      </c>
      <c r="F99" s="52">
        <v>42110</v>
      </c>
    </row>
    <row r="100" spans="2:6" ht="15" customHeight="1">
      <c r="B100" s="53" t="s">
        <v>2390</v>
      </c>
      <c r="C100" s="53" t="s">
        <v>2391</v>
      </c>
      <c r="D100" s="57" t="s">
        <v>2558</v>
      </c>
      <c r="E100" s="53" t="s">
        <v>2392</v>
      </c>
      <c r="F100" s="53">
        <v>42104</v>
      </c>
    </row>
    <row r="101" spans="2:6" ht="15" customHeight="1">
      <c r="B101" s="52" t="s">
        <v>2388</v>
      </c>
      <c r="C101" s="52" t="s">
        <v>2389</v>
      </c>
      <c r="D101" s="56" t="s">
        <v>2558</v>
      </c>
      <c r="E101" s="52" t="s">
        <v>2215</v>
      </c>
      <c r="F101" s="52">
        <v>42080</v>
      </c>
    </row>
    <row r="102" spans="2:6" ht="15" customHeight="1">
      <c r="B102" s="53" t="s">
        <v>2385</v>
      </c>
      <c r="C102" s="53" t="s">
        <v>2386</v>
      </c>
      <c r="D102" s="57" t="s">
        <v>2558</v>
      </c>
      <c r="E102" s="53" t="s">
        <v>2387</v>
      </c>
      <c r="F102" s="53">
        <v>42058</v>
      </c>
    </row>
    <row r="103" spans="2:6" ht="15" customHeight="1">
      <c r="B103" s="52" t="s">
        <v>2383</v>
      </c>
      <c r="C103" s="52" t="s">
        <v>2384</v>
      </c>
      <c r="D103" s="56" t="s">
        <v>2558</v>
      </c>
      <c r="E103" s="52" t="s">
        <v>2192</v>
      </c>
      <c r="F103" s="52">
        <v>42024</v>
      </c>
    </row>
    <row r="104" spans="2:6" ht="15" customHeight="1">
      <c r="B104" s="53" t="s">
        <v>2380</v>
      </c>
      <c r="C104" s="53" t="s">
        <v>2381</v>
      </c>
      <c r="D104" s="57" t="s">
        <v>2558</v>
      </c>
      <c r="E104" s="53" t="s">
        <v>2382</v>
      </c>
      <c r="F104" s="53">
        <v>42017</v>
      </c>
    </row>
    <row r="105" spans="2:6" ht="15" customHeight="1">
      <c r="B105" s="52" t="s">
        <v>2378</v>
      </c>
      <c r="C105" s="52" t="s">
        <v>2379</v>
      </c>
      <c r="D105" s="56" t="s">
        <v>2558</v>
      </c>
      <c r="E105" s="52" t="s">
        <v>1996</v>
      </c>
      <c r="F105" s="52">
        <v>41990</v>
      </c>
    </row>
    <row r="106" spans="2:6" ht="15" customHeight="1">
      <c r="B106" s="53" t="s">
        <v>2376</v>
      </c>
      <c r="C106" s="53" t="s">
        <v>2377</v>
      </c>
      <c r="D106" s="57" t="s">
        <v>2558</v>
      </c>
      <c r="E106" s="53" t="s">
        <v>2068</v>
      </c>
      <c r="F106" s="53">
        <v>41983</v>
      </c>
    </row>
    <row r="107" spans="2:6" ht="15" customHeight="1">
      <c r="B107" s="52" t="s">
        <v>2375</v>
      </c>
      <c r="C107" s="52" t="s">
        <v>1982</v>
      </c>
      <c r="D107" s="56" t="s">
        <v>2558</v>
      </c>
      <c r="E107" s="52" t="s">
        <v>1981</v>
      </c>
      <c r="F107" s="52">
        <v>41936</v>
      </c>
    </row>
    <row r="108" spans="2:6" ht="15" customHeight="1">
      <c r="B108" s="53" t="s">
        <v>2374</v>
      </c>
      <c r="C108" s="53" t="s">
        <v>2315</v>
      </c>
      <c r="D108" s="57" t="s">
        <v>2574</v>
      </c>
      <c r="E108" s="53" t="s">
        <v>2316</v>
      </c>
      <c r="F108" s="53">
        <v>41935</v>
      </c>
    </row>
    <row r="109" spans="2:6" ht="15" customHeight="1">
      <c r="B109" s="52" t="s">
        <v>2373</v>
      </c>
      <c r="C109" s="52" t="s">
        <v>2603</v>
      </c>
      <c r="D109" s="56" t="s">
        <v>2558</v>
      </c>
      <c r="E109" s="52" t="s">
        <v>1991</v>
      </c>
      <c r="F109" s="52">
        <v>41933</v>
      </c>
    </row>
    <row r="110" spans="2:6" ht="15" customHeight="1">
      <c r="B110" s="53" t="s">
        <v>2371</v>
      </c>
      <c r="C110" s="53" t="s">
        <v>2372</v>
      </c>
      <c r="D110" s="57" t="s">
        <v>2558</v>
      </c>
      <c r="E110" s="53" t="s">
        <v>2192</v>
      </c>
      <c r="F110" s="53">
        <v>41893</v>
      </c>
    </row>
    <row r="111" spans="2:6" ht="15" customHeight="1">
      <c r="B111" s="52" t="s">
        <v>2368</v>
      </c>
      <c r="C111" s="52" t="s">
        <v>2369</v>
      </c>
      <c r="D111" s="56" t="s">
        <v>2558</v>
      </c>
      <c r="E111" s="52" t="s">
        <v>2370</v>
      </c>
      <c r="F111" s="52">
        <v>41892</v>
      </c>
    </row>
    <row r="112" spans="2:6" ht="15" customHeight="1">
      <c r="B112" s="53" t="s">
        <v>2366</v>
      </c>
      <c r="C112" s="53" t="s">
        <v>2367</v>
      </c>
      <c r="D112" s="57" t="s">
        <v>2558</v>
      </c>
      <c r="E112" s="53" t="s">
        <v>1991</v>
      </c>
      <c r="F112" s="53">
        <v>41877</v>
      </c>
    </row>
    <row r="113" spans="2:6" ht="15" customHeight="1">
      <c r="B113" s="52" t="s">
        <v>2364</v>
      </c>
      <c r="C113" s="52" t="s">
        <v>2365</v>
      </c>
      <c r="D113" s="56" t="s">
        <v>2558</v>
      </c>
      <c r="E113" s="52" t="s">
        <v>154</v>
      </c>
      <c r="F113" s="52">
        <v>41870</v>
      </c>
    </row>
    <row r="114" spans="2:6" ht="15" customHeight="1">
      <c r="B114" s="53" t="s">
        <v>2362</v>
      </c>
      <c r="C114" s="53" t="s">
        <v>2363</v>
      </c>
      <c r="D114" s="57" t="s">
        <v>2558</v>
      </c>
      <c r="E114" s="53" t="s">
        <v>2048</v>
      </c>
      <c r="F114" s="53">
        <v>41868</v>
      </c>
    </row>
    <row r="115" spans="2:6" ht="15" customHeight="1">
      <c r="B115" s="52" t="s">
        <v>2360</v>
      </c>
      <c r="C115" s="52" t="s">
        <v>2361</v>
      </c>
      <c r="D115" s="56" t="s">
        <v>2558</v>
      </c>
      <c r="E115" s="52" t="s">
        <v>1996</v>
      </c>
      <c r="F115" s="52">
        <v>41863</v>
      </c>
    </row>
    <row r="116" spans="2:6" ht="15" customHeight="1">
      <c r="B116" s="52" t="s">
        <v>2355</v>
      </c>
      <c r="C116" s="52" t="s">
        <v>2356</v>
      </c>
      <c r="D116" s="56" t="s">
        <v>2558</v>
      </c>
      <c r="E116" s="52" t="s">
        <v>2068</v>
      </c>
      <c r="F116" s="52">
        <v>41857</v>
      </c>
    </row>
    <row r="117" spans="2:6" ht="15" customHeight="1">
      <c r="B117" s="53" t="s">
        <v>2357</v>
      </c>
      <c r="C117" s="53" t="s">
        <v>2358</v>
      </c>
      <c r="D117" s="57" t="s">
        <v>2558</v>
      </c>
      <c r="E117" s="53" t="s">
        <v>2359</v>
      </c>
      <c r="F117" s="53">
        <v>41857</v>
      </c>
    </row>
    <row r="118" spans="2:6" ht="15" customHeight="1">
      <c r="B118" s="52" t="s">
        <v>2351</v>
      </c>
      <c r="C118" s="52" t="s">
        <v>2352</v>
      </c>
      <c r="D118" s="56" t="s">
        <v>2586</v>
      </c>
      <c r="E118" s="52" t="s">
        <v>2068</v>
      </c>
      <c r="F118" s="52">
        <v>41843</v>
      </c>
    </row>
    <row r="119" spans="2:6" ht="15" customHeight="1">
      <c r="B119" s="52" t="s">
        <v>2346</v>
      </c>
      <c r="C119" s="52" t="s">
        <v>2347</v>
      </c>
      <c r="D119" s="56" t="s">
        <v>2558</v>
      </c>
      <c r="E119" s="52" t="s">
        <v>2348</v>
      </c>
      <c r="F119" s="52">
        <v>41831</v>
      </c>
    </row>
    <row r="120" spans="2:6" ht="15" customHeight="1">
      <c r="B120" s="53" t="s">
        <v>2345</v>
      </c>
      <c r="C120" s="53" t="s">
        <v>1985</v>
      </c>
      <c r="D120" s="57" t="s">
        <v>2558</v>
      </c>
      <c r="E120" s="53" t="s">
        <v>1984</v>
      </c>
      <c r="F120" s="53">
        <v>41821</v>
      </c>
    </row>
    <row r="121" spans="2:6" ht="15" customHeight="1">
      <c r="B121" s="53" t="s">
        <v>2353</v>
      </c>
      <c r="C121" s="53" t="s">
        <v>2164</v>
      </c>
      <c r="D121" s="57" t="s">
        <v>2558</v>
      </c>
      <c r="E121" s="53" t="s">
        <v>2354</v>
      </c>
      <c r="F121" s="53">
        <v>41821</v>
      </c>
    </row>
    <row r="122" spans="2:6" ht="15" customHeight="1">
      <c r="B122" s="52" t="s">
        <v>2342</v>
      </c>
      <c r="C122" s="52" t="s">
        <v>2343</v>
      </c>
      <c r="D122" s="56" t="s">
        <v>2584</v>
      </c>
      <c r="E122" s="52" t="s">
        <v>2344</v>
      </c>
      <c r="F122" s="52">
        <v>41820</v>
      </c>
    </row>
    <row r="123" spans="2:6" ht="15" customHeight="1">
      <c r="B123" s="53" t="s">
        <v>2339</v>
      </c>
      <c r="C123" s="53" t="s">
        <v>2340</v>
      </c>
      <c r="D123" s="57" t="s">
        <v>2558</v>
      </c>
      <c r="E123" s="53" t="s">
        <v>2341</v>
      </c>
      <c r="F123" s="53">
        <v>41810</v>
      </c>
    </row>
    <row r="124" spans="2:6" ht="15" customHeight="1">
      <c r="B124" s="53" t="s">
        <v>2349</v>
      </c>
      <c r="C124" s="53" t="s">
        <v>2350</v>
      </c>
      <c r="D124" s="57" t="s">
        <v>2585</v>
      </c>
      <c r="E124" s="53" t="s">
        <v>1981</v>
      </c>
      <c r="F124" s="53">
        <v>41810</v>
      </c>
    </row>
    <row r="125" spans="2:6" ht="15" customHeight="1">
      <c r="B125" s="52" t="s">
        <v>2336</v>
      </c>
      <c r="C125" s="52" t="s">
        <v>2337</v>
      </c>
      <c r="D125" s="56" t="s">
        <v>2558</v>
      </c>
      <c r="E125" s="52" t="s">
        <v>2338</v>
      </c>
      <c r="F125" s="52">
        <v>41800</v>
      </c>
    </row>
    <row r="126" spans="2:6" ht="15" customHeight="1">
      <c r="B126" s="53" t="s">
        <v>2335</v>
      </c>
      <c r="C126" s="53" t="s">
        <v>2602</v>
      </c>
      <c r="D126" s="57" t="s">
        <v>2558</v>
      </c>
      <c r="E126" s="53" t="s">
        <v>1981</v>
      </c>
      <c r="F126" s="53">
        <v>41793</v>
      </c>
    </row>
    <row r="127" spans="2:6" ht="15" customHeight="1">
      <c r="B127" s="52" t="s">
        <v>2334</v>
      </c>
      <c r="C127" s="52" t="s">
        <v>2280</v>
      </c>
      <c r="D127" s="56" t="s">
        <v>2558</v>
      </c>
      <c r="E127" s="52" t="s">
        <v>1991</v>
      </c>
      <c r="F127" s="52">
        <v>41778</v>
      </c>
    </row>
    <row r="128" spans="2:6" ht="15" customHeight="1">
      <c r="B128" s="53" t="s">
        <v>2331</v>
      </c>
      <c r="C128" s="53" t="s">
        <v>2332</v>
      </c>
      <c r="D128" s="57" t="s">
        <v>2558</v>
      </c>
      <c r="E128" s="53" t="s">
        <v>2333</v>
      </c>
      <c r="F128" s="53">
        <v>41775</v>
      </c>
    </row>
    <row r="129" spans="2:6" ht="15" customHeight="1">
      <c r="B129" s="52" t="s">
        <v>2328</v>
      </c>
      <c r="C129" s="52" t="s">
        <v>2329</v>
      </c>
      <c r="D129" s="56" t="s">
        <v>2558</v>
      </c>
      <c r="E129" s="52" t="s">
        <v>2330</v>
      </c>
      <c r="F129" s="52">
        <v>41766</v>
      </c>
    </row>
    <row r="130" spans="2:6" ht="15" customHeight="1">
      <c r="B130" s="53" t="s">
        <v>2326</v>
      </c>
      <c r="C130" s="53" t="s">
        <v>2327</v>
      </c>
      <c r="D130" s="57" t="s">
        <v>2558</v>
      </c>
      <c r="E130" s="53" t="s">
        <v>2184</v>
      </c>
      <c r="F130" s="53">
        <v>41761</v>
      </c>
    </row>
    <row r="131" spans="2:6" ht="15" customHeight="1">
      <c r="B131" s="52" t="s">
        <v>2323</v>
      </c>
      <c r="C131" s="52" t="s">
        <v>2324</v>
      </c>
      <c r="D131" s="56" t="s">
        <v>2558</v>
      </c>
      <c r="E131" s="52" t="s">
        <v>2325</v>
      </c>
      <c r="F131" s="52">
        <v>41743</v>
      </c>
    </row>
    <row r="132" spans="2:6" ht="15" customHeight="1">
      <c r="B132" s="53" t="s">
        <v>2322</v>
      </c>
      <c r="C132" s="53" t="s">
        <v>2157</v>
      </c>
      <c r="D132" s="57" t="s">
        <v>2558</v>
      </c>
      <c r="E132" s="53" t="s">
        <v>2068</v>
      </c>
      <c r="F132" s="53">
        <v>41710</v>
      </c>
    </row>
    <row r="133" spans="2:6" ht="15" customHeight="1">
      <c r="B133" s="52" t="s">
        <v>2319</v>
      </c>
      <c r="C133" s="52" t="s">
        <v>2320</v>
      </c>
      <c r="D133" s="56" t="s">
        <v>2558</v>
      </c>
      <c r="E133" s="52" t="s">
        <v>2321</v>
      </c>
      <c r="F133" s="52">
        <v>41691</v>
      </c>
    </row>
    <row r="134" spans="2:6" ht="15" customHeight="1">
      <c r="B134" s="53" t="s">
        <v>2317</v>
      </c>
      <c r="C134" s="53" t="s">
        <v>2318</v>
      </c>
      <c r="D134" s="57" t="s">
        <v>2558</v>
      </c>
      <c r="E134" s="53" t="s">
        <v>2207</v>
      </c>
      <c r="F134" s="53">
        <v>41686</v>
      </c>
    </row>
    <row r="135" spans="2:6" ht="15" customHeight="1">
      <c r="B135" s="52" t="s">
        <v>2314</v>
      </c>
      <c r="C135" s="52" t="s">
        <v>2315</v>
      </c>
      <c r="D135" s="56" t="s">
        <v>2566</v>
      </c>
      <c r="E135" s="52" t="s">
        <v>2316</v>
      </c>
      <c r="F135" s="52">
        <v>41665</v>
      </c>
    </row>
    <row r="136" spans="2:6" ht="15" customHeight="1">
      <c r="B136" s="53" t="s">
        <v>2312</v>
      </c>
      <c r="C136" s="53" t="s">
        <v>2313</v>
      </c>
      <c r="D136" s="57" t="s">
        <v>2558</v>
      </c>
      <c r="E136" s="53" t="s">
        <v>2207</v>
      </c>
      <c r="F136" s="53">
        <v>41654</v>
      </c>
    </row>
    <row r="137" spans="2:6" ht="15" customHeight="1">
      <c r="B137" s="52" t="s">
        <v>2310</v>
      </c>
      <c r="C137" s="52" t="s">
        <v>2311</v>
      </c>
      <c r="D137" s="56" t="s">
        <v>2558</v>
      </c>
      <c r="E137" s="52" t="s">
        <v>2068</v>
      </c>
      <c r="F137" s="52">
        <v>41645</v>
      </c>
    </row>
    <row r="138" spans="2:6" ht="15" customHeight="1">
      <c r="B138" s="53" t="s">
        <v>2308</v>
      </c>
      <c r="C138" s="53" t="s">
        <v>2309</v>
      </c>
      <c r="D138" s="57" t="s">
        <v>2558</v>
      </c>
      <c r="E138" s="53" t="s">
        <v>154</v>
      </c>
      <c r="F138" s="53">
        <v>41621</v>
      </c>
    </row>
    <row r="139" spans="2:6" ht="15" customHeight="1">
      <c r="B139" s="52" t="s">
        <v>2294</v>
      </c>
      <c r="C139" s="52" t="s">
        <v>2295</v>
      </c>
      <c r="D139" s="56" t="s">
        <v>2558</v>
      </c>
      <c r="E139" s="52" t="s">
        <v>154</v>
      </c>
      <c r="F139" s="52">
        <v>41611</v>
      </c>
    </row>
    <row r="140" spans="2:6" ht="15" customHeight="1">
      <c r="B140" s="53" t="s">
        <v>2296</v>
      </c>
      <c r="C140" s="53" t="s">
        <v>2297</v>
      </c>
      <c r="D140" s="57" t="s">
        <v>2558</v>
      </c>
      <c r="E140" s="53" t="s">
        <v>154</v>
      </c>
      <c r="F140" s="53">
        <v>41611</v>
      </c>
    </row>
    <row r="141" spans="2:6" ht="15" customHeight="1">
      <c r="B141" s="52" t="s">
        <v>2298</v>
      </c>
      <c r="C141" s="52" t="s">
        <v>2299</v>
      </c>
      <c r="D141" s="56" t="s">
        <v>2558</v>
      </c>
      <c r="E141" s="52" t="s">
        <v>154</v>
      </c>
      <c r="F141" s="52">
        <v>41611</v>
      </c>
    </row>
    <row r="142" spans="2:6" ht="15" customHeight="1">
      <c r="B142" s="53" t="s">
        <v>2300</v>
      </c>
      <c r="C142" s="53" t="s">
        <v>2301</v>
      </c>
      <c r="D142" s="57" t="s">
        <v>2558</v>
      </c>
      <c r="E142" s="53" t="s">
        <v>154</v>
      </c>
      <c r="F142" s="53">
        <v>41611</v>
      </c>
    </row>
    <row r="143" spans="2:6" ht="15" customHeight="1">
      <c r="B143" s="52" t="s">
        <v>2302</v>
      </c>
      <c r="C143" s="52" t="s">
        <v>2303</v>
      </c>
      <c r="D143" s="56" t="s">
        <v>2558</v>
      </c>
      <c r="E143" s="52" t="s">
        <v>154</v>
      </c>
      <c r="F143" s="52">
        <v>41611</v>
      </c>
    </row>
    <row r="144" spans="2:6" ht="15" customHeight="1">
      <c r="B144" s="53" t="s">
        <v>2304</v>
      </c>
      <c r="C144" s="53" t="s">
        <v>2305</v>
      </c>
      <c r="D144" s="57" t="s">
        <v>2558</v>
      </c>
      <c r="E144" s="53" t="s">
        <v>154</v>
      </c>
      <c r="F144" s="53">
        <v>41611</v>
      </c>
    </row>
    <row r="145" spans="2:6" ht="15" customHeight="1">
      <c r="B145" s="52" t="s">
        <v>2306</v>
      </c>
      <c r="C145" s="52" t="s">
        <v>2307</v>
      </c>
      <c r="D145" s="56" t="s">
        <v>2558</v>
      </c>
      <c r="E145" s="52" t="s">
        <v>154</v>
      </c>
      <c r="F145" s="52">
        <v>41611</v>
      </c>
    </row>
    <row r="146" spans="2:6" ht="15" customHeight="1">
      <c r="B146" s="53" t="s">
        <v>2292</v>
      </c>
      <c r="C146" s="53" t="s">
        <v>2293</v>
      </c>
      <c r="D146" s="57" t="s">
        <v>2562</v>
      </c>
      <c r="E146" s="53" t="s">
        <v>2068</v>
      </c>
      <c r="F146" s="53">
        <v>41569</v>
      </c>
    </row>
    <row r="147" spans="2:6" ht="15" customHeight="1">
      <c r="B147" s="52" t="s">
        <v>2291</v>
      </c>
      <c r="C147" s="52" t="s">
        <v>2601</v>
      </c>
      <c r="D147" s="56" t="s">
        <v>2583</v>
      </c>
      <c r="E147" s="52" t="s">
        <v>2846</v>
      </c>
      <c r="F147" s="52">
        <v>41549</v>
      </c>
    </row>
    <row r="148" spans="2:6" ht="15" customHeight="1">
      <c r="B148" s="53" t="s">
        <v>2289</v>
      </c>
      <c r="C148" s="53" t="s">
        <v>2076</v>
      </c>
      <c r="D148" s="57" t="s">
        <v>2558</v>
      </c>
      <c r="E148" s="53" t="s">
        <v>2290</v>
      </c>
      <c r="F148" s="53">
        <v>41533</v>
      </c>
    </row>
    <row r="149" spans="2:6" ht="15" customHeight="1">
      <c r="B149" s="52" t="s">
        <v>2287</v>
      </c>
      <c r="C149" s="52" t="s">
        <v>2288</v>
      </c>
      <c r="D149" s="56" t="s">
        <v>2558</v>
      </c>
      <c r="E149" s="52" t="s">
        <v>154</v>
      </c>
      <c r="F149" s="52">
        <v>41416</v>
      </c>
    </row>
    <row r="150" spans="2:6" ht="15" customHeight="1">
      <c r="B150" s="53" t="s">
        <v>2279</v>
      </c>
      <c r="C150" s="53" t="s">
        <v>2280</v>
      </c>
      <c r="D150" s="57" t="s">
        <v>2558</v>
      </c>
      <c r="E150" s="53" t="s">
        <v>223</v>
      </c>
      <c r="F150" s="53">
        <v>41410</v>
      </c>
    </row>
    <row r="151" spans="2:6" ht="15" customHeight="1">
      <c r="B151" s="52" t="s">
        <v>2281</v>
      </c>
      <c r="C151" s="52" t="s">
        <v>2282</v>
      </c>
      <c r="D151" s="56" t="s">
        <v>2558</v>
      </c>
      <c r="E151" s="52" t="s">
        <v>2283</v>
      </c>
      <c r="F151" s="52">
        <v>41387</v>
      </c>
    </row>
    <row r="152" spans="2:6" ht="15" customHeight="1">
      <c r="B152" s="53" t="s">
        <v>2284</v>
      </c>
      <c r="C152" s="53" t="s">
        <v>2285</v>
      </c>
      <c r="D152" s="57" t="s">
        <v>2568</v>
      </c>
      <c r="E152" s="53" t="s">
        <v>2286</v>
      </c>
      <c r="F152" s="53">
        <v>41387</v>
      </c>
    </row>
    <row r="153" spans="2:6" ht="15" customHeight="1">
      <c r="B153" s="52" t="s">
        <v>2277</v>
      </c>
      <c r="C153" s="52" t="s">
        <v>2278</v>
      </c>
      <c r="D153" s="56" t="s">
        <v>2582</v>
      </c>
      <c r="E153" s="52" t="s">
        <v>2845</v>
      </c>
      <c r="F153" s="52">
        <v>41345</v>
      </c>
    </row>
    <row r="154" spans="2:6" ht="15" customHeight="1">
      <c r="B154" s="53" t="s">
        <v>2275</v>
      </c>
      <c r="C154" s="53" t="s">
        <v>2276</v>
      </c>
      <c r="D154" s="57" t="s">
        <v>2581</v>
      </c>
      <c r="E154" s="53" t="s">
        <v>2184</v>
      </c>
      <c r="F154" s="53">
        <v>41311</v>
      </c>
    </row>
    <row r="155" spans="2:6" ht="15" customHeight="1">
      <c r="B155" s="52" t="s">
        <v>2260</v>
      </c>
      <c r="C155" s="52" t="s">
        <v>2600</v>
      </c>
      <c r="D155" s="56" t="s">
        <v>2558</v>
      </c>
      <c r="E155" s="52" t="s">
        <v>2261</v>
      </c>
      <c r="F155" s="52">
        <v>41304</v>
      </c>
    </row>
    <row r="156" spans="2:6" ht="15" customHeight="1">
      <c r="B156" s="52" t="s">
        <v>2272</v>
      </c>
      <c r="C156" s="52" t="s">
        <v>2273</v>
      </c>
      <c r="D156" s="56" t="s">
        <v>2580</v>
      </c>
      <c r="E156" s="52" t="s">
        <v>2274</v>
      </c>
      <c r="F156" s="52">
        <v>41243</v>
      </c>
    </row>
    <row r="157" spans="2:6" ht="15" customHeight="1">
      <c r="B157" s="53" t="s">
        <v>2271</v>
      </c>
      <c r="C157" s="53" t="s">
        <v>2235</v>
      </c>
      <c r="D157" s="57" t="s">
        <v>2558</v>
      </c>
      <c r="E157" s="53" t="s">
        <v>2227</v>
      </c>
      <c r="F157" s="53">
        <v>41213</v>
      </c>
    </row>
    <row r="158" spans="2:6" ht="15" customHeight="1">
      <c r="B158" s="52" t="s">
        <v>2269</v>
      </c>
      <c r="C158" s="52" t="s">
        <v>2270</v>
      </c>
      <c r="D158" s="56" t="s">
        <v>2565</v>
      </c>
      <c r="E158" s="52" t="s">
        <v>2068</v>
      </c>
      <c r="F158" s="52">
        <v>41183</v>
      </c>
    </row>
    <row r="159" spans="2:6" ht="15" customHeight="1">
      <c r="B159" s="53" t="s">
        <v>2266</v>
      </c>
      <c r="C159" s="53" t="s">
        <v>2267</v>
      </c>
      <c r="D159" s="57" t="s">
        <v>2558</v>
      </c>
      <c r="E159" s="53" t="s">
        <v>2268</v>
      </c>
      <c r="F159" s="53">
        <v>41169</v>
      </c>
    </row>
    <row r="160" spans="2:6" ht="15" customHeight="1">
      <c r="B160" s="52" t="s">
        <v>2264</v>
      </c>
      <c r="C160" s="52" t="s">
        <v>2137</v>
      </c>
      <c r="D160" s="56" t="s">
        <v>2558</v>
      </c>
      <c r="E160" s="52" t="s">
        <v>2265</v>
      </c>
      <c r="F160" s="52">
        <v>41159</v>
      </c>
    </row>
    <row r="161" spans="2:6" ht="15" customHeight="1">
      <c r="B161" s="53" t="s">
        <v>2262</v>
      </c>
      <c r="C161" s="53" t="s">
        <v>2263</v>
      </c>
      <c r="D161" s="57" t="s">
        <v>2579</v>
      </c>
      <c r="E161" s="53" t="s">
        <v>2188</v>
      </c>
      <c r="F161" s="53">
        <v>41121</v>
      </c>
    </row>
    <row r="162" spans="2:6" ht="15" customHeight="1">
      <c r="B162" s="53" t="s">
        <v>2258</v>
      </c>
      <c r="C162" s="53" t="s">
        <v>2259</v>
      </c>
      <c r="D162" s="57" t="s">
        <v>2569</v>
      </c>
      <c r="E162" s="53" t="s">
        <v>2126</v>
      </c>
      <c r="F162" s="53">
        <v>41110</v>
      </c>
    </row>
    <row r="163" spans="2:6" ht="15" customHeight="1">
      <c r="B163" s="52" t="s">
        <v>2256</v>
      </c>
      <c r="C163" s="52" t="s">
        <v>2257</v>
      </c>
      <c r="D163" s="56" t="s">
        <v>2558</v>
      </c>
      <c r="E163" s="52" t="s">
        <v>2083</v>
      </c>
      <c r="F163" s="52">
        <v>41065</v>
      </c>
    </row>
    <row r="164" spans="2:6" ht="15" customHeight="1">
      <c r="B164" s="53" t="s">
        <v>2254</v>
      </c>
      <c r="C164" s="53" t="s">
        <v>2255</v>
      </c>
      <c r="D164" s="57" t="s">
        <v>2564</v>
      </c>
      <c r="E164" s="53" t="s">
        <v>2192</v>
      </c>
      <c r="F164" s="53">
        <v>41064</v>
      </c>
    </row>
    <row r="165" spans="2:6" ht="15" customHeight="1">
      <c r="B165" s="52" t="s">
        <v>2251</v>
      </c>
      <c r="C165" s="52" t="s">
        <v>2252</v>
      </c>
      <c r="D165" s="56" t="s">
        <v>2558</v>
      </c>
      <c r="E165" s="52" t="s">
        <v>2253</v>
      </c>
      <c r="F165" s="52">
        <v>41001</v>
      </c>
    </row>
    <row r="166" spans="2:6" ht="15" customHeight="1">
      <c r="B166" s="53" t="s">
        <v>2249</v>
      </c>
      <c r="C166" s="53" t="s">
        <v>2250</v>
      </c>
      <c r="D166" s="57" t="s">
        <v>2558</v>
      </c>
      <c r="E166" s="53" t="s">
        <v>2192</v>
      </c>
      <c r="F166" s="53">
        <v>40984</v>
      </c>
    </row>
    <row r="167" spans="2:6" ht="15" customHeight="1">
      <c r="B167" s="53" t="s">
        <v>2245</v>
      </c>
      <c r="C167" s="53" t="s">
        <v>2246</v>
      </c>
      <c r="D167" s="57" t="s">
        <v>2558</v>
      </c>
      <c r="E167" s="53" t="s">
        <v>1996</v>
      </c>
      <c r="F167" s="53">
        <v>40886</v>
      </c>
    </row>
    <row r="168" spans="2:6" ht="15" customHeight="1">
      <c r="B168" s="52" t="s">
        <v>2247</v>
      </c>
      <c r="C168" s="52" t="s">
        <v>2248</v>
      </c>
      <c r="D168" s="56" t="s">
        <v>2558</v>
      </c>
      <c r="E168" s="52" t="s">
        <v>2053</v>
      </c>
      <c r="F168" s="52">
        <v>40886</v>
      </c>
    </row>
    <row r="169" spans="2:6" ht="15" customHeight="1">
      <c r="B169" s="53" t="s">
        <v>2241</v>
      </c>
      <c r="C169" s="53" t="s">
        <v>2242</v>
      </c>
      <c r="D169" s="57" t="s">
        <v>2558</v>
      </c>
      <c r="E169" s="53" t="s">
        <v>2088</v>
      </c>
      <c r="F169" s="53">
        <v>40857</v>
      </c>
    </row>
    <row r="170" spans="2:6" ht="15" customHeight="1">
      <c r="B170" s="52" t="s">
        <v>2243</v>
      </c>
      <c r="C170" s="52" t="s">
        <v>2244</v>
      </c>
      <c r="D170" s="56" t="s">
        <v>2558</v>
      </c>
      <c r="E170" s="52" t="s">
        <v>2192</v>
      </c>
      <c r="F170" s="52">
        <v>40857</v>
      </c>
    </row>
    <row r="171" spans="2:6" ht="15" customHeight="1">
      <c r="B171" s="52" t="s">
        <v>2240</v>
      </c>
      <c r="C171" s="52" t="s">
        <v>2599</v>
      </c>
      <c r="D171" s="56" t="s">
        <v>2558</v>
      </c>
      <c r="E171" s="52" t="s">
        <v>2220</v>
      </c>
      <c r="F171" s="52">
        <v>40823</v>
      </c>
    </row>
    <row r="172" spans="2:6" ht="15" customHeight="1">
      <c r="B172" s="53" t="s">
        <v>2239</v>
      </c>
      <c r="C172" s="53" t="s">
        <v>2233</v>
      </c>
      <c r="D172" s="57" t="s">
        <v>2578</v>
      </c>
      <c r="E172" s="53" t="s">
        <v>2227</v>
      </c>
      <c r="F172" s="53">
        <v>40805</v>
      </c>
    </row>
    <row r="173" spans="2:6" ht="15" customHeight="1">
      <c r="B173" s="52" t="s">
        <v>2236</v>
      </c>
      <c r="C173" s="52" t="s">
        <v>2237</v>
      </c>
      <c r="D173" s="56" t="s">
        <v>2577</v>
      </c>
      <c r="E173" s="52" t="s">
        <v>2238</v>
      </c>
      <c r="F173" s="52">
        <v>40794</v>
      </c>
    </row>
    <row r="174" spans="2:6" ht="15" customHeight="1">
      <c r="B174" s="53" t="s">
        <v>2234</v>
      </c>
      <c r="C174" s="53" t="s">
        <v>2235</v>
      </c>
      <c r="D174" s="57" t="s">
        <v>2558</v>
      </c>
      <c r="E174" s="53" t="s">
        <v>2227</v>
      </c>
      <c r="F174" s="53">
        <v>40770</v>
      </c>
    </row>
    <row r="175" spans="2:6" ht="15" customHeight="1">
      <c r="B175" s="52" t="s">
        <v>2232</v>
      </c>
      <c r="C175" s="52" t="s">
        <v>2233</v>
      </c>
      <c r="D175" s="56" t="s">
        <v>2558</v>
      </c>
      <c r="E175" s="52" t="s">
        <v>2227</v>
      </c>
      <c r="F175" s="52">
        <v>40756</v>
      </c>
    </row>
    <row r="176" spans="2:6" ht="15" customHeight="1">
      <c r="B176" s="53" t="s">
        <v>2230</v>
      </c>
      <c r="C176" s="53" t="s">
        <v>2231</v>
      </c>
      <c r="D176" s="57" t="s">
        <v>2558</v>
      </c>
      <c r="E176" s="53" t="s">
        <v>2068</v>
      </c>
      <c r="F176" s="53">
        <v>40747</v>
      </c>
    </row>
    <row r="177" spans="2:6" ht="15" customHeight="1">
      <c r="B177" s="52" t="s">
        <v>2228</v>
      </c>
      <c r="C177" s="52" t="s">
        <v>2229</v>
      </c>
      <c r="D177" s="56" t="s">
        <v>2558</v>
      </c>
      <c r="E177" s="52" t="s">
        <v>2192</v>
      </c>
      <c r="F177" s="52">
        <v>40745</v>
      </c>
    </row>
    <row r="178" spans="2:6" ht="15" customHeight="1">
      <c r="B178" s="53" t="s">
        <v>2225</v>
      </c>
      <c r="C178" s="53" t="s">
        <v>2226</v>
      </c>
      <c r="D178" s="57" t="s">
        <v>2558</v>
      </c>
      <c r="E178" s="53" t="s">
        <v>2227</v>
      </c>
      <c r="F178" s="53">
        <v>40732</v>
      </c>
    </row>
    <row r="179" spans="2:6" ht="15" customHeight="1">
      <c r="B179" s="52" t="s">
        <v>2222</v>
      </c>
      <c r="C179" s="52" t="s">
        <v>2223</v>
      </c>
      <c r="D179" s="56" t="s">
        <v>2558</v>
      </c>
      <c r="E179" s="52" t="s">
        <v>2224</v>
      </c>
      <c r="F179" s="52">
        <v>40714</v>
      </c>
    </row>
    <row r="180" spans="2:6" ht="15" customHeight="1">
      <c r="B180" s="53" t="s">
        <v>2221</v>
      </c>
      <c r="C180" s="53" t="s">
        <v>1985</v>
      </c>
      <c r="D180" s="57" t="s">
        <v>2576</v>
      </c>
      <c r="E180" s="53" t="s">
        <v>2010</v>
      </c>
      <c r="F180" s="53">
        <v>40707</v>
      </c>
    </row>
    <row r="181" spans="2:6" ht="15" customHeight="1">
      <c r="B181" s="52" t="s">
        <v>2219</v>
      </c>
      <c r="C181" s="52" t="s">
        <v>2599</v>
      </c>
      <c r="D181" s="56" t="s">
        <v>2558</v>
      </c>
      <c r="E181" s="52" t="s">
        <v>2220</v>
      </c>
      <c r="F181" s="52">
        <v>40697</v>
      </c>
    </row>
    <row r="182" spans="2:6" ht="15" customHeight="1">
      <c r="B182" s="53" t="s">
        <v>2217</v>
      </c>
      <c r="C182" s="53" t="s">
        <v>2218</v>
      </c>
      <c r="D182" s="57" t="s">
        <v>2558</v>
      </c>
      <c r="E182" s="53" t="s">
        <v>2184</v>
      </c>
      <c r="F182" s="53">
        <v>40686</v>
      </c>
    </row>
    <row r="183" spans="2:6" ht="15" customHeight="1">
      <c r="B183" s="52" t="s">
        <v>2161</v>
      </c>
      <c r="C183" s="52" t="s">
        <v>2598</v>
      </c>
      <c r="D183" s="56" t="s">
        <v>2570</v>
      </c>
      <c r="E183" s="52" t="s">
        <v>2162</v>
      </c>
      <c r="F183" s="52">
        <v>40681</v>
      </c>
    </row>
    <row r="184" spans="2:6" ht="15" customHeight="1">
      <c r="B184" s="52" t="s">
        <v>2216</v>
      </c>
      <c r="C184" s="52" t="s">
        <v>2076</v>
      </c>
      <c r="D184" s="56" t="s">
        <v>2558</v>
      </c>
      <c r="E184" s="52" t="s">
        <v>2068</v>
      </c>
      <c r="F184" s="52">
        <v>40659</v>
      </c>
    </row>
    <row r="185" spans="2:6" ht="15" customHeight="1">
      <c r="B185" s="53" t="s">
        <v>2213</v>
      </c>
      <c r="C185" s="53" t="s">
        <v>2214</v>
      </c>
      <c r="D185" s="57" t="s">
        <v>2569</v>
      </c>
      <c r="E185" s="53" t="s">
        <v>2215</v>
      </c>
      <c r="F185" s="53">
        <v>40641</v>
      </c>
    </row>
    <row r="186" spans="2:6" ht="15" customHeight="1">
      <c r="B186" s="52" t="s">
        <v>2211</v>
      </c>
      <c r="C186" s="52" t="s">
        <v>2212</v>
      </c>
      <c r="D186" s="56" t="s">
        <v>2558</v>
      </c>
      <c r="E186" s="52" t="s">
        <v>1996</v>
      </c>
      <c r="F186" s="52">
        <v>40613</v>
      </c>
    </row>
    <row r="187" spans="2:6" ht="15" customHeight="1">
      <c r="B187" s="52" t="s">
        <v>2208</v>
      </c>
      <c r="C187" s="52" t="s">
        <v>2209</v>
      </c>
      <c r="D187" s="56" t="s">
        <v>2575</v>
      </c>
      <c r="E187" s="52" t="s">
        <v>2184</v>
      </c>
      <c r="F187" s="52">
        <v>40609</v>
      </c>
    </row>
    <row r="188" spans="2:6" ht="15" customHeight="1">
      <c r="B188" s="53" t="s">
        <v>2210</v>
      </c>
      <c r="C188" s="53" t="s">
        <v>2131</v>
      </c>
      <c r="D188" s="57" t="s">
        <v>2558</v>
      </c>
      <c r="E188" s="53" t="s">
        <v>1996</v>
      </c>
      <c r="F188" s="53">
        <v>40609</v>
      </c>
    </row>
    <row r="189" spans="2:6" ht="15" customHeight="1">
      <c r="B189" s="53" t="s">
        <v>2206</v>
      </c>
      <c r="C189" s="53" t="s">
        <v>2137</v>
      </c>
      <c r="D189" s="57" t="s">
        <v>2558</v>
      </c>
      <c r="E189" s="53" t="s">
        <v>2207</v>
      </c>
      <c r="F189" s="53">
        <v>40603</v>
      </c>
    </row>
    <row r="190" spans="2:6" ht="15" customHeight="1">
      <c r="B190" s="52" t="s">
        <v>2204</v>
      </c>
      <c r="C190" s="52" t="s">
        <v>2205</v>
      </c>
      <c r="D190" s="56" t="s">
        <v>2558</v>
      </c>
      <c r="E190" s="52" t="s">
        <v>2121</v>
      </c>
      <c r="F190" s="52">
        <v>40568</v>
      </c>
    </row>
    <row r="191" spans="2:6" ht="15" customHeight="1">
      <c r="B191" s="53" t="s">
        <v>2201</v>
      </c>
      <c r="C191" s="53" t="s">
        <v>2202</v>
      </c>
      <c r="D191" s="57" t="s">
        <v>2558</v>
      </c>
      <c r="E191" s="53" t="s">
        <v>2203</v>
      </c>
      <c r="F191" s="53">
        <v>40547</v>
      </c>
    </row>
    <row r="192" spans="2:6" ht="15" customHeight="1">
      <c r="B192" s="52" t="s">
        <v>2198</v>
      </c>
      <c r="C192" s="52" t="s">
        <v>2199</v>
      </c>
      <c r="D192" s="56" t="s">
        <v>2558</v>
      </c>
      <c r="E192" s="52" t="s">
        <v>2200</v>
      </c>
      <c r="F192" s="52">
        <v>40532</v>
      </c>
    </row>
    <row r="193" spans="2:6" ht="15" customHeight="1">
      <c r="B193" s="53" t="s">
        <v>2171</v>
      </c>
      <c r="C193" s="53" t="s">
        <v>2172</v>
      </c>
      <c r="D193" s="57" t="s">
        <v>2558</v>
      </c>
      <c r="E193" s="53" t="s">
        <v>2173</v>
      </c>
      <c r="F193" s="53">
        <v>40515</v>
      </c>
    </row>
    <row r="194" spans="2:6" ht="15" customHeight="1">
      <c r="B194" s="53" t="s">
        <v>2195</v>
      </c>
      <c r="C194" s="53" t="s">
        <v>2196</v>
      </c>
      <c r="D194" s="57" t="s">
        <v>2558</v>
      </c>
      <c r="E194" s="53" t="s">
        <v>2197</v>
      </c>
      <c r="F194" s="53">
        <v>40515</v>
      </c>
    </row>
    <row r="195" spans="2:6" ht="15" customHeight="1">
      <c r="B195" s="52" t="s">
        <v>2193</v>
      </c>
      <c r="C195" s="52" t="s">
        <v>2194</v>
      </c>
      <c r="D195" s="56" t="s">
        <v>2558</v>
      </c>
      <c r="E195" s="52" t="s">
        <v>2068</v>
      </c>
      <c r="F195" s="52">
        <v>40479</v>
      </c>
    </row>
    <row r="196" spans="2:6" ht="15" customHeight="1">
      <c r="B196" s="53" t="s">
        <v>2190</v>
      </c>
      <c r="C196" s="53" t="s">
        <v>2191</v>
      </c>
      <c r="D196" s="57" t="s">
        <v>2558</v>
      </c>
      <c r="E196" s="53" t="s">
        <v>2192</v>
      </c>
      <c r="F196" s="53">
        <v>40477</v>
      </c>
    </row>
    <row r="197" spans="2:6" ht="15" customHeight="1">
      <c r="B197" s="52" t="s">
        <v>2189</v>
      </c>
      <c r="C197" s="52" t="s">
        <v>2131</v>
      </c>
      <c r="D197" s="56" t="s">
        <v>2574</v>
      </c>
      <c r="E197" s="52" t="s">
        <v>2053</v>
      </c>
      <c r="F197" s="52">
        <v>40476</v>
      </c>
    </row>
    <row r="198" spans="2:6" ht="15" customHeight="1">
      <c r="B198" s="53" t="s">
        <v>2187</v>
      </c>
      <c r="C198" s="53" t="s">
        <v>2178</v>
      </c>
      <c r="D198" s="57" t="s">
        <v>2558</v>
      </c>
      <c r="E198" s="53" t="s">
        <v>2188</v>
      </c>
      <c r="F198" s="53">
        <v>40448</v>
      </c>
    </row>
    <row r="199" spans="2:6" ht="15" customHeight="1">
      <c r="B199" s="52" t="s">
        <v>2185</v>
      </c>
      <c r="C199" s="52" t="s">
        <v>2061</v>
      </c>
      <c r="D199" s="56" t="s">
        <v>2558</v>
      </c>
      <c r="E199" s="52" t="s">
        <v>2186</v>
      </c>
      <c r="F199" s="52">
        <v>40410</v>
      </c>
    </row>
    <row r="200" spans="2:6" ht="15" customHeight="1">
      <c r="B200" s="53" t="s">
        <v>2183</v>
      </c>
      <c r="C200" s="53" t="s">
        <v>2152</v>
      </c>
      <c r="D200" s="57" t="s">
        <v>2564</v>
      </c>
      <c r="E200" s="53" t="s">
        <v>2184</v>
      </c>
      <c r="F200" s="53">
        <v>40405</v>
      </c>
    </row>
    <row r="201" spans="2:6" ht="15" customHeight="1">
      <c r="B201" s="52" t="s">
        <v>2174</v>
      </c>
      <c r="C201" s="52" t="s">
        <v>2175</v>
      </c>
      <c r="D201" s="56" t="s">
        <v>2558</v>
      </c>
      <c r="E201" s="52" t="s">
        <v>2176</v>
      </c>
      <c r="F201" s="52">
        <v>40400</v>
      </c>
    </row>
    <row r="202" spans="2:6" ht="15" customHeight="1">
      <c r="B202" s="52" t="s">
        <v>2180</v>
      </c>
      <c r="C202" s="52" t="s">
        <v>2181</v>
      </c>
      <c r="D202" s="56" t="s">
        <v>2573</v>
      </c>
      <c r="E202" s="52" t="s">
        <v>2182</v>
      </c>
      <c r="F202" s="52">
        <v>40400</v>
      </c>
    </row>
    <row r="203" spans="2:6" ht="15" customHeight="1">
      <c r="B203" s="53" t="s">
        <v>2177</v>
      </c>
      <c r="C203" s="53" t="s">
        <v>2178</v>
      </c>
      <c r="D203" s="57" t="s">
        <v>2572</v>
      </c>
      <c r="E203" s="53" t="s">
        <v>2179</v>
      </c>
      <c r="F203" s="53">
        <v>40399</v>
      </c>
    </row>
    <row r="204" spans="2:6" ht="15" customHeight="1">
      <c r="B204" s="52" t="s">
        <v>2169</v>
      </c>
      <c r="C204" s="52" t="s">
        <v>2170</v>
      </c>
      <c r="D204" s="56" t="s">
        <v>2558</v>
      </c>
      <c r="E204" s="52" t="s">
        <v>2088</v>
      </c>
      <c r="F204" s="52">
        <v>40375</v>
      </c>
    </row>
    <row r="205" spans="2:6" ht="15" customHeight="1">
      <c r="B205" s="53" t="s">
        <v>2168</v>
      </c>
      <c r="C205" s="53" t="s">
        <v>2079</v>
      </c>
      <c r="D205" s="57" t="s">
        <v>2571</v>
      </c>
      <c r="E205" s="53" t="s">
        <v>1984</v>
      </c>
      <c r="F205" s="53">
        <v>40332</v>
      </c>
    </row>
    <row r="206" spans="2:6" ht="15" customHeight="1">
      <c r="B206" s="52" t="s">
        <v>2165</v>
      </c>
      <c r="C206" s="52" t="s">
        <v>2166</v>
      </c>
      <c r="D206" s="56" t="s">
        <v>2558</v>
      </c>
      <c r="E206" s="52" t="s">
        <v>2167</v>
      </c>
      <c r="F206" s="52">
        <v>40319</v>
      </c>
    </row>
    <row r="207" spans="2:6" ht="15" customHeight="1">
      <c r="B207" s="53" t="s">
        <v>2163</v>
      </c>
      <c r="C207" s="53" t="s">
        <v>2164</v>
      </c>
      <c r="D207" s="57" t="s">
        <v>2558</v>
      </c>
      <c r="E207" s="53" t="s">
        <v>2068</v>
      </c>
      <c r="F207" s="53">
        <v>40308</v>
      </c>
    </row>
    <row r="208" spans="2:6" ht="15" customHeight="1">
      <c r="B208" s="53" t="s">
        <v>2159</v>
      </c>
      <c r="C208" s="53" t="s">
        <v>2160</v>
      </c>
      <c r="D208" s="57" t="s">
        <v>2568</v>
      </c>
      <c r="E208" s="53" t="s">
        <v>2068</v>
      </c>
      <c r="F208" s="53">
        <v>40298</v>
      </c>
    </row>
    <row r="209" spans="2:6" ht="15" customHeight="1">
      <c r="B209" s="52" t="s">
        <v>2156</v>
      </c>
      <c r="C209" s="52" t="s">
        <v>2157</v>
      </c>
      <c r="D209" s="56" t="s">
        <v>2558</v>
      </c>
      <c r="E209" s="52" t="s">
        <v>2158</v>
      </c>
      <c r="F209" s="52">
        <v>40295</v>
      </c>
    </row>
    <row r="210" spans="2:6" ht="15" customHeight="1">
      <c r="B210" s="52" t="s">
        <v>2151</v>
      </c>
      <c r="C210" s="52" t="s">
        <v>2152</v>
      </c>
      <c r="D210" s="56" t="s">
        <v>2558</v>
      </c>
      <c r="E210" s="52" t="s">
        <v>2153</v>
      </c>
      <c r="F210" s="52">
        <v>40280</v>
      </c>
    </row>
    <row r="211" spans="2:6" ht="15" customHeight="1">
      <c r="B211" s="53" t="s">
        <v>2154</v>
      </c>
      <c r="C211" s="53" t="s">
        <v>2155</v>
      </c>
      <c r="D211" s="57" t="s">
        <v>2558</v>
      </c>
      <c r="E211" s="53" t="s">
        <v>2068</v>
      </c>
      <c r="F211" s="53">
        <v>40280</v>
      </c>
    </row>
    <row r="212" spans="2:6" ht="15" customHeight="1">
      <c r="B212" s="53" t="s">
        <v>2147</v>
      </c>
      <c r="C212" s="53" t="s">
        <v>2148</v>
      </c>
      <c r="D212" s="57" t="s">
        <v>2558</v>
      </c>
      <c r="E212" s="53" t="s">
        <v>2048</v>
      </c>
      <c r="F212" s="53">
        <v>40238</v>
      </c>
    </row>
    <row r="213" spans="2:6" ht="15" customHeight="1">
      <c r="B213" s="52" t="s">
        <v>2149</v>
      </c>
      <c r="C213" s="52" t="s">
        <v>2596</v>
      </c>
      <c r="D213" s="56" t="s">
        <v>2569</v>
      </c>
      <c r="E213" s="52" t="s">
        <v>2083</v>
      </c>
      <c r="F213" s="52">
        <v>40238</v>
      </c>
    </row>
    <row r="214" spans="2:6" ht="15" customHeight="1">
      <c r="B214" s="52" t="s">
        <v>2133</v>
      </c>
      <c r="C214" s="52" t="s">
        <v>2134</v>
      </c>
      <c r="D214" s="56" t="s">
        <v>2567</v>
      </c>
      <c r="E214" s="52" t="s">
        <v>2135</v>
      </c>
      <c r="F214" s="52">
        <v>40210</v>
      </c>
    </row>
    <row r="215" spans="2:6" ht="15" customHeight="1">
      <c r="B215" s="53" t="s">
        <v>2143</v>
      </c>
      <c r="C215" s="53" t="s">
        <v>2144</v>
      </c>
      <c r="D215" s="57" t="s">
        <v>2560</v>
      </c>
      <c r="E215" s="53" t="s">
        <v>2143</v>
      </c>
      <c r="F215" s="53">
        <v>40210</v>
      </c>
    </row>
    <row r="216" spans="2:6" ht="15" customHeight="1">
      <c r="B216" s="52" t="s">
        <v>2145</v>
      </c>
      <c r="C216" s="52" t="s">
        <v>2146</v>
      </c>
      <c r="D216" s="56" t="s">
        <v>2558</v>
      </c>
      <c r="E216" s="52" t="s">
        <v>2126</v>
      </c>
      <c r="F216" s="52">
        <v>40210</v>
      </c>
    </row>
    <row r="217" spans="2:6" ht="15" customHeight="1">
      <c r="B217" s="52" t="s">
        <v>2141</v>
      </c>
      <c r="C217" s="52" t="s">
        <v>2595</v>
      </c>
      <c r="D217" s="56" t="s">
        <v>2558</v>
      </c>
      <c r="E217" s="52" t="s">
        <v>2142</v>
      </c>
      <c r="F217" s="52">
        <v>40148</v>
      </c>
    </row>
    <row r="218" spans="2:6" ht="15" customHeight="1">
      <c r="B218" s="52" t="s">
        <v>2139</v>
      </c>
      <c r="C218" s="52" t="s">
        <v>2120</v>
      </c>
      <c r="D218" s="56" t="s">
        <v>2568</v>
      </c>
      <c r="E218" s="52" t="s">
        <v>2108</v>
      </c>
      <c r="F218" s="52">
        <v>40118</v>
      </c>
    </row>
    <row r="219" spans="2:6" ht="15" customHeight="1">
      <c r="B219" s="53" t="s">
        <v>2140</v>
      </c>
      <c r="C219" s="53" t="s">
        <v>1985</v>
      </c>
      <c r="D219" s="57" t="s">
        <v>2558</v>
      </c>
      <c r="E219" s="53" t="s">
        <v>1987</v>
      </c>
      <c r="F219" s="53">
        <v>40118</v>
      </c>
    </row>
    <row r="220" spans="2:6" ht="15" customHeight="1">
      <c r="B220" s="53" t="s">
        <v>2136</v>
      </c>
      <c r="C220" s="53" t="s">
        <v>2137</v>
      </c>
      <c r="D220" s="57" t="s">
        <v>2558</v>
      </c>
      <c r="E220" s="53" t="s">
        <v>2138</v>
      </c>
      <c r="F220" s="53">
        <v>40057</v>
      </c>
    </row>
    <row r="221" spans="2:6" ht="15" customHeight="1">
      <c r="B221" s="52" t="s">
        <v>2130</v>
      </c>
      <c r="C221" s="52" t="s">
        <v>2131</v>
      </c>
      <c r="D221" s="56" t="s">
        <v>2563</v>
      </c>
      <c r="E221" s="52" t="s">
        <v>1996</v>
      </c>
      <c r="F221" s="52">
        <v>39630</v>
      </c>
    </row>
    <row r="222" spans="2:6" ht="15" customHeight="1">
      <c r="B222" s="53" t="s">
        <v>2128</v>
      </c>
      <c r="C222" s="53" t="s">
        <v>2129</v>
      </c>
      <c r="D222" s="57" t="s">
        <v>2558</v>
      </c>
      <c r="E222" s="53" t="s">
        <v>2067</v>
      </c>
      <c r="F222" s="53">
        <v>39356</v>
      </c>
    </row>
    <row r="223" spans="2:6" ht="15" customHeight="1">
      <c r="B223" s="52" t="s">
        <v>2127</v>
      </c>
      <c r="C223" s="52" t="s">
        <v>2061</v>
      </c>
      <c r="D223" s="56" t="s">
        <v>2558</v>
      </c>
      <c r="E223" s="52" t="s">
        <v>2067</v>
      </c>
      <c r="F223" s="52">
        <v>39326</v>
      </c>
    </row>
    <row r="224" spans="2:6" ht="15" customHeight="1">
      <c r="B224" s="53" t="s">
        <v>2119</v>
      </c>
      <c r="C224" s="53" t="s">
        <v>2120</v>
      </c>
      <c r="D224" s="57" t="s">
        <v>2565</v>
      </c>
      <c r="E224" s="53" t="s">
        <v>2121</v>
      </c>
      <c r="F224" s="53">
        <v>39264</v>
      </c>
    </row>
    <row r="225" spans="2:6" ht="15" customHeight="1">
      <c r="B225" s="52" t="s">
        <v>2122</v>
      </c>
      <c r="C225" s="52" t="s">
        <v>2123</v>
      </c>
      <c r="D225" s="56" t="s">
        <v>2558</v>
      </c>
      <c r="E225" s="52" t="s">
        <v>2053</v>
      </c>
      <c r="F225" s="52">
        <v>39264</v>
      </c>
    </row>
    <row r="226" spans="2:6" ht="15" customHeight="1">
      <c r="B226" s="53" t="s">
        <v>2124</v>
      </c>
      <c r="C226" s="53" t="s">
        <v>2125</v>
      </c>
      <c r="D226" s="57" t="s">
        <v>2566</v>
      </c>
      <c r="E226" s="53" t="s">
        <v>2126</v>
      </c>
      <c r="F226" s="53">
        <v>39264</v>
      </c>
    </row>
    <row r="227" spans="2:6" ht="15" customHeight="1">
      <c r="B227" s="52" t="s">
        <v>2114</v>
      </c>
      <c r="C227" s="52" t="s">
        <v>2115</v>
      </c>
      <c r="D227" s="56" t="s">
        <v>2564</v>
      </c>
      <c r="E227" s="52" t="s">
        <v>2114</v>
      </c>
      <c r="F227" s="52">
        <v>39234</v>
      </c>
    </row>
    <row r="228" spans="2:6" ht="15" customHeight="1">
      <c r="B228" s="53" t="s">
        <v>2116</v>
      </c>
      <c r="C228" s="53" t="s">
        <v>2117</v>
      </c>
      <c r="D228" s="57" t="s">
        <v>2558</v>
      </c>
      <c r="E228" s="53" t="s">
        <v>2068</v>
      </c>
      <c r="F228" s="53">
        <v>39234</v>
      </c>
    </row>
    <row r="229" spans="2:6" ht="15" customHeight="1">
      <c r="B229" s="52" t="s">
        <v>2118</v>
      </c>
      <c r="C229" s="52" t="s">
        <v>2105</v>
      </c>
      <c r="D229" s="56" t="s">
        <v>2558</v>
      </c>
      <c r="E229" s="52" t="s">
        <v>2083</v>
      </c>
      <c r="F229" s="52">
        <v>39234</v>
      </c>
    </row>
    <row r="230" spans="2:6" ht="15" customHeight="1">
      <c r="B230" s="52" t="s">
        <v>2109</v>
      </c>
      <c r="C230" s="52" t="s">
        <v>2110</v>
      </c>
      <c r="D230" s="56" t="s">
        <v>2558</v>
      </c>
      <c r="E230" s="52" t="s">
        <v>2111</v>
      </c>
      <c r="F230" s="52">
        <v>39203</v>
      </c>
    </row>
    <row r="231" spans="2:6" ht="15" customHeight="1">
      <c r="B231" s="53" t="s">
        <v>2112</v>
      </c>
      <c r="C231" s="53" t="s">
        <v>2113</v>
      </c>
      <c r="D231" s="57" t="s">
        <v>2558</v>
      </c>
      <c r="E231" s="53" t="s">
        <v>2112</v>
      </c>
      <c r="F231" s="53">
        <v>39203</v>
      </c>
    </row>
    <row r="232" spans="2:6" ht="15" customHeight="1">
      <c r="B232" s="52" t="s">
        <v>2104</v>
      </c>
      <c r="C232" s="52" t="s">
        <v>2105</v>
      </c>
      <c r="D232" s="56" t="s">
        <v>2558</v>
      </c>
      <c r="E232" s="52" t="s">
        <v>2083</v>
      </c>
      <c r="F232" s="52">
        <v>39173</v>
      </c>
    </row>
    <row r="233" spans="2:6" ht="15" customHeight="1">
      <c r="B233" s="53" t="s">
        <v>2106</v>
      </c>
      <c r="C233" s="53" t="s">
        <v>2107</v>
      </c>
      <c r="D233" s="57" t="s">
        <v>2563</v>
      </c>
      <c r="E233" s="53" t="s">
        <v>2108</v>
      </c>
      <c r="F233" s="53">
        <v>39173</v>
      </c>
    </row>
    <row r="234" spans="2:6" ht="15" customHeight="1">
      <c r="B234" s="52" t="s">
        <v>2101</v>
      </c>
      <c r="C234" s="52" t="s">
        <v>2102</v>
      </c>
      <c r="D234" s="56" t="s">
        <v>2558</v>
      </c>
      <c r="E234" s="52" t="s">
        <v>2059</v>
      </c>
      <c r="F234" s="52">
        <v>39142</v>
      </c>
    </row>
    <row r="235" spans="2:6" ht="15" customHeight="1">
      <c r="B235" s="53" t="s">
        <v>2099</v>
      </c>
      <c r="C235" s="53" t="s">
        <v>2100</v>
      </c>
      <c r="D235" s="57" t="s">
        <v>2562</v>
      </c>
      <c r="E235" s="53" t="s">
        <v>1987</v>
      </c>
      <c r="F235" s="53">
        <v>39114</v>
      </c>
    </row>
    <row r="236" spans="2:6" ht="15" customHeight="1">
      <c r="B236" s="52" t="s">
        <v>2097</v>
      </c>
      <c r="C236" s="52" t="s">
        <v>2098</v>
      </c>
      <c r="D236" s="56" t="s">
        <v>2561</v>
      </c>
      <c r="E236" s="52" t="s">
        <v>2053</v>
      </c>
      <c r="F236" s="52">
        <v>39052</v>
      </c>
    </row>
    <row r="237" spans="2:6" ht="15" customHeight="1">
      <c r="B237" s="53" t="s">
        <v>2095</v>
      </c>
      <c r="C237" s="53" t="s">
        <v>2096</v>
      </c>
      <c r="D237" s="57" t="s">
        <v>2558</v>
      </c>
      <c r="E237" s="53" t="s">
        <v>2047</v>
      </c>
      <c r="F237" s="53">
        <v>38991</v>
      </c>
    </row>
    <row r="238" spans="2:6" ht="15" customHeight="1">
      <c r="B238" s="52" t="s">
        <v>2092</v>
      </c>
      <c r="C238" s="52" t="s">
        <v>2093</v>
      </c>
      <c r="D238" s="56" t="s">
        <v>2558</v>
      </c>
      <c r="E238" s="52" t="s">
        <v>2094</v>
      </c>
      <c r="F238" s="52">
        <v>38930</v>
      </c>
    </row>
    <row r="239" spans="2:6" ht="15" customHeight="1">
      <c r="B239" s="53" t="s">
        <v>2089</v>
      </c>
      <c r="C239" s="53" t="s">
        <v>2090</v>
      </c>
      <c r="D239" s="57" t="s">
        <v>2558</v>
      </c>
      <c r="E239" s="53" t="s">
        <v>2091</v>
      </c>
      <c r="F239" s="53">
        <v>38869</v>
      </c>
    </row>
    <row r="240" spans="2:6" ht="15" customHeight="1">
      <c r="B240" s="52" t="s">
        <v>2081</v>
      </c>
      <c r="C240" s="52" t="s">
        <v>2082</v>
      </c>
      <c r="D240" s="56" t="s">
        <v>2558</v>
      </c>
      <c r="E240" s="52" t="s">
        <v>2083</v>
      </c>
      <c r="F240" s="52">
        <v>38777</v>
      </c>
    </row>
    <row r="241" spans="2:6" ht="15" customHeight="1">
      <c r="B241" s="53" t="s">
        <v>2084</v>
      </c>
      <c r="C241" s="53" t="s">
        <v>2085</v>
      </c>
      <c r="D241" s="57" t="s">
        <v>2558</v>
      </c>
      <c r="E241" s="53" t="s">
        <v>2086</v>
      </c>
      <c r="F241" s="53">
        <v>38777</v>
      </c>
    </row>
    <row r="242" spans="2:6" ht="15" customHeight="1">
      <c r="B242" s="53" t="s">
        <v>2080</v>
      </c>
      <c r="C242" s="53" t="s">
        <v>2035</v>
      </c>
      <c r="D242" s="57" t="s">
        <v>2558</v>
      </c>
      <c r="E242" s="53" t="s">
        <v>2059</v>
      </c>
      <c r="F242" s="53">
        <v>38749</v>
      </c>
    </row>
    <row r="243" spans="2:6" ht="15" customHeight="1">
      <c r="B243" s="52" t="s">
        <v>2078</v>
      </c>
      <c r="C243" s="52" t="s">
        <v>2079</v>
      </c>
      <c r="D243" s="56" t="s">
        <v>2559</v>
      </c>
      <c r="E243" s="52" t="s">
        <v>1987</v>
      </c>
      <c r="F243" s="52">
        <v>38718</v>
      </c>
    </row>
    <row r="244" spans="2:6" ht="15" customHeight="1">
      <c r="B244" s="53" t="s">
        <v>2072</v>
      </c>
      <c r="C244" s="53" t="s">
        <v>2073</v>
      </c>
      <c r="D244" s="57" t="s">
        <v>2558</v>
      </c>
      <c r="E244" s="53" t="s">
        <v>2074</v>
      </c>
      <c r="F244" s="53">
        <v>38687</v>
      </c>
    </row>
    <row r="245" spans="2:6" ht="15" customHeight="1">
      <c r="B245" s="53" t="s">
        <v>2068</v>
      </c>
      <c r="C245" s="53" t="s">
        <v>2069</v>
      </c>
      <c r="D245" s="57" t="s">
        <v>2560</v>
      </c>
      <c r="E245" s="53" t="s">
        <v>2068</v>
      </c>
      <c r="F245" s="53">
        <v>38565</v>
      </c>
    </row>
    <row r="246" spans="2:6" ht="15" customHeight="1">
      <c r="B246" s="53" t="s">
        <v>2823</v>
      </c>
      <c r="C246" s="53" t="s">
        <v>2063</v>
      </c>
      <c r="D246" s="57" t="s">
        <v>2558</v>
      </c>
      <c r="E246" s="53" t="s">
        <v>2064</v>
      </c>
      <c r="F246" s="53">
        <v>38534</v>
      </c>
    </row>
    <row r="247" spans="2:6" ht="15" customHeight="1">
      <c r="B247" s="52" t="s">
        <v>2060</v>
      </c>
      <c r="C247" s="52" t="s">
        <v>2061</v>
      </c>
      <c r="D247" s="56" t="s">
        <v>2558</v>
      </c>
      <c r="E247" s="52" t="s">
        <v>2062</v>
      </c>
      <c r="F247" s="52">
        <v>38473</v>
      </c>
    </row>
    <row r="248" spans="2:6" ht="15" customHeight="1">
      <c r="B248" s="53" t="s">
        <v>2824</v>
      </c>
      <c r="C248" s="53" t="s">
        <v>2058</v>
      </c>
      <c r="D248" s="57" t="s">
        <v>2558</v>
      </c>
      <c r="E248" s="53" t="s">
        <v>2059</v>
      </c>
      <c r="F248" s="53">
        <v>38443</v>
      </c>
    </row>
    <row r="249" spans="2:6" ht="15" customHeight="1">
      <c r="B249" s="53" t="s">
        <v>2054</v>
      </c>
      <c r="C249" s="53" t="s">
        <v>2055</v>
      </c>
      <c r="D249" s="57" t="s">
        <v>2558</v>
      </c>
      <c r="E249" s="53" t="s">
        <v>2053</v>
      </c>
      <c r="F249" s="53">
        <v>38261</v>
      </c>
    </row>
    <row r="250" spans="2:6" ht="15" customHeight="1">
      <c r="B250" s="52" t="s">
        <v>2056</v>
      </c>
      <c r="C250" s="52" t="s">
        <v>2055</v>
      </c>
      <c r="D250" s="56" t="s">
        <v>2558</v>
      </c>
      <c r="E250" s="52" t="s">
        <v>2057</v>
      </c>
      <c r="F250" s="52">
        <v>38261</v>
      </c>
    </row>
    <row r="251" spans="2:6" ht="15" customHeight="1">
      <c r="B251" s="53" t="s">
        <v>2048</v>
      </c>
      <c r="C251" s="53" t="s">
        <v>2049</v>
      </c>
      <c r="D251" s="57" t="s">
        <v>2558</v>
      </c>
      <c r="E251" s="53" t="s">
        <v>2050</v>
      </c>
      <c r="F251" s="53">
        <v>38169</v>
      </c>
    </row>
    <row r="252" spans="2:6" ht="15" customHeight="1">
      <c r="B252" s="52" t="s">
        <v>2042</v>
      </c>
      <c r="C252" s="52" t="s">
        <v>1985</v>
      </c>
      <c r="D252" s="56" t="s">
        <v>2558</v>
      </c>
      <c r="E252" s="52" t="s">
        <v>2040</v>
      </c>
      <c r="F252" s="52">
        <v>37895</v>
      </c>
    </row>
    <row r="253" spans="2:6" ht="15" customHeight="1">
      <c r="B253" s="53" t="s">
        <v>2041</v>
      </c>
      <c r="C253" s="53" t="s">
        <v>2032</v>
      </c>
      <c r="D253" s="57" t="s">
        <v>2558</v>
      </c>
      <c r="E253" s="53" t="s">
        <v>2033</v>
      </c>
      <c r="F253" s="53">
        <v>37865</v>
      </c>
    </row>
    <row r="254" spans="2:6" ht="15" customHeight="1">
      <c r="B254" s="53" t="s">
        <v>2037</v>
      </c>
      <c r="C254" s="53" t="s">
        <v>2594</v>
      </c>
      <c r="D254" s="57" t="s">
        <v>2558</v>
      </c>
      <c r="E254" s="53" t="s">
        <v>2038</v>
      </c>
      <c r="F254" s="53">
        <v>37712</v>
      </c>
    </row>
    <row r="255" spans="2:6" ht="15" customHeight="1">
      <c r="B255" s="52" t="s">
        <v>2039</v>
      </c>
      <c r="C255" s="52" t="s">
        <v>1985</v>
      </c>
      <c r="D255" s="56" t="s">
        <v>2559</v>
      </c>
      <c r="E255" s="52" t="s">
        <v>2040</v>
      </c>
      <c r="F255" s="52">
        <v>37712</v>
      </c>
    </row>
    <row r="256" spans="2:6" ht="15" customHeight="1">
      <c r="B256" s="52" t="s">
        <v>2034</v>
      </c>
      <c r="C256" s="52" t="s">
        <v>2035</v>
      </c>
      <c r="D256" s="56" t="s">
        <v>2558</v>
      </c>
      <c r="E256" s="52" t="s">
        <v>2036</v>
      </c>
      <c r="F256" s="52">
        <v>37653</v>
      </c>
    </row>
    <row r="257" spans="2:6" ht="15" customHeight="1">
      <c r="B257" s="53" t="s">
        <v>2031</v>
      </c>
      <c r="C257" s="53" t="s">
        <v>2032</v>
      </c>
      <c r="D257" s="57" t="s">
        <v>2558</v>
      </c>
      <c r="E257" s="53" t="s">
        <v>2033</v>
      </c>
      <c r="F257" s="53">
        <v>37135</v>
      </c>
    </row>
    <row r="258" spans="2:6" ht="15" customHeight="1">
      <c r="B258" s="52" t="s">
        <v>2028</v>
      </c>
      <c r="C258" s="52" t="s">
        <v>2029</v>
      </c>
      <c r="D258" s="56" t="s">
        <v>2558</v>
      </c>
      <c r="E258" s="52" t="s">
        <v>2030</v>
      </c>
      <c r="F258" s="52">
        <v>36923</v>
      </c>
    </row>
    <row r="259" spans="2:6" ht="15" customHeight="1">
      <c r="B259" s="53" t="s">
        <v>2150</v>
      </c>
      <c r="C259" s="53" t="s">
        <v>2597</v>
      </c>
      <c r="D259" s="57" t="s">
        <v>2558</v>
      </c>
      <c r="E259" s="53" t="s">
        <v>1996</v>
      </c>
      <c r="F259" s="53">
        <v>2010</v>
      </c>
    </row>
    <row r="260" spans="2:6" ht="15" customHeight="1">
      <c r="B260" s="53" t="s">
        <v>2132</v>
      </c>
      <c r="C260" s="53" t="s">
        <v>2035</v>
      </c>
      <c r="D260" s="57" t="s">
        <v>2558</v>
      </c>
      <c r="E260" s="53" t="s">
        <v>2036</v>
      </c>
      <c r="F260" s="54">
        <v>2008</v>
      </c>
    </row>
    <row r="261" spans="2:6" ht="15" customHeight="1">
      <c r="B261" s="53" t="s">
        <v>2103</v>
      </c>
      <c r="C261" s="53" t="s">
        <v>2061</v>
      </c>
      <c r="D261" s="57" t="s">
        <v>2558</v>
      </c>
      <c r="E261" s="53" t="s">
        <v>1996</v>
      </c>
      <c r="F261" s="54">
        <v>2007</v>
      </c>
    </row>
    <row r="262" spans="2:6" ht="15" customHeight="1">
      <c r="B262" s="52" t="s">
        <v>2087</v>
      </c>
      <c r="C262" s="52" t="s">
        <v>2032</v>
      </c>
      <c r="D262" s="56" t="s">
        <v>2558</v>
      </c>
      <c r="E262" s="52" t="s">
        <v>2088</v>
      </c>
      <c r="F262" s="55">
        <v>2006</v>
      </c>
    </row>
    <row r="263" spans="2:6" ht="15" customHeight="1">
      <c r="B263" s="52" t="s">
        <v>2065</v>
      </c>
      <c r="C263" s="52" t="s">
        <v>2066</v>
      </c>
      <c r="D263" s="56" t="s">
        <v>2558</v>
      </c>
      <c r="E263" s="52" t="s">
        <v>2067</v>
      </c>
      <c r="F263" s="55">
        <v>2005</v>
      </c>
    </row>
    <row r="264" spans="2:6" ht="15" customHeight="1">
      <c r="B264" s="52" t="s">
        <v>2070</v>
      </c>
      <c r="C264" s="52" t="s">
        <v>2071</v>
      </c>
      <c r="D264" s="56" t="s">
        <v>2558</v>
      </c>
      <c r="E264" s="52" t="s">
        <v>2070</v>
      </c>
      <c r="F264" s="55">
        <v>2005</v>
      </c>
    </row>
    <row r="265" spans="2:6" ht="15" customHeight="1">
      <c r="B265" s="52" t="s">
        <v>2075</v>
      </c>
      <c r="C265" s="52" t="s">
        <v>2076</v>
      </c>
      <c r="D265" s="56" t="s">
        <v>2558</v>
      </c>
      <c r="E265" s="52" t="s">
        <v>2067</v>
      </c>
      <c r="F265" s="55">
        <v>2005</v>
      </c>
    </row>
    <row r="266" spans="2:6" ht="15" customHeight="1">
      <c r="B266" s="53" t="s">
        <v>2077</v>
      </c>
      <c r="C266" s="53" t="s">
        <v>2076</v>
      </c>
      <c r="D266" s="57" t="s">
        <v>2558</v>
      </c>
      <c r="E266" s="53" t="s">
        <v>2067</v>
      </c>
      <c r="F266" s="31">
        <v>2005</v>
      </c>
    </row>
    <row r="267" spans="2:6" ht="15" customHeight="1">
      <c r="B267" s="52" t="s">
        <v>2051</v>
      </c>
      <c r="C267" s="52" t="s">
        <v>2052</v>
      </c>
      <c r="D267" s="56" t="s">
        <v>2558</v>
      </c>
      <c r="E267" s="52" t="s">
        <v>2053</v>
      </c>
      <c r="F267" s="55">
        <v>2004</v>
      </c>
    </row>
    <row r="268" spans="2:6" ht="15" customHeight="1">
      <c r="B268" s="53" t="s">
        <v>2043</v>
      </c>
      <c r="C268" s="53" t="s">
        <v>2044</v>
      </c>
      <c r="D268" s="57" t="s">
        <v>2558</v>
      </c>
      <c r="E268" s="53" t="s">
        <v>2036</v>
      </c>
      <c r="F268" s="54">
        <v>2003</v>
      </c>
    </row>
    <row r="269" spans="2:6">
      <c r="B269" s="52" t="s">
        <v>2045</v>
      </c>
      <c r="C269" s="52" t="s">
        <v>2046</v>
      </c>
      <c r="D269" s="56" t="s">
        <v>2558</v>
      </c>
      <c r="E269" s="52" t="s">
        <v>2047</v>
      </c>
      <c r="F269" s="55">
        <v>2003</v>
      </c>
    </row>
  </sheetData>
  <hyperlinks>
    <hyperlink ref="B220"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68" r:id="rId4" display="https://www.mirrorreview.com/ai-and-blogging/" xr:uid="{C3CA6A53-56D7-4ECA-87D8-1B8E45A499D0}"/>
    <hyperlink ref="C241" r:id="rId5" display="https://www.mirrorreview.com/3d-modeling-software/" xr:uid="{9F672D8A-CB2D-4054-87A6-FFF759B52EEF}"/>
    <hyperlink ref="C191" r:id="rId6" display="https://www.mirrorreview.com/e-books-vs-print/" xr:uid="{4393EFEE-2907-4D1F-89BD-FA88BAC700EC}"/>
    <hyperlink ref="C176" r:id="rId7" display="https://www.mirrorreview.com/face-recognition/" xr:uid="{54A4650E-DA8F-4DE8-96ED-5D9C7E45B8B8}"/>
    <hyperlink ref="C81" r:id="rId8" display="https://www.mirrorreview.com/cloud-computing-in-software-development/" xr:uid="{09BD20E4-6FFF-47E5-8B3D-AFD2CE939320}"/>
    <hyperlink ref="C45" r:id="rId9" display="https://www.mirrorreview.com/iot-mobile-app-development/" xr:uid="{C3689173-E305-42B6-8349-840A7374D42E}"/>
    <hyperlink ref="E212" r:id="rId10" display="https://picasa.google.co.in/" xr:uid="{F5A701DC-7E29-448E-90C7-90DB0A625B30}"/>
    <hyperlink ref="E189"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zoomScale="70" zoomScaleNormal="70" workbookViewId="0">
      <selection activeCell="D2" sqref="D2"/>
    </sheetView>
  </sheetViews>
  <sheetFormatPr defaultColWidth="9.140625" defaultRowHeight="60" customHeight="1"/>
  <cols>
    <col min="1" max="1" width="3" style="1" customWidth="1"/>
    <col min="2" max="2" width="19.7109375" style="1" customWidth="1"/>
    <col min="3" max="3" width="14.42578125" style="134" customWidth="1"/>
    <col min="4" max="4" width="79.140625" style="1" customWidth="1"/>
    <col min="5" max="5" width="58.140625" style="1" customWidth="1"/>
    <col min="6" max="16384" width="9.140625" style="1"/>
  </cols>
  <sheetData>
    <row r="1" spans="1:5" ht="16.5" customHeight="1">
      <c r="A1" s="2"/>
    </row>
    <row r="2" spans="1:5" ht="16.5" customHeight="1">
      <c r="B2" s="1" t="s">
        <v>3201</v>
      </c>
    </row>
    <row r="3" spans="1:5" ht="16.5" customHeight="1" thickBot="1">
      <c r="C3" s="137" t="s">
        <v>3202</v>
      </c>
    </row>
    <row r="4" spans="1:5" ht="60" customHeight="1" thickBot="1">
      <c r="B4" s="132" t="s">
        <v>3462</v>
      </c>
      <c r="C4" s="135" t="s">
        <v>3463</v>
      </c>
      <c r="D4" s="132" t="s">
        <v>3464</v>
      </c>
      <c r="E4" s="132" t="s">
        <v>3465</v>
      </c>
    </row>
    <row r="5" spans="1:5" ht="60" customHeight="1" thickBot="1">
      <c r="B5" s="133" t="s">
        <v>3203</v>
      </c>
      <c r="C5" s="136" t="s">
        <v>3466</v>
      </c>
      <c r="D5" s="133" t="s">
        <v>3467</v>
      </c>
      <c r="E5" s="133" t="s">
        <v>3468</v>
      </c>
    </row>
    <row r="6" spans="1:5" ht="60" customHeight="1" thickBot="1">
      <c r="B6" s="133" t="s">
        <v>3204</v>
      </c>
      <c r="C6" s="136" t="s">
        <v>3469</v>
      </c>
      <c r="D6" s="133" t="s">
        <v>3470</v>
      </c>
      <c r="E6" s="133" t="s">
        <v>3471</v>
      </c>
    </row>
    <row r="7" spans="1:5" ht="60" customHeight="1" thickBot="1">
      <c r="B7" s="133" t="s">
        <v>3205</v>
      </c>
      <c r="C7" s="136" t="s">
        <v>3472</v>
      </c>
      <c r="D7" s="133" t="s">
        <v>3473</v>
      </c>
      <c r="E7" s="133" t="s">
        <v>3474</v>
      </c>
    </row>
    <row r="8" spans="1:5" ht="60" customHeight="1" thickBot="1">
      <c r="B8" s="133" t="s">
        <v>3206</v>
      </c>
      <c r="C8" s="136" t="s">
        <v>3475</v>
      </c>
      <c r="D8" s="133" t="s">
        <v>3476</v>
      </c>
      <c r="E8" s="133" t="s">
        <v>3477</v>
      </c>
    </row>
    <row r="9" spans="1:5" ht="60" customHeight="1" thickBot="1">
      <c r="B9" s="133" t="s">
        <v>3207</v>
      </c>
      <c r="C9" s="136" t="s">
        <v>3478</v>
      </c>
      <c r="D9" s="133" t="s">
        <v>3479</v>
      </c>
      <c r="E9" s="133" t="s">
        <v>3480</v>
      </c>
    </row>
    <row r="10" spans="1:5" ht="60" customHeight="1" thickBot="1">
      <c r="B10" s="133" t="s">
        <v>3208</v>
      </c>
      <c r="C10" s="136" t="s">
        <v>3478</v>
      </c>
      <c r="D10" s="133" t="s">
        <v>3481</v>
      </c>
      <c r="E10" s="133" t="s">
        <v>3482</v>
      </c>
    </row>
    <row r="11" spans="1:5" ht="60" customHeight="1" thickBot="1">
      <c r="B11" s="133" t="s">
        <v>3209</v>
      </c>
      <c r="C11" s="136" t="s">
        <v>3483</v>
      </c>
      <c r="D11" s="133" t="s">
        <v>3484</v>
      </c>
      <c r="E11" s="133" t="s">
        <v>3485</v>
      </c>
    </row>
    <row r="12" spans="1:5" ht="60" customHeight="1" thickBot="1">
      <c r="B12" s="133" t="s">
        <v>3210</v>
      </c>
      <c r="C12" s="136" t="s">
        <v>3486</v>
      </c>
      <c r="D12" s="133" t="s">
        <v>3487</v>
      </c>
      <c r="E12" s="133" t="s">
        <v>3488</v>
      </c>
    </row>
    <row r="13" spans="1:5" ht="60" customHeight="1" thickBot="1">
      <c r="B13" s="133" t="s">
        <v>3211</v>
      </c>
      <c r="C13" s="136" t="s">
        <v>3478</v>
      </c>
      <c r="D13" s="133" t="s">
        <v>3489</v>
      </c>
      <c r="E13" s="133" t="s">
        <v>3490</v>
      </c>
    </row>
    <row r="14" spans="1:5" ht="60" customHeight="1" thickBot="1">
      <c r="B14" s="133" t="s">
        <v>3212</v>
      </c>
      <c r="C14" s="136" t="s">
        <v>3491</v>
      </c>
      <c r="D14" s="133" t="s">
        <v>3492</v>
      </c>
      <c r="E14" s="133" t="s">
        <v>3493</v>
      </c>
    </row>
    <row r="15" spans="1:5" ht="60" customHeight="1" thickBot="1">
      <c r="B15" s="133" t="s">
        <v>3213</v>
      </c>
      <c r="C15" s="136" t="s">
        <v>3494</v>
      </c>
      <c r="D15" s="133" t="s">
        <v>3495</v>
      </c>
      <c r="E15" s="133" t="s">
        <v>3496</v>
      </c>
    </row>
    <row r="16" spans="1:5" ht="60" customHeight="1" thickBot="1">
      <c r="B16" s="133" t="s">
        <v>3214</v>
      </c>
      <c r="C16" s="136" t="s">
        <v>3497</v>
      </c>
      <c r="D16" s="133" t="s">
        <v>3498</v>
      </c>
      <c r="E16" s="133" t="s">
        <v>3499</v>
      </c>
    </row>
    <row r="17" spans="2:5" ht="60" customHeight="1" thickBot="1">
      <c r="B17" s="133" t="s">
        <v>3215</v>
      </c>
      <c r="C17" s="136" t="s">
        <v>3500</v>
      </c>
      <c r="D17" s="133" t="s">
        <v>3501</v>
      </c>
      <c r="E17" s="133" t="s">
        <v>3502</v>
      </c>
    </row>
    <row r="18" spans="2:5" ht="60" customHeight="1" thickBot="1">
      <c r="B18" s="133" t="s">
        <v>3216</v>
      </c>
      <c r="C18" s="136" t="s">
        <v>3503</v>
      </c>
      <c r="D18" s="133" t="s">
        <v>3504</v>
      </c>
      <c r="E18" s="133" t="s">
        <v>3505</v>
      </c>
    </row>
    <row r="19" spans="2:5" ht="60" customHeight="1" thickBot="1">
      <c r="B19" s="133" t="s">
        <v>3217</v>
      </c>
      <c r="C19" s="136" t="s">
        <v>3506</v>
      </c>
      <c r="D19" s="133" t="s">
        <v>3507</v>
      </c>
      <c r="E19" s="133" t="s">
        <v>3508</v>
      </c>
    </row>
    <row r="20" spans="2:5" ht="60" customHeight="1" thickBot="1">
      <c r="B20" s="133" t="s">
        <v>3218</v>
      </c>
      <c r="C20" s="136" t="s">
        <v>3509</v>
      </c>
      <c r="D20" s="133" t="s">
        <v>3510</v>
      </c>
      <c r="E20" s="133" t="s">
        <v>3511</v>
      </c>
    </row>
    <row r="21" spans="2:5" ht="60" customHeight="1" thickBot="1">
      <c r="B21" s="133" t="s">
        <v>3219</v>
      </c>
      <c r="C21" s="136" t="s">
        <v>3503</v>
      </c>
      <c r="D21" s="133" t="s">
        <v>3512</v>
      </c>
      <c r="E21" s="133" t="s">
        <v>3513</v>
      </c>
    </row>
    <row r="22" spans="2:5" ht="60" customHeight="1" thickBot="1">
      <c r="B22" s="133" t="s">
        <v>3220</v>
      </c>
      <c r="C22" s="136" t="s">
        <v>3506</v>
      </c>
      <c r="D22" s="133" t="s">
        <v>3514</v>
      </c>
      <c r="E22" s="133" t="s">
        <v>3515</v>
      </c>
    </row>
    <row r="23" spans="2:5" ht="60" customHeight="1" thickBot="1">
      <c r="B23" s="133" t="s">
        <v>3221</v>
      </c>
      <c r="C23" s="136" t="s">
        <v>3516</v>
      </c>
      <c r="D23" s="133" t="s">
        <v>3517</v>
      </c>
      <c r="E23" s="133" t="s">
        <v>3518</v>
      </c>
    </row>
    <row r="24" spans="2:5" ht="60" customHeight="1" thickBot="1">
      <c r="B24" s="133" t="s">
        <v>3222</v>
      </c>
      <c r="C24" s="136" t="s">
        <v>3519</v>
      </c>
      <c r="D24" s="133" t="s">
        <v>3520</v>
      </c>
      <c r="E24" s="133" t="s">
        <v>3521</v>
      </c>
    </row>
    <row r="25" spans="2:5" ht="60" customHeight="1" thickBot="1">
      <c r="B25" s="133" t="s">
        <v>3223</v>
      </c>
      <c r="C25" s="136" t="s">
        <v>3494</v>
      </c>
      <c r="D25" s="133" t="s">
        <v>3522</v>
      </c>
      <c r="E25" s="133" t="s">
        <v>3523</v>
      </c>
    </row>
    <row r="26" spans="2:5" ht="60" customHeight="1" thickBot="1">
      <c r="B26" s="133" t="s">
        <v>3224</v>
      </c>
      <c r="C26" s="136" t="s">
        <v>3524</v>
      </c>
      <c r="D26" s="133" t="s">
        <v>3525</v>
      </c>
      <c r="E26" s="133" t="s">
        <v>3526</v>
      </c>
    </row>
    <row r="27" spans="2:5" ht="60" customHeight="1" thickBot="1">
      <c r="B27" s="133" t="s">
        <v>3225</v>
      </c>
      <c r="C27" s="136" t="s">
        <v>3516</v>
      </c>
      <c r="D27" s="133" t="s">
        <v>3527</v>
      </c>
      <c r="E27" s="133" t="s">
        <v>3528</v>
      </c>
    </row>
    <row r="28" spans="2:5" ht="60" customHeight="1" thickBot="1">
      <c r="B28" s="133" t="s">
        <v>3226</v>
      </c>
      <c r="C28" s="136" t="s">
        <v>3529</v>
      </c>
      <c r="D28" s="133" t="s">
        <v>3530</v>
      </c>
      <c r="E28" s="133" t="s">
        <v>3531</v>
      </c>
    </row>
    <row r="29" spans="2:5" ht="60" customHeight="1" thickBot="1">
      <c r="B29" s="133" t="s">
        <v>3227</v>
      </c>
      <c r="C29" s="136" t="s">
        <v>3532</v>
      </c>
      <c r="D29" s="133" t="s">
        <v>3533</v>
      </c>
      <c r="E29" s="133" t="s">
        <v>3534</v>
      </c>
    </row>
    <row r="30" spans="2:5" ht="60" customHeight="1" thickBot="1">
      <c r="B30" s="133" t="s">
        <v>3228</v>
      </c>
      <c r="C30" s="136" t="s">
        <v>3535</v>
      </c>
      <c r="D30" s="133" t="s">
        <v>3536</v>
      </c>
      <c r="E30" s="133" t="s">
        <v>3537</v>
      </c>
    </row>
    <row r="31" spans="2:5" ht="60" customHeight="1" thickBot="1">
      <c r="B31" s="133" t="s">
        <v>3229</v>
      </c>
      <c r="C31" s="136" t="s">
        <v>3538</v>
      </c>
      <c r="D31" s="133" t="s">
        <v>3539</v>
      </c>
      <c r="E31" s="133" t="s">
        <v>3540</v>
      </c>
    </row>
    <row r="32" spans="2:5" ht="60" customHeight="1" thickBot="1">
      <c r="B32" s="133" t="s">
        <v>3230</v>
      </c>
      <c r="C32" s="136" t="s">
        <v>3541</v>
      </c>
      <c r="D32" s="133" t="s">
        <v>3542</v>
      </c>
      <c r="E32" s="133" t="s">
        <v>3543</v>
      </c>
    </row>
    <row r="33" spans="2:5" ht="60" customHeight="1" thickBot="1">
      <c r="B33" s="133" t="s">
        <v>3231</v>
      </c>
      <c r="C33" s="136" t="s">
        <v>3544</v>
      </c>
      <c r="D33" s="133" t="s">
        <v>3545</v>
      </c>
      <c r="E33" s="133" t="s">
        <v>3546</v>
      </c>
    </row>
    <row r="34" spans="2:5" ht="60" customHeight="1" thickBot="1">
      <c r="B34" s="133" t="s">
        <v>3232</v>
      </c>
      <c r="C34" s="136" t="s">
        <v>3547</v>
      </c>
      <c r="D34" s="133" t="s">
        <v>3548</v>
      </c>
      <c r="E34" s="133" t="s">
        <v>3549</v>
      </c>
    </row>
    <row r="35" spans="2:5" ht="60" customHeight="1" thickBot="1">
      <c r="B35" s="133" t="s">
        <v>3233</v>
      </c>
      <c r="C35" s="136" t="s">
        <v>3550</v>
      </c>
      <c r="D35" s="133" t="s">
        <v>3551</v>
      </c>
      <c r="E35" s="133" t="s">
        <v>3552</v>
      </c>
    </row>
    <row r="36" spans="2:5" ht="60" customHeight="1" thickBot="1">
      <c r="B36" s="133" t="s">
        <v>3234</v>
      </c>
      <c r="C36" s="136" t="s">
        <v>3553</v>
      </c>
      <c r="D36" s="133" t="s">
        <v>3554</v>
      </c>
      <c r="E36" s="133" t="s">
        <v>3555</v>
      </c>
    </row>
    <row r="37" spans="2:5" ht="60" customHeight="1" thickBot="1">
      <c r="B37" s="133" t="s">
        <v>3235</v>
      </c>
      <c r="C37" s="136" t="s">
        <v>3538</v>
      </c>
      <c r="D37" s="133" t="s">
        <v>3556</v>
      </c>
      <c r="E37" s="133" t="s">
        <v>3557</v>
      </c>
    </row>
    <row r="38" spans="2:5" ht="60" customHeight="1" thickBot="1">
      <c r="B38" s="133" t="s">
        <v>3236</v>
      </c>
      <c r="C38" s="136" t="s">
        <v>3538</v>
      </c>
      <c r="D38" s="133" t="s">
        <v>3558</v>
      </c>
      <c r="E38" s="133" t="s">
        <v>3559</v>
      </c>
    </row>
    <row r="39" spans="2:5" ht="60" customHeight="1" thickBot="1">
      <c r="B39" s="133" t="s">
        <v>3237</v>
      </c>
      <c r="C39" s="136" t="s">
        <v>3532</v>
      </c>
      <c r="D39" s="133" t="s">
        <v>3560</v>
      </c>
      <c r="E39" s="133" t="s">
        <v>3561</v>
      </c>
    </row>
    <row r="40" spans="2:5" ht="60" customHeight="1" thickBot="1">
      <c r="B40" s="133" t="s">
        <v>3238</v>
      </c>
      <c r="C40" s="136" t="s">
        <v>3562</v>
      </c>
      <c r="D40" s="133" t="s">
        <v>3563</v>
      </c>
      <c r="E40" s="133" t="s">
        <v>3564</v>
      </c>
    </row>
    <row r="41" spans="2:5" ht="60" customHeight="1" thickBot="1">
      <c r="B41" s="133" t="s">
        <v>3239</v>
      </c>
      <c r="C41" s="136" t="s">
        <v>3550</v>
      </c>
      <c r="D41" s="133" t="s">
        <v>3565</v>
      </c>
      <c r="E41" s="133" t="s">
        <v>3566</v>
      </c>
    </row>
    <row r="42" spans="2:5" ht="60" customHeight="1" thickBot="1">
      <c r="B42" s="133" t="s">
        <v>3240</v>
      </c>
      <c r="C42" s="136" t="s">
        <v>3550</v>
      </c>
      <c r="D42" s="133" t="s">
        <v>3567</v>
      </c>
      <c r="E42" s="133" t="s">
        <v>3568</v>
      </c>
    </row>
    <row r="43" spans="2:5" ht="60" customHeight="1" thickBot="1">
      <c r="B43" s="133" t="s">
        <v>3241</v>
      </c>
      <c r="C43" s="136" t="s">
        <v>3569</v>
      </c>
      <c r="D43" s="133" t="s">
        <v>3570</v>
      </c>
      <c r="E43" s="133" t="s">
        <v>3571</v>
      </c>
    </row>
    <row r="44" spans="2:5" ht="60" customHeight="1" thickBot="1">
      <c r="B44" s="133" t="s">
        <v>3242</v>
      </c>
      <c r="C44" s="136" t="s">
        <v>3572</v>
      </c>
      <c r="D44" s="133" t="s">
        <v>3573</v>
      </c>
      <c r="E44" s="133" t="s">
        <v>3574</v>
      </c>
    </row>
    <row r="45" spans="2:5" ht="60" customHeight="1" thickBot="1">
      <c r="B45" s="133" t="s">
        <v>3243</v>
      </c>
      <c r="C45" s="136" t="s">
        <v>3575</v>
      </c>
      <c r="D45" s="133" t="s">
        <v>3576</v>
      </c>
      <c r="E45" s="133" t="s">
        <v>3577</v>
      </c>
    </row>
    <row r="46" spans="2:5" ht="60" customHeight="1" thickBot="1">
      <c r="B46" s="133" t="s">
        <v>3244</v>
      </c>
      <c r="C46" s="136" t="s">
        <v>3578</v>
      </c>
      <c r="D46" s="133" t="s">
        <v>3579</v>
      </c>
      <c r="E46" s="133" t="s">
        <v>3580</v>
      </c>
    </row>
    <row r="47" spans="2:5" ht="60" customHeight="1" thickBot="1">
      <c r="B47" s="133" t="s">
        <v>3245</v>
      </c>
      <c r="C47" s="136" t="s">
        <v>3581</v>
      </c>
      <c r="D47" s="133" t="s">
        <v>3582</v>
      </c>
      <c r="E47" s="133" t="s">
        <v>3583</v>
      </c>
    </row>
    <row r="48" spans="2:5" ht="60" customHeight="1" thickBot="1">
      <c r="B48" s="133" t="s">
        <v>3246</v>
      </c>
      <c r="C48" s="136" t="s">
        <v>3584</v>
      </c>
      <c r="D48" s="133" t="s">
        <v>3585</v>
      </c>
      <c r="E48" s="133" t="s">
        <v>3586</v>
      </c>
    </row>
    <row r="49" spans="2:5" ht="60" customHeight="1" thickBot="1">
      <c r="B49" s="133" t="s">
        <v>3247</v>
      </c>
      <c r="C49" s="136" t="s">
        <v>3587</v>
      </c>
      <c r="D49" s="133" t="s">
        <v>3588</v>
      </c>
      <c r="E49" s="133" t="s">
        <v>3589</v>
      </c>
    </row>
    <row r="50" spans="2:5" ht="60" customHeight="1" thickBot="1">
      <c r="B50" s="133" t="s">
        <v>3590</v>
      </c>
      <c r="C50" s="136" t="s">
        <v>3591</v>
      </c>
      <c r="D50" s="133" t="s">
        <v>3592</v>
      </c>
      <c r="E50" s="133" t="s">
        <v>3593</v>
      </c>
    </row>
    <row r="51" spans="2:5" ht="60" customHeight="1" thickBot="1">
      <c r="B51" s="133" t="s">
        <v>3248</v>
      </c>
      <c r="C51" s="136" t="s">
        <v>3575</v>
      </c>
      <c r="D51" s="133" t="s">
        <v>3594</v>
      </c>
      <c r="E51" s="133" t="s">
        <v>3595</v>
      </c>
    </row>
    <row r="52" spans="2:5" ht="60" customHeight="1" thickBot="1">
      <c r="B52" s="133" t="s">
        <v>3249</v>
      </c>
      <c r="C52" s="136" t="s">
        <v>3596</v>
      </c>
      <c r="D52" s="133" t="s">
        <v>3597</v>
      </c>
      <c r="E52" s="133" t="s">
        <v>3598</v>
      </c>
    </row>
    <row r="53" spans="2:5" ht="60" customHeight="1" thickBot="1">
      <c r="B53" s="133" t="s">
        <v>3250</v>
      </c>
      <c r="C53" s="136" t="s">
        <v>3575</v>
      </c>
      <c r="D53" s="133" t="s">
        <v>3599</v>
      </c>
      <c r="E53" s="133" t="s">
        <v>3600</v>
      </c>
    </row>
    <row r="54" spans="2:5" ht="60" customHeight="1" thickBot="1">
      <c r="B54" s="133" t="s">
        <v>3251</v>
      </c>
      <c r="C54" s="136" t="s">
        <v>3578</v>
      </c>
      <c r="D54" s="133" t="s">
        <v>3601</v>
      </c>
      <c r="E54" s="133" t="s">
        <v>3602</v>
      </c>
    </row>
    <row r="55" spans="2:5" ht="60" customHeight="1" thickBot="1">
      <c r="B55" s="133" t="s">
        <v>3252</v>
      </c>
      <c r="C55" s="136" t="s">
        <v>3603</v>
      </c>
      <c r="D55" s="133" t="s">
        <v>3604</v>
      </c>
      <c r="E55" s="133" t="s">
        <v>3605</v>
      </c>
    </row>
    <row r="56" spans="2:5" ht="60" customHeight="1" thickBot="1">
      <c r="B56" s="133" t="s">
        <v>3253</v>
      </c>
      <c r="C56" s="136" t="s">
        <v>3606</v>
      </c>
      <c r="D56" s="133" t="s">
        <v>3607</v>
      </c>
      <c r="E56" s="133" t="s">
        <v>3608</v>
      </c>
    </row>
    <row r="57" spans="2:5" ht="60" customHeight="1" thickBot="1">
      <c r="B57" s="133" t="s">
        <v>3254</v>
      </c>
      <c r="C57" s="136" t="s">
        <v>3591</v>
      </c>
      <c r="D57" s="133" t="s">
        <v>3609</v>
      </c>
      <c r="E57" s="133" t="s">
        <v>3610</v>
      </c>
    </row>
    <row r="58" spans="2:5" ht="60" customHeight="1" thickBot="1">
      <c r="B58" s="133" t="s">
        <v>3255</v>
      </c>
      <c r="C58" s="136" t="s">
        <v>3606</v>
      </c>
      <c r="D58" s="133" t="s">
        <v>3611</v>
      </c>
      <c r="E58" s="133" t="s">
        <v>3612</v>
      </c>
    </row>
    <row r="59" spans="2:5" ht="60" customHeight="1" thickBot="1">
      <c r="B59" s="133" t="s">
        <v>3256</v>
      </c>
      <c r="C59" s="136" t="s">
        <v>3613</v>
      </c>
      <c r="D59" s="133" t="s">
        <v>3614</v>
      </c>
      <c r="E59" s="133" t="s">
        <v>3615</v>
      </c>
    </row>
    <row r="60" spans="2:5" ht="60" customHeight="1" thickBot="1">
      <c r="B60" s="133" t="s">
        <v>3257</v>
      </c>
      <c r="C60" s="136" t="s">
        <v>3578</v>
      </c>
      <c r="D60" s="133" t="s">
        <v>3616</v>
      </c>
      <c r="E60" s="133" t="s">
        <v>3617</v>
      </c>
    </row>
    <row r="61" spans="2:5" ht="60" customHeight="1" thickBot="1">
      <c r="B61" s="133" t="s">
        <v>3258</v>
      </c>
      <c r="C61" s="136" t="s">
        <v>3575</v>
      </c>
      <c r="D61" s="133" t="s">
        <v>3618</v>
      </c>
      <c r="E61" s="133" t="s">
        <v>3619</v>
      </c>
    </row>
    <row r="62" spans="2:5" ht="60" customHeight="1" thickBot="1">
      <c r="B62" s="133" t="s">
        <v>3259</v>
      </c>
      <c r="C62" s="136" t="s">
        <v>3620</v>
      </c>
      <c r="D62" s="133" t="s">
        <v>3621</v>
      </c>
      <c r="E62" s="133" t="s">
        <v>3622</v>
      </c>
    </row>
    <row r="63" spans="2:5" ht="60" customHeight="1" thickBot="1">
      <c r="B63" s="133" t="s">
        <v>3260</v>
      </c>
      <c r="C63" s="136" t="s">
        <v>3623</v>
      </c>
      <c r="D63" s="133" t="s">
        <v>3624</v>
      </c>
      <c r="E63" s="133" t="s">
        <v>3625</v>
      </c>
    </row>
    <row r="64" spans="2:5" ht="60" customHeight="1" thickBot="1">
      <c r="B64" s="133" t="s">
        <v>2366</v>
      </c>
      <c r="C64" s="136" t="s">
        <v>3591</v>
      </c>
      <c r="D64" s="133" t="s">
        <v>3626</v>
      </c>
      <c r="E64" s="133" t="s">
        <v>4180</v>
      </c>
    </row>
    <row r="65" spans="2:5" ht="60" customHeight="1" thickBot="1">
      <c r="B65" s="133" t="s">
        <v>3627</v>
      </c>
      <c r="C65" s="136" t="s">
        <v>3606</v>
      </c>
      <c r="D65" s="133" t="s">
        <v>3628</v>
      </c>
      <c r="E65" s="133" t="s">
        <v>4181</v>
      </c>
    </row>
    <row r="66" spans="2:5" ht="60" customHeight="1" thickBot="1">
      <c r="B66" s="133" t="s">
        <v>3261</v>
      </c>
      <c r="C66" s="136" t="s">
        <v>3613</v>
      </c>
      <c r="D66" s="133" t="s">
        <v>3629</v>
      </c>
      <c r="E66" s="133" t="s">
        <v>4182</v>
      </c>
    </row>
    <row r="67" spans="2:5" ht="60" customHeight="1" thickBot="1">
      <c r="B67" s="133" t="s">
        <v>3262</v>
      </c>
      <c r="C67" s="136" t="s">
        <v>3587</v>
      </c>
      <c r="D67" s="133" t="s">
        <v>3630</v>
      </c>
      <c r="E67" s="133" t="s">
        <v>4183</v>
      </c>
    </row>
    <row r="68" spans="2:5" ht="60" customHeight="1" thickBot="1">
      <c r="B68" s="133" t="s">
        <v>3263</v>
      </c>
      <c r="C68" s="136" t="s">
        <v>3603</v>
      </c>
      <c r="D68" s="133" t="s">
        <v>3631</v>
      </c>
      <c r="E68" s="133" t="s">
        <v>4184</v>
      </c>
    </row>
    <row r="69" spans="2:5" ht="60" customHeight="1" thickBot="1">
      <c r="B69" s="133" t="s">
        <v>3264</v>
      </c>
      <c r="C69" s="136" t="s">
        <v>3572</v>
      </c>
      <c r="D69" s="133" t="s">
        <v>3632</v>
      </c>
      <c r="E69" s="133" t="s">
        <v>4185</v>
      </c>
    </row>
    <row r="70" spans="2:5" ht="60" customHeight="1" thickBot="1">
      <c r="B70" s="133" t="s">
        <v>3265</v>
      </c>
      <c r="C70" s="136" t="s">
        <v>3620</v>
      </c>
      <c r="D70" s="133" t="s">
        <v>3633</v>
      </c>
      <c r="E70" s="133" t="s">
        <v>4186</v>
      </c>
    </row>
    <row r="71" spans="2:5" ht="60" customHeight="1" thickBot="1">
      <c r="B71" s="133" t="s">
        <v>2392</v>
      </c>
      <c r="C71" s="136" t="s">
        <v>3591</v>
      </c>
      <c r="D71" s="133" t="s">
        <v>3634</v>
      </c>
      <c r="E71" s="133" t="s">
        <v>4187</v>
      </c>
    </row>
    <row r="72" spans="2:5" ht="60" customHeight="1" thickBot="1">
      <c r="B72" s="133" t="s">
        <v>3266</v>
      </c>
      <c r="C72" s="136" t="s">
        <v>3578</v>
      </c>
      <c r="D72" s="133" t="s">
        <v>3635</v>
      </c>
      <c r="E72" s="133" t="s">
        <v>4188</v>
      </c>
    </row>
    <row r="73" spans="2:5" ht="60" customHeight="1" thickBot="1">
      <c r="B73" s="133" t="s">
        <v>2395</v>
      </c>
      <c r="C73" s="136" t="s">
        <v>3623</v>
      </c>
      <c r="D73" s="133" t="s">
        <v>3636</v>
      </c>
      <c r="E73" s="133" t="s">
        <v>4189</v>
      </c>
    </row>
    <row r="74" spans="2:5" ht="60" customHeight="1" thickBot="1">
      <c r="B74" s="133" t="s">
        <v>3267</v>
      </c>
      <c r="C74" s="136" t="s">
        <v>3591</v>
      </c>
      <c r="D74" s="133" t="s">
        <v>3637</v>
      </c>
      <c r="E74" s="133" t="s">
        <v>4190</v>
      </c>
    </row>
    <row r="75" spans="2:5" ht="60" customHeight="1" thickBot="1">
      <c r="B75" s="133" t="s">
        <v>3268</v>
      </c>
      <c r="C75" s="136" t="s">
        <v>3623</v>
      </c>
      <c r="D75" s="133" t="s">
        <v>3638</v>
      </c>
      <c r="E75" s="133" t="s">
        <v>4191</v>
      </c>
    </row>
    <row r="76" spans="2:5" ht="60" customHeight="1" thickBot="1">
      <c r="B76" s="133" t="s">
        <v>3269</v>
      </c>
      <c r="C76" s="136" t="s">
        <v>3639</v>
      </c>
      <c r="D76" s="133" t="s">
        <v>3640</v>
      </c>
      <c r="E76" s="133" t="s">
        <v>4192</v>
      </c>
    </row>
    <row r="77" spans="2:5" ht="60" customHeight="1" thickBot="1">
      <c r="B77" s="133" t="s">
        <v>3270</v>
      </c>
      <c r="C77" s="136" t="s">
        <v>3641</v>
      </c>
      <c r="D77" s="133" t="s">
        <v>3642</v>
      </c>
      <c r="E77" s="133" t="s">
        <v>4193</v>
      </c>
    </row>
    <row r="78" spans="2:5" ht="60" customHeight="1" thickBot="1">
      <c r="B78" s="133" t="s">
        <v>3271</v>
      </c>
      <c r="C78" s="136" t="s">
        <v>3643</v>
      </c>
      <c r="D78" s="133" t="s">
        <v>3644</v>
      </c>
      <c r="E78" s="133" t="s">
        <v>4194</v>
      </c>
    </row>
    <row r="79" spans="2:5" ht="60" customHeight="1" thickBot="1">
      <c r="B79" s="133" t="s">
        <v>3272</v>
      </c>
      <c r="C79" s="136" t="s">
        <v>3641</v>
      </c>
      <c r="D79" s="133" t="s">
        <v>3645</v>
      </c>
      <c r="E79" s="133" t="s">
        <v>4195</v>
      </c>
    </row>
    <row r="80" spans="2:5" ht="60" customHeight="1" thickBot="1">
      <c r="B80" s="133" t="s">
        <v>3273</v>
      </c>
      <c r="C80" s="136" t="s">
        <v>3643</v>
      </c>
      <c r="D80" s="133" t="s">
        <v>3646</v>
      </c>
      <c r="E80" s="133" t="s">
        <v>4196</v>
      </c>
    </row>
    <row r="81" spans="2:5" ht="60" customHeight="1" thickBot="1">
      <c r="B81" s="133" t="s">
        <v>3274</v>
      </c>
      <c r="C81" s="136" t="s">
        <v>3647</v>
      </c>
      <c r="D81" s="133" t="s">
        <v>3648</v>
      </c>
      <c r="E81" s="133" t="s">
        <v>4197</v>
      </c>
    </row>
    <row r="82" spans="2:5" ht="60" customHeight="1" thickBot="1">
      <c r="B82" s="133" t="s">
        <v>3275</v>
      </c>
      <c r="C82" s="136" t="s">
        <v>3641</v>
      </c>
      <c r="D82" s="133" t="s">
        <v>3649</v>
      </c>
      <c r="E82" s="133" t="s">
        <v>4198</v>
      </c>
    </row>
    <row r="83" spans="2:5" ht="60" customHeight="1" thickBot="1">
      <c r="B83" s="133" t="s">
        <v>3276</v>
      </c>
      <c r="C83" s="136" t="s">
        <v>3643</v>
      </c>
      <c r="D83" s="133" t="s">
        <v>3650</v>
      </c>
      <c r="E83" s="133" t="s">
        <v>4215</v>
      </c>
    </row>
    <row r="84" spans="2:5" ht="60" customHeight="1" thickBot="1">
      <c r="B84" s="133" t="s">
        <v>3277</v>
      </c>
      <c r="C84" s="136" t="s">
        <v>3641</v>
      </c>
      <c r="D84" s="133" t="s">
        <v>3651</v>
      </c>
      <c r="E84" s="133" t="s">
        <v>4216</v>
      </c>
    </row>
    <row r="85" spans="2:5" ht="60" customHeight="1" thickBot="1">
      <c r="B85" s="133" t="s">
        <v>3278</v>
      </c>
      <c r="C85" s="136" t="s">
        <v>3652</v>
      </c>
      <c r="D85" s="133" t="s">
        <v>3653</v>
      </c>
      <c r="E85" s="133" t="s">
        <v>4217</v>
      </c>
    </row>
    <row r="86" spans="2:5" ht="60" customHeight="1" thickBot="1">
      <c r="B86" s="133" t="s">
        <v>3279</v>
      </c>
      <c r="C86" s="136" t="s">
        <v>3641</v>
      </c>
      <c r="D86" s="133" t="s">
        <v>3654</v>
      </c>
      <c r="E86" s="133" t="s">
        <v>4218</v>
      </c>
    </row>
    <row r="87" spans="2:5" ht="60" customHeight="1" thickBot="1">
      <c r="B87" s="133" t="s">
        <v>3280</v>
      </c>
      <c r="C87" s="136" t="s">
        <v>3652</v>
      </c>
      <c r="D87" s="133" t="s">
        <v>3655</v>
      </c>
      <c r="E87" s="133" t="s">
        <v>4219</v>
      </c>
    </row>
    <row r="88" spans="2:5" ht="60" customHeight="1" thickBot="1">
      <c r="B88" s="133" t="s">
        <v>3281</v>
      </c>
      <c r="C88" s="136" t="s">
        <v>3652</v>
      </c>
      <c r="D88" s="133" t="s">
        <v>3656</v>
      </c>
      <c r="E88" s="133" t="s">
        <v>3657</v>
      </c>
    </row>
    <row r="89" spans="2:5" ht="60" customHeight="1" thickBot="1">
      <c r="B89" s="133" t="s">
        <v>3282</v>
      </c>
      <c r="C89" s="136" t="s">
        <v>3658</v>
      </c>
      <c r="D89" s="133" t="s">
        <v>3659</v>
      </c>
      <c r="E89" s="133" t="s">
        <v>3660</v>
      </c>
    </row>
    <row r="90" spans="2:5" ht="60" customHeight="1" thickBot="1">
      <c r="B90" s="133" t="s">
        <v>3283</v>
      </c>
      <c r="C90" s="136" t="s">
        <v>3661</v>
      </c>
      <c r="D90" s="133" t="s">
        <v>3662</v>
      </c>
      <c r="E90" s="133" t="s">
        <v>3663</v>
      </c>
    </row>
    <row r="91" spans="2:5" ht="60" customHeight="1" thickBot="1">
      <c r="B91" s="133" t="s">
        <v>3284</v>
      </c>
      <c r="C91" s="136" t="s">
        <v>3664</v>
      </c>
      <c r="D91" s="133" t="s">
        <v>3665</v>
      </c>
      <c r="E91" s="133" t="s">
        <v>3666</v>
      </c>
    </row>
    <row r="92" spans="2:5" ht="60" customHeight="1" thickBot="1">
      <c r="B92" s="133" t="s">
        <v>3285</v>
      </c>
      <c r="C92" s="136" t="s">
        <v>3652</v>
      </c>
      <c r="D92" s="133" t="s">
        <v>3667</v>
      </c>
      <c r="E92" s="133" t="s">
        <v>3668</v>
      </c>
    </row>
    <row r="93" spans="2:5" ht="60" customHeight="1" thickBot="1">
      <c r="B93" s="133" t="s">
        <v>3286</v>
      </c>
      <c r="C93" s="136" t="s">
        <v>3661</v>
      </c>
      <c r="D93" s="133" t="s">
        <v>3669</v>
      </c>
      <c r="E93" s="133" t="s">
        <v>3670</v>
      </c>
    </row>
    <row r="94" spans="2:5" ht="60" customHeight="1" thickBot="1">
      <c r="B94" s="133" t="s">
        <v>2453</v>
      </c>
      <c r="C94" s="136" t="s">
        <v>3671</v>
      </c>
      <c r="D94" s="133" t="s">
        <v>3672</v>
      </c>
      <c r="E94" s="133" t="s">
        <v>3673</v>
      </c>
    </row>
    <row r="95" spans="2:5" ht="60" customHeight="1" thickBot="1">
      <c r="B95" s="133" t="s">
        <v>3287</v>
      </c>
      <c r="C95" s="136" t="s">
        <v>3671</v>
      </c>
      <c r="D95" s="133" t="s">
        <v>3674</v>
      </c>
      <c r="E95" s="133" t="s">
        <v>3675</v>
      </c>
    </row>
    <row r="96" spans="2:5" ht="60" customHeight="1" thickBot="1">
      <c r="B96" s="133" t="s">
        <v>3288</v>
      </c>
      <c r="C96" s="136" t="s">
        <v>3661</v>
      </c>
      <c r="D96" s="133" t="s">
        <v>3676</v>
      </c>
      <c r="E96" s="133" t="s">
        <v>3677</v>
      </c>
    </row>
    <row r="97" spans="2:5" ht="60" customHeight="1" thickBot="1">
      <c r="B97" s="133" t="s">
        <v>3289</v>
      </c>
      <c r="C97" s="136" t="s">
        <v>3678</v>
      </c>
      <c r="D97" s="133" t="s">
        <v>3679</v>
      </c>
      <c r="E97" s="133" t="s">
        <v>3680</v>
      </c>
    </row>
    <row r="98" spans="2:5" ht="60" customHeight="1" thickBot="1">
      <c r="B98" s="133" t="s">
        <v>3290</v>
      </c>
      <c r="C98" s="136" t="s">
        <v>3681</v>
      </c>
      <c r="D98" s="133" t="s">
        <v>3682</v>
      </c>
      <c r="E98" s="133" t="s">
        <v>3683</v>
      </c>
    </row>
    <row r="99" spans="2:5" ht="60" customHeight="1" thickBot="1">
      <c r="B99" s="133" t="s">
        <v>3291</v>
      </c>
      <c r="C99" s="136" t="s">
        <v>3647</v>
      </c>
      <c r="D99" s="133" t="s">
        <v>3684</v>
      </c>
      <c r="E99" s="133" t="s">
        <v>3685</v>
      </c>
    </row>
    <row r="100" spans="2:5" ht="60" customHeight="1" thickBot="1">
      <c r="B100" s="133" t="s">
        <v>3292</v>
      </c>
      <c r="C100" s="136" t="s">
        <v>3686</v>
      </c>
      <c r="D100" s="133" t="s">
        <v>3687</v>
      </c>
      <c r="E100" s="133" t="s">
        <v>3688</v>
      </c>
    </row>
    <row r="101" spans="2:5" ht="60" customHeight="1" thickBot="1">
      <c r="B101" s="133" t="s">
        <v>3293</v>
      </c>
      <c r="C101" s="136" t="s">
        <v>3689</v>
      </c>
      <c r="D101" s="133" t="s">
        <v>3690</v>
      </c>
      <c r="E101" s="133" t="s">
        <v>3691</v>
      </c>
    </row>
    <row r="102" spans="2:5" ht="60" customHeight="1" thickBot="1">
      <c r="B102" s="133" t="s">
        <v>3294</v>
      </c>
      <c r="C102" s="136" t="s">
        <v>3692</v>
      </c>
      <c r="D102" s="133" t="s">
        <v>3693</v>
      </c>
      <c r="E102" s="133" t="s">
        <v>3694</v>
      </c>
    </row>
    <row r="103" spans="2:5" ht="60" customHeight="1" thickBot="1">
      <c r="B103" s="133" t="s">
        <v>3295</v>
      </c>
      <c r="C103" s="136" t="s">
        <v>3695</v>
      </c>
      <c r="D103" s="133" t="s">
        <v>3696</v>
      </c>
      <c r="E103" s="133" t="s">
        <v>3697</v>
      </c>
    </row>
    <row r="104" spans="2:5" ht="60" customHeight="1" thickBot="1">
      <c r="B104" s="133" t="s">
        <v>3296</v>
      </c>
      <c r="C104" s="136" t="s">
        <v>3698</v>
      </c>
      <c r="D104" s="133" t="s">
        <v>3699</v>
      </c>
      <c r="E104" s="133" t="s">
        <v>3700</v>
      </c>
    </row>
    <row r="105" spans="2:5" ht="60" customHeight="1" thickBot="1">
      <c r="B105" s="133" t="s">
        <v>3297</v>
      </c>
      <c r="C105" s="136" t="s">
        <v>3698</v>
      </c>
      <c r="D105" s="133" t="s">
        <v>3701</v>
      </c>
      <c r="E105" s="133" t="s">
        <v>3702</v>
      </c>
    </row>
    <row r="106" spans="2:5" ht="60" customHeight="1" thickBot="1">
      <c r="B106" s="133" t="s">
        <v>3298</v>
      </c>
      <c r="C106" s="136" t="s">
        <v>3703</v>
      </c>
      <c r="D106" s="133" t="s">
        <v>3704</v>
      </c>
      <c r="E106" s="133" t="s">
        <v>3705</v>
      </c>
    </row>
    <row r="107" spans="2:5" ht="60" customHeight="1" thickBot="1">
      <c r="B107" s="133" t="s">
        <v>3299</v>
      </c>
      <c r="C107" s="136" t="s">
        <v>3703</v>
      </c>
      <c r="D107" s="133" t="s">
        <v>3706</v>
      </c>
      <c r="E107" s="133" t="s">
        <v>3707</v>
      </c>
    </row>
    <row r="108" spans="2:5" ht="60" customHeight="1" thickBot="1">
      <c r="B108" s="133" t="s">
        <v>3300</v>
      </c>
      <c r="C108" s="136" t="s">
        <v>3708</v>
      </c>
      <c r="D108" s="133" t="s">
        <v>3709</v>
      </c>
      <c r="E108" s="133" t="s">
        <v>3710</v>
      </c>
    </row>
    <row r="109" spans="2:5" ht="60" customHeight="1" thickBot="1">
      <c r="B109" s="133" t="s">
        <v>3301</v>
      </c>
      <c r="C109" s="136" t="s">
        <v>3711</v>
      </c>
      <c r="D109" s="133" t="s">
        <v>3712</v>
      </c>
      <c r="E109" s="133" t="s">
        <v>3713</v>
      </c>
    </row>
    <row r="110" spans="2:5" ht="60" customHeight="1" thickBot="1">
      <c r="B110" s="133" t="s">
        <v>3302</v>
      </c>
      <c r="C110" s="136" t="s">
        <v>3711</v>
      </c>
      <c r="D110" s="133" t="s">
        <v>3714</v>
      </c>
      <c r="E110" s="133" t="s">
        <v>3715</v>
      </c>
    </row>
    <row r="111" spans="2:5" ht="60" customHeight="1" thickBot="1">
      <c r="B111" s="133" t="s">
        <v>3303</v>
      </c>
      <c r="C111" s="136" t="s">
        <v>3716</v>
      </c>
      <c r="D111" s="133" t="s">
        <v>3717</v>
      </c>
      <c r="E111" s="133" t="s">
        <v>3718</v>
      </c>
    </row>
    <row r="112" spans="2:5" ht="60" customHeight="1" thickBot="1">
      <c r="B112" s="133" t="s">
        <v>3304</v>
      </c>
      <c r="C112" s="136" t="s">
        <v>3719</v>
      </c>
      <c r="D112" s="133" t="s">
        <v>3720</v>
      </c>
      <c r="E112" s="133" t="s">
        <v>3721</v>
      </c>
    </row>
    <row r="113" spans="2:5" ht="60" customHeight="1" thickBot="1">
      <c r="B113" s="133" t="s">
        <v>3305</v>
      </c>
      <c r="C113" s="136" t="s">
        <v>3692</v>
      </c>
      <c r="D113" s="133" t="s">
        <v>3722</v>
      </c>
      <c r="E113" s="133" t="s">
        <v>3723</v>
      </c>
    </row>
    <row r="114" spans="2:5" ht="60" customHeight="1" thickBot="1">
      <c r="B114" s="133" t="s">
        <v>3306</v>
      </c>
      <c r="C114" s="136" t="s">
        <v>3695</v>
      </c>
      <c r="D114" s="133" t="s">
        <v>3724</v>
      </c>
      <c r="E114" s="133" t="s">
        <v>3725</v>
      </c>
    </row>
    <row r="115" spans="2:5" ht="60" customHeight="1" thickBot="1">
      <c r="B115" s="133" t="s">
        <v>3307</v>
      </c>
      <c r="C115" s="136" t="s">
        <v>3692</v>
      </c>
      <c r="D115" s="133" t="s">
        <v>3726</v>
      </c>
      <c r="E115" s="133" t="s">
        <v>3727</v>
      </c>
    </row>
    <row r="116" spans="2:5" ht="60" customHeight="1" thickBot="1">
      <c r="B116" s="133" t="s">
        <v>3308</v>
      </c>
      <c r="C116" s="136" t="s">
        <v>3711</v>
      </c>
      <c r="D116" s="133" t="s">
        <v>3728</v>
      </c>
      <c r="E116" s="133" t="s">
        <v>3729</v>
      </c>
    </row>
    <row r="117" spans="2:5" ht="60" customHeight="1" thickBot="1">
      <c r="B117" s="133" t="s">
        <v>3309</v>
      </c>
      <c r="C117" s="136" t="s">
        <v>3692</v>
      </c>
      <c r="D117" s="133" t="s">
        <v>3730</v>
      </c>
      <c r="E117" s="133" t="s">
        <v>3731</v>
      </c>
    </row>
    <row r="118" spans="2:5" ht="60" customHeight="1" thickBot="1">
      <c r="B118" s="133" t="s">
        <v>3310</v>
      </c>
      <c r="C118" s="136" t="s">
        <v>3732</v>
      </c>
      <c r="D118" s="133" t="s">
        <v>3733</v>
      </c>
      <c r="E118" s="133" t="s">
        <v>3734</v>
      </c>
    </row>
    <row r="119" spans="2:5" ht="60" customHeight="1" thickBot="1">
      <c r="B119" s="133" t="s">
        <v>3311</v>
      </c>
      <c r="C119" s="136" t="s">
        <v>3716</v>
      </c>
      <c r="D119" s="133" t="s">
        <v>3735</v>
      </c>
      <c r="E119" s="133" t="s">
        <v>3736</v>
      </c>
    </row>
    <row r="120" spans="2:5" ht="60" customHeight="1" thickBot="1">
      <c r="B120" s="133" t="s">
        <v>3312</v>
      </c>
      <c r="C120" s="136" t="s">
        <v>3695</v>
      </c>
      <c r="D120" s="133" t="s">
        <v>3737</v>
      </c>
      <c r="E120" s="133" t="s">
        <v>3738</v>
      </c>
    </row>
    <row r="121" spans="2:5" ht="60" customHeight="1" thickBot="1">
      <c r="B121" s="133" t="s">
        <v>3313</v>
      </c>
      <c r="C121" s="136" t="s">
        <v>3695</v>
      </c>
      <c r="D121" s="133" t="s">
        <v>3739</v>
      </c>
      <c r="E121" s="133" t="s">
        <v>3740</v>
      </c>
    </row>
    <row r="122" spans="2:5" ht="60" customHeight="1" thickBot="1">
      <c r="B122" s="133" t="s">
        <v>3314</v>
      </c>
      <c r="C122" s="136" t="s">
        <v>3703</v>
      </c>
      <c r="D122" s="133" t="s">
        <v>3741</v>
      </c>
      <c r="E122" s="133" t="s">
        <v>3742</v>
      </c>
    </row>
    <row r="123" spans="2:5" ht="60" customHeight="1" thickBot="1">
      <c r="B123" s="133" t="s">
        <v>3315</v>
      </c>
      <c r="C123" s="136" t="s">
        <v>3743</v>
      </c>
      <c r="D123" s="133" t="s">
        <v>3744</v>
      </c>
      <c r="E123" s="133" t="s">
        <v>3745</v>
      </c>
    </row>
    <row r="124" spans="2:5" ht="60" customHeight="1" thickBot="1">
      <c r="B124" s="133" t="s">
        <v>3316</v>
      </c>
      <c r="C124" s="136" t="s">
        <v>3703</v>
      </c>
      <c r="D124" s="133" t="s">
        <v>3746</v>
      </c>
      <c r="E124" s="133" t="s">
        <v>4199</v>
      </c>
    </row>
    <row r="125" spans="2:5" ht="60" customHeight="1" thickBot="1">
      <c r="B125" s="133" t="s">
        <v>3317</v>
      </c>
      <c r="C125" s="136" t="s">
        <v>3711</v>
      </c>
      <c r="D125" s="133" t="s">
        <v>3747</v>
      </c>
      <c r="E125" s="133" t="s">
        <v>4200</v>
      </c>
    </row>
    <row r="126" spans="2:5" ht="60" customHeight="1" thickBot="1">
      <c r="B126" s="133" t="s">
        <v>3318</v>
      </c>
      <c r="C126" s="136" t="s">
        <v>3743</v>
      </c>
      <c r="D126" s="133" t="s">
        <v>3748</v>
      </c>
      <c r="E126" s="133" t="s">
        <v>4201</v>
      </c>
    </row>
    <row r="127" spans="2:5" ht="60" customHeight="1" thickBot="1">
      <c r="B127" s="133" t="s">
        <v>3319</v>
      </c>
      <c r="C127" s="136" t="s">
        <v>3689</v>
      </c>
      <c r="D127" s="133" t="s">
        <v>3749</v>
      </c>
      <c r="E127" s="133" t="s">
        <v>4202</v>
      </c>
    </row>
    <row r="128" spans="2:5" ht="60" customHeight="1" thickBot="1">
      <c r="B128" s="133" t="s">
        <v>3320</v>
      </c>
      <c r="C128" s="136" t="s">
        <v>3743</v>
      </c>
      <c r="D128" s="133" t="s">
        <v>3750</v>
      </c>
      <c r="E128" s="133" t="s">
        <v>4203</v>
      </c>
    </row>
    <row r="129" spans="2:5" ht="60" customHeight="1" thickBot="1">
      <c r="B129" s="133" t="s">
        <v>3321</v>
      </c>
      <c r="C129" s="136" t="s">
        <v>3743</v>
      </c>
      <c r="D129" s="133" t="s">
        <v>3751</v>
      </c>
      <c r="E129" s="133" t="s">
        <v>4204</v>
      </c>
    </row>
    <row r="130" spans="2:5" ht="60" customHeight="1" thickBot="1">
      <c r="B130" s="133" t="s">
        <v>2192</v>
      </c>
      <c r="C130" s="136" t="s">
        <v>3695</v>
      </c>
      <c r="D130" s="133" t="s">
        <v>3752</v>
      </c>
      <c r="E130" s="133" t="s">
        <v>4205</v>
      </c>
    </row>
    <row r="131" spans="2:5" ht="60" customHeight="1" thickBot="1">
      <c r="B131" s="133" t="s">
        <v>3322</v>
      </c>
      <c r="C131" s="136" t="s">
        <v>3698</v>
      </c>
      <c r="D131" s="133" t="s">
        <v>3753</v>
      </c>
      <c r="E131" s="133" t="s">
        <v>4206</v>
      </c>
    </row>
    <row r="132" spans="2:5" ht="60" customHeight="1" thickBot="1">
      <c r="B132" s="133" t="s">
        <v>3323</v>
      </c>
      <c r="C132" s="136" t="s">
        <v>3692</v>
      </c>
      <c r="D132" s="133" t="s">
        <v>3754</v>
      </c>
      <c r="E132" s="133" t="s">
        <v>4207</v>
      </c>
    </row>
    <row r="133" spans="2:5" ht="60" customHeight="1" thickBot="1">
      <c r="B133" s="133" t="s">
        <v>3324</v>
      </c>
      <c r="C133" s="136" t="s">
        <v>3716</v>
      </c>
      <c r="D133" s="133" t="s">
        <v>3755</v>
      </c>
      <c r="E133" s="133" t="s">
        <v>4208</v>
      </c>
    </row>
    <row r="134" spans="2:5" ht="60" customHeight="1" thickBot="1">
      <c r="B134" s="133" t="s">
        <v>3325</v>
      </c>
      <c r="C134" s="136" t="s">
        <v>3743</v>
      </c>
      <c r="D134" s="133" t="s">
        <v>3756</v>
      </c>
      <c r="E134" s="133" t="s">
        <v>4209</v>
      </c>
    </row>
    <row r="135" spans="2:5" ht="60" customHeight="1" thickBot="1">
      <c r="B135" s="133" t="s">
        <v>3326</v>
      </c>
      <c r="C135" s="136" t="s">
        <v>3757</v>
      </c>
      <c r="D135" s="133" t="s">
        <v>3758</v>
      </c>
      <c r="E135" s="133" t="s">
        <v>4210</v>
      </c>
    </row>
    <row r="136" spans="2:5" ht="60" customHeight="1" thickBot="1">
      <c r="B136" s="133" t="s">
        <v>3327</v>
      </c>
      <c r="C136" s="136" t="s">
        <v>3692</v>
      </c>
      <c r="D136" s="133" t="s">
        <v>3759</v>
      </c>
      <c r="E136" s="133" t="s">
        <v>4211</v>
      </c>
    </row>
    <row r="137" spans="2:5" ht="60" customHeight="1" thickBot="1">
      <c r="B137" s="133" t="s">
        <v>3328</v>
      </c>
      <c r="C137" s="136" t="s">
        <v>3743</v>
      </c>
      <c r="D137" s="133" t="s">
        <v>3760</v>
      </c>
      <c r="E137" s="133" t="s">
        <v>4212</v>
      </c>
    </row>
    <row r="138" spans="2:5" ht="60" customHeight="1" thickBot="1">
      <c r="B138" s="133" t="s">
        <v>3329</v>
      </c>
      <c r="C138" s="136" t="s">
        <v>3761</v>
      </c>
      <c r="D138" s="133" t="s">
        <v>3762</v>
      </c>
      <c r="E138" s="133" t="s">
        <v>4213</v>
      </c>
    </row>
    <row r="139" spans="2:5" ht="60" customHeight="1" thickBot="1">
      <c r="B139" s="133" t="s">
        <v>3330</v>
      </c>
      <c r="C139" s="136" t="s">
        <v>3763</v>
      </c>
      <c r="D139" s="133" t="s">
        <v>3764</v>
      </c>
      <c r="E139" s="133" t="s">
        <v>4214</v>
      </c>
    </row>
    <row r="140" spans="2:5" ht="60" customHeight="1" thickBot="1">
      <c r="B140" s="133" t="s">
        <v>3331</v>
      </c>
      <c r="C140" s="136" t="s">
        <v>3765</v>
      </c>
      <c r="D140" s="133" t="s">
        <v>3766</v>
      </c>
      <c r="E140" s="133" t="s">
        <v>4152</v>
      </c>
    </row>
    <row r="141" spans="2:5" ht="60" customHeight="1" thickBot="1">
      <c r="B141" s="133" t="s">
        <v>3332</v>
      </c>
      <c r="C141" s="136" t="s">
        <v>3767</v>
      </c>
      <c r="D141" s="133" t="s">
        <v>3768</v>
      </c>
      <c r="E141" s="133" t="s">
        <v>4153</v>
      </c>
    </row>
    <row r="142" spans="2:5" ht="60" customHeight="1" thickBot="1">
      <c r="B142" s="133" t="s">
        <v>3333</v>
      </c>
      <c r="C142" s="136" t="s">
        <v>3769</v>
      </c>
      <c r="D142" s="133" t="s">
        <v>3770</v>
      </c>
      <c r="E142" s="133" t="s">
        <v>4154</v>
      </c>
    </row>
    <row r="143" spans="2:5" ht="60" customHeight="1" thickBot="1">
      <c r="B143" s="133" t="s">
        <v>3334</v>
      </c>
      <c r="C143" s="136" t="s">
        <v>3771</v>
      </c>
      <c r="D143" s="133" t="s">
        <v>3772</v>
      </c>
      <c r="E143" s="133" t="s">
        <v>4155</v>
      </c>
    </row>
    <row r="144" spans="2:5" ht="60" customHeight="1" thickBot="1">
      <c r="B144" s="133" t="s">
        <v>2153</v>
      </c>
      <c r="C144" s="136" t="s">
        <v>3773</v>
      </c>
      <c r="D144" s="133" t="s">
        <v>3774</v>
      </c>
      <c r="E144" s="133" t="s">
        <v>4156</v>
      </c>
    </row>
    <row r="145" spans="2:5" ht="60" customHeight="1" thickBot="1">
      <c r="B145" s="133" t="s">
        <v>3335</v>
      </c>
      <c r="C145" s="136" t="s">
        <v>3767</v>
      </c>
      <c r="D145" s="133" t="s">
        <v>3775</v>
      </c>
      <c r="E145" s="133" t="s">
        <v>4157</v>
      </c>
    </row>
    <row r="146" spans="2:5" ht="60" customHeight="1" thickBot="1">
      <c r="B146" s="133" t="s">
        <v>3336</v>
      </c>
      <c r="C146" s="136" t="s">
        <v>3776</v>
      </c>
      <c r="D146" s="133" t="s">
        <v>3777</v>
      </c>
      <c r="E146" s="133" t="s">
        <v>4158</v>
      </c>
    </row>
    <row r="147" spans="2:5" ht="60" customHeight="1" thickBot="1">
      <c r="B147" s="133" t="s">
        <v>3337</v>
      </c>
      <c r="C147" s="136" t="s">
        <v>3773</v>
      </c>
      <c r="D147" s="133" t="s">
        <v>3778</v>
      </c>
      <c r="E147" s="133" t="s">
        <v>4159</v>
      </c>
    </row>
    <row r="148" spans="2:5" ht="60" customHeight="1" thickBot="1">
      <c r="B148" s="133" t="s">
        <v>3338</v>
      </c>
      <c r="C148" s="136" t="s">
        <v>3773</v>
      </c>
      <c r="D148" s="133" t="s">
        <v>3779</v>
      </c>
      <c r="E148" s="133" t="s">
        <v>4160</v>
      </c>
    </row>
    <row r="149" spans="2:5" ht="60" customHeight="1" thickBot="1">
      <c r="B149" s="133" t="s">
        <v>3780</v>
      </c>
      <c r="C149" s="136" t="s">
        <v>3773</v>
      </c>
      <c r="D149" s="133" t="s">
        <v>3781</v>
      </c>
      <c r="E149" s="133" t="s">
        <v>4161</v>
      </c>
    </row>
    <row r="150" spans="2:5" ht="60" customHeight="1" thickBot="1">
      <c r="B150" s="133" t="s">
        <v>3339</v>
      </c>
      <c r="C150" s="136" t="s">
        <v>3782</v>
      </c>
      <c r="D150" s="133" t="s">
        <v>3783</v>
      </c>
      <c r="E150" s="133" t="s">
        <v>4162</v>
      </c>
    </row>
    <row r="151" spans="2:5" ht="60" customHeight="1" thickBot="1">
      <c r="B151" s="133" t="s">
        <v>3340</v>
      </c>
      <c r="C151" s="136" t="s">
        <v>3773</v>
      </c>
      <c r="D151" s="133" t="s">
        <v>3784</v>
      </c>
      <c r="E151" s="133" t="s">
        <v>4163</v>
      </c>
    </row>
    <row r="152" spans="2:5" ht="60" customHeight="1" thickBot="1">
      <c r="B152" s="133" t="s">
        <v>3341</v>
      </c>
      <c r="C152" s="136" t="s">
        <v>3767</v>
      </c>
      <c r="D152" s="133" t="s">
        <v>3785</v>
      </c>
      <c r="E152" s="133" t="s">
        <v>4164</v>
      </c>
    </row>
    <row r="153" spans="2:5" ht="60" customHeight="1" thickBot="1">
      <c r="B153" s="133" t="s">
        <v>3342</v>
      </c>
      <c r="C153" s="136" t="s">
        <v>3786</v>
      </c>
      <c r="D153" s="133" t="s">
        <v>3787</v>
      </c>
      <c r="E153" s="133" t="s">
        <v>4165</v>
      </c>
    </row>
    <row r="154" spans="2:5" ht="60" customHeight="1" thickBot="1">
      <c r="B154" s="133" t="s">
        <v>3343</v>
      </c>
      <c r="C154" s="136" t="s">
        <v>3788</v>
      </c>
      <c r="D154" s="133" t="s">
        <v>3789</v>
      </c>
      <c r="E154" s="133" t="s">
        <v>4166</v>
      </c>
    </row>
    <row r="155" spans="2:5" ht="60" customHeight="1" thickBot="1">
      <c r="B155" s="133" t="s">
        <v>3344</v>
      </c>
      <c r="C155" s="136" t="s">
        <v>3790</v>
      </c>
      <c r="D155" s="133" t="s">
        <v>3791</v>
      </c>
      <c r="E155" s="133" t="s">
        <v>4167</v>
      </c>
    </row>
    <row r="156" spans="2:5" ht="60" customHeight="1" thickBot="1">
      <c r="B156" s="133" t="s">
        <v>2101</v>
      </c>
      <c r="C156" s="136" t="s">
        <v>3792</v>
      </c>
      <c r="D156" s="133" t="s">
        <v>3793</v>
      </c>
      <c r="E156" s="133" t="s">
        <v>4168</v>
      </c>
    </row>
    <row r="157" spans="2:5" ht="60" customHeight="1" thickBot="1">
      <c r="B157" s="133" t="s">
        <v>3345</v>
      </c>
      <c r="C157" s="136" t="s">
        <v>3794</v>
      </c>
      <c r="D157" s="133" t="s">
        <v>3795</v>
      </c>
      <c r="E157" s="133" t="s">
        <v>4169</v>
      </c>
    </row>
    <row r="158" spans="2:5" ht="60" customHeight="1" thickBot="1">
      <c r="B158" s="133" t="s">
        <v>3346</v>
      </c>
      <c r="C158" s="136" t="s">
        <v>3796</v>
      </c>
      <c r="D158" s="133" t="s">
        <v>3797</v>
      </c>
      <c r="E158" s="133" t="s">
        <v>4170</v>
      </c>
    </row>
    <row r="159" spans="2:5" ht="60" customHeight="1" thickBot="1">
      <c r="B159" s="133" t="s">
        <v>3347</v>
      </c>
      <c r="C159" s="136" t="s">
        <v>3794</v>
      </c>
      <c r="D159" s="133" t="s">
        <v>3798</v>
      </c>
      <c r="E159" s="133" t="s">
        <v>4171</v>
      </c>
    </row>
    <row r="160" spans="2:5" ht="60" customHeight="1" thickBot="1">
      <c r="B160" s="133" t="s">
        <v>3348</v>
      </c>
      <c r="C160" s="136" t="s">
        <v>3799</v>
      </c>
      <c r="D160" s="133" t="s">
        <v>3800</v>
      </c>
      <c r="E160" s="133" t="s">
        <v>4172</v>
      </c>
    </row>
    <row r="161" spans="2:5" ht="60" customHeight="1" thickBot="1">
      <c r="B161" s="133" t="s">
        <v>3349</v>
      </c>
      <c r="C161" s="136" t="s">
        <v>3799</v>
      </c>
      <c r="D161" s="133" t="s">
        <v>3801</v>
      </c>
      <c r="E161" s="133" t="s">
        <v>4173</v>
      </c>
    </row>
    <row r="162" spans="2:5" ht="60" customHeight="1" thickBot="1">
      <c r="B162" s="133" t="s">
        <v>3350</v>
      </c>
      <c r="C162" s="136" t="s">
        <v>3786</v>
      </c>
      <c r="D162" s="133" t="s">
        <v>3802</v>
      </c>
      <c r="E162" s="133" t="s">
        <v>4174</v>
      </c>
    </row>
    <row r="163" spans="2:5" ht="60" customHeight="1" thickBot="1">
      <c r="B163" s="133" t="s">
        <v>3351</v>
      </c>
      <c r="C163" s="136" t="s">
        <v>3790</v>
      </c>
      <c r="D163" s="133" t="s">
        <v>3803</v>
      </c>
      <c r="E163" s="133" t="s">
        <v>4175</v>
      </c>
    </row>
    <row r="164" spans="2:5" ht="60" customHeight="1" thickBot="1">
      <c r="B164" s="133" t="s">
        <v>2112</v>
      </c>
      <c r="C164" s="136" t="s">
        <v>3804</v>
      </c>
      <c r="D164" s="133" t="s">
        <v>3805</v>
      </c>
      <c r="E164" s="133" t="s">
        <v>4176</v>
      </c>
    </row>
    <row r="165" spans="2:5" ht="60" customHeight="1" thickBot="1">
      <c r="B165" s="133" t="s">
        <v>3352</v>
      </c>
      <c r="C165" s="136" t="s">
        <v>3804</v>
      </c>
      <c r="D165" s="133" t="s">
        <v>3806</v>
      </c>
      <c r="E165" s="133" t="s">
        <v>4177</v>
      </c>
    </row>
    <row r="166" spans="2:5" ht="60" customHeight="1" thickBot="1">
      <c r="B166" s="133" t="s">
        <v>2400</v>
      </c>
      <c r="C166" s="136" t="s">
        <v>3807</v>
      </c>
      <c r="D166" s="133" t="s">
        <v>3808</v>
      </c>
      <c r="E166" s="133" t="s">
        <v>4178</v>
      </c>
    </row>
    <row r="167" spans="2:5" ht="60" customHeight="1" thickBot="1">
      <c r="B167" s="133" t="s">
        <v>3353</v>
      </c>
      <c r="C167" s="136" t="s">
        <v>3809</v>
      </c>
      <c r="D167" s="133" t="s">
        <v>3810</v>
      </c>
      <c r="E167" s="133" t="s">
        <v>4179</v>
      </c>
    </row>
    <row r="168" spans="2:5" ht="60" customHeight="1" thickBot="1">
      <c r="B168" s="133" t="s">
        <v>3354</v>
      </c>
      <c r="C168" s="136" t="s">
        <v>3811</v>
      </c>
      <c r="D168" s="133" t="s">
        <v>3812</v>
      </c>
      <c r="E168" s="133" t="s">
        <v>3813</v>
      </c>
    </row>
    <row r="169" spans="2:5" ht="60" customHeight="1" thickBot="1">
      <c r="B169" s="133" t="s">
        <v>3355</v>
      </c>
      <c r="C169" s="136" t="s">
        <v>3814</v>
      </c>
      <c r="D169" s="133" t="s">
        <v>3815</v>
      </c>
      <c r="E169" s="133" t="s">
        <v>3816</v>
      </c>
    </row>
    <row r="170" spans="2:5" ht="60" customHeight="1" thickBot="1">
      <c r="B170" s="133" t="s">
        <v>3356</v>
      </c>
      <c r="C170" s="136" t="s">
        <v>3807</v>
      </c>
      <c r="D170" s="133" t="s">
        <v>3817</v>
      </c>
      <c r="E170" s="133" t="s">
        <v>3818</v>
      </c>
    </row>
    <row r="171" spans="2:5" ht="60" customHeight="1" thickBot="1">
      <c r="B171" s="133" t="s">
        <v>3357</v>
      </c>
      <c r="C171" s="136" t="s">
        <v>3819</v>
      </c>
      <c r="D171" s="133" t="s">
        <v>3820</v>
      </c>
      <c r="E171" s="133" t="s">
        <v>3821</v>
      </c>
    </row>
    <row r="172" spans="2:5" ht="60" customHeight="1" thickBot="1">
      <c r="B172" s="133" t="s">
        <v>3358</v>
      </c>
      <c r="C172" s="136" t="s">
        <v>3814</v>
      </c>
      <c r="D172" s="133" t="s">
        <v>3822</v>
      </c>
      <c r="E172" s="133" t="s">
        <v>3823</v>
      </c>
    </row>
    <row r="173" spans="2:5" ht="60" customHeight="1" thickBot="1">
      <c r="B173" s="133" t="s">
        <v>3359</v>
      </c>
      <c r="C173" s="136" t="s">
        <v>3824</v>
      </c>
      <c r="D173" s="133" t="s">
        <v>3825</v>
      </c>
      <c r="E173" s="133" t="s">
        <v>3826</v>
      </c>
    </row>
    <row r="174" spans="2:5" ht="60" customHeight="1" thickBot="1">
      <c r="B174" s="133" t="s">
        <v>2375</v>
      </c>
      <c r="C174" s="136" t="s">
        <v>3807</v>
      </c>
      <c r="D174" s="133" t="s">
        <v>3827</v>
      </c>
      <c r="E174" s="133" t="s">
        <v>3828</v>
      </c>
    </row>
    <row r="175" spans="2:5" ht="60" customHeight="1" thickBot="1">
      <c r="B175" s="133" t="s">
        <v>3360</v>
      </c>
      <c r="C175" s="136" t="s">
        <v>3829</v>
      </c>
      <c r="D175" s="133" t="s">
        <v>3830</v>
      </c>
      <c r="E175" s="133" t="s">
        <v>3831</v>
      </c>
    </row>
    <row r="176" spans="2:5" ht="60" customHeight="1" thickBot="1">
      <c r="B176" s="133" t="s">
        <v>2283</v>
      </c>
      <c r="C176" s="136" t="s">
        <v>3807</v>
      </c>
      <c r="D176" s="133" t="s">
        <v>3832</v>
      </c>
      <c r="E176" s="133" t="s">
        <v>3833</v>
      </c>
    </row>
    <row r="177" spans="2:5" ht="60" customHeight="1" thickBot="1">
      <c r="B177" s="133" t="s">
        <v>3361</v>
      </c>
      <c r="C177" s="136" t="s">
        <v>3834</v>
      </c>
      <c r="D177" s="133" t="s">
        <v>3835</v>
      </c>
      <c r="E177" s="133" t="s">
        <v>3836</v>
      </c>
    </row>
    <row r="178" spans="2:5" ht="60" customHeight="1" thickBot="1">
      <c r="B178" s="133" t="s">
        <v>3362</v>
      </c>
      <c r="C178" s="136" t="s">
        <v>3811</v>
      </c>
      <c r="D178" s="133" t="s">
        <v>3837</v>
      </c>
      <c r="E178" s="133" t="s">
        <v>3838</v>
      </c>
    </row>
    <row r="179" spans="2:5" ht="60" customHeight="1" thickBot="1">
      <c r="B179" s="133" t="s">
        <v>3363</v>
      </c>
      <c r="C179" s="136" t="s">
        <v>3811</v>
      </c>
      <c r="D179" s="133" t="s">
        <v>3839</v>
      </c>
      <c r="E179" s="133" t="s">
        <v>3840</v>
      </c>
    </row>
    <row r="180" spans="2:5" ht="60" customHeight="1" thickBot="1">
      <c r="B180" s="133" t="s">
        <v>3364</v>
      </c>
      <c r="C180" s="136" t="s">
        <v>3807</v>
      </c>
      <c r="D180" s="133" t="s">
        <v>3841</v>
      </c>
      <c r="E180" s="133" t="s">
        <v>3842</v>
      </c>
    </row>
    <row r="181" spans="2:5" ht="60" customHeight="1" thickBot="1">
      <c r="B181" s="133" t="s">
        <v>2418</v>
      </c>
      <c r="C181" s="136" t="s">
        <v>3814</v>
      </c>
      <c r="D181" s="133" t="s">
        <v>3843</v>
      </c>
      <c r="E181" s="133" t="s">
        <v>3844</v>
      </c>
    </row>
    <row r="182" spans="2:5" ht="60" customHeight="1" thickBot="1">
      <c r="B182" s="133" t="s">
        <v>3365</v>
      </c>
      <c r="C182" s="136" t="s">
        <v>3814</v>
      </c>
      <c r="D182" s="133" t="s">
        <v>3845</v>
      </c>
      <c r="E182" s="133" t="s">
        <v>3846</v>
      </c>
    </row>
    <row r="183" spans="2:5" ht="60" customHeight="1" thickBot="1">
      <c r="B183" s="133" t="s">
        <v>2353</v>
      </c>
      <c r="C183" s="136" t="s">
        <v>3829</v>
      </c>
      <c r="D183" s="133" t="s">
        <v>3847</v>
      </c>
      <c r="E183" s="133" t="s">
        <v>3848</v>
      </c>
    </row>
    <row r="184" spans="2:5" ht="60" customHeight="1" thickBot="1">
      <c r="B184" s="133" t="s">
        <v>3366</v>
      </c>
      <c r="C184" s="136" t="s">
        <v>3804</v>
      </c>
      <c r="D184" s="133" t="s">
        <v>3849</v>
      </c>
      <c r="E184" s="133" t="s">
        <v>3850</v>
      </c>
    </row>
    <row r="185" spans="2:5" ht="60" customHeight="1" thickBot="1">
      <c r="B185" s="133" t="s">
        <v>3367</v>
      </c>
      <c r="C185" s="136" t="s">
        <v>3851</v>
      </c>
      <c r="D185" s="133" t="s">
        <v>3852</v>
      </c>
      <c r="E185" s="133" t="s">
        <v>3853</v>
      </c>
    </row>
    <row r="186" spans="2:5" ht="60" customHeight="1" thickBot="1">
      <c r="B186" s="133" t="s">
        <v>3368</v>
      </c>
      <c r="C186" s="136" t="s">
        <v>3854</v>
      </c>
      <c r="D186" s="133" t="s">
        <v>3855</v>
      </c>
      <c r="E186" s="133" t="s">
        <v>3856</v>
      </c>
    </row>
    <row r="187" spans="2:5" ht="60" customHeight="1" thickBot="1">
      <c r="B187" s="133" t="s">
        <v>2396</v>
      </c>
      <c r="C187" s="136" t="s">
        <v>3857</v>
      </c>
      <c r="D187" s="133" t="s">
        <v>3858</v>
      </c>
      <c r="E187" s="133" t="s">
        <v>3859</v>
      </c>
    </row>
    <row r="188" spans="2:5" ht="60" customHeight="1" thickBot="1">
      <c r="B188" s="133" t="s">
        <v>2048</v>
      </c>
      <c r="C188" s="136" t="s">
        <v>3860</v>
      </c>
      <c r="D188" s="133" t="s">
        <v>3861</v>
      </c>
      <c r="E188" s="133" t="s">
        <v>3862</v>
      </c>
    </row>
    <row r="189" spans="2:5" ht="60" customHeight="1" thickBot="1">
      <c r="B189" s="133" t="s">
        <v>3369</v>
      </c>
      <c r="C189" s="136" t="s">
        <v>3854</v>
      </c>
      <c r="D189" s="133" t="s">
        <v>3863</v>
      </c>
      <c r="E189" s="133" t="s">
        <v>3864</v>
      </c>
    </row>
    <row r="190" spans="2:5" ht="60" customHeight="1" thickBot="1">
      <c r="B190" s="133" t="s">
        <v>3370</v>
      </c>
      <c r="C190" s="136" t="s">
        <v>3865</v>
      </c>
      <c r="D190" s="133" t="s">
        <v>3866</v>
      </c>
      <c r="E190" s="133" t="s">
        <v>3867</v>
      </c>
    </row>
    <row r="191" spans="2:5" ht="60" customHeight="1" thickBot="1">
      <c r="B191" s="133" t="s">
        <v>3371</v>
      </c>
      <c r="C191" s="136" t="s">
        <v>3854</v>
      </c>
      <c r="D191" s="133" t="s">
        <v>3868</v>
      </c>
      <c r="E191" s="133" t="s">
        <v>3869</v>
      </c>
    </row>
    <row r="192" spans="2:5" ht="60" customHeight="1" thickBot="1">
      <c r="B192" s="133" t="s">
        <v>3372</v>
      </c>
      <c r="C192" s="136" t="s">
        <v>3865</v>
      </c>
      <c r="D192" s="133" t="s">
        <v>3870</v>
      </c>
      <c r="E192" s="133" t="s">
        <v>3871</v>
      </c>
    </row>
    <row r="193" spans="2:5" ht="60" customHeight="1" thickBot="1">
      <c r="B193" s="133" t="s">
        <v>3373</v>
      </c>
      <c r="C193" s="136" t="s">
        <v>3872</v>
      </c>
      <c r="D193" s="133" t="s">
        <v>3873</v>
      </c>
      <c r="E193" s="133" t="s">
        <v>3874</v>
      </c>
    </row>
    <row r="194" spans="2:5" ht="60" customHeight="1" thickBot="1">
      <c r="B194" s="133" t="s">
        <v>3374</v>
      </c>
      <c r="C194" s="136" t="s">
        <v>3857</v>
      </c>
      <c r="D194" s="133" t="s">
        <v>3875</v>
      </c>
      <c r="E194" s="133" t="s">
        <v>3876</v>
      </c>
    </row>
    <row r="195" spans="2:5" ht="60" customHeight="1" thickBot="1">
      <c r="B195" s="133" t="s">
        <v>3375</v>
      </c>
      <c r="C195" s="136" t="s">
        <v>3872</v>
      </c>
      <c r="D195" s="133" t="s">
        <v>3877</v>
      </c>
      <c r="E195" s="133" t="s">
        <v>3878</v>
      </c>
    </row>
    <row r="196" spans="2:5" ht="60" customHeight="1" thickBot="1">
      <c r="B196" s="133" t="s">
        <v>3376</v>
      </c>
      <c r="C196" s="136" t="s">
        <v>3872</v>
      </c>
      <c r="D196" s="133" t="s">
        <v>3879</v>
      </c>
      <c r="E196" s="133" t="s">
        <v>3880</v>
      </c>
    </row>
    <row r="197" spans="2:5" ht="60" customHeight="1" thickBot="1">
      <c r="B197" s="133" t="s">
        <v>3377</v>
      </c>
      <c r="C197" s="136" t="s">
        <v>3872</v>
      </c>
      <c r="D197" s="133" t="s">
        <v>3881</v>
      </c>
      <c r="E197" s="133" t="s">
        <v>3882</v>
      </c>
    </row>
    <row r="198" spans="2:5" ht="60" customHeight="1" thickBot="1">
      <c r="B198" s="133" t="s">
        <v>3378</v>
      </c>
      <c r="C198" s="136" t="s">
        <v>3883</v>
      </c>
      <c r="D198" s="133" t="s">
        <v>3884</v>
      </c>
      <c r="E198" s="133" t="s">
        <v>3885</v>
      </c>
    </row>
    <row r="199" spans="2:5" ht="60" customHeight="1" thickBot="1">
      <c r="B199" s="133" t="s">
        <v>3379</v>
      </c>
      <c r="C199" s="136" t="s">
        <v>3886</v>
      </c>
      <c r="D199" s="133" t="s">
        <v>3887</v>
      </c>
      <c r="E199" s="133" t="s">
        <v>3888</v>
      </c>
    </row>
    <row r="200" spans="2:5" ht="60" customHeight="1" thickBot="1">
      <c r="B200" s="133" t="s">
        <v>3889</v>
      </c>
      <c r="C200" s="136" t="s">
        <v>3890</v>
      </c>
      <c r="D200" s="133" t="s">
        <v>3891</v>
      </c>
      <c r="E200" s="133" t="s">
        <v>3892</v>
      </c>
    </row>
    <row r="201" spans="2:5" ht="60" customHeight="1" thickBot="1">
      <c r="B201" s="133" t="s">
        <v>2256</v>
      </c>
      <c r="C201" s="136" t="s">
        <v>3893</v>
      </c>
      <c r="D201" s="133" t="s">
        <v>3894</v>
      </c>
      <c r="E201" s="133" t="s">
        <v>3895</v>
      </c>
    </row>
    <row r="202" spans="2:5" ht="60" customHeight="1" thickBot="1">
      <c r="B202" s="133" t="s">
        <v>3380</v>
      </c>
      <c r="C202" s="136" t="s">
        <v>3896</v>
      </c>
      <c r="D202" s="133" t="s">
        <v>3897</v>
      </c>
      <c r="E202" s="133" t="s">
        <v>3898</v>
      </c>
    </row>
    <row r="203" spans="2:5" ht="60" customHeight="1" thickBot="1">
      <c r="B203" s="133" t="s">
        <v>2262</v>
      </c>
      <c r="C203" s="136" t="s">
        <v>3899</v>
      </c>
      <c r="D203" s="133" t="s">
        <v>3900</v>
      </c>
      <c r="E203" s="133" t="s">
        <v>3901</v>
      </c>
    </row>
    <row r="204" spans="2:5" ht="60" customHeight="1" thickBot="1">
      <c r="B204" s="133" t="s">
        <v>2272</v>
      </c>
      <c r="C204" s="136" t="s">
        <v>3899</v>
      </c>
      <c r="D204" s="133" t="s">
        <v>3902</v>
      </c>
      <c r="E204" s="133" t="s">
        <v>3903</v>
      </c>
    </row>
    <row r="205" spans="2:5" ht="60" customHeight="1" thickBot="1">
      <c r="B205" s="133" t="s">
        <v>2317</v>
      </c>
      <c r="C205" s="136" t="s">
        <v>3893</v>
      </c>
      <c r="D205" s="133" t="s">
        <v>3904</v>
      </c>
      <c r="E205" s="133" t="s">
        <v>3905</v>
      </c>
    </row>
    <row r="206" spans="2:5" ht="60" customHeight="1" thickBot="1">
      <c r="B206" s="133" t="s">
        <v>3381</v>
      </c>
      <c r="C206" s="136" t="s">
        <v>3906</v>
      </c>
      <c r="D206" s="133" t="s">
        <v>3907</v>
      </c>
      <c r="E206" s="133" t="s">
        <v>3908</v>
      </c>
    </row>
    <row r="207" spans="2:5" ht="60" customHeight="1" thickBot="1">
      <c r="B207" s="133" t="s">
        <v>3382</v>
      </c>
      <c r="C207" s="136" t="s">
        <v>3890</v>
      </c>
      <c r="D207" s="133" t="s">
        <v>3909</v>
      </c>
      <c r="E207" s="133" t="s">
        <v>3910</v>
      </c>
    </row>
    <row r="208" spans="2:5" ht="60" customHeight="1" thickBot="1">
      <c r="B208" s="133" t="s">
        <v>3383</v>
      </c>
      <c r="C208" s="136" t="s">
        <v>3911</v>
      </c>
      <c r="D208" s="133" t="s">
        <v>3912</v>
      </c>
      <c r="E208" s="133" t="s">
        <v>3913</v>
      </c>
    </row>
    <row r="209" spans="2:5" ht="60" customHeight="1" thickBot="1">
      <c r="B209" s="133" t="s">
        <v>3384</v>
      </c>
      <c r="C209" s="136" t="s">
        <v>3914</v>
      </c>
      <c r="D209" s="133" t="s">
        <v>3915</v>
      </c>
      <c r="E209" s="133" t="s">
        <v>3916</v>
      </c>
    </row>
    <row r="210" spans="2:5" ht="60" customHeight="1" thickBot="1">
      <c r="B210" s="133" t="s">
        <v>2227</v>
      </c>
      <c r="C210" s="136" t="s">
        <v>3906</v>
      </c>
      <c r="D210" s="133" t="s">
        <v>3917</v>
      </c>
      <c r="E210" s="133" t="s">
        <v>3918</v>
      </c>
    </row>
    <row r="211" spans="2:5" ht="60" customHeight="1" thickBot="1">
      <c r="B211" s="133" t="s">
        <v>4151</v>
      </c>
      <c r="C211" s="136" t="s">
        <v>3919</v>
      </c>
      <c r="D211" s="133" t="s">
        <v>3920</v>
      </c>
      <c r="E211" s="133" t="s">
        <v>3921</v>
      </c>
    </row>
    <row r="212" spans="2:5" ht="60" customHeight="1" thickBot="1">
      <c r="B212" s="133" t="s">
        <v>3385</v>
      </c>
      <c r="C212" s="136" t="s">
        <v>3922</v>
      </c>
      <c r="D212" s="133" t="s">
        <v>3923</v>
      </c>
      <c r="E212" s="133" t="s">
        <v>3924</v>
      </c>
    </row>
    <row r="213" spans="2:5" ht="60" customHeight="1" thickBot="1">
      <c r="B213" s="133" t="s">
        <v>3386</v>
      </c>
      <c r="C213" s="136" t="s">
        <v>3925</v>
      </c>
      <c r="D213" s="133" t="s">
        <v>3926</v>
      </c>
      <c r="E213" s="133" t="s">
        <v>3927</v>
      </c>
    </row>
    <row r="214" spans="2:5" ht="60" customHeight="1" thickBot="1">
      <c r="B214" s="133" t="s">
        <v>2167</v>
      </c>
      <c r="C214" s="136" t="s">
        <v>3928</v>
      </c>
      <c r="D214" s="133" t="s">
        <v>3929</v>
      </c>
      <c r="E214" s="133" t="s">
        <v>3930</v>
      </c>
    </row>
    <row r="215" spans="2:5" ht="60" customHeight="1" thickBot="1">
      <c r="B215" s="133" t="s">
        <v>2062</v>
      </c>
      <c r="C215" s="136" t="s">
        <v>3931</v>
      </c>
      <c r="D215" s="133" t="s">
        <v>3932</v>
      </c>
      <c r="E215" s="133" t="s">
        <v>3933</v>
      </c>
    </row>
    <row r="216" spans="2:5" ht="60" customHeight="1" thickBot="1">
      <c r="B216" s="133" t="s">
        <v>3387</v>
      </c>
      <c r="C216" s="136" t="s">
        <v>3928</v>
      </c>
      <c r="D216" s="133" t="s">
        <v>3934</v>
      </c>
      <c r="E216" s="133" t="s">
        <v>3935</v>
      </c>
    </row>
    <row r="217" spans="2:5" ht="60" customHeight="1" thickBot="1">
      <c r="B217" s="133" t="s">
        <v>3388</v>
      </c>
      <c r="C217" s="136" t="s">
        <v>3936</v>
      </c>
      <c r="D217" s="133" t="s">
        <v>3937</v>
      </c>
      <c r="E217" s="133" t="s">
        <v>3938</v>
      </c>
    </row>
    <row r="218" spans="2:5" ht="60" customHeight="1" thickBot="1">
      <c r="B218" s="133" t="s">
        <v>2225</v>
      </c>
      <c r="C218" s="136" t="s">
        <v>3919</v>
      </c>
      <c r="D218" s="133" t="s">
        <v>3939</v>
      </c>
      <c r="E218" s="133" t="s">
        <v>3940</v>
      </c>
    </row>
    <row r="219" spans="2:5" ht="60" customHeight="1" thickBot="1">
      <c r="B219" s="133" t="s">
        <v>3389</v>
      </c>
      <c r="C219" s="136" t="s">
        <v>3931</v>
      </c>
      <c r="D219" s="133" t="s">
        <v>3941</v>
      </c>
      <c r="E219" s="133" t="s">
        <v>3942</v>
      </c>
    </row>
    <row r="220" spans="2:5" ht="60" customHeight="1" thickBot="1">
      <c r="B220" s="133" t="s">
        <v>3390</v>
      </c>
      <c r="C220" s="136" t="s">
        <v>3928</v>
      </c>
      <c r="D220" s="133" t="s">
        <v>3943</v>
      </c>
      <c r="E220" s="133" t="s">
        <v>3944</v>
      </c>
    </row>
    <row r="221" spans="2:5" ht="60" customHeight="1" thickBot="1">
      <c r="B221" s="133" t="s">
        <v>3391</v>
      </c>
      <c r="C221" s="136" t="s">
        <v>3945</v>
      </c>
      <c r="D221" s="133" t="s">
        <v>3946</v>
      </c>
      <c r="E221" s="133" t="s">
        <v>3947</v>
      </c>
    </row>
    <row r="222" spans="2:5" ht="60" customHeight="1" thickBot="1">
      <c r="B222" s="133" t="s">
        <v>3392</v>
      </c>
      <c r="C222" s="136" t="s">
        <v>3948</v>
      </c>
      <c r="D222" s="133" t="s">
        <v>3949</v>
      </c>
      <c r="E222" s="133" t="s">
        <v>3950</v>
      </c>
    </row>
    <row r="223" spans="2:5" ht="60" customHeight="1" thickBot="1">
      <c r="B223" s="133" t="s">
        <v>2147</v>
      </c>
      <c r="C223" s="136" t="s">
        <v>3951</v>
      </c>
      <c r="D223" s="133" t="s">
        <v>3952</v>
      </c>
      <c r="E223" s="133" t="s">
        <v>3953</v>
      </c>
    </row>
    <row r="224" spans="2:5" ht="60" customHeight="1" thickBot="1">
      <c r="B224" s="133" t="s">
        <v>3393</v>
      </c>
      <c r="C224" s="136" t="s">
        <v>3954</v>
      </c>
      <c r="D224" s="133" t="s">
        <v>3955</v>
      </c>
      <c r="E224" s="133" t="s">
        <v>3956</v>
      </c>
    </row>
    <row r="225" spans="2:5" ht="60" customHeight="1" thickBot="1">
      <c r="B225" s="133" t="s">
        <v>3394</v>
      </c>
      <c r="C225" s="136" t="s">
        <v>3954</v>
      </c>
      <c r="D225" s="133" t="s">
        <v>3957</v>
      </c>
      <c r="E225" s="133" t="s">
        <v>3958</v>
      </c>
    </row>
    <row r="226" spans="2:5" ht="60" customHeight="1" thickBot="1">
      <c r="B226" s="133" t="s">
        <v>3395</v>
      </c>
      <c r="C226" s="136" t="s">
        <v>3959</v>
      </c>
      <c r="D226" s="133" t="s">
        <v>3960</v>
      </c>
      <c r="E226" s="133" t="s">
        <v>3961</v>
      </c>
    </row>
    <row r="227" spans="2:5" ht="60" customHeight="1" thickBot="1">
      <c r="B227" s="133" t="s">
        <v>3396</v>
      </c>
      <c r="C227" s="136" t="s">
        <v>3962</v>
      </c>
      <c r="D227" s="133" t="s">
        <v>3963</v>
      </c>
      <c r="E227" s="133" t="s">
        <v>3964</v>
      </c>
    </row>
    <row r="228" spans="2:5" ht="60" customHeight="1" thickBot="1">
      <c r="B228" s="133" t="s">
        <v>3397</v>
      </c>
      <c r="C228" s="136" t="s">
        <v>3965</v>
      </c>
      <c r="D228" s="133" t="s">
        <v>3966</v>
      </c>
      <c r="E228" s="133" t="s">
        <v>3967</v>
      </c>
    </row>
    <row r="229" spans="2:5" ht="60" customHeight="1" thickBot="1">
      <c r="B229" s="133" t="s">
        <v>2258</v>
      </c>
      <c r="C229" s="136" t="s">
        <v>3968</v>
      </c>
      <c r="D229" s="133" t="s">
        <v>3969</v>
      </c>
      <c r="E229" s="133" t="s">
        <v>3970</v>
      </c>
    </row>
    <row r="230" spans="2:5" ht="60" customHeight="1" thickBot="1">
      <c r="B230" s="133" t="s">
        <v>3398</v>
      </c>
      <c r="C230" s="136" t="s">
        <v>3959</v>
      </c>
      <c r="D230" s="133" t="s">
        <v>3971</v>
      </c>
      <c r="E230" s="133" t="s">
        <v>3972</v>
      </c>
    </row>
    <row r="231" spans="2:5" ht="60" customHeight="1" thickBot="1">
      <c r="B231" s="133" t="s">
        <v>2124</v>
      </c>
      <c r="C231" s="136" t="s">
        <v>3973</v>
      </c>
      <c r="D231" s="133" t="s">
        <v>3974</v>
      </c>
      <c r="E231" s="133" t="s">
        <v>3975</v>
      </c>
    </row>
    <row r="232" spans="2:5" ht="60" customHeight="1" thickBot="1">
      <c r="B232" s="133" t="s">
        <v>3399</v>
      </c>
      <c r="C232" s="136" t="s">
        <v>3976</v>
      </c>
      <c r="D232" s="133" t="s">
        <v>3977</v>
      </c>
      <c r="E232" s="133" t="s">
        <v>3978</v>
      </c>
    </row>
    <row r="233" spans="2:5" ht="60" customHeight="1" thickBot="1">
      <c r="B233" s="133" t="s">
        <v>2254</v>
      </c>
      <c r="C233" s="136" t="s">
        <v>3976</v>
      </c>
      <c r="D233" s="133" t="s">
        <v>3979</v>
      </c>
      <c r="E233" s="133" t="s">
        <v>3980</v>
      </c>
    </row>
    <row r="234" spans="2:5" ht="60" customHeight="1" thickBot="1">
      <c r="B234" s="133" t="s">
        <v>3400</v>
      </c>
      <c r="C234" s="136" t="s">
        <v>3962</v>
      </c>
      <c r="D234" s="133" t="s">
        <v>3981</v>
      </c>
      <c r="E234" s="133" t="s">
        <v>3982</v>
      </c>
    </row>
    <row r="235" spans="2:5" ht="60" customHeight="1" thickBot="1">
      <c r="B235" s="133" t="s">
        <v>3401</v>
      </c>
      <c r="C235" s="136" t="s">
        <v>3968</v>
      </c>
      <c r="D235" s="133" t="s">
        <v>3983</v>
      </c>
      <c r="E235" s="133" t="s">
        <v>3984</v>
      </c>
    </row>
    <row r="236" spans="2:5" ht="60" customHeight="1" thickBot="1">
      <c r="B236" s="133" t="s">
        <v>3402</v>
      </c>
      <c r="C236" s="136" t="s">
        <v>3959</v>
      </c>
      <c r="D236" s="133" t="s">
        <v>3985</v>
      </c>
      <c r="E236" s="133" t="s">
        <v>3986</v>
      </c>
    </row>
    <row r="237" spans="2:5" ht="60" customHeight="1" thickBot="1">
      <c r="B237" s="133" t="s">
        <v>3403</v>
      </c>
      <c r="C237" s="136" t="s">
        <v>3962</v>
      </c>
      <c r="D237" s="133" t="s">
        <v>3987</v>
      </c>
      <c r="E237" s="133" t="s">
        <v>3988</v>
      </c>
    </row>
    <row r="238" spans="2:5" ht="60" customHeight="1" thickBot="1">
      <c r="B238" s="133" t="s">
        <v>3404</v>
      </c>
      <c r="C238" s="136" t="s">
        <v>3962</v>
      </c>
      <c r="D238" s="133" t="s">
        <v>3989</v>
      </c>
      <c r="E238" s="133" t="s">
        <v>3990</v>
      </c>
    </row>
    <row r="239" spans="2:5" ht="60" customHeight="1" thickBot="1">
      <c r="B239" s="133" t="s">
        <v>3405</v>
      </c>
      <c r="C239" s="136" t="s">
        <v>3968</v>
      </c>
      <c r="D239" s="133" t="s">
        <v>3991</v>
      </c>
      <c r="E239" s="133" t="s">
        <v>3992</v>
      </c>
    </row>
    <row r="240" spans="2:5" ht="60" customHeight="1" thickBot="1">
      <c r="B240" s="133" t="s">
        <v>3406</v>
      </c>
      <c r="C240" s="136" t="s">
        <v>3968</v>
      </c>
      <c r="D240" s="133" t="s">
        <v>3993</v>
      </c>
      <c r="E240" s="133" t="s">
        <v>3994</v>
      </c>
    </row>
    <row r="241" spans="2:5" ht="60" customHeight="1" thickBot="1">
      <c r="B241" s="133" t="s">
        <v>3407</v>
      </c>
      <c r="C241" s="136" t="s">
        <v>3976</v>
      </c>
      <c r="D241" s="133" t="s">
        <v>3995</v>
      </c>
      <c r="E241" s="133" t="s">
        <v>3996</v>
      </c>
    </row>
    <row r="242" spans="2:5" ht="60" customHeight="1" thickBot="1">
      <c r="B242" s="133" t="s">
        <v>3408</v>
      </c>
      <c r="C242" s="136" t="s">
        <v>3976</v>
      </c>
      <c r="D242" s="133" t="s">
        <v>3997</v>
      </c>
      <c r="E242" s="133" t="s">
        <v>3998</v>
      </c>
    </row>
    <row r="243" spans="2:5" ht="60" customHeight="1" thickBot="1">
      <c r="B243" s="133" t="s">
        <v>3409</v>
      </c>
      <c r="C243" s="136" t="s">
        <v>3959</v>
      </c>
      <c r="D243" s="133" t="s">
        <v>3999</v>
      </c>
      <c r="E243" s="133" t="s">
        <v>4000</v>
      </c>
    </row>
    <row r="244" spans="2:5" ht="60" customHeight="1" thickBot="1">
      <c r="B244" s="133" t="s">
        <v>2128</v>
      </c>
      <c r="C244" s="136" t="s">
        <v>4001</v>
      </c>
      <c r="D244" s="133" t="s">
        <v>4002</v>
      </c>
      <c r="E244" s="133" t="s">
        <v>4003</v>
      </c>
    </row>
    <row r="245" spans="2:5" ht="60" customHeight="1" thickBot="1">
      <c r="B245" s="133" t="s">
        <v>3410</v>
      </c>
      <c r="C245" s="136" t="s">
        <v>4001</v>
      </c>
      <c r="D245" s="133" t="s">
        <v>4004</v>
      </c>
      <c r="E245" s="133" t="s">
        <v>4005</v>
      </c>
    </row>
    <row r="246" spans="2:5" ht="60" customHeight="1" thickBot="1">
      <c r="B246" s="133" t="s">
        <v>3411</v>
      </c>
      <c r="C246" s="136" t="s">
        <v>3959</v>
      </c>
      <c r="D246" s="133" t="s">
        <v>4006</v>
      </c>
      <c r="E246" s="133" t="s">
        <v>4007</v>
      </c>
    </row>
    <row r="247" spans="2:5" ht="60" customHeight="1" thickBot="1">
      <c r="B247" s="133" t="s">
        <v>3412</v>
      </c>
      <c r="C247" s="136" t="s">
        <v>4008</v>
      </c>
      <c r="D247" s="133" t="s">
        <v>4009</v>
      </c>
      <c r="E247" s="133" t="s">
        <v>4010</v>
      </c>
    </row>
    <row r="248" spans="2:5" ht="60" customHeight="1" thickBot="1">
      <c r="B248" s="133" t="s">
        <v>2241</v>
      </c>
      <c r="C248" s="136" t="s">
        <v>4011</v>
      </c>
      <c r="D248" s="133" t="s">
        <v>4012</v>
      </c>
      <c r="E248" s="133" t="s">
        <v>4013</v>
      </c>
    </row>
    <row r="249" spans="2:5" ht="60" customHeight="1" thickBot="1">
      <c r="B249" s="133" t="s">
        <v>3413</v>
      </c>
      <c r="C249" s="136" t="s">
        <v>4014</v>
      </c>
      <c r="D249" s="133" t="s">
        <v>4015</v>
      </c>
      <c r="E249" s="133" t="s">
        <v>4016</v>
      </c>
    </row>
    <row r="250" spans="2:5" ht="60" customHeight="1" thickBot="1">
      <c r="B250" s="133" t="s">
        <v>3414</v>
      </c>
      <c r="C250" s="136" t="s">
        <v>4011</v>
      </c>
      <c r="D250" s="133" t="s">
        <v>4017</v>
      </c>
      <c r="E250" s="133" t="s">
        <v>4018</v>
      </c>
    </row>
    <row r="251" spans="2:5" ht="60" customHeight="1" thickBot="1">
      <c r="B251" s="133" t="s">
        <v>3415</v>
      </c>
      <c r="C251" s="136" t="s">
        <v>4019</v>
      </c>
      <c r="D251" s="133" t="s">
        <v>4020</v>
      </c>
      <c r="E251" s="133" t="s">
        <v>4021</v>
      </c>
    </row>
    <row r="252" spans="2:5" ht="60" customHeight="1" thickBot="1">
      <c r="B252" s="133" t="s">
        <v>3416</v>
      </c>
      <c r="C252" s="136" t="s">
        <v>4014</v>
      </c>
      <c r="D252" s="133" t="s">
        <v>4022</v>
      </c>
      <c r="E252" s="133" t="s">
        <v>4023</v>
      </c>
    </row>
    <row r="253" spans="2:5" ht="60" customHeight="1" thickBot="1">
      <c r="B253" s="133" t="s">
        <v>3417</v>
      </c>
      <c r="C253" s="136" t="s">
        <v>4008</v>
      </c>
      <c r="D253" s="133" t="s">
        <v>4024</v>
      </c>
      <c r="E253" s="133" t="s">
        <v>4025</v>
      </c>
    </row>
    <row r="254" spans="2:5" ht="60" customHeight="1" thickBot="1">
      <c r="B254" s="133" t="s">
        <v>3418</v>
      </c>
      <c r="C254" s="136" t="s">
        <v>4008</v>
      </c>
      <c r="D254" s="133" t="s">
        <v>4026</v>
      </c>
      <c r="E254" s="133" t="s">
        <v>4027</v>
      </c>
    </row>
    <row r="255" spans="2:5" ht="60" customHeight="1" thickBot="1">
      <c r="B255" s="133" t="s">
        <v>3419</v>
      </c>
      <c r="C255" s="136" t="s">
        <v>4008</v>
      </c>
      <c r="D255" s="133" t="s">
        <v>4028</v>
      </c>
      <c r="E255" s="133" t="s">
        <v>4029</v>
      </c>
    </row>
    <row r="256" spans="2:5" ht="60" customHeight="1" thickBot="1">
      <c r="B256" s="133" t="s">
        <v>2143</v>
      </c>
      <c r="C256" s="136" t="s">
        <v>4008</v>
      </c>
      <c r="D256" s="133" t="s">
        <v>4030</v>
      </c>
      <c r="E256" s="133" t="s">
        <v>4031</v>
      </c>
    </row>
    <row r="257" spans="2:5" ht="60" customHeight="1" thickBot="1">
      <c r="B257" s="133" t="s">
        <v>3420</v>
      </c>
      <c r="C257" s="136" t="s">
        <v>4032</v>
      </c>
      <c r="D257" s="133" t="s">
        <v>4033</v>
      </c>
      <c r="E257" s="133" t="s">
        <v>4034</v>
      </c>
    </row>
    <row r="258" spans="2:5" ht="60" customHeight="1" thickBot="1">
      <c r="B258" s="133" t="s">
        <v>2074</v>
      </c>
      <c r="C258" s="136" t="s">
        <v>4019</v>
      </c>
      <c r="D258" s="133" t="s">
        <v>4035</v>
      </c>
      <c r="E258" s="133" t="s">
        <v>4036</v>
      </c>
    </row>
    <row r="259" spans="2:5" ht="60" customHeight="1" thickBot="1">
      <c r="B259" s="133" t="s">
        <v>3421</v>
      </c>
      <c r="C259" s="136" t="s">
        <v>4008</v>
      </c>
      <c r="D259" s="133" t="s">
        <v>4037</v>
      </c>
      <c r="E259" s="133" t="s">
        <v>4038</v>
      </c>
    </row>
    <row r="260" spans="2:5" ht="60" customHeight="1" thickBot="1">
      <c r="B260" s="133" t="s">
        <v>3422</v>
      </c>
      <c r="C260" s="136" t="s">
        <v>4008</v>
      </c>
      <c r="D260" s="133" t="s">
        <v>4039</v>
      </c>
      <c r="E260" s="133" t="s">
        <v>4040</v>
      </c>
    </row>
    <row r="261" spans="2:5" ht="60" customHeight="1" thickBot="1">
      <c r="B261" s="133" t="s">
        <v>3423</v>
      </c>
      <c r="C261" s="136" t="s">
        <v>4041</v>
      </c>
      <c r="D261" s="133" t="s">
        <v>4042</v>
      </c>
      <c r="E261" s="133" t="s">
        <v>4043</v>
      </c>
    </row>
    <row r="262" spans="2:5" ht="60" customHeight="1" thickBot="1">
      <c r="B262" s="133" t="s">
        <v>3424</v>
      </c>
      <c r="C262" s="136" t="s">
        <v>4011</v>
      </c>
      <c r="D262" s="133" t="s">
        <v>4044</v>
      </c>
      <c r="E262" s="133" t="s">
        <v>4045</v>
      </c>
    </row>
    <row r="263" spans="2:5" ht="60" customHeight="1" thickBot="1">
      <c r="B263" s="133" t="s">
        <v>3425</v>
      </c>
      <c r="C263" s="136" t="s">
        <v>4046</v>
      </c>
      <c r="D263" s="133" t="s">
        <v>4047</v>
      </c>
      <c r="E263" s="133" t="s">
        <v>4048</v>
      </c>
    </row>
    <row r="264" spans="2:5" ht="60" customHeight="1" thickBot="1">
      <c r="B264" s="133" t="s">
        <v>3426</v>
      </c>
      <c r="C264" s="136" t="s">
        <v>4008</v>
      </c>
      <c r="D264" s="133" t="s">
        <v>4049</v>
      </c>
      <c r="E264" s="133" t="s">
        <v>4050</v>
      </c>
    </row>
    <row r="265" spans="2:5" ht="60" customHeight="1" thickBot="1">
      <c r="B265" s="133" t="s">
        <v>3427</v>
      </c>
      <c r="C265" s="136" t="s">
        <v>4008</v>
      </c>
      <c r="D265" s="133" t="s">
        <v>4051</v>
      </c>
      <c r="E265" s="133" t="s">
        <v>4052</v>
      </c>
    </row>
    <row r="266" spans="2:5" ht="60" customHeight="1" thickBot="1">
      <c r="B266" s="133" t="s">
        <v>3428</v>
      </c>
      <c r="C266" s="136" t="s">
        <v>4008</v>
      </c>
      <c r="D266" s="133" t="s">
        <v>4053</v>
      </c>
      <c r="E266" s="133" t="s">
        <v>4054</v>
      </c>
    </row>
    <row r="267" spans="2:5" ht="60" customHeight="1" thickBot="1">
      <c r="B267" s="133" t="s">
        <v>3429</v>
      </c>
      <c r="C267" s="136" t="s">
        <v>4041</v>
      </c>
      <c r="D267" s="133" t="s">
        <v>4055</v>
      </c>
      <c r="E267" s="133" t="s">
        <v>4056</v>
      </c>
    </row>
    <row r="268" spans="2:5" ht="60" customHeight="1" thickBot="1">
      <c r="B268" s="133" t="s">
        <v>3430</v>
      </c>
      <c r="C268" s="136" t="s">
        <v>4057</v>
      </c>
      <c r="D268" s="133" t="s">
        <v>4058</v>
      </c>
      <c r="E268" s="133" t="s">
        <v>4059</v>
      </c>
    </row>
    <row r="269" spans="2:5" ht="60" customHeight="1" thickBot="1">
      <c r="B269" s="133" t="s">
        <v>3431</v>
      </c>
      <c r="C269" s="136" t="s">
        <v>4014</v>
      </c>
      <c r="D269" s="133" t="s">
        <v>4060</v>
      </c>
      <c r="E269" s="133" t="s">
        <v>4061</v>
      </c>
    </row>
    <row r="270" spans="2:5" ht="60" customHeight="1" thickBot="1">
      <c r="B270" s="133" t="s">
        <v>2139</v>
      </c>
      <c r="C270" s="136" t="s">
        <v>4008</v>
      </c>
      <c r="D270" s="133" t="s">
        <v>4062</v>
      </c>
      <c r="E270" s="133" t="s">
        <v>4063</v>
      </c>
    </row>
    <row r="271" spans="2:5" ht="60" customHeight="1" thickBot="1">
      <c r="B271" s="133" t="s">
        <v>4064</v>
      </c>
      <c r="C271" s="136" t="s">
        <v>4008</v>
      </c>
      <c r="D271" s="133" t="s">
        <v>4065</v>
      </c>
      <c r="E271" s="133" t="s">
        <v>4066</v>
      </c>
    </row>
    <row r="272" spans="2:5" ht="60" customHeight="1" thickBot="1">
      <c r="B272" s="133" t="s">
        <v>3432</v>
      </c>
      <c r="C272" s="136" t="s">
        <v>4014</v>
      </c>
      <c r="D272" s="133" t="s">
        <v>4067</v>
      </c>
      <c r="E272" s="133" t="s">
        <v>4068</v>
      </c>
    </row>
    <row r="273" spans="2:5" ht="60" customHeight="1" thickBot="1">
      <c r="B273" s="133" t="s">
        <v>3433</v>
      </c>
      <c r="C273" s="136" t="s">
        <v>4069</v>
      </c>
      <c r="D273" s="133" t="s">
        <v>4070</v>
      </c>
      <c r="E273" s="133" t="s">
        <v>4071</v>
      </c>
    </row>
    <row r="274" spans="2:5" ht="60" customHeight="1" thickBot="1">
      <c r="B274" s="133" t="s">
        <v>3434</v>
      </c>
      <c r="C274" s="136" t="s">
        <v>4072</v>
      </c>
      <c r="D274" s="133" t="s">
        <v>4073</v>
      </c>
      <c r="E274" s="133" t="s">
        <v>4074</v>
      </c>
    </row>
    <row r="275" spans="2:5" ht="60" customHeight="1" thickBot="1">
      <c r="B275" s="133" t="s">
        <v>2159</v>
      </c>
      <c r="C275" s="136" t="s">
        <v>4075</v>
      </c>
      <c r="D275" s="133" t="s">
        <v>4076</v>
      </c>
      <c r="E275" s="133" t="s">
        <v>4077</v>
      </c>
    </row>
    <row r="276" spans="2:5" ht="60" customHeight="1" thickBot="1">
      <c r="B276" s="133" t="s">
        <v>3435</v>
      </c>
      <c r="C276" s="136" t="s">
        <v>4075</v>
      </c>
      <c r="D276" s="133" t="s">
        <v>4078</v>
      </c>
      <c r="E276" s="133" t="s">
        <v>4079</v>
      </c>
    </row>
    <row r="277" spans="2:5" ht="60" customHeight="1" thickBot="1">
      <c r="B277" s="133" t="s">
        <v>3436</v>
      </c>
      <c r="C277" s="136" t="s">
        <v>4080</v>
      </c>
      <c r="D277" s="133" t="s">
        <v>4081</v>
      </c>
      <c r="E277" s="133" t="s">
        <v>4082</v>
      </c>
    </row>
    <row r="278" spans="2:5" ht="60" customHeight="1" thickBot="1">
      <c r="B278" s="133" t="s">
        <v>3437</v>
      </c>
      <c r="C278" s="136" t="s">
        <v>4083</v>
      </c>
      <c r="D278" s="133" t="s">
        <v>4084</v>
      </c>
      <c r="E278" s="133" t="s">
        <v>4085</v>
      </c>
    </row>
    <row r="279" spans="2:5" ht="60" customHeight="1" thickBot="1">
      <c r="B279" s="133" t="s">
        <v>3438</v>
      </c>
      <c r="C279" s="136" t="s">
        <v>4086</v>
      </c>
      <c r="D279" s="133" t="s">
        <v>4087</v>
      </c>
      <c r="E279" s="133" t="s">
        <v>4088</v>
      </c>
    </row>
    <row r="280" spans="2:5" ht="60" customHeight="1" thickBot="1">
      <c r="B280" s="133" t="s">
        <v>3439</v>
      </c>
      <c r="C280" s="136" t="s">
        <v>4089</v>
      </c>
      <c r="D280" s="133" t="s">
        <v>4090</v>
      </c>
      <c r="E280" s="133" t="s">
        <v>4091</v>
      </c>
    </row>
    <row r="281" spans="2:5" ht="60" customHeight="1" thickBot="1">
      <c r="B281" s="133" t="s">
        <v>3440</v>
      </c>
      <c r="C281" s="136" t="s">
        <v>4089</v>
      </c>
      <c r="D281" s="133" t="s">
        <v>4092</v>
      </c>
      <c r="E281" s="133" t="s">
        <v>4093</v>
      </c>
    </row>
    <row r="282" spans="2:5" ht="60" customHeight="1" thickBot="1">
      <c r="B282" s="133" t="s">
        <v>3441</v>
      </c>
      <c r="C282" s="136" t="s">
        <v>4094</v>
      </c>
      <c r="D282" s="133" t="s">
        <v>4095</v>
      </c>
      <c r="E282" s="133" t="s">
        <v>4096</v>
      </c>
    </row>
    <row r="283" spans="2:5" ht="60" customHeight="1" thickBot="1">
      <c r="B283" s="133" t="s">
        <v>3442</v>
      </c>
      <c r="C283" s="136" t="s">
        <v>4097</v>
      </c>
      <c r="D283" s="133" t="s">
        <v>4098</v>
      </c>
      <c r="E283" s="133" t="s">
        <v>4099</v>
      </c>
    </row>
    <row r="284" spans="2:5" ht="60" customHeight="1" thickBot="1">
      <c r="B284" s="133" t="s">
        <v>3443</v>
      </c>
      <c r="C284" s="136" t="s">
        <v>4094</v>
      </c>
      <c r="D284" s="133" t="s">
        <v>4100</v>
      </c>
      <c r="E284" s="133" t="s">
        <v>4101</v>
      </c>
    </row>
    <row r="285" spans="2:5" ht="60" customHeight="1" thickBot="1">
      <c r="B285" s="133" t="s">
        <v>3444</v>
      </c>
      <c r="C285" s="136" t="s">
        <v>4094</v>
      </c>
      <c r="D285" s="133" t="s">
        <v>4102</v>
      </c>
      <c r="E285" s="133" t="s">
        <v>4103</v>
      </c>
    </row>
    <row r="286" spans="2:5" ht="60" customHeight="1" thickBot="1">
      <c r="B286" s="133" t="s">
        <v>3445</v>
      </c>
      <c r="C286" s="136" t="s">
        <v>4089</v>
      </c>
      <c r="D286" s="133" t="s">
        <v>4104</v>
      </c>
      <c r="E286" s="133" t="s">
        <v>4105</v>
      </c>
    </row>
    <row r="287" spans="2:5" ht="60" customHeight="1" thickBot="1">
      <c r="B287" s="133" t="s">
        <v>2060</v>
      </c>
      <c r="C287" s="136" t="s">
        <v>4106</v>
      </c>
      <c r="D287" s="133" t="s">
        <v>4107</v>
      </c>
      <c r="E287" s="133" t="s">
        <v>4108</v>
      </c>
    </row>
    <row r="288" spans="2:5" ht="60" customHeight="1" thickBot="1">
      <c r="B288" s="133" t="s">
        <v>3446</v>
      </c>
      <c r="C288" s="136" t="s">
        <v>4097</v>
      </c>
      <c r="D288" s="133" t="s">
        <v>4109</v>
      </c>
      <c r="E288" s="133" t="s">
        <v>4110</v>
      </c>
    </row>
    <row r="289" spans="2:5" ht="60" customHeight="1" thickBot="1">
      <c r="B289" s="133" t="s">
        <v>3447</v>
      </c>
      <c r="C289" s="136" t="s">
        <v>4111</v>
      </c>
      <c r="D289" s="133" t="s">
        <v>4112</v>
      </c>
      <c r="E289" s="133" t="s">
        <v>4113</v>
      </c>
    </row>
    <row r="290" spans="2:5" ht="60" customHeight="1" thickBot="1">
      <c r="B290" s="133" t="s">
        <v>3448</v>
      </c>
      <c r="C290" s="136" t="s">
        <v>4114</v>
      </c>
      <c r="D290" s="133" t="s">
        <v>4115</v>
      </c>
      <c r="E290" s="133" t="s">
        <v>4116</v>
      </c>
    </row>
    <row r="291" spans="2:5" ht="60" customHeight="1" thickBot="1">
      <c r="B291" s="133" t="s">
        <v>3449</v>
      </c>
      <c r="C291" s="136" t="s">
        <v>4114</v>
      </c>
      <c r="D291" s="133" t="s">
        <v>4117</v>
      </c>
      <c r="E291" s="133" t="s">
        <v>4118</v>
      </c>
    </row>
    <row r="292" spans="2:5" ht="60" customHeight="1" thickBot="1">
      <c r="B292" s="133" t="s">
        <v>3450</v>
      </c>
      <c r="C292" s="136" t="s">
        <v>4114</v>
      </c>
      <c r="D292" s="133" t="s">
        <v>4119</v>
      </c>
      <c r="E292" s="133" t="s">
        <v>4120</v>
      </c>
    </row>
    <row r="293" spans="2:5" ht="60" customHeight="1" thickBot="1">
      <c r="B293" s="133" t="s">
        <v>3451</v>
      </c>
      <c r="C293" s="136" t="s">
        <v>4114</v>
      </c>
      <c r="D293" s="133" t="s">
        <v>4121</v>
      </c>
      <c r="E293" s="133" t="s">
        <v>4122</v>
      </c>
    </row>
    <row r="294" spans="2:5" ht="60" customHeight="1" thickBot="1">
      <c r="B294" s="133" t="s">
        <v>3452</v>
      </c>
      <c r="C294" s="136" t="s">
        <v>4123</v>
      </c>
      <c r="D294" s="133" t="s">
        <v>4124</v>
      </c>
      <c r="E294" s="133" t="s">
        <v>4125</v>
      </c>
    </row>
    <row r="295" spans="2:5" ht="60" customHeight="1" thickBot="1">
      <c r="B295" s="133" t="s">
        <v>3453</v>
      </c>
      <c r="C295" s="136" t="s">
        <v>4126</v>
      </c>
      <c r="D295" s="133" t="s">
        <v>4127</v>
      </c>
      <c r="E295" s="133" t="s">
        <v>4128</v>
      </c>
    </row>
    <row r="296" spans="2:5" ht="60" customHeight="1" thickBot="1">
      <c r="B296" s="133" t="s">
        <v>3454</v>
      </c>
      <c r="C296" s="136" t="s">
        <v>4129</v>
      </c>
      <c r="D296" s="133" t="s">
        <v>4130</v>
      </c>
      <c r="E296" s="133" t="s">
        <v>4131</v>
      </c>
    </row>
    <row r="297" spans="2:5" ht="60" customHeight="1" thickBot="1">
      <c r="B297" s="133" t="s">
        <v>3455</v>
      </c>
      <c r="C297" s="136" t="s">
        <v>4132</v>
      </c>
      <c r="D297" s="133" t="s">
        <v>4133</v>
      </c>
      <c r="E297" s="133" t="s">
        <v>4134</v>
      </c>
    </row>
    <row r="298" spans="2:5" ht="60" customHeight="1" thickBot="1">
      <c r="B298" s="133" t="s">
        <v>3456</v>
      </c>
      <c r="C298" s="136" t="s">
        <v>4135</v>
      </c>
      <c r="D298" s="133" t="s">
        <v>4136</v>
      </c>
      <c r="E298" s="133" t="s">
        <v>4137</v>
      </c>
    </row>
    <row r="299" spans="2:5" ht="60" customHeight="1" thickBot="1">
      <c r="B299" s="133" t="s">
        <v>3457</v>
      </c>
      <c r="C299" s="136" t="s">
        <v>4135</v>
      </c>
      <c r="D299" s="133" t="s">
        <v>4138</v>
      </c>
      <c r="E299" s="133" t="s">
        <v>4139</v>
      </c>
    </row>
    <row r="300" spans="2:5" ht="60" customHeight="1" thickBot="1">
      <c r="B300" s="133" t="s">
        <v>3458</v>
      </c>
      <c r="C300" s="136" t="s">
        <v>4140</v>
      </c>
      <c r="D300" s="133" t="s">
        <v>4141</v>
      </c>
      <c r="E300" s="133" t="s">
        <v>4142</v>
      </c>
    </row>
    <row r="301" spans="2:5" ht="60" customHeight="1" thickBot="1">
      <c r="B301" s="133" t="s">
        <v>3459</v>
      </c>
      <c r="C301" s="136" t="s">
        <v>4143</v>
      </c>
      <c r="D301" s="133" t="s">
        <v>4144</v>
      </c>
      <c r="E301" s="133" t="s">
        <v>4145</v>
      </c>
    </row>
    <row r="302" spans="2:5" ht="60" customHeight="1" thickBot="1">
      <c r="B302" s="133" t="s">
        <v>3460</v>
      </c>
      <c r="C302" s="136" t="s">
        <v>4140</v>
      </c>
      <c r="D302" s="133" t="s">
        <v>4146</v>
      </c>
      <c r="E302" s="133" t="s">
        <v>4147</v>
      </c>
    </row>
    <row r="303" spans="2:5" ht="60" customHeight="1" thickBot="1">
      <c r="B303" s="133" t="s">
        <v>3461</v>
      </c>
      <c r="C303" s="136" t="s">
        <v>4148</v>
      </c>
      <c r="D303" s="133" t="s">
        <v>4149</v>
      </c>
      <c r="E303" s="133" t="s">
        <v>4150</v>
      </c>
    </row>
    <row r="304" spans="2:5" ht="60" customHeight="1">
      <c r="B304" s="127"/>
    </row>
    <row r="305" spans="2:2" ht="60" customHeight="1">
      <c r="B305" s="128"/>
    </row>
    <row r="306" spans="2:2" ht="60" customHeight="1">
      <c r="B306" s="129"/>
    </row>
    <row r="307" spans="2:2" ht="60" customHeight="1">
      <c r="B307" s="129"/>
    </row>
    <row r="308" spans="2:2" ht="60" customHeight="1">
      <c r="B308" s="130"/>
    </row>
    <row r="309" spans="2:2" ht="60" customHeight="1">
      <c r="B309" s="131"/>
    </row>
    <row r="310" spans="2:2" ht="60" customHeight="1">
      <c r="B310" s="127"/>
    </row>
    <row r="311" spans="2:2" ht="60" customHeight="1">
      <c r="B311" s="128"/>
    </row>
    <row r="312" spans="2:2" ht="60" customHeight="1">
      <c r="B312" s="129"/>
    </row>
    <row r="313" spans="2:2" ht="60" customHeight="1">
      <c r="B313" s="129"/>
    </row>
    <row r="314" spans="2:2" ht="60" customHeight="1">
      <c r="B314" s="130"/>
    </row>
    <row r="315" spans="2:2" ht="60" customHeight="1">
      <c r="B315" s="131"/>
    </row>
    <row r="316" spans="2:2" ht="60" customHeight="1">
      <c r="B316" s="127"/>
    </row>
    <row r="317" spans="2:2" ht="60" customHeight="1">
      <c r="B317" s="128"/>
    </row>
    <row r="318" spans="2:2" ht="60" customHeight="1">
      <c r="B318" s="129"/>
    </row>
    <row r="319" spans="2:2" ht="60" customHeight="1">
      <c r="B319" s="129"/>
    </row>
    <row r="320" spans="2:2" ht="60" customHeight="1">
      <c r="B320" s="130"/>
    </row>
    <row r="321" spans="2:2" ht="60" customHeight="1">
      <c r="B321" s="131"/>
    </row>
    <row r="322" spans="2:2" ht="60" customHeight="1">
      <c r="B322" s="127"/>
    </row>
    <row r="323" spans="2:2" ht="60" customHeight="1">
      <c r="B323" s="128"/>
    </row>
    <row r="324" spans="2:2" ht="60" customHeight="1">
      <c r="B324" s="129"/>
    </row>
    <row r="325" spans="2:2" ht="60" customHeight="1">
      <c r="B325" s="129"/>
    </row>
    <row r="326" spans="2:2" ht="60" customHeight="1">
      <c r="B326" s="130"/>
    </row>
    <row r="327" spans="2:2" ht="60" customHeight="1">
      <c r="B327" s="131"/>
    </row>
    <row r="328" spans="2:2" ht="60" customHeight="1">
      <c r="B328" s="127"/>
    </row>
    <row r="329" spans="2:2" ht="60" customHeight="1">
      <c r="B329" s="128"/>
    </row>
    <row r="330" spans="2:2" ht="60" customHeight="1">
      <c r="B330" s="129"/>
    </row>
    <row r="331" spans="2:2" ht="60" customHeight="1">
      <c r="B331" s="129"/>
    </row>
    <row r="332" spans="2:2" ht="60" customHeight="1">
      <c r="B332" s="130"/>
    </row>
    <row r="333" spans="2:2" ht="60" customHeight="1">
      <c r="B333" s="131"/>
    </row>
    <row r="334" spans="2:2" ht="60" customHeight="1">
      <c r="B334" s="127"/>
    </row>
    <row r="335" spans="2:2" ht="60" customHeight="1">
      <c r="B335" s="128"/>
    </row>
    <row r="336" spans="2:2" ht="60" customHeight="1">
      <c r="B336" s="129"/>
    </row>
    <row r="337" spans="2:2" ht="60" customHeight="1">
      <c r="B337" s="129"/>
    </row>
    <row r="338" spans="2:2" ht="60" customHeight="1">
      <c r="B338" s="130"/>
    </row>
    <row r="339" spans="2:2" ht="60" customHeight="1">
      <c r="B339" s="131"/>
    </row>
    <row r="340" spans="2:2" ht="60" customHeight="1">
      <c r="B340" s="127"/>
    </row>
    <row r="341" spans="2:2" ht="60" customHeight="1">
      <c r="B341" s="128"/>
    </row>
    <row r="342" spans="2:2" ht="60" customHeight="1">
      <c r="B342" s="129"/>
    </row>
    <row r="343" spans="2:2" ht="60" customHeight="1">
      <c r="B343" s="129"/>
    </row>
    <row r="344" spans="2:2" ht="60" customHeight="1">
      <c r="B344" s="130"/>
    </row>
    <row r="345" spans="2:2" ht="60" customHeight="1">
      <c r="B345" s="131"/>
    </row>
    <row r="346" spans="2:2" ht="60" customHeight="1">
      <c r="B346" s="127"/>
    </row>
    <row r="347" spans="2:2" ht="60" customHeight="1">
      <c r="B347" s="128"/>
    </row>
    <row r="348" spans="2:2" ht="60" customHeight="1">
      <c r="B348" s="129"/>
    </row>
    <row r="349" spans="2:2" ht="60" customHeight="1">
      <c r="B349" s="129"/>
    </row>
    <row r="350" spans="2:2" ht="60" customHeight="1">
      <c r="B350" s="130"/>
    </row>
    <row r="351" spans="2:2" ht="60" customHeight="1">
      <c r="B351" s="131"/>
    </row>
    <row r="352" spans="2:2" ht="60" customHeight="1">
      <c r="B352" s="127"/>
    </row>
    <row r="353" spans="2:2" ht="60" customHeight="1">
      <c r="B353" s="128"/>
    </row>
    <row r="354" spans="2:2" ht="60" customHeight="1">
      <c r="B354" s="129"/>
    </row>
    <row r="355" spans="2:2" ht="60" customHeight="1">
      <c r="B355" s="129"/>
    </row>
    <row r="356" spans="2:2" ht="60" customHeight="1">
      <c r="B356" s="130"/>
    </row>
    <row r="357" spans="2:2" ht="60" customHeight="1">
      <c r="B357" s="131"/>
    </row>
    <row r="358" spans="2:2" ht="60" customHeight="1">
      <c r="B358" s="127"/>
    </row>
    <row r="359" spans="2:2" ht="60" customHeight="1">
      <c r="B359" s="128"/>
    </row>
    <row r="360" spans="2:2" ht="60" customHeight="1">
      <c r="B360" s="129"/>
    </row>
    <row r="361" spans="2:2" ht="60" customHeight="1">
      <c r="B361" s="129"/>
    </row>
    <row r="362" spans="2:2" ht="60" customHeight="1">
      <c r="B362" s="130"/>
    </row>
    <row r="363" spans="2:2" ht="60" customHeight="1">
      <c r="B363" s="131"/>
    </row>
    <row r="364" spans="2:2" ht="60" customHeight="1">
      <c r="B364" s="127"/>
    </row>
    <row r="365" spans="2:2" ht="60" customHeight="1">
      <c r="B365" s="128"/>
    </row>
    <row r="366" spans="2:2" ht="60" customHeight="1">
      <c r="B366" s="129"/>
    </row>
    <row r="367" spans="2:2" ht="60" customHeight="1">
      <c r="B367" s="129"/>
    </row>
    <row r="368" spans="2:2" ht="60" customHeight="1">
      <c r="B368" s="130"/>
    </row>
    <row r="369" spans="2:2" ht="60" customHeight="1">
      <c r="B369" s="131"/>
    </row>
    <row r="370" spans="2:2" ht="60" customHeight="1">
      <c r="B370" s="127"/>
    </row>
    <row r="371" spans="2:2" ht="60" customHeight="1">
      <c r="B371" s="128"/>
    </row>
    <row r="372" spans="2:2" ht="60" customHeight="1">
      <c r="B372" s="129"/>
    </row>
    <row r="373" spans="2:2" ht="60" customHeight="1">
      <c r="B373" s="129"/>
    </row>
    <row r="374" spans="2:2" ht="60" customHeight="1">
      <c r="B374" s="130"/>
    </row>
    <row r="375" spans="2:2" ht="60" customHeight="1">
      <c r="B375" s="131"/>
    </row>
    <row r="376" spans="2:2" ht="60" customHeight="1">
      <c r="B376" s="127"/>
    </row>
    <row r="377" spans="2:2" ht="60" customHeight="1">
      <c r="B377" s="128"/>
    </row>
    <row r="378" spans="2:2" ht="60" customHeight="1">
      <c r="B378" s="129"/>
    </row>
    <row r="379" spans="2:2" ht="60" customHeight="1">
      <c r="B379" s="129"/>
    </row>
    <row r="380" spans="2:2" ht="60" customHeight="1">
      <c r="B380" s="130"/>
    </row>
    <row r="381" spans="2:2" ht="60" customHeight="1">
      <c r="B381" s="131"/>
    </row>
    <row r="382" spans="2:2" ht="60" customHeight="1">
      <c r="B382" s="127"/>
    </row>
    <row r="383" spans="2:2" ht="60" customHeight="1">
      <c r="B383" s="128"/>
    </row>
    <row r="384" spans="2:2" ht="60" customHeight="1">
      <c r="B384" s="129"/>
    </row>
    <row r="385" spans="2:2" ht="60" customHeight="1">
      <c r="B385" s="129"/>
    </row>
    <row r="386" spans="2:2" ht="60" customHeight="1">
      <c r="B386" s="130"/>
    </row>
    <row r="387" spans="2:2" ht="60" customHeight="1">
      <c r="B387" s="131"/>
    </row>
    <row r="388" spans="2:2" ht="60" customHeight="1">
      <c r="B388" s="127"/>
    </row>
    <row r="389" spans="2:2" ht="60" customHeight="1">
      <c r="B389" s="128"/>
    </row>
    <row r="390" spans="2:2" ht="60" customHeight="1">
      <c r="B390" s="129"/>
    </row>
    <row r="391" spans="2:2" ht="60" customHeight="1">
      <c r="B391" s="129"/>
    </row>
    <row r="392" spans="2:2" ht="60" customHeight="1">
      <c r="B392" s="130"/>
    </row>
    <row r="393" spans="2:2" ht="60" customHeight="1">
      <c r="B393" s="131"/>
    </row>
    <row r="394" spans="2:2" ht="60" customHeight="1">
      <c r="B394" s="127"/>
    </row>
    <row r="395" spans="2:2" ht="60" customHeight="1">
      <c r="B395" s="128"/>
    </row>
    <row r="396" spans="2:2" ht="60" customHeight="1">
      <c r="B396" s="129"/>
    </row>
    <row r="397" spans="2:2" ht="60" customHeight="1">
      <c r="B397" s="129"/>
    </row>
    <row r="398" spans="2:2" ht="60" customHeight="1">
      <c r="B398" s="130"/>
    </row>
    <row r="399" spans="2:2" ht="60" customHeight="1">
      <c r="B399" s="131"/>
    </row>
    <row r="400" spans="2:2" ht="60" customHeight="1">
      <c r="B400" s="127"/>
    </row>
    <row r="401" spans="2:2" ht="60" customHeight="1">
      <c r="B401" s="128"/>
    </row>
    <row r="402" spans="2:2" ht="60" customHeight="1">
      <c r="B402" s="129"/>
    </row>
    <row r="403" spans="2:2" ht="60" customHeight="1">
      <c r="B403" s="129"/>
    </row>
    <row r="404" spans="2:2" ht="60" customHeight="1">
      <c r="B404" s="130"/>
    </row>
    <row r="405" spans="2:2" ht="60" customHeight="1">
      <c r="B405" s="131"/>
    </row>
    <row r="406" spans="2:2" ht="60" customHeight="1">
      <c r="B406" s="127"/>
    </row>
    <row r="407" spans="2:2" ht="60" customHeight="1">
      <c r="B407" s="128"/>
    </row>
    <row r="408" spans="2:2" ht="60" customHeight="1">
      <c r="B408" s="129"/>
    </row>
    <row r="409" spans="2:2" ht="60" customHeight="1">
      <c r="B409" s="129"/>
    </row>
    <row r="410" spans="2:2" ht="60" customHeight="1">
      <c r="B410" s="130"/>
    </row>
    <row r="411" spans="2:2" ht="60" customHeight="1">
      <c r="B411" s="131"/>
    </row>
    <row r="412" spans="2:2" ht="60" customHeight="1">
      <c r="B412" s="127"/>
    </row>
    <row r="413" spans="2:2" ht="60" customHeight="1">
      <c r="B413" s="128"/>
    </row>
    <row r="414" spans="2:2" ht="60" customHeight="1">
      <c r="B414" s="129"/>
    </row>
    <row r="415" spans="2:2" ht="60" customHeight="1">
      <c r="B415" s="129"/>
    </row>
    <row r="416" spans="2:2" ht="60" customHeight="1">
      <c r="B416" s="130"/>
    </row>
    <row r="417" spans="2:2" ht="60" customHeight="1">
      <c r="B417" s="131"/>
    </row>
    <row r="418" spans="2:2" ht="60" customHeight="1">
      <c r="B418" s="127"/>
    </row>
    <row r="419" spans="2:2" ht="60" customHeight="1">
      <c r="B419" s="128"/>
    </row>
    <row r="420" spans="2:2" ht="60" customHeight="1">
      <c r="B420" s="129"/>
    </row>
    <row r="421" spans="2:2" ht="60" customHeight="1">
      <c r="B421" s="129"/>
    </row>
    <row r="422" spans="2:2" ht="60" customHeight="1">
      <c r="B422" s="130"/>
    </row>
    <row r="423" spans="2:2" ht="60" customHeight="1">
      <c r="B423" s="131"/>
    </row>
    <row r="424" spans="2:2" ht="60" customHeight="1">
      <c r="B424" s="127"/>
    </row>
    <row r="425" spans="2:2" ht="60" customHeight="1">
      <c r="B425" s="128"/>
    </row>
    <row r="426" spans="2:2" ht="60" customHeight="1">
      <c r="B426" s="129"/>
    </row>
    <row r="427" spans="2:2" ht="60" customHeight="1">
      <c r="B427" s="129"/>
    </row>
    <row r="428" spans="2:2" ht="60" customHeight="1">
      <c r="B428" s="130"/>
    </row>
    <row r="429" spans="2:2" ht="60" customHeight="1">
      <c r="B429" s="131"/>
    </row>
    <row r="430" spans="2:2" ht="60" customHeight="1">
      <c r="B430" s="127"/>
    </row>
    <row r="431" spans="2:2" ht="60" customHeight="1">
      <c r="B431" s="128"/>
    </row>
    <row r="432" spans="2:2" ht="60" customHeight="1">
      <c r="B432" s="129"/>
    </row>
    <row r="433" spans="2:2" ht="60" customHeight="1">
      <c r="B433" s="129"/>
    </row>
    <row r="434" spans="2:2" ht="60" customHeight="1">
      <c r="B434" s="130"/>
    </row>
    <row r="435" spans="2:2" ht="60" customHeight="1">
      <c r="B435" s="131"/>
    </row>
    <row r="436" spans="2:2" ht="60" customHeight="1">
      <c r="B436" s="127"/>
    </row>
    <row r="437" spans="2:2" ht="60" customHeight="1">
      <c r="B437" s="128"/>
    </row>
    <row r="438" spans="2:2" ht="60" customHeight="1">
      <c r="B438" s="129"/>
    </row>
    <row r="439" spans="2:2" ht="60" customHeight="1">
      <c r="B439" s="129"/>
    </row>
    <row r="440" spans="2:2" ht="60" customHeight="1">
      <c r="B440" s="130"/>
    </row>
    <row r="441" spans="2:2" ht="60" customHeight="1">
      <c r="B441" s="131"/>
    </row>
    <row r="442" spans="2:2" ht="60" customHeight="1">
      <c r="B442" s="127"/>
    </row>
    <row r="443" spans="2:2" ht="60" customHeight="1">
      <c r="B443" s="128"/>
    </row>
    <row r="444" spans="2:2" ht="60" customHeight="1">
      <c r="B444" s="129"/>
    </row>
    <row r="445" spans="2:2" ht="60" customHeight="1">
      <c r="B445" s="129"/>
    </row>
    <row r="446" spans="2:2" ht="60" customHeight="1">
      <c r="B446" s="130"/>
    </row>
    <row r="447" spans="2:2" ht="60" customHeight="1">
      <c r="B447" s="131"/>
    </row>
    <row r="448" spans="2:2" ht="60" customHeight="1">
      <c r="B448" s="127"/>
    </row>
    <row r="449" spans="2:2" ht="60" customHeight="1">
      <c r="B449" s="128"/>
    </row>
    <row r="450" spans="2:2" ht="60" customHeight="1">
      <c r="B450" s="129"/>
    </row>
    <row r="451" spans="2:2" ht="60" customHeight="1">
      <c r="B451" s="129"/>
    </row>
    <row r="452" spans="2:2" ht="60" customHeight="1">
      <c r="B452" s="130"/>
    </row>
    <row r="453" spans="2:2" ht="60" customHeight="1">
      <c r="B453" s="131"/>
    </row>
    <row r="454" spans="2:2" ht="60" customHeight="1">
      <c r="B454" s="127"/>
    </row>
    <row r="455" spans="2:2" ht="60" customHeight="1">
      <c r="B455" s="128"/>
    </row>
    <row r="456" spans="2:2" ht="60" customHeight="1">
      <c r="B456" s="129"/>
    </row>
    <row r="457" spans="2:2" ht="60" customHeight="1">
      <c r="B457" s="129"/>
    </row>
    <row r="458" spans="2:2" ht="60" customHeight="1">
      <c r="B458" s="130"/>
    </row>
    <row r="459" spans="2:2" ht="60" customHeight="1">
      <c r="B459" s="131"/>
    </row>
    <row r="460" spans="2:2" ht="60" customHeight="1">
      <c r="B460" s="127"/>
    </row>
    <row r="461" spans="2:2" ht="60" customHeight="1">
      <c r="B461" s="128"/>
    </row>
    <row r="462" spans="2:2" ht="60" customHeight="1">
      <c r="B462" s="129"/>
    </row>
    <row r="463" spans="2:2" ht="60" customHeight="1">
      <c r="B463" s="129"/>
    </row>
    <row r="464" spans="2:2" ht="60" customHeight="1">
      <c r="B464" s="130"/>
    </row>
    <row r="465" spans="2:2" ht="60" customHeight="1">
      <c r="B465" s="131"/>
    </row>
    <row r="466" spans="2:2" ht="60" customHeight="1">
      <c r="B466" s="127"/>
    </row>
    <row r="467" spans="2:2" ht="60" customHeight="1">
      <c r="B467" s="128"/>
    </row>
    <row r="468" spans="2:2" ht="60" customHeight="1">
      <c r="B468" s="129"/>
    </row>
    <row r="469" spans="2:2" ht="60" customHeight="1">
      <c r="B469" s="129"/>
    </row>
    <row r="470" spans="2:2" ht="60" customHeight="1">
      <c r="B470" s="130"/>
    </row>
    <row r="471" spans="2:2" ht="60" customHeight="1">
      <c r="B471" s="131"/>
    </row>
    <row r="472" spans="2:2" ht="60" customHeight="1">
      <c r="B472" s="127"/>
    </row>
    <row r="473" spans="2:2" ht="60" customHeight="1">
      <c r="B473" s="128"/>
    </row>
    <row r="474" spans="2:2" ht="60" customHeight="1">
      <c r="B474" s="129"/>
    </row>
    <row r="475" spans="2:2" ht="60" customHeight="1">
      <c r="B475" s="129"/>
    </row>
    <row r="476" spans="2:2" ht="60" customHeight="1">
      <c r="B476" s="130"/>
    </row>
    <row r="477" spans="2:2" ht="60" customHeight="1">
      <c r="B477" s="131"/>
    </row>
    <row r="478" spans="2:2" ht="60" customHeight="1">
      <c r="B478" s="127"/>
    </row>
    <row r="479" spans="2:2" ht="60" customHeight="1">
      <c r="B479" s="128"/>
    </row>
    <row r="480" spans="2:2" ht="60" customHeight="1">
      <c r="B480" s="129"/>
    </row>
    <row r="481" spans="2:2" ht="60" customHeight="1">
      <c r="B481" s="129"/>
    </row>
    <row r="482" spans="2:2" ht="60" customHeight="1">
      <c r="B482" s="130"/>
    </row>
    <row r="483" spans="2:2" ht="60" customHeight="1">
      <c r="B483" s="131"/>
    </row>
    <row r="484" spans="2:2" ht="60" customHeight="1">
      <c r="B484" s="127"/>
    </row>
    <row r="485" spans="2:2" ht="60" customHeight="1">
      <c r="B485" s="128"/>
    </row>
    <row r="486" spans="2:2" ht="60" customHeight="1">
      <c r="B486" s="129"/>
    </row>
    <row r="487" spans="2:2" ht="60" customHeight="1">
      <c r="B487" s="129"/>
    </row>
    <row r="488" spans="2:2" ht="60" customHeight="1">
      <c r="B488" s="130"/>
    </row>
    <row r="489" spans="2:2" ht="60" customHeight="1">
      <c r="B489" s="131"/>
    </row>
    <row r="490" spans="2:2" ht="60" customHeight="1">
      <c r="B490" s="127"/>
    </row>
    <row r="491" spans="2:2" ht="60" customHeight="1">
      <c r="B491" s="128"/>
    </row>
    <row r="492" spans="2:2" ht="60" customHeight="1">
      <c r="B492" s="129"/>
    </row>
    <row r="493" spans="2:2" ht="60" customHeight="1">
      <c r="B493" s="129"/>
    </row>
    <row r="494" spans="2:2" ht="60" customHeight="1">
      <c r="B494" s="130"/>
    </row>
    <row r="495" spans="2:2" ht="60" customHeight="1">
      <c r="B495" s="131"/>
    </row>
    <row r="496" spans="2:2" ht="60" customHeight="1">
      <c r="B496" s="127"/>
    </row>
    <row r="497" spans="2:2" ht="60" customHeight="1">
      <c r="B497" s="128"/>
    </row>
    <row r="498" spans="2:2" ht="60" customHeight="1">
      <c r="B498" s="129"/>
    </row>
    <row r="499" spans="2:2" ht="60" customHeight="1">
      <c r="B499" s="129"/>
    </row>
    <row r="500" spans="2:2" ht="60" customHeight="1">
      <c r="B500" s="130"/>
    </row>
    <row r="501" spans="2:2" ht="60" customHeight="1">
      <c r="B501" s="131"/>
    </row>
    <row r="502" spans="2:2" ht="60" customHeight="1">
      <c r="B502" s="127"/>
    </row>
    <row r="503" spans="2:2" ht="60" customHeight="1">
      <c r="B503" s="128"/>
    </row>
    <row r="504" spans="2:2" ht="60" customHeight="1">
      <c r="B504" s="129"/>
    </row>
    <row r="505" spans="2:2" ht="60" customHeight="1">
      <c r="B505" s="129"/>
    </row>
    <row r="506" spans="2:2" ht="60" customHeight="1">
      <c r="B506" s="130"/>
    </row>
    <row r="507" spans="2:2" ht="60" customHeight="1">
      <c r="B507" s="131"/>
    </row>
    <row r="508" spans="2:2" ht="60" customHeight="1">
      <c r="B508" s="127"/>
    </row>
    <row r="509" spans="2:2" ht="60" customHeight="1">
      <c r="B509" s="128"/>
    </row>
    <row r="510" spans="2:2" ht="60" customHeight="1">
      <c r="B510" s="129"/>
    </row>
    <row r="511" spans="2:2" ht="60" customHeight="1">
      <c r="B511" s="129"/>
    </row>
    <row r="512" spans="2:2" ht="60" customHeight="1">
      <c r="B512" s="130"/>
    </row>
    <row r="513" spans="2:2" ht="60" customHeight="1">
      <c r="B513" s="131"/>
    </row>
    <row r="514" spans="2:2" ht="60" customHeight="1">
      <c r="B514" s="127"/>
    </row>
    <row r="515" spans="2:2" ht="60" customHeight="1">
      <c r="B515" s="128"/>
    </row>
    <row r="516" spans="2:2" ht="60" customHeight="1">
      <c r="B516" s="129"/>
    </row>
    <row r="517" spans="2:2" ht="60" customHeight="1">
      <c r="B517" s="129"/>
    </row>
    <row r="518" spans="2:2" ht="60" customHeight="1">
      <c r="B518" s="130"/>
    </row>
    <row r="519" spans="2:2" ht="60" customHeight="1">
      <c r="B519" s="131"/>
    </row>
    <row r="520" spans="2:2" ht="60" customHeight="1">
      <c r="B520" s="127"/>
    </row>
    <row r="521" spans="2:2" ht="60" customHeight="1">
      <c r="B521" s="128"/>
    </row>
    <row r="522" spans="2:2" ht="60" customHeight="1">
      <c r="B522" s="129"/>
    </row>
    <row r="523" spans="2:2" ht="60" customHeight="1">
      <c r="B523" s="129"/>
    </row>
    <row r="524" spans="2:2" ht="60" customHeight="1">
      <c r="B524" s="130"/>
    </row>
    <row r="525" spans="2:2" ht="60" customHeight="1">
      <c r="B525" s="131"/>
    </row>
    <row r="526" spans="2:2" ht="60" customHeight="1">
      <c r="B526" s="127"/>
    </row>
    <row r="527" spans="2:2" ht="60" customHeight="1">
      <c r="B527" s="128"/>
    </row>
    <row r="528" spans="2:2" ht="60" customHeight="1">
      <c r="B528" s="129"/>
    </row>
    <row r="529" spans="2:2" ht="60" customHeight="1">
      <c r="B529" s="129"/>
    </row>
    <row r="530" spans="2:2" ht="60" customHeight="1">
      <c r="B530" s="130"/>
    </row>
    <row r="531" spans="2:2" ht="60" customHeight="1">
      <c r="B531" s="131"/>
    </row>
    <row r="532" spans="2:2" ht="60" customHeight="1">
      <c r="B532" s="127"/>
    </row>
    <row r="533" spans="2:2" ht="60" customHeight="1">
      <c r="B533" s="128"/>
    </row>
    <row r="534" spans="2:2" ht="60" customHeight="1">
      <c r="B534" s="129"/>
    </row>
    <row r="535" spans="2:2" ht="60" customHeight="1">
      <c r="B535" s="129"/>
    </row>
    <row r="536" spans="2:2" ht="60" customHeight="1">
      <c r="B536" s="130"/>
    </row>
    <row r="537" spans="2:2" ht="60" customHeight="1">
      <c r="B537" s="131"/>
    </row>
    <row r="538" spans="2:2" ht="60" customHeight="1">
      <c r="B538" s="127"/>
    </row>
    <row r="539" spans="2:2" ht="60" customHeight="1">
      <c r="B539" s="128"/>
    </row>
    <row r="540" spans="2:2" ht="60" customHeight="1">
      <c r="B540" s="129"/>
    </row>
    <row r="541" spans="2:2" ht="60" customHeight="1">
      <c r="B541" s="129"/>
    </row>
    <row r="542" spans="2:2" ht="60" customHeight="1">
      <c r="B542" s="130"/>
    </row>
    <row r="543" spans="2:2" ht="60" customHeight="1">
      <c r="B543" s="131"/>
    </row>
    <row r="544" spans="2:2" ht="60" customHeight="1">
      <c r="B544" s="127"/>
    </row>
    <row r="545" spans="2:2" ht="60" customHeight="1">
      <c r="B545" s="128"/>
    </row>
    <row r="546" spans="2:2" ht="60" customHeight="1">
      <c r="B546" s="129"/>
    </row>
    <row r="547" spans="2:2" ht="60" customHeight="1">
      <c r="B547" s="129"/>
    </row>
    <row r="548" spans="2:2" ht="60" customHeight="1">
      <c r="B548" s="130"/>
    </row>
    <row r="549" spans="2:2" ht="60" customHeight="1">
      <c r="B549" s="131"/>
    </row>
    <row r="550" spans="2:2" ht="60" customHeight="1">
      <c r="B550" s="127"/>
    </row>
    <row r="551" spans="2:2" ht="60" customHeight="1">
      <c r="B551" s="128"/>
    </row>
    <row r="552" spans="2:2" ht="60" customHeight="1">
      <c r="B552" s="129"/>
    </row>
    <row r="553" spans="2:2" ht="60" customHeight="1">
      <c r="B553" s="129"/>
    </row>
    <row r="554" spans="2:2" ht="60" customHeight="1">
      <c r="B554" s="130"/>
    </row>
    <row r="555" spans="2:2" ht="60" customHeight="1">
      <c r="B555" s="131"/>
    </row>
    <row r="556" spans="2:2" ht="60" customHeight="1">
      <c r="B556" s="127"/>
    </row>
    <row r="557" spans="2:2" ht="60" customHeight="1">
      <c r="B557" s="128"/>
    </row>
    <row r="558" spans="2:2" ht="60" customHeight="1">
      <c r="B558" s="129"/>
    </row>
    <row r="559" spans="2:2" ht="60" customHeight="1">
      <c r="B559" s="129"/>
    </row>
    <row r="560" spans="2:2" ht="60" customHeight="1">
      <c r="B560" s="130"/>
    </row>
    <row r="561" spans="2:2" ht="60" customHeight="1">
      <c r="B561" s="131"/>
    </row>
    <row r="562" spans="2:2" ht="60" customHeight="1">
      <c r="B562" s="127"/>
    </row>
    <row r="563" spans="2:2" ht="60" customHeight="1">
      <c r="B563" s="128"/>
    </row>
    <row r="564" spans="2:2" ht="60" customHeight="1">
      <c r="B564" s="129"/>
    </row>
    <row r="565" spans="2:2" ht="60" customHeight="1">
      <c r="B565" s="129"/>
    </row>
    <row r="566" spans="2:2" ht="60" customHeight="1">
      <c r="B566" s="130"/>
    </row>
    <row r="567" spans="2:2" ht="60" customHeight="1">
      <c r="B567" s="131"/>
    </row>
    <row r="568" spans="2:2" ht="60" customHeight="1">
      <c r="B568" s="127"/>
    </row>
    <row r="569" spans="2:2" ht="60" customHeight="1">
      <c r="B569" s="128"/>
    </row>
    <row r="570" spans="2:2" ht="60" customHeight="1">
      <c r="B570" s="129"/>
    </row>
    <row r="571" spans="2:2" ht="60" customHeight="1">
      <c r="B571" s="129"/>
    </row>
    <row r="572" spans="2:2" ht="60" customHeight="1">
      <c r="B572" s="130"/>
    </row>
    <row r="573" spans="2:2" ht="60" customHeight="1">
      <c r="B573" s="131"/>
    </row>
    <row r="574" spans="2:2" ht="60" customHeight="1">
      <c r="B574" s="127"/>
    </row>
    <row r="575" spans="2:2" ht="60" customHeight="1">
      <c r="B575" s="128"/>
    </row>
    <row r="576" spans="2:2" ht="60" customHeight="1">
      <c r="B576" s="129"/>
    </row>
    <row r="577" spans="2:2" ht="60" customHeight="1">
      <c r="B577" s="129"/>
    </row>
    <row r="578" spans="2:2" ht="60" customHeight="1">
      <c r="B578" s="130"/>
    </row>
    <row r="579" spans="2:2" ht="60" customHeight="1">
      <c r="B579" s="131"/>
    </row>
    <row r="580" spans="2:2" ht="60" customHeight="1">
      <c r="B580" s="127"/>
    </row>
    <row r="581" spans="2:2" ht="60" customHeight="1">
      <c r="B581" s="128"/>
    </row>
    <row r="582" spans="2:2" ht="60" customHeight="1">
      <c r="B582" s="129"/>
    </row>
    <row r="583" spans="2:2" ht="60" customHeight="1">
      <c r="B583" s="129"/>
    </row>
    <row r="584" spans="2:2" ht="60" customHeight="1">
      <c r="B584" s="130"/>
    </row>
    <row r="585" spans="2:2" ht="60" customHeight="1">
      <c r="B585" s="131"/>
    </row>
    <row r="586" spans="2:2" ht="60" customHeight="1">
      <c r="B586" s="127"/>
    </row>
    <row r="587" spans="2:2" ht="60" customHeight="1">
      <c r="B587" s="128"/>
    </row>
    <row r="588" spans="2:2" ht="60" customHeight="1">
      <c r="B588" s="129"/>
    </row>
    <row r="589" spans="2:2" ht="60" customHeight="1">
      <c r="B589" s="129"/>
    </row>
    <row r="590" spans="2:2" ht="60" customHeight="1">
      <c r="B590" s="130"/>
    </row>
    <row r="591" spans="2:2" ht="60" customHeight="1">
      <c r="B591" s="131"/>
    </row>
    <row r="592" spans="2:2" ht="60" customHeight="1">
      <c r="B592" s="127"/>
    </row>
    <row r="593" spans="2:2" ht="60" customHeight="1">
      <c r="B593" s="128"/>
    </row>
    <row r="594" spans="2:2" ht="60" customHeight="1">
      <c r="B594" s="129"/>
    </row>
    <row r="595" spans="2:2" ht="60" customHeight="1">
      <c r="B595" s="129"/>
    </row>
    <row r="596" spans="2:2" ht="60" customHeight="1">
      <c r="B596" s="130"/>
    </row>
    <row r="597" spans="2:2" ht="60" customHeight="1">
      <c r="B597" s="131"/>
    </row>
    <row r="598" spans="2:2" ht="60" customHeight="1">
      <c r="B598" s="127"/>
    </row>
    <row r="599" spans="2:2" ht="60" customHeight="1">
      <c r="B599" s="128"/>
    </row>
    <row r="600" spans="2:2" ht="60" customHeight="1">
      <c r="B600" s="129"/>
    </row>
    <row r="601" spans="2:2" ht="60" customHeight="1">
      <c r="B601" s="129"/>
    </row>
    <row r="602" spans="2:2" ht="60" customHeight="1">
      <c r="B602" s="130"/>
    </row>
    <row r="603" spans="2:2" ht="60" customHeight="1">
      <c r="B603" s="131"/>
    </row>
    <row r="604" spans="2:2" ht="60" customHeight="1">
      <c r="B604" s="127"/>
    </row>
    <row r="605" spans="2:2" ht="60" customHeight="1">
      <c r="B605" s="128"/>
    </row>
    <row r="606" spans="2:2" ht="60" customHeight="1">
      <c r="B606" s="129"/>
    </row>
    <row r="607" spans="2:2" ht="60" customHeight="1">
      <c r="B607" s="129"/>
    </row>
    <row r="608" spans="2:2" ht="60" customHeight="1">
      <c r="B608" s="130"/>
    </row>
    <row r="609" spans="2:2" ht="60" customHeight="1">
      <c r="B609" s="131"/>
    </row>
    <row r="610" spans="2:2" ht="60" customHeight="1">
      <c r="B610" s="127"/>
    </row>
    <row r="611" spans="2:2" ht="60" customHeight="1">
      <c r="B611" s="128"/>
    </row>
    <row r="612" spans="2:2" ht="60" customHeight="1">
      <c r="B612" s="129"/>
    </row>
    <row r="613" spans="2:2" ht="60" customHeight="1">
      <c r="B613" s="129"/>
    </row>
    <row r="614" spans="2:2" ht="60" customHeight="1">
      <c r="B614" s="130"/>
    </row>
    <row r="615" spans="2:2" ht="60" customHeight="1">
      <c r="B615" s="131"/>
    </row>
    <row r="616" spans="2:2" ht="60" customHeight="1">
      <c r="B616" s="127"/>
    </row>
    <row r="617" spans="2:2" ht="60" customHeight="1">
      <c r="B617" s="128"/>
    </row>
    <row r="618" spans="2:2" ht="60" customHeight="1">
      <c r="B618" s="129"/>
    </row>
    <row r="619" spans="2:2" ht="60" customHeight="1">
      <c r="B619" s="129"/>
    </row>
    <row r="620" spans="2:2" ht="60" customHeight="1">
      <c r="B620" s="130"/>
    </row>
    <row r="621" spans="2:2" ht="60" customHeight="1">
      <c r="B621" s="131"/>
    </row>
    <row r="622" spans="2:2" ht="60" customHeight="1">
      <c r="B622" s="127"/>
    </row>
    <row r="623" spans="2:2" ht="60" customHeight="1">
      <c r="B623" s="128"/>
    </row>
    <row r="624" spans="2:2" ht="60" customHeight="1">
      <c r="B624" s="129"/>
    </row>
    <row r="625" spans="2:2" ht="60" customHeight="1">
      <c r="B625" s="129"/>
    </row>
    <row r="626" spans="2:2" ht="60" customHeight="1">
      <c r="B626" s="130"/>
    </row>
    <row r="627" spans="2:2" ht="60" customHeight="1">
      <c r="B627" s="131"/>
    </row>
    <row r="628" spans="2:2" ht="60" customHeight="1">
      <c r="B628" s="127"/>
    </row>
    <row r="629" spans="2:2" ht="60" customHeight="1">
      <c r="B629" s="128"/>
    </row>
    <row r="630" spans="2:2" ht="60" customHeight="1">
      <c r="B630" s="129"/>
    </row>
    <row r="631" spans="2:2" ht="60" customHeight="1">
      <c r="B631" s="129"/>
    </row>
    <row r="632" spans="2:2" ht="60" customHeight="1">
      <c r="B632" s="130"/>
    </row>
    <row r="633" spans="2:2" ht="60" customHeight="1">
      <c r="B633" s="131"/>
    </row>
    <row r="634" spans="2:2" ht="60" customHeight="1">
      <c r="B634" s="127"/>
    </row>
    <row r="635" spans="2:2" ht="60" customHeight="1">
      <c r="B635" s="128"/>
    </row>
    <row r="636" spans="2:2" ht="60" customHeight="1">
      <c r="B636" s="129"/>
    </row>
    <row r="637" spans="2:2" ht="60" customHeight="1">
      <c r="B637" s="129"/>
    </row>
    <row r="638" spans="2:2" ht="60" customHeight="1">
      <c r="B638" s="130"/>
    </row>
    <row r="639" spans="2:2" ht="60" customHeight="1">
      <c r="B639" s="131"/>
    </row>
    <row r="640" spans="2:2" ht="60" customHeight="1">
      <c r="B640" s="127"/>
    </row>
    <row r="641" spans="2:2" ht="60" customHeight="1">
      <c r="B641" s="128"/>
    </row>
    <row r="642" spans="2:2" ht="60" customHeight="1">
      <c r="B642" s="129"/>
    </row>
    <row r="643" spans="2:2" ht="60" customHeight="1">
      <c r="B643" s="129"/>
    </row>
    <row r="644" spans="2:2" ht="60" customHeight="1">
      <c r="B644" s="130"/>
    </row>
    <row r="645" spans="2:2" ht="60" customHeight="1">
      <c r="B645" s="131"/>
    </row>
    <row r="646" spans="2:2" ht="60" customHeight="1">
      <c r="B646" s="127"/>
    </row>
    <row r="647" spans="2:2" ht="60" customHeight="1">
      <c r="B647" s="128"/>
    </row>
    <row r="648" spans="2:2" ht="60" customHeight="1">
      <c r="B648" s="129"/>
    </row>
    <row r="649" spans="2:2" ht="60" customHeight="1">
      <c r="B649" s="129"/>
    </row>
    <row r="650" spans="2:2" ht="60" customHeight="1">
      <c r="B650" s="130"/>
    </row>
    <row r="651" spans="2:2" ht="60" customHeight="1">
      <c r="B651" s="131"/>
    </row>
    <row r="652" spans="2:2" ht="60" customHeight="1">
      <c r="B652" s="127"/>
    </row>
    <row r="653" spans="2:2" ht="60" customHeight="1">
      <c r="B653" s="128"/>
    </row>
    <row r="654" spans="2:2" ht="60" customHeight="1">
      <c r="B654" s="129"/>
    </row>
    <row r="655" spans="2:2" ht="60" customHeight="1">
      <c r="B655" s="129"/>
    </row>
    <row r="656" spans="2:2" ht="60" customHeight="1">
      <c r="B656" s="130"/>
    </row>
    <row r="657" spans="2:2" ht="60" customHeight="1">
      <c r="B657" s="131"/>
    </row>
    <row r="658" spans="2:2" ht="60" customHeight="1">
      <c r="B658" s="127"/>
    </row>
    <row r="659" spans="2:2" ht="60" customHeight="1">
      <c r="B659" s="128"/>
    </row>
    <row r="660" spans="2:2" ht="60" customHeight="1">
      <c r="B660" s="129"/>
    </row>
    <row r="661" spans="2:2" ht="60" customHeight="1">
      <c r="B661" s="129"/>
    </row>
    <row r="662" spans="2:2" ht="60" customHeight="1">
      <c r="B662" s="130"/>
    </row>
    <row r="663" spans="2:2" ht="60" customHeight="1">
      <c r="B663" s="131"/>
    </row>
    <row r="664" spans="2:2" ht="60" customHeight="1">
      <c r="B664" s="127"/>
    </row>
    <row r="665" spans="2:2" ht="60" customHeight="1">
      <c r="B665" s="128"/>
    </row>
    <row r="666" spans="2:2" ht="60" customHeight="1">
      <c r="B666" s="129"/>
    </row>
    <row r="667" spans="2:2" ht="60" customHeight="1">
      <c r="B667" s="129"/>
    </row>
    <row r="668" spans="2:2" ht="60" customHeight="1">
      <c r="B668" s="130"/>
    </row>
    <row r="669" spans="2:2" ht="60" customHeight="1">
      <c r="B669" s="131"/>
    </row>
    <row r="670" spans="2:2" ht="60" customHeight="1">
      <c r="B670" s="127"/>
    </row>
    <row r="671" spans="2:2" ht="60" customHeight="1">
      <c r="B671" s="128"/>
    </row>
    <row r="672" spans="2:2" ht="60" customHeight="1">
      <c r="B672" s="129"/>
    </row>
    <row r="673" spans="2:2" ht="60" customHeight="1">
      <c r="B673" s="129"/>
    </row>
    <row r="674" spans="2:2" ht="60" customHeight="1">
      <c r="B674" s="130"/>
    </row>
    <row r="675" spans="2:2" ht="60" customHeight="1">
      <c r="B675" s="131"/>
    </row>
    <row r="676" spans="2:2" ht="60" customHeight="1">
      <c r="B676" s="127"/>
    </row>
    <row r="677" spans="2:2" ht="60" customHeight="1">
      <c r="B677" s="128"/>
    </row>
    <row r="678" spans="2:2" ht="60" customHeight="1">
      <c r="B678" s="129"/>
    </row>
    <row r="679" spans="2:2" ht="60" customHeight="1">
      <c r="B679" s="129"/>
    </row>
    <row r="680" spans="2:2" ht="60" customHeight="1">
      <c r="B680" s="130"/>
    </row>
    <row r="681" spans="2:2" ht="60" customHeight="1">
      <c r="B681" s="131"/>
    </row>
    <row r="682" spans="2:2" ht="60" customHeight="1">
      <c r="B682" s="127"/>
    </row>
    <row r="683" spans="2:2" ht="60" customHeight="1">
      <c r="B683" s="128"/>
    </row>
    <row r="684" spans="2:2" ht="60" customHeight="1">
      <c r="B684" s="129"/>
    </row>
    <row r="685" spans="2:2" ht="60" customHeight="1">
      <c r="B685" s="129"/>
    </row>
    <row r="686" spans="2:2" ht="60" customHeight="1">
      <c r="B686" s="130"/>
    </row>
    <row r="687" spans="2:2" ht="60" customHeight="1">
      <c r="B687" s="131"/>
    </row>
    <row r="688" spans="2:2" ht="60" customHeight="1">
      <c r="B688" s="127"/>
    </row>
    <row r="689" spans="2:2" ht="60" customHeight="1">
      <c r="B689" s="128"/>
    </row>
    <row r="690" spans="2:2" ht="60" customHeight="1">
      <c r="B690" s="129"/>
    </row>
    <row r="691" spans="2:2" ht="60" customHeight="1">
      <c r="B691" s="129"/>
    </row>
    <row r="692" spans="2:2" ht="60" customHeight="1">
      <c r="B692" s="130"/>
    </row>
    <row r="693" spans="2:2" ht="60" customHeight="1">
      <c r="B693" s="131"/>
    </row>
    <row r="694" spans="2:2" ht="60" customHeight="1">
      <c r="B694" s="127"/>
    </row>
    <row r="695" spans="2:2" ht="60" customHeight="1">
      <c r="B695" s="128"/>
    </row>
    <row r="696" spans="2:2" ht="60" customHeight="1">
      <c r="B696" s="129"/>
    </row>
    <row r="697" spans="2:2" ht="60" customHeight="1">
      <c r="B697" s="129"/>
    </row>
    <row r="698" spans="2:2" ht="60" customHeight="1">
      <c r="B698" s="130"/>
    </row>
    <row r="699" spans="2:2" ht="60" customHeight="1">
      <c r="B699" s="131"/>
    </row>
    <row r="700" spans="2:2" ht="60" customHeight="1">
      <c r="B700" s="127"/>
    </row>
    <row r="701" spans="2:2" ht="60" customHeight="1">
      <c r="B701" s="128"/>
    </row>
    <row r="702" spans="2:2" ht="60" customHeight="1">
      <c r="B702" s="129"/>
    </row>
    <row r="703" spans="2:2" ht="60" customHeight="1">
      <c r="B703" s="129"/>
    </row>
    <row r="704" spans="2:2" ht="60" customHeight="1">
      <c r="B704" s="130"/>
    </row>
    <row r="705" spans="2:2" ht="60" customHeight="1">
      <c r="B705" s="131"/>
    </row>
    <row r="706" spans="2:2" ht="60" customHeight="1">
      <c r="B706" s="127"/>
    </row>
    <row r="707" spans="2:2" ht="60" customHeight="1">
      <c r="B707" s="128"/>
    </row>
    <row r="708" spans="2:2" ht="60" customHeight="1">
      <c r="B708" s="129"/>
    </row>
    <row r="709" spans="2:2" ht="60" customHeight="1">
      <c r="B709" s="129"/>
    </row>
    <row r="710" spans="2:2" ht="60" customHeight="1">
      <c r="B710" s="130"/>
    </row>
    <row r="711" spans="2:2" ht="60" customHeight="1">
      <c r="B711" s="131"/>
    </row>
    <row r="712" spans="2:2" ht="60" customHeight="1">
      <c r="B712" s="127"/>
    </row>
    <row r="713" spans="2:2" ht="60" customHeight="1">
      <c r="B713" s="128"/>
    </row>
    <row r="714" spans="2:2" ht="60" customHeight="1">
      <c r="B714" s="129"/>
    </row>
    <row r="715" spans="2:2" ht="60" customHeight="1">
      <c r="B715" s="129"/>
    </row>
    <row r="716" spans="2:2" ht="60" customHeight="1">
      <c r="B716" s="130"/>
    </row>
    <row r="717" spans="2:2" ht="60" customHeight="1">
      <c r="B717" s="131"/>
    </row>
    <row r="718" spans="2:2" ht="60" customHeight="1">
      <c r="B718" s="127"/>
    </row>
    <row r="719" spans="2:2" ht="60" customHeight="1">
      <c r="B719" s="128"/>
    </row>
    <row r="720" spans="2:2" ht="60" customHeight="1">
      <c r="B720" s="129"/>
    </row>
    <row r="721" spans="2:2" ht="60" customHeight="1">
      <c r="B721" s="129"/>
    </row>
    <row r="722" spans="2:2" ht="60" customHeight="1">
      <c r="B722" s="130"/>
    </row>
    <row r="723" spans="2:2" ht="60" customHeight="1">
      <c r="B723" s="131"/>
    </row>
    <row r="724" spans="2:2" ht="60" customHeight="1">
      <c r="B724" s="127"/>
    </row>
    <row r="725" spans="2:2" ht="60" customHeight="1">
      <c r="B725" s="128"/>
    </row>
    <row r="726" spans="2:2" ht="60" customHeight="1">
      <c r="B726" s="129"/>
    </row>
    <row r="727" spans="2:2" ht="60" customHeight="1">
      <c r="B727" s="129"/>
    </row>
    <row r="728" spans="2:2" ht="60" customHeight="1">
      <c r="B728" s="130"/>
    </row>
    <row r="729" spans="2:2" ht="60" customHeight="1">
      <c r="B729" s="131"/>
    </row>
    <row r="730" spans="2:2" ht="60" customHeight="1">
      <c r="B730" s="127"/>
    </row>
    <row r="731" spans="2:2" ht="60" customHeight="1">
      <c r="B731" s="128"/>
    </row>
    <row r="732" spans="2:2" ht="60" customHeight="1">
      <c r="B732" s="129"/>
    </row>
    <row r="733" spans="2:2" ht="60" customHeight="1">
      <c r="B733" s="129"/>
    </row>
    <row r="734" spans="2:2" ht="60" customHeight="1">
      <c r="B734" s="130"/>
    </row>
    <row r="735" spans="2:2" ht="60" customHeight="1">
      <c r="B735" s="131"/>
    </row>
    <row r="736" spans="2:2" ht="60" customHeight="1">
      <c r="B736" s="127"/>
    </row>
    <row r="737" spans="2:2" ht="60" customHeight="1">
      <c r="B737" s="128"/>
    </row>
    <row r="738" spans="2:2" ht="60" customHeight="1">
      <c r="B738" s="129"/>
    </row>
    <row r="739" spans="2:2" ht="60" customHeight="1">
      <c r="B739" s="129"/>
    </row>
    <row r="740" spans="2:2" ht="60" customHeight="1">
      <c r="B740" s="130"/>
    </row>
    <row r="741" spans="2:2" ht="60" customHeight="1">
      <c r="B741" s="131"/>
    </row>
    <row r="742" spans="2:2" ht="60" customHeight="1">
      <c r="B742" s="127"/>
    </row>
    <row r="743" spans="2:2" ht="60" customHeight="1">
      <c r="B743" s="128"/>
    </row>
    <row r="744" spans="2:2" ht="60" customHeight="1">
      <c r="B744" s="129"/>
    </row>
    <row r="745" spans="2:2" ht="60" customHeight="1">
      <c r="B745" s="129"/>
    </row>
    <row r="746" spans="2:2" ht="60" customHeight="1">
      <c r="B746" s="130"/>
    </row>
    <row r="747" spans="2:2" ht="60" customHeight="1">
      <c r="B747" s="131"/>
    </row>
    <row r="748" spans="2:2" ht="60" customHeight="1">
      <c r="B748" s="127"/>
    </row>
    <row r="749" spans="2:2" ht="60" customHeight="1">
      <c r="B749" s="128"/>
    </row>
    <row r="750" spans="2:2" ht="60" customHeight="1">
      <c r="B750" s="129"/>
    </row>
    <row r="751" spans="2:2" ht="60" customHeight="1">
      <c r="B751" s="129"/>
    </row>
    <row r="752" spans="2:2" ht="60" customHeight="1">
      <c r="B752" s="130"/>
    </row>
    <row r="753" spans="2:2" ht="60" customHeight="1">
      <c r="B753" s="131"/>
    </row>
    <row r="754" spans="2:2" ht="60" customHeight="1">
      <c r="B754" s="127"/>
    </row>
    <row r="755" spans="2:2" ht="60" customHeight="1">
      <c r="B755" s="128"/>
    </row>
    <row r="756" spans="2:2" ht="60" customHeight="1">
      <c r="B756" s="129"/>
    </row>
    <row r="757" spans="2:2" ht="60" customHeight="1">
      <c r="B757" s="129"/>
    </row>
    <row r="758" spans="2:2" ht="60" customHeight="1">
      <c r="B758" s="130"/>
    </row>
    <row r="759" spans="2:2" ht="60" customHeight="1">
      <c r="B759" s="131"/>
    </row>
    <row r="760" spans="2:2" ht="60" customHeight="1">
      <c r="B760" s="127"/>
    </row>
    <row r="761" spans="2:2" ht="60" customHeight="1">
      <c r="B761" s="128"/>
    </row>
    <row r="762" spans="2:2" ht="60" customHeight="1">
      <c r="B762" s="129"/>
    </row>
    <row r="763" spans="2:2" ht="60" customHeight="1">
      <c r="B763" s="129"/>
    </row>
    <row r="764" spans="2:2" ht="60" customHeight="1">
      <c r="B764" s="130"/>
    </row>
    <row r="765" spans="2:2" ht="60" customHeight="1">
      <c r="B765" s="131"/>
    </row>
    <row r="766" spans="2:2" ht="60" customHeight="1">
      <c r="B766" s="127"/>
    </row>
    <row r="767" spans="2:2" ht="60" customHeight="1">
      <c r="B767" s="128"/>
    </row>
    <row r="768" spans="2:2" ht="60" customHeight="1">
      <c r="B768" s="129"/>
    </row>
    <row r="769" spans="2:2" ht="60" customHeight="1">
      <c r="B769" s="129"/>
    </row>
    <row r="770" spans="2:2" ht="60" customHeight="1">
      <c r="B770" s="130"/>
    </row>
    <row r="771" spans="2:2" ht="60" customHeight="1">
      <c r="B771" s="131"/>
    </row>
    <row r="772" spans="2:2" ht="60" customHeight="1">
      <c r="B772" s="127"/>
    </row>
    <row r="773" spans="2:2" ht="60" customHeight="1">
      <c r="B773" s="128"/>
    </row>
    <row r="774" spans="2:2" ht="60" customHeight="1">
      <c r="B774" s="129"/>
    </row>
    <row r="775" spans="2:2" ht="60" customHeight="1">
      <c r="B775" s="129"/>
    </row>
    <row r="776" spans="2:2" ht="60" customHeight="1">
      <c r="B776" s="130"/>
    </row>
    <row r="777" spans="2:2" ht="60" customHeight="1">
      <c r="B777" s="131"/>
    </row>
    <row r="778" spans="2:2" ht="60" customHeight="1">
      <c r="B778" s="127"/>
    </row>
    <row r="779" spans="2:2" ht="60" customHeight="1">
      <c r="B779" s="128"/>
    </row>
    <row r="780" spans="2:2" ht="60" customHeight="1">
      <c r="B780" s="129"/>
    </row>
    <row r="781" spans="2:2" ht="60" customHeight="1">
      <c r="B781" s="129"/>
    </row>
    <row r="782" spans="2:2" ht="60" customHeight="1">
      <c r="B782" s="130"/>
    </row>
    <row r="783" spans="2:2" ht="60" customHeight="1">
      <c r="B783" s="131"/>
    </row>
    <row r="784" spans="2:2" ht="60" customHeight="1">
      <c r="B784" s="127"/>
    </row>
    <row r="785" spans="2:2" ht="60" customHeight="1">
      <c r="B785" s="128"/>
    </row>
    <row r="786" spans="2:2" ht="60" customHeight="1">
      <c r="B786" s="129"/>
    </row>
    <row r="787" spans="2:2" ht="60" customHeight="1">
      <c r="B787" s="129"/>
    </row>
    <row r="788" spans="2:2" ht="60" customHeight="1">
      <c r="B788" s="130"/>
    </row>
    <row r="789" spans="2:2" ht="60" customHeight="1">
      <c r="B789" s="131"/>
    </row>
    <row r="790" spans="2:2" ht="60" customHeight="1">
      <c r="B790" s="127"/>
    </row>
    <row r="791" spans="2:2" ht="60" customHeight="1">
      <c r="B791" s="128"/>
    </row>
    <row r="792" spans="2:2" ht="60" customHeight="1">
      <c r="B792" s="129"/>
    </row>
    <row r="793" spans="2:2" ht="60" customHeight="1">
      <c r="B793" s="129"/>
    </row>
    <row r="794" spans="2:2" ht="60" customHeight="1">
      <c r="B794" s="130"/>
    </row>
    <row r="795" spans="2:2" ht="60" customHeight="1">
      <c r="B795" s="131"/>
    </row>
    <row r="796" spans="2:2" ht="60" customHeight="1">
      <c r="B796" s="127"/>
    </row>
    <row r="797" spans="2:2" ht="60" customHeight="1">
      <c r="B797" s="128"/>
    </row>
    <row r="798" spans="2:2" ht="60" customHeight="1">
      <c r="B798" s="129"/>
    </row>
    <row r="799" spans="2:2" ht="60" customHeight="1">
      <c r="B799" s="129"/>
    </row>
    <row r="800" spans="2:2" ht="60" customHeight="1">
      <c r="B800" s="130"/>
    </row>
    <row r="801" spans="2:2" ht="60" customHeight="1">
      <c r="B801" s="131"/>
    </row>
    <row r="802" spans="2:2" ht="60" customHeight="1">
      <c r="B802" s="127"/>
    </row>
    <row r="803" spans="2:2" ht="60" customHeight="1">
      <c r="B803" s="128"/>
    </row>
    <row r="804" spans="2:2" ht="60" customHeight="1">
      <c r="B804" s="129"/>
    </row>
    <row r="805" spans="2:2" ht="60" customHeight="1">
      <c r="B805" s="129"/>
    </row>
    <row r="806" spans="2:2" ht="60" customHeight="1">
      <c r="B806" s="130"/>
    </row>
    <row r="807" spans="2:2" ht="60" customHeight="1">
      <c r="B807" s="131"/>
    </row>
    <row r="808" spans="2:2" ht="60" customHeight="1">
      <c r="B808" s="127"/>
    </row>
    <row r="809" spans="2:2" ht="60" customHeight="1">
      <c r="B809" s="128"/>
    </row>
    <row r="810" spans="2:2" ht="60" customHeight="1">
      <c r="B810" s="129"/>
    </row>
    <row r="811" spans="2:2" ht="60" customHeight="1">
      <c r="B811" s="129"/>
    </row>
    <row r="812" spans="2:2" ht="60" customHeight="1">
      <c r="B812" s="130"/>
    </row>
    <row r="813" spans="2:2" ht="60" customHeight="1">
      <c r="B813" s="131"/>
    </row>
    <row r="814" spans="2:2" ht="60" customHeight="1">
      <c r="B814" s="127"/>
    </row>
    <row r="815" spans="2:2" ht="60" customHeight="1">
      <c r="B815" s="128"/>
    </row>
    <row r="816" spans="2:2" ht="60" customHeight="1">
      <c r="B816" s="129"/>
    </row>
    <row r="817" spans="2:2" ht="60" customHeight="1">
      <c r="B817" s="129"/>
    </row>
    <row r="818" spans="2:2" ht="60" customHeight="1">
      <c r="B818" s="130"/>
    </row>
    <row r="819" spans="2:2" ht="60" customHeight="1">
      <c r="B819" s="131"/>
    </row>
    <row r="820" spans="2:2" ht="60" customHeight="1">
      <c r="B820" s="127"/>
    </row>
    <row r="821" spans="2:2" ht="60" customHeight="1">
      <c r="B821" s="128"/>
    </row>
    <row r="822" spans="2:2" ht="60" customHeight="1">
      <c r="B822" s="129"/>
    </row>
    <row r="823" spans="2:2" ht="60" customHeight="1">
      <c r="B823" s="129"/>
    </row>
    <row r="824" spans="2:2" ht="60" customHeight="1">
      <c r="B824" s="130"/>
    </row>
    <row r="825" spans="2:2" ht="60" customHeight="1">
      <c r="B825" s="131"/>
    </row>
    <row r="826" spans="2:2" ht="60" customHeight="1">
      <c r="B826" s="127"/>
    </row>
    <row r="827" spans="2:2" ht="60" customHeight="1">
      <c r="B827" s="128"/>
    </row>
    <row r="828" spans="2:2" ht="60" customHeight="1">
      <c r="B828" s="129"/>
    </row>
    <row r="829" spans="2:2" ht="60" customHeight="1">
      <c r="B829" s="129"/>
    </row>
    <row r="830" spans="2:2" ht="60" customHeight="1">
      <c r="B830" s="130"/>
    </row>
    <row r="831" spans="2:2" ht="60" customHeight="1">
      <c r="B831" s="131"/>
    </row>
    <row r="832" spans="2:2" ht="60" customHeight="1">
      <c r="B832" s="127"/>
    </row>
    <row r="833" spans="2:2" ht="60" customHeight="1">
      <c r="B833" s="128"/>
    </row>
    <row r="834" spans="2:2" ht="60" customHeight="1">
      <c r="B834" s="129"/>
    </row>
    <row r="835" spans="2:2" ht="60" customHeight="1">
      <c r="B835" s="129"/>
    </row>
    <row r="836" spans="2:2" ht="60" customHeight="1">
      <c r="B836" s="130"/>
    </row>
    <row r="837" spans="2:2" ht="60" customHeight="1">
      <c r="B837" s="131"/>
    </row>
    <row r="838" spans="2:2" ht="60" customHeight="1">
      <c r="B838" s="127"/>
    </row>
    <row r="839" spans="2:2" ht="60" customHeight="1">
      <c r="B839" s="128"/>
    </row>
    <row r="840" spans="2:2" ht="60" customHeight="1">
      <c r="B840" s="129"/>
    </row>
    <row r="841" spans="2:2" ht="60" customHeight="1">
      <c r="B841" s="129"/>
    </row>
    <row r="842" spans="2:2" ht="60" customHeight="1">
      <c r="B842" s="130"/>
    </row>
    <row r="843" spans="2:2" ht="60" customHeight="1">
      <c r="B843" s="131"/>
    </row>
    <row r="844" spans="2:2" ht="60" customHeight="1">
      <c r="B844" s="127"/>
    </row>
    <row r="845" spans="2:2" ht="60" customHeight="1">
      <c r="B845" s="128"/>
    </row>
    <row r="846" spans="2:2" ht="60" customHeight="1">
      <c r="B846" s="129"/>
    </row>
    <row r="847" spans="2:2" ht="60" customHeight="1">
      <c r="B847" s="129"/>
    </row>
    <row r="848" spans="2:2" ht="60" customHeight="1">
      <c r="B848" s="130"/>
    </row>
    <row r="849" spans="2:2" ht="60" customHeight="1">
      <c r="B849" s="131"/>
    </row>
    <row r="850" spans="2:2" ht="60" customHeight="1">
      <c r="B850" s="127"/>
    </row>
    <row r="851" spans="2:2" ht="60" customHeight="1">
      <c r="B851" s="128"/>
    </row>
    <row r="852" spans="2:2" ht="60" customHeight="1">
      <c r="B852" s="129"/>
    </row>
    <row r="853" spans="2:2" ht="60" customHeight="1">
      <c r="B853" s="129"/>
    </row>
    <row r="854" spans="2:2" ht="60" customHeight="1">
      <c r="B854" s="130"/>
    </row>
    <row r="855" spans="2:2" ht="60" customHeight="1">
      <c r="B855" s="131"/>
    </row>
    <row r="856" spans="2:2" ht="60" customHeight="1">
      <c r="B856" s="127"/>
    </row>
    <row r="857" spans="2:2" ht="60" customHeight="1">
      <c r="B857" s="128"/>
    </row>
    <row r="858" spans="2:2" ht="60" customHeight="1">
      <c r="B858" s="129"/>
    </row>
    <row r="859" spans="2:2" ht="60" customHeight="1">
      <c r="B859" s="129"/>
    </row>
    <row r="860" spans="2:2" ht="60" customHeight="1">
      <c r="B860" s="130"/>
    </row>
    <row r="861" spans="2:2" ht="60" customHeight="1">
      <c r="B861" s="131"/>
    </row>
    <row r="862" spans="2:2" ht="60" customHeight="1">
      <c r="B862" s="127"/>
    </row>
    <row r="863" spans="2:2" ht="60" customHeight="1">
      <c r="B863" s="128"/>
    </row>
    <row r="864" spans="2:2" ht="60" customHeight="1">
      <c r="B864" s="129"/>
    </row>
    <row r="865" spans="2:2" ht="60" customHeight="1">
      <c r="B865" s="129"/>
    </row>
    <row r="866" spans="2:2" ht="60" customHeight="1">
      <c r="B866" s="130"/>
    </row>
    <row r="867" spans="2:2" ht="60" customHeight="1">
      <c r="B867" s="131"/>
    </row>
    <row r="868" spans="2:2" ht="60" customHeight="1">
      <c r="B868" s="127"/>
    </row>
    <row r="869" spans="2:2" ht="60" customHeight="1">
      <c r="B869" s="128"/>
    </row>
    <row r="870" spans="2:2" ht="60" customHeight="1">
      <c r="B870" s="129"/>
    </row>
    <row r="871" spans="2:2" ht="60" customHeight="1">
      <c r="B871" s="129"/>
    </row>
    <row r="872" spans="2:2" ht="60" customHeight="1">
      <c r="B872" s="130"/>
    </row>
    <row r="873" spans="2:2" ht="60" customHeight="1">
      <c r="B873" s="131"/>
    </row>
    <row r="874" spans="2:2" ht="60" customHeight="1">
      <c r="B874" s="127"/>
    </row>
    <row r="875" spans="2:2" ht="60" customHeight="1">
      <c r="B875" s="128"/>
    </row>
    <row r="876" spans="2:2" ht="60" customHeight="1">
      <c r="B876" s="129"/>
    </row>
    <row r="877" spans="2:2" ht="60" customHeight="1">
      <c r="B877" s="129"/>
    </row>
    <row r="878" spans="2:2" ht="60" customHeight="1">
      <c r="B878" s="130"/>
    </row>
    <row r="879" spans="2:2" ht="60" customHeight="1">
      <c r="B879" s="131"/>
    </row>
    <row r="880" spans="2:2" ht="60" customHeight="1">
      <c r="B880" s="127"/>
    </row>
    <row r="881" spans="2:2" ht="60" customHeight="1">
      <c r="B881" s="128"/>
    </row>
    <row r="882" spans="2:2" ht="60" customHeight="1">
      <c r="B882" s="129"/>
    </row>
    <row r="883" spans="2:2" ht="60" customHeight="1">
      <c r="B883" s="129"/>
    </row>
    <row r="884" spans="2:2" ht="60" customHeight="1">
      <c r="B884" s="130"/>
    </row>
    <row r="885" spans="2:2" ht="60" customHeight="1">
      <c r="B885" s="131"/>
    </row>
    <row r="886" spans="2:2" ht="60" customHeight="1">
      <c r="B886" s="127"/>
    </row>
    <row r="887" spans="2:2" ht="60" customHeight="1">
      <c r="B887" s="128"/>
    </row>
    <row r="888" spans="2:2" ht="60" customHeight="1">
      <c r="B888" s="129"/>
    </row>
    <row r="889" spans="2:2" ht="60" customHeight="1">
      <c r="B889" s="129"/>
    </row>
    <row r="890" spans="2:2" ht="60" customHeight="1">
      <c r="B890" s="130"/>
    </row>
    <row r="891" spans="2:2" ht="60" customHeight="1">
      <c r="B891" s="131"/>
    </row>
    <row r="892" spans="2:2" ht="60" customHeight="1">
      <c r="B892" s="127"/>
    </row>
    <row r="893" spans="2:2" ht="60" customHeight="1">
      <c r="B893" s="128"/>
    </row>
    <row r="894" spans="2:2" ht="60" customHeight="1">
      <c r="B894" s="129"/>
    </row>
    <row r="895" spans="2:2" ht="60" customHeight="1">
      <c r="B895" s="129"/>
    </row>
    <row r="896" spans="2:2" ht="60" customHeight="1">
      <c r="B896" s="130"/>
    </row>
    <row r="897" spans="2:2" ht="60" customHeight="1">
      <c r="B897" s="131"/>
    </row>
    <row r="898" spans="2:2" ht="60" customHeight="1">
      <c r="B898" s="127"/>
    </row>
    <row r="899" spans="2:2" ht="60" customHeight="1">
      <c r="B899" s="128"/>
    </row>
    <row r="900" spans="2:2" ht="60" customHeight="1">
      <c r="B900" s="129"/>
    </row>
    <row r="901" spans="2:2" ht="60" customHeight="1">
      <c r="B901" s="129"/>
    </row>
    <row r="902" spans="2:2" ht="60" customHeight="1">
      <c r="B902" s="130"/>
    </row>
    <row r="903" spans="2:2" ht="60" customHeight="1">
      <c r="B903" s="131"/>
    </row>
    <row r="904" spans="2:2" ht="60" customHeight="1">
      <c r="B904" s="127"/>
    </row>
    <row r="905" spans="2:2" ht="60" customHeight="1">
      <c r="B905" s="128"/>
    </row>
    <row r="906" spans="2:2" ht="60" customHeight="1">
      <c r="B906" s="129"/>
    </row>
    <row r="907" spans="2:2" ht="60" customHeight="1">
      <c r="B907" s="129"/>
    </row>
    <row r="908" spans="2:2" ht="60" customHeight="1">
      <c r="B908" s="130"/>
    </row>
    <row r="909" spans="2:2" ht="60" customHeight="1">
      <c r="B909" s="131"/>
    </row>
    <row r="910" spans="2:2" ht="60" customHeight="1">
      <c r="B910" s="127"/>
    </row>
    <row r="911" spans="2:2" ht="60" customHeight="1">
      <c r="B911" s="128"/>
    </row>
    <row r="912" spans="2:2" ht="60" customHeight="1">
      <c r="B912" s="129"/>
    </row>
    <row r="913" spans="2:2" ht="60" customHeight="1">
      <c r="B913" s="129"/>
    </row>
    <row r="914" spans="2:2" ht="60" customHeight="1">
      <c r="B914" s="130"/>
    </row>
    <row r="915" spans="2:2" ht="60" customHeight="1">
      <c r="B915" s="131"/>
    </row>
    <row r="916" spans="2:2" ht="60" customHeight="1">
      <c r="B916" s="127"/>
    </row>
    <row r="917" spans="2:2" ht="60" customHeight="1">
      <c r="B917" s="128"/>
    </row>
    <row r="918" spans="2:2" ht="60" customHeight="1">
      <c r="B918" s="129"/>
    </row>
    <row r="919" spans="2:2" ht="60" customHeight="1">
      <c r="B919" s="129"/>
    </row>
    <row r="920" spans="2:2" ht="60" customHeight="1">
      <c r="B920" s="130"/>
    </row>
    <row r="921" spans="2:2" ht="60" customHeight="1">
      <c r="B921" s="131"/>
    </row>
    <row r="922" spans="2:2" ht="60" customHeight="1">
      <c r="B922" s="127"/>
    </row>
    <row r="923" spans="2:2" ht="60" customHeight="1">
      <c r="B923" s="128"/>
    </row>
    <row r="924" spans="2:2" ht="60" customHeight="1">
      <c r="B924" s="129"/>
    </row>
    <row r="925" spans="2:2" ht="60" customHeight="1">
      <c r="B925" s="129"/>
    </row>
    <row r="926" spans="2:2" ht="60" customHeight="1">
      <c r="B926" s="130"/>
    </row>
    <row r="927" spans="2:2" ht="60" customHeight="1">
      <c r="B927" s="131"/>
    </row>
    <row r="928" spans="2:2" ht="60" customHeight="1">
      <c r="B928" s="127"/>
    </row>
    <row r="929" spans="2:2" ht="60" customHeight="1">
      <c r="B929" s="128"/>
    </row>
    <row r="930" spans="2:2" ht="60" customHeight="1">
      <c r="B930" s="129"/>
    </row>
    <row r="931" spans="2:2" ht="60" customHeight="1">
      <c r="B931" s="129"/>
    </row>
    <row r="932" spans="2:2" ht="60" customHeight="1">
      <c r="B932" s="130"/>
    </row>
    <row r="933" spans="2:2" ht="60" customHeight="1">
      <c r="B933" s="131"/>
    </row>
    <row r="934" spans="2:2" ht="60" customHeight="1">
      <c r="B934" s="127"/>
    </row>
    <row r="935" spans="2:2" ht="60" customHeight="1">
      <c r="B935" s="128"/>
    </row>
    <row r="936" spans="2:2" ht="60" customHeight="1">
      <c r="B936" s="129"/>
    </row>
    <row r="937" spans="2:2" ht="60" customHeight="1">
      <c r="B937" s="129"/>
    </row>
    <row r="938" spans="2:2" ht="60" customHeight="1">
      <c r="B938" s="130"/>
    </row>
    <row r="939" spans="2:2" ht="60" customHeight="1">
      <c r="B939" s="131"/>
    </row>
    <row r="940" spans="2:2" ht="60" customHeight="1">
      <c r="B940" s="127"/>
    </row>
    <row r="941" spans="2:2" ht="60" customHeight="1">
      <c r="B941" s="128"/>
    </row>
    <row r="942" spans="2:2" ht="60" customHeight="1">
      <c r="B942" s="129"/>
    </row>
    <row r="943" spans="2:2" ht="60" customHeight="1">
      <c r="B943" s="129"/>
    </row>
    <row r="944" spans="2:2" ht="60" customHeight="1">
      <c r="B944" s="130"/>
    </row>
    <row r="945" spans="2:2" ht="60" customHeight="1">
      <c r="B945" s="131"/>
    </row>
    <row r="946" spans="2:2" ht="60" customHeight="1">
      <c r="B946" s="127"/>
    </row>
    <row r="947" spans="2:2" ht="60" customHeight="1">
      <c r="B947" s="128"/>
    </row>
    <row r="948" spans="2:2" ht="60" customHeight="1">
      <c r="B948" s="129"/>
    </row>
    <row r="949" spans="2:2" ht="60" customHeight="1">
      <c r="B949" s="129"/>
    </row>
    <row r="950" spans="2:2" ht="60" customHeight="1">
      <c r="B950" s="130"/>
    </row>
    <row r="951" spans="2:2" ht="60" customHeight="1">
      <c r="B951" s="131"/>
    </row>
    <row r="952" spans="2:2" ht="60" customHeight="1">
      <c r="B952" s="127"/>
    </row>
    <row r="953" spans="2:2" ht="60" customHeight="1">
      <c r="B953" s="128"/>
    </row>
    <row r="954" spans="2:2" ht="60" customHeight="1">
      <c r="B954" s="129"/>
    </row>
    <row r="955" spans="2:2" ht="60" customHeight="1">
      <c r="B955" s="129"/>
    </row>
    <row r="956" spans="2:2" ht="60" customHeight="1">
      <c r="B956" s="130"/>
    </row>
    <row r="957" spans="2:2" ht="60" customHeight="1">
      <c r="B957" s="131"/>
    </row>
    <row r="958" spans="2:2" ht="60" customHeight="1">
      <c r="B958" s="127"/>
    </row>
    <row r="959" spans="2:2" ht="60" customHeight="1">
      <c r="B959" s="128"/>
    </row>
    <row r="960" spans="2:2" ht="60" customHeight="1">
      <c r="B960" s="129"/>
    </row>
    <row r="961" spans="2:2" ht="60" customHeight="1">
      <c r="B961" s="129"/>
    </row>
    <row r="962" spans="2:2" ht="60" customHeight="1">
      <c r="B962" s="130"/>
    </row>
    <row r="963" spans="2:2" ht="60" customHeight="1">
      <c r="B963" s="131"/>
    </row>
    <row r="964" spans="2:2" ht="60" customHeight="1">
      <c r="B964" s="127"/>
    </row>
    <row r="965" spans="2:2" ht="60" customHeight="1">
      <c r="B965" s="128"/>
    </row>
    <row r="966" spans="2:2" ht="60" customHeight="1">
      <c r="B966" s="129"/>
    </row>
    <row r="967" spans="2:2" ht="60" customHeight="1">
      <c r="B967" s="129"/>
    </row>
    <row r="968" spans="2:2" ht="60" customHeight="1">
      <c r="B968" s="130"/>
    </row>
    <row r="969" spans="2:2" ht="60" customHeight="1">
      <c r="B969" s="131"/>
    </row>
    <row r="970" spans="2:2" ht="60" customHeight="1">
      <c r="B970" s="127"/>
    </row>
    <row r="971" spans="2:2" ht="60" customHeight="1">
      <c r="B971" s="128"/>
    </row>
    <row r="972" spans="2:2" ht="60" customHeight="1">
      <c r="B972" s="129"/>
    </row>
    <row r="973" spans="2:2" ht="60" customHeight="1">
      <c r="B973" s="129"/>
    </row>
    <row r="974" spans="2:2" ht="60" customHeight="1">
      <c r="B974" s="130"/>
    </row>
    <row r="975" spans="2:2" ht="60" customHeight="1">
      <c r="B975" s="131"/>
    </row>
    <row r="976" spans="2:2" ht="60" customHeight="1">
      <c r="B976" s="127"/>
    </row>
    <row r="977" spans="2:2" ht="60" customHeight="1">
      <c r="B977" s="128"/>
    </row>
    <row r="978" spans="2:2" ht="60" customHeight="1">
      <c r="B978" s="129"/>
    </row>
    <row r="979" spans="2:2" ht="60" customHeight="1">
      <c r="B979" s="129"/>
    </row>
    <row r="980" spans="2:2" ht="60" customHeight="1">
      <c r="B980" s="130"/>
    </row>
    <row r="981" spans="2:2" ht="60" customHeight="1">
      <c r="B981" s="131"/>
    </row>
    <row r="982" spans="2:2" ht="60" customHeight="1">
      <c r="B982" s="127"/>
    </row>
    <row r="983" spans="2:2" ht="60" customHeight="1">
      <c r="B983" s="128"/>
    </row>
    <row r="984" spans="2:2" ht="60" customHeight="1">
      <c r="B984" s="129"/>
    </row>
    <row r="985" spans="2:2" ht="60" customHeight="1">
      <c r="B985" s="129"/>
    </row>
    <row r="986" spans="2:2" ht="60" customHeight="1">
      <c r="B986" s="130"/>
    </row>
    <row r="987" spans="2:2" ht="60" customHeight="1">
      <c r="B987" s="131"/>
    </row>
    <row r="988" spans="2:2" ht="60" customHeight="1">
      <c r="B988" s="127"/>
    </row>
    <row r="989" spans="2:2" ht="60" customHeight="1">
      <c r="B989" s="128"/>
    </row>
    <row r="990" spans="2:2" ht="60" customHeight="1">
      <c r="B990" s="129"/>
    </row>
    <row r="991" spans="2:2" ht="60" customHeight="1">
      <c r="B991" s="129"/>
    </row>
    <row r="992" spans="2:2" ht="60" customHeight="1">
      <c r="B992" s="130"/>
    </row>
    <row r="993" spans="2:2" ht="60" customHeight="1">
      <c r="B993" s="131"/>
    </row>
    <row r="994" spans="2:2" ht="60" customHeight="1">
      <c r="B994" s="127"/>
    </row>
    <row r="995" spans="2:2" ht="60" customHeight="1">
      <c r="B995" s="128"/>
    </row>
    <row r="996" spans="2:2" ht="60" customHeight="1">
      <c r="B996" s="129"/>
    </row>
    <row r="997" spans="2:2" ht="60" customHeight="1">
      <c r="B997" s="129"/>
    </row>
    <row r="998" spans="2:2" ht="60" customHeight="1">
      <c r="B998" s="130"/>
    </row>
    <row r="999" spans="2:2" ht="60" customHeight="1">
      <c r="B999" s="131"/>
    </row>
    <row r="1000" spans="2:2" ht="60" customHeight="1">
      <c r="B1000" s="127"/>
    </row>
    <row r="1001" spans="2:2" ht="60" customHeight="1">
      <c r="B1001" s="128"/>
    </row>
    <row r="1002" spans="2:2" ht="60" customHeight="1">
      <c r="B1002" s="129"/>
    </row>
    <row r="1003" spans="2:2" ht="60" customHeight="1">
      <c r="B1003" s="129"/>
    </row>
    <row r="1004" spans="2:2" ht="60" customHeight="1">
      <c r="B1004" s="130"/>
    </row>
    <row r="1005" spans="2:2" ht="60" customHeight="1">
      <c r="B1005" s="131"/>
    </row>
    <row r="1006" spans="2:2" ht="60" customHeight="1">
      <c r="B1006" s="127"/>
    </row>
    <row r="1007" spans="2:2" ht="60" customHeight="1">
      <c r="B1007" s="128"/>
    </row>
    <row r="1008" spans="2:2" ht="60" customHeight="1">
      <c r="B1008" s="129"/>
    </row>
    <row r="1009" spans="2:2" ht="60" customHeight="1">
      <c r="B1009" s="129"/>
    </row>
    <row r="1010" spans="2:2" ht="60" customHeight="1">
      <c r="B1010" s="130"/>
    </row>
    <row r="1011" spans="2:2" ht="60" customHeight="1">
      <c r="B1011" s="131"/>
    </row>
    <row r="1012" spans="2:2" ht="60" customHeight="1">
      <c r="B1012" s="127"/>
    </row>
    <row r="1013" spans="2:2" ht="60" customHeight="1">
      <c r="B1013" s="128"/>
    </row>
    <row r="1014" spans="2:2" ht="60" customHeight="1">
      <c r="B1014" s="129"/>
    </row>
    <row r="1015" spans="2:2" ht="60" customHeight="1">
      <c r="B1015" s="129"/>
    </row>
    <row r="1016" spans="2:2" ht="60" customHeight="1">
      <c r="B1016" s="130"/>
    </row>
    <row r="1017" spans="2:2" ht="60" customHeight="1">
      <c r="B1017" s="131"/>
    </row>
    <row r="1018" spans="2:2" ht="60" customHeight="1">
      <c r="B1018" s="127"/>
    </row>
    <row r="1019" spans="2:2" ht="60" customHeight="1">
      <c r="B1019" s="128"/>
    </row>
    <row r="1020" spans="2:2" ht="60" customHeight="1">
      <c r="B1020" s="129"/>
    </row>
    <row r="1021" spans="2:2" ht="60" customHeight="1">
      <c r="B1021" s="129"/>
    </row>
    <row r="1022" spans="2:2" ht="60" customHeight="1">
      <c r="B1022" s="130"/>
    </row>
    <row r="1023" spans="2:2" ht="60" customHeight="1">
      <c r="B1023" s="131"/>
    </row>
    <row r="1024" spans="2:2" ht="60" customHeight="1">
      <c r="B1024" s="127"/>
    </row>
    <row r="1025" spans="2:2" ht="60" customHeight="1">
      <c r="B1025" s="128"/>
    </row>
    <row r="1026" spans="2:2" ht="60" customHeight="1">
      <c r="B1026" s="129"/>
    </row>
    <row r="1027" spans="2:2" ht="60" customHeight="1">
      <c r="B1027" s="129"/>
    </row>
    <row r="1028" spans="2:2" ht="60" customHeight="1">
      <c r="B1028" s="130"/>
    </row>
    <row r="1029" spans="2:2" ht="60" customHeight="1">
      <c r="B1029" s="131"/>
    </row>
    <row r="1030" spans="2:2" ht="60" customHeight="1">
      <c r="B1030" s="127"/>
    </row>
    <row r="1031" spans="2:2" ht="60" customHeight="1">
      <c r="B1031" s="128"/>
    </row>
    <row r="1032" spans="2:2" ht="60" customHeight="1">
      <c r="B1032" s="129"/>
    </row>
    <row r="1033" spans="2:2" ht="60" customHeight="1">
      <c r="B1033" s="129"/>
    </row>
    <row r="1034" spans="2:2" ht="60" customHeight="1">
      <c r="B1034" s="130"/>
    </row>
    <row r="1035" spans="2:2" ht="60" customHeight="1">
      <c r="B1035" s="131"/>
    </row>
    <row r="1036" spans="2:2" ht="60" customHeight="1">
      <c r="B1036" s="127"/>
    </row>
    <row r="1037" spans="2:2" ht="60" customHeight="1">
      <c r="B1037" s="128"/>
    </row>
    <row r="1038" spans="2:2" ht="60" customHeight="1">
      <c r="B1038" s="129"/>
    </row>
    <row r="1039" spans="2:2" ht="60" customHeight="1">
      <c r="B1039" s="129"/>
    </row>
    <row r="1040" spans="2:2" ht="60" customHeight="1">
      <c r="B1040" s="130"/>
    </row>
    <row r="1041" spans="2:2" ht="60" customHeight="1">
      <c r="B1041" s="131"/>
    </row>
    <row r="1042" spans="2:2" ht="60" customHeight="1">
      <c r="B1042" s="127"/>
    </row>
    <row r="1043" spans="2:2" ht="60" customHeight="1">
      <c r="B1043" s="128"/>
    </row>
    <row r="1044" spans="2:2" ht="60" customHeight="1">
      <c r="B1044" s="129"/>
    </row>
    <row r="1045" spans="2:2" ht="60" customHeight="1">
      <c r="B1045" s="129"/>
    </row>
    <row r="1046" spans="2:2" ht="60" customHeight="1">
      <c r="B1046" s="130"/>
    </row>
    <row r="1047" spans="2:2" ht="60" customHeight="1">
      <c r="B1047" s="131"/>
    </row>
    <row r="1048" spans="2:2" ht="60" customHeight="1">
      <c r="B1048" s="127"/>
    </row>
    <row r="1049" spans="2:2" ht="60" customHeight="1">
      <c r="B1049" s="128"/>
    </row>
    <row r="1050" spans="2:2" ht="60" customHeight="1">
      <c r="B1050" s="129"/>
    </row>
    <row r="1051" spans="2:2" ht="60" customHeight="1">
      <c r="B1051" s="129"/>
    </row>
    <row r="1052" spans="2:2" ht="60" customHeight="1">
      <c r="B1052" s="130"/>
    </row>
    <row r="1053" spans="2:2" ht="60" customHeight="1">
      <c r="B1053" s="131"/>
    </row>
    <row r="1054" spans="2:2" ht="60" customHeight="1">
      <c r="B1054" s="127"/>
    </row>
    <row r="1055" spans="2:2" ht="60" customHeight="1">
      <c r="B1055" s="128"/>
    </row>
    <row r="1056" spans="2:2" ht="60" customHeight="1">
      <c r="B1056" s="129"/>
    </row>
    <row r="1057" spans="2:2" ht="60" customHeight="1">
      <c r="B1057" s="129"/>
    </row>
    <row r="1058" spans="2:2" ht="60" customHeight="1">
      <c r="B1058" s="130"/>
    </row>
    <row r="1059" spans="2:2" ht="60" customHeight="1">
      <c r="B1059" s="131"/>
    </row>
    <row r="1060" spans="2:2" ht="60" customHeight="1">
      <c r="B1060" s="127"/>
    </row>
    <row r="1061" spans="2:2" ht="60" customHeight="1">
      <c r="B1061" s="128"/>
    </row>
    <row r="1062" spans="2:2" ht="60" customHeight="1">
      <c r="B1062" s="129"/>
    </row>
    <row r="1063" spans="2:2" ht="60" customHeight="1">
      <c r="B1063" s="129"/>
    </row>
    <row r="1064" spans="2:2" ht="60" customHeight="1">
      <c r="B1064" s="130"/>
    </row>
    <row r="1065" spans="2:2" ht="60" customHeight="1">
      <c r="B1065" s="131"/>
    </row>
    <row r="1066" spans="2:2" ht="60" customHeight="1">
      <c r="B1066" s="127"/>
    </row>
    <row r="1067" spans="2:2" ht="60" customHeight="1">
      <c r="B1067" s="128"/>
    </row>
    <row r="1068" spans="2:2" ht="60" customHeight="1">
      <c r="B1068" s="129"/>
    </row>
    <row r="1069" spans="2:2" ht="60" customHeight="1">
      <c r="B1069" s="129"/>
    </row>
    <row r="1070" spans="2:2" ht="60" customHeight="1">
      <c r="B1070" s="130"/>
    </row>
    <row r="1071" spans="2:2" ht="60" customHeight="1">
      <c r="B1071" s="131"/>
    </row>
    <row r="1072" spans="2:2" ht="60" customHeight="1">
      <c r="B1072" s="127"/>
    </row>
    <row r="1073" spans="2:2" ht="60" customHeight="1">
      <c r="B1073" s="128"/>
    </row>
    <row r="1074" spans="2:2" ht="60" customHeight="1">
      <c r="B1074" s="129"/>
    </row>
    <row r="1075" spans="2:2" ht="60" customHeight="1">
      <c r="B1075" s="129"/>
    </row>
    <row r="1076" spans="2:2" ht="60" customHeight="1">
      <c r="B1076" s="130"/>
    </row>
    <row r="1077" spans="2:2" ht="60" customHeight="1">
      <c r="B1077" s="131"/>
    </row>
    <row r="1078" spans="2:2" ht="60" customHeight="1">
      <c r="B1078" s="127"/>
    </row>
    <row r="1079" spans="2:2" ht="60" customHeight="1">
      <c r="B1079" s="128"/>
    </row>
    <row r="1080" spans="2:2" ht="60" customHeight="1">
      <c r="B1080" s="129"/>
    </row>
    <row r="1081" spans="2:2" ht="60" customHeight="1">
      <c r="B1081" s="129"/>
    </row>
    <row r="1082" spans="2:2" ht="60" customHeight="1">
      <c r="B1082" s="130"/>
    </row>
    <row r="1083" spans="2:2" ht="60" customHeight="1">
      <c r="B1083" s="131"/>
    </row>
    <row r="1084" spans="2:2" ht="60" customHeight="1">
      <c r="B1084" s="127"/>
    </row>
    <row r="1085" spans="2:2" ht="60" customHeight="1">
      <c r="B1085" s="128"/>
    </row>
    <row r="1086" spans="2:2" ht="60" customHeight="1">
      <c r="B1086" s="129"/>
    </row>
    <row r="1087" spans="2:2" ht="60" customHeight="1">
      <c r="B1087" s="129"/>
    </row>
    <row r="1088" spans="2:2" ht="60" customHeight="1">
      <c r="B1088" s="130"/>
    </row>
    <row r="1089" spans="2:2" ht="60" customHeight="1">
      <c r="B1089" s="131"/>
    </row>
    <row r="1090" spans="2:2" ht="60" customHeight="1">
      <c r="B1090" s="127"/>
    </row>
    <row r="1091" spans="2:2" ht="60" customHeight="1">
      <c r="B1091" s="128"/>
    </row>
    <row r="1092" spans="2:2" ht="60" customHeight="1">
      <c r="B1092" s="129"/>
    </row>
    <row r="1093" spans="2:2" ht="60" customHeight="1">
      <c r="B1093" s="129"/>
    </row>
    <row r="1094" spans="2:2" ht="60" customHeight="1">
      <c r="B1094" s="130"/>
    </row>
    <row r="1095" spans="2:2" ht="60" customHeight="1">
      <c r="B1095" s="131"/>
    </row>
    <row r="1096" spans="2:2" ht="60" customHeight="1">
      <c r="B1096" s="127"/>
    </row>
    <row r="1097" spans="2:2" ht="60" customHeight="1">
      <c r="B1097" s="128"/>
    </row>
    <row r="1098" spans="2:2" ht="60" customHeight="1">
      <c r="B1098" s="129"/>
    </row>
    <row r="1099" spans="2:2" ht="60" customHeight="1">
      <c r="B1099" s="129"/>
    </row>
    <row r="1100" spans="2:2" ht="60" customHeight="1">
      <c r="B1100" s="130"/>
    </row>
    <row r="1101" spans="2:2" ht="60" customHeight="1">
      <c r="B1101" s="131"/>
    </row>
    <row r="1102" spans="2:2" ht="60" customHeight="1">
      <c r="B1102" s="127"/>
    </row>
    <row r="1103" spans="2:2" ht="60" customHeight="1">
      <c r="B1103" s="128"/>
    </row>
    <row r="1104" spans="2:2" ht="60" customHeight="1">
      <c r="B1104" s="129"/>
    </row>
    <row r="1105" spans="2:2" ht="60" customHeight="1">
      <c r="B1105" s="129"/>
    </row>
    <row r="1106" spans="2:2" ht="60" customHeight="1">
      <c r="B1106" s="130"/>
    </row>
    <row r="1107" spans="2:2" ht="60" customHeight="1">
      <c r="B1107" s="131"/>
    </row>
    <row r="1108" spans="2:2" ht="60" customHeight="1">
      <c r="B1108" s="127"/>
    </row>
    <row r="1109" spans="2:2" ht="60" customHeight="1">
      <c r="B1109" s="128"/>
    </row>
    <row r="1110" spans="2:2" ht="60" customHeight="1">
      <c r="B1110" s="129"/>
    </row>
    <row r="1111" spans="2:2" ht="60" customHeight="1">
      <c r="B1111" s="129"/>
    </row>
    <row r="1112" spans="2:2" ht="60" customHeight="1">
      <c r="B1112" s="130"/>
    </row>
    <row r="1113" spans="2:2" ht="60" customHeight="1">
      <c r="B1113" s="131"/>
    </row>
    <row r="1114" spans="2:2" ht="60" customHeight="1">
      <c r="B1114" s="127"/>
    </row>
    <row r="1115" spans="2:2" ht="60" customHeight="1">
      <c r="B1115" s="128"/>
    </row>
    <row r="1116" spans="2:2" ht="60" customHeight="1">
      <c r="B1116" s="129"/>
    </row>
    <row r="1117" spans="2:2" ht="60" customHeight="1">
      <c r="B1117" s="129"/>
    </row>
    <row r="1118" spans="2:2" ht="60" customHeight="1">
      <c r="B1118" s="130"/>
    </row>
    <row r="1119" spans="2:2" ht="60" customHeight="1">
      <c r="B1119" s="131"/>
    </row>
    <row r="1120" spans="2:2" ht="60" customHeight="1">
      <c r="B1120" s="127"/>
    </row>
    <row r="1121" spans="2:2" ht="60" customHeight="1">
      <c r="B1121" s="128"/>
    </row>
    <row r="1122" spans="2:2" ht="60" customHeight="1">
      <c r="B1122" s="129"/>
    </row>
    <row r="1123" spans="2:2" ht="60" customHeight="1">
      <c r="B1123" s="129"/>
    </row>
    <row r="1124" spans="2:2" ht="60" customHeight="1">
      <c r="B1124" s="130"/>
    </row>
    <row r="1125" spans="2:2" ht="60" customHeight="1">
      <c r="B1125" s="131"/>
    </row>
    <row r="1126" spans="2:2" ht="60" customHeight="1">
      <c r="B1126" s="127"/>
    </row>
    <row r="1127" spans="2:2" ht="60" customHeight="1">
      <c r="B1127" s="128"/>
    </row>
    <row r="1128" spans="2:2" ht="60" customHeight="1">
      <c r="B1128" s="129"/>
    </row>
    <row r="1129" spans="2:2" ht="60" customHeight="1">
      <c r="B1129" s="129"/>
    </row>
    <row r="1130" spans="2:2" ht="60" customHeight="1">
      <c r="B1130" s="130"/>
    </row>
    <row r="1131" spans="2:2" ht="60" customHeight="1">
      <c r="B1131" s="131"/>
    </row>
    <row r="1132" spans="2:2" ht="60" customHeight="1">
      <c r="B1132" s="127"/>
    </row>
    <row r="1133" spans="2:2" ht="60" customHeight="1">
      <c r="B1133" s="128"/>
    </row>
    <row r="1134" spans="2:2" ht="60" customHeight="1">
      <c r="B1134" s="129"/>
    </row>
    <row r="1135" spans="2:2" ht="60" customHeight="1">
      <c r="B1135" s="129"/>
    </row>
    <row r="1136" spans="2:2" ht="60" customHeight="1">
      <c r="B1136" s="130"/>
    </row>
    <row r="1137" spans="2:2" ht="60" customHeight="1">
      <c r="B1137" s="131"/>
    </row>
    <row r="1138" spans="2:2" ht="60" customHeight="1">
      <c r="B1138" s="127"/>
    </row>
    <row r="1139" spans="2:2" ht="60" customHeight="1">
      <c r="B1139" s="128"/>
    </row>
    <row r="1140" spans="2:2" ht="60" customHeight="1">
      <c r="B1140" s="129"/>
    </row>
    <row r="1141" spans="2:2" ht="60" customHeight="1">
      <c r="B1141" s="129"/>
    </row>
    <row r="1142" spans="2:2" ht="60" customHeight="1">
      <c r="B1142" s="130"/>
    </row>
    <row r="1143" spans="2:2" ht="60" customHeight="1">
      <c r="B1143" s="131"/>
    </row>
    <row r="1144" spans="2:2" ht="60" customHeight="1">
      <c r="B1144" s="127"/>
    </row>
    <row r="1145" spans="2:2" ht="60" customHeight="1">
      <c r="B1145" s="128"/>
    </row>
    <row r="1146" spans="2:2" ht="60" customHeight="1">
      <c r="B1146" s="129"/>
    </row>
    <row r="1147" spans="2:2" ht="60" customHeight="1">
      <c r="B1147" s="129"/>
    </row>
    <row r="1148" spans="2:2" ht="60" customHeight="1">
      <c r="B1148" s="130"/>
    </row>
    <row r="1149" spans="2:2" ht="60" customHeight="1">
      <c r="B1149" s="131"/>
    </row>
    <row r="1150" spans="2:2" ht="60" customHeight="1">
      <c r="B1150" s="127"/>
    </row>
    <row r="1151" spans="2:2" ht="60" customHeight="1">
      <c r="B1151" s="128"/>
    </row>
    <row r="1152" spans="2:2" ht="60" customHeight="1">
      <c r="B1152" s="129"/>
    </row>
    <row r="1153" spans="2:2" ht="60" customHeight="1">
      <c r="B1153" s="129"/>
    </row>
    <row r="1154" spans="2:2" ht="60" customHeight="1">
      <c r="B1154" s="130"/>
    </row>
    <row r="1155" spans="2:2" ht="60" customHeight="1">
      <c r="B1155" s="131"/>
    </row>
    <row r="1156" spans="2:2" ht="60" customHeight="1">
      <c r="B1156" s="127"/>
    </row>
    <row r="1157" spans="2:2" ht="60" customHeight="1">
      <c r="B1157" s="128"/>
    </row>
    <row r="1158" spans="2:2" ht="60" customHeight="1">
      <c r="B1158" s="129"/>
    </row>
    <row r="1159" spans="2:2" ht="60" customHeight="1">
      <c r="B1159" s="129"/>
    </row>
    <row r="1160" spans="2:2" ht="60" customHeight="1">
      <c r="B1160" s="130"/>
    </row>
    <row r="1161" spans="2:2" ht="60" customHeight="1">
      <c r="B1161" s="131"/>
    </row>
    <row r="1162" spans="2:2" ht="60" customHeight="1">
      <c r="B1162" s="127"/>
    </row>
    <row r="1163" spans="2:2" ht="60" customHeight="1">
      <c r="B1163" s="128"/>
    </row>
    <row r="1164" spans="2:2" ht="60" customHeight="1">
      <c r="B1164" s="129"/>
    </row>
    <row r="1165" spans="2:2" ht="60" customHeight="1">
      <c r="B1165" s="129"/>
    </row>
    <row r="1166" spans="2:2" ht="60" customHeight="1">
      <c r="B1166" s="130"/>
    </row>
    <row r="1167" spans="2:2" ht="60" customHeight="1">
      <c r="B1167" s="131"/>
    </row>
    <row r="1168" spans="2:2" ht="60" customHeight="1">
      <c r="B1168" s="127"/>
    </row>
    <row r="1169" spans="2:2" ht="60" customHeight="1">
      <c r="B1169" s="128"/>
    </row>
    <row r="1170" spans="2:2" ht="60" customHeight="1">
      <c r="B1170" s="129"/>
    </row>
    <row r="1171" spans="2:2" ht="60" customHeight="1">
      <c r="B1171" s="129"/>
    </row>
    <row r="1172" spans="2:2" ht="60" customHeight="1">
      <c r="B1172" s="130"/>
    </row>
    <row r="1173" spans="2:2" ht="60" customHeight="1">
      <c r="B1173" s="131"/>
    </row>
    <row r="1174" spans="2:2" ht="60" customHeight="1">
      <c r="B1174" s="127"/>
    </row>
    <row r="1175" spans="2:2" ht="60" customHeight="1">
      <c r="B1175" s="128"/>
    </row>
    <row r="1176" spans="2:2" ht="60" customHeight="1">
      <c r="B1176" s="129"/>
    </row>
    <row r="1177" spans="2:2" ht="60" customHeight="1">
      <c r="B1177" s="129"/>
    </row>
    <row r="1178" spans="2:2" ht="60" customHeight="1">
      <c r="B1178" s="130"/>
    </row>
    <row r="1179" spans="2:2" ht="60" customHeight="1">
      <c r="B1179" s="131"/>
    </row>
    <row r="1180" spans="2:2" ht="60" customHeight="1">
      <c r="B1180" s="127"/>
    </row>
    <row r="1181" spans="2:2" ht="60" customHeight="1">
      <c r="B1181" s="128"/>
    </row>
    <row r="1182" spans="2:2" ht="60" customHeight="1">
      <c r="B1182" s="129"/>
    </row>
    <row r="1183" spans="2:2" ht="60" customHeight="1">
      <c r="B1183" s="129"/>
    </row>
    <row r="1184" spans="2:2" ht="60" customHeight="1">
      <c r="B1184" s="130"/>
    </row>
    <row r="1185" spans="2:2" ht="60" customHeight="1">
      <c r="B1185" s="131"/>
    </row>
    <row r="1186" spans="2:2" ht="60" customHeight="1">
      <c r="B1186" s="127"/>
    </row>
    <row r="1187" spans="2:2" ht="60" customHeight="1">
      <c r="B1187" s="128"/>
    </row>
    <row r="1188" spans="2:2" ht="60" customHeight="1">
      <c r="B1188" s="129"/>
    </row>
    <row r="1189" spans="2:2" ht="60" customHeight="1">
      <c r="B1189" s="129"/>
    </row>
    <row r="1190" spans="2:2" ht="60" customHeight="1">
      <c r="B1190" s="130"/>
    </row>
    <row r="1191" spans="2:2" ht="60" customHeight="1">
      <c r="B1191" s="131"/>
    </row>
    <row r="1192" spans="2:2" ht="60" customHeight="1">
      <c r="B1192" s="127"/>
    </row>
    <row r="1193" spans="2:2" ht="60" customHeight="1">
      <c r="B1193" s="128"/>
    </row>
    <row r="1194" spans="2:2" ht="60" customHeight="1">
      <c r="B1194" s="129"/>
    </row>
    <row r="1195" spans="2:2" ht="60" customHeight="1">
      <c r="B1195" s="129"/>
    </row>
    <row r="1196" spans="2:2" ht="60" customHeight="1">
      <c r="B1196" s="130"/>
    </row>
    <row r="1197" spans="2:2" ht="60" customHeight="1">
      <c r="B1197" s="131"/>
    </row>
    <row r="1198" spans="2:2" ht="60" customHeight="1">
      <c r="B1198" s="127"/>
    </row>
    <row r="1199" spans="2:2" ht="60" customHeight="1">
      <c r="B1199" s="128"/>
    </row>
    <row r="1200" spans="2:2" ht="60" customHeight="1">
      <c r="B1200" s="129"/>
    </row>
    <row r="1201" spans="2:2" ht="60" customHeight="1">
      <c r="B1201" s="129"/>
    </row>
    <row r="1202" spans="2:2" ht="60" customHeight="1">
      <c r="B1202" s="130"/>
    </row>
    <row r="1203" spans="2:2" ht="60" customHeight="1">
      <c r="B1203" s="131"/>
    </row>
    <row r="1204" spans="2:2" ht="60" customHeight="1">
      <c r="B1204" s="127"/>
    </row>
    <row r="1205" spans="2:2" ht="60" customHeight="1">
      <c r="B1205" s="128"/>
    </row>
    <row r="1206" spans="2:2" ht="60" customHeight="1">
      <c r="B1206" s="129"/>
    </row>
    <row r="1207" spans="2:2" ht="60" customHeight="1">
      <c r="B1207" s="129"/>
    </row>
    <row r="1208" spans="2:2" ht="60" customHeight="1">
      <c r="B1208" s="130"/>
    </row>
    <row r="1209" spans="2:2" ht="60" customHeight="1">
      <c r="B1209" s="131"/>
    </row>
    <row r="1210" spans="2:2" ht="60" customHeight="1">
      <c r="B1210" s="127"/>
    </row>
    <row r="1211" spans="2:2" ht="60" customHeight="1">
      <c r="B1211" s="128"/>
    </row>
    <row r="1212" spans="2:2" ht="60" customHeight="1">
      <c r="B1212" s="129"/>
    </row>
    <row r="1213" spans="2:2" ht="60" customHeight="1">
      <c r="B1213" s="129"/>
    </row>
    <row r="1214" spans="2:2" ht="60" customHeight="1">
      <c r="B1214" s="130"/>
    </row>
    <row r="1215" spans="2:2" ht="60" customHeight="1">
      <c r="B1215" s="131"/>
    </row>
    <row r="1216" spans="2:2" ht="60" customHeight="1">
      <c r="B1216" s="127"/>
    </row>
    <row r="1217" spans="2:2" ht="60" customHeight="1">
      <c r="B1217" s="128"/>
    </row>
    <row r="1218" spans="2:2" ht="60" customHeight="1">
      <c r="B1218" s="129"/>
    </row>
    <row r="1219" spans="2:2" ht="60" customHeight="1">
      <c r="B1219" s="129"/>
    </row>
    <row r="1220" spans="2:2" ht="60" customHeight="1">
      <c r="B1220" s="130"/>
    </row>
    <row r="1221" spans="2:2" ht="60" customHeight="1">
      <c r="B1221" s="131"/>
    </row>
    <row r="1222" spans="2:2" ht="60" customHeight="1">
      <c r="B1222" s="127"/>
    </row>
    <row r="1223" spans="2:2" ht="60" customHeight="1">
      <c r="B1223" s="128"/>
    </row>
    <row r="1224" spans="2:2" ht="60" customHeight="1">
      <c r="B1224" s="129"/>
    </row>
    <row r="1225" spans="2:2" ht="60" customHeight="1">
      <c r="B1225" s="129"/>
    </row>
    <row r="1226" spans="2:2" ht="60" customHeight="1">
      <c r="B1226" s="130"/>
    </row>
    <row r="1227" spans="2:2" ht="60" customHeight="1">
      <c r="B1227" s="131"/>
    </row>
    <row r="1228" spans="2:2" ht="60" customHeight="1">
      <c r="B1228" s="127"/>
    </row>
    <row r="1229" spans="2:2" ht="60" customHeight="1">
      <c r="B1229" s="128"/>
    </row>
    <row r="1230" spans="2:2" ht="60" customHeight="1">
      <c r="B1230" s="129"/>
    </row>
    <row r="1231" spans="2:2" ht="60" customHeight="1">
      <c r="B1231" s="129"/>
    </row>
    <row r="1232" spans="2:2" ht="60" customHeight="1">
      <c r="B1232" s="130"/>
    </row>
    <row r="1233" spans="2:2" ht="60" customHeight="1">
      <c r="B1233" s="131"/>
    </row>
    <row r="1234" spans="2:2" ht="60" customHeight="1">
      <c r="B1234" s="127"/>
    </row>
    <row r="1235" spans="2:2" ht="60" customHeight="1">
      <c r="B1235" s="128"/>
    </row>
    <row r="1236" spans="2:2" ht="60" customHeight="1">
      <c r="B1236" s="129"/>
    </row>
    <row r="1237" spans="2:2" ht="60" customHeight="1">
      <c r="B1237" s="129"/>
    </row>
    <row r="1238" spans="2:2" ht="60" customHeight="1">
      <c r="B1238" s="130"/>
    </row>
    <row r="1239" spans="2:2" ht="60" customHeight="1">
      <c r="B1239" s="131"/>
    </row>
    <row r="1240" spans="2:2" ht="60" customHeight="1">
      <c r="B1240" s="127"/>
    </row>
    <row r="1241" spans="2:2" ht="60" customHeight="1">
      <c r="B1241" s="128"/>
    </row>
    <row r="1242" spans="2:2" ht="60" customHeight="1">
      <c r="B1242" s="129"/>
    </row>
    <row r="1243" spans="2:2" ht="60" customHeight="1">
      <c r="B1243" s="129"/>
    </row>
    <row r="1244" spans="2:2" ht="60" customHeight="1">
      <c r="B1244" s="130"/>
    </row>
    <row r="1245" spans="2:2" ht="60" customHeight="1">
      <c r="B1245" s="131"/>
    </row>
    <row r="1246" spans="2:2" ht="60" customHeight="1">
      <c r="B1246" s="127"/>
    </row>
    <row r="1247" spans="2:2" ht="60" customHeight="1">
      <c r="B1247" s="128"/>
    </row>
    <row r="1248" spans="2:2" ht="60" customHeight="1">
      <c r="B1248" s="129"/>
    </row>
    <row r="1249" spans="2:2" ht="60" customHeight="1">
      <c r="B1249" s="129"/>
    </row>
    <row r="1250" spans="2:2" ht="60" customHeight="1">
      <c r="B1250" s="130"/>
    </row>
    <row r="1251" spans="2:2" ht="60" customHeight="1">
      <c r="B1251" s="131"/>
    </row>
    <row r="1252" spans="2:2" ht="60" customHeight="1">
      <c r="B1252" s="127"/>
    </row>
    <row r="1253" spans="2:2" ht="60" customHeight="1">
      <c r="B1253" s="128"/>
    </row>
    <row r="1254" spans="2:2" ht="60" customHeight="1">
      <c r="B1254" s="129"/>
    </row>
    <row r="1255" spans="2:2" ht="60" customHeight="1">
      <c r="B1255" s="129"/>
    </row>
    <row r="1256" spans="2:2" ht="60" customHeight="1">
      <c r="B1256" s="130"/>
    </row>
    <row r="1257" spans="2:2" ht="60" customHeight="1">
      <c r="B1257" s="131"/>
    </row>
    <row r="1258" spans="2:2" ht="60" customHeight="1">
      <c r="B1258" s="127"/>
    </row>
    <row r="1259" spans="2:2" ht="60" customHeight="1">
      <c r="B1259" s="128"/>
    </row>
    <row r="1260" spans="2:2" ht="60" customHeight="1">
      <c r="B1260" s="129"/>
    </row>
    <row r="1261" spans="2:2" ht="60" customHeight="1">
      <c r="B1261" s="129"/>
    </row>
    <row r="1262" spans="2:2" ht="60" customHeight="1">
      <c r="B1262" s="130"/>
    </row>
    <row r="1263" spans="2:2" ht="60" customHeight="1">
      <c r="B1263" s="131"/>
    </row>
    <row r="1264" spans="2:2" ht="60" customHeight="1">
      <c r="B1264" s="127"/>
    </row>
    <row r="1265" spans="2:2" ht="60" customHeight="1">
      <c r="B1265" s="128"/>
    </row>
    <row r="1266" spans="2:2" ht="60" customHeight="1">
      <c r="B1266" s="129"/>
    </row>
    <row r="1267" spans="2:2" ht="60" customHeight="1">
      <c r="B1267" s="129"/>
    </row>
    <row r="1268" spans="2:2" ht="60" customHeight="1">
      <c r="B1268" s="130"/>
    </row>
    <row r="1269" spans="2:2" ht="60" customHeight="1">
      <c r="B1269" s="131"/>
    </row>
    <row r="1270" spans="2:2" ht="60" customHeight="1">
      <c r="B1270" s="127"/>
    </row>
    <row r="1271" spans="2:2" ht="60" customHeight="1">
      <c r="B1271" s="128"/>
    </row>
    <row r="1272" spans="2:2" ht="60" customHeight="1">
      <c r="B1272" s="129"/>
    </row>
    <row r="1273" spans="2:2" ht="60" customHeight="1">
      <c r="B1273" s="129"/>
    </row>
    <row r="1274" spans="2:2" ht="60" customHeight="1">
      <c r="B1274" s="130"/>
    </row>
    <row r="1275" spans="2:2" ht="60" customHeight="1">
      <c r="B1275" s="131"/>
    </row>
    <row r="1276" spans="2:2" ht="60" customHeight="1">
      <c r="B1276" s="127"/>
    </row>
    <row r="1277" spans="2:2" ht="60" customHeight="1">
      <c r="B1277" s="128"/>
    </row>
    <row r="1278" spans="2:2" ht="60" customHeight="1">
      <c r="B1278" s="129"/>
    </row>
    <row r="1279" spans="2:2" ht="60" customHeight="1">
      <c r="B1279" s="129"/>
    </row>
    <row r="1280" spans="2:2" ht="60" customHeight="1">
      <c r="B1280" s="130"/>
    </row>
    <row r="1281" spans="2:2" ht="60" customHeight="1">
      <c r="B1281" s="131"/>
    </row>
    <row r="1282" spans="2:2" ht="60" customHeight="1">
      <c r="B1282" s="127"/>
    </row>
    <row r="1283" spans="2:2" ht="60" customHeight="1">
      <c r="B1283" s="128"/>
    </row>
    <row r="1284" spans="2:2" ht="60" customHeight="1">
      <c r="B1284" s="129"/>
    </row>
    <row r="1285" spans="2:2" ht="60" customHeight="1">
      <c r="B1285" s="129"/>
    </row>
    <row r="1286" spans="2:2" ht="60" customHeight="1">
      <c r="B1286" s="130"/>
    </row>
    <row r="1287" spans="2:2" ht="60" customHeight="1">
      <c r="B1287" s="131"/>
    </row>
    <row r="1288" spans="2:2" ht="60" customHeight="1">
      <c r="B1288" s="127"/>
    </row>
    <row r="1289" spans="2:2" ht="60" customHeight="1">
      <c r="B1289" s="128"/>
    </row>
    <row r="1290" spans="2:2" ht="60" customHeight="1">
      <c r="B1290" s="129"/>
    </row>
    <row r="1291" spans="2:2" ht="60" customHeight="1">
      <c r="B1291" s="129"/>
    </row>
    <row r="1292" spans="2:2" ht="60" customHeight="1">
      <c r="B1292" s="130"/>
    </row>
    <row r="1293" spans="2:2" ht="60" customHeight="1">
      <c r="B1293" s="131"/>
    </row>
    <row r="1294" spans="2:2" ht="60" customHeight="1">
      <c r="B1294" s="127"/>
    </row>
    <row r="1295" spans="2:2" ht="60" customHeight="1">
      <c r="B1295" s="128"/>
    </row>
    <row r="1296" spans="2:2" ht="60" customHeight="1">
      <c r="B1296" s="129"/>
    </row>
    <row r="1297" spans="2:2" ht="60" customHeight="1">
      <c r="B1297" s="129"/>
    </row>
    <row r="1298" spans="2:2" ht="60" customHeight="1">
      <c r="B1298" s="130"/>
    </row>
    <row r="1299" spans="2:2" ht="60" customHeight="1">
      <c r="B1299" s="131"/>
    </row>
    <row r="1300" spans="2:2" ht="60" customHeight="1">
      <c r="B1300" s="127"/>
    </row>
    <row r="1301" spans="2:2" ht="60" customHeight="1">
      <c r="B1301" s="128"/>
    </row>
    <row r="1302" spans="2:2" ht="60" customHeight="1">
      <c r="B1302" s="129"/>
    </row>
    <row r="1303" spans="2:2" ht="60" customHeight="1">
      <c r="B1303" s="129"/>
    </row>
    <row r="1304" spans="2:2" ht="60" customHeight="1">
      <c r="B1304" s="130"/>
    </row>
    <row r="1305" spans="2:2" ht="60" customHeight="1">
      <c r="B1305" s="131"/>
    </row>
    <row r="1306" spans="2:2" ht="60" customHeight="1">
      <c r="B1306" s="127"/>
    </row>
    <row r="1307" spans="2:2" ht="60" customHeight="1">
      <c r="B1307" s="128"/>
    </row>
    <row r="1308" spans="2:2" ht="60" customHeight="1">
      <c r="B1308" s="129"/>
    </row>
    <row r="1309" spans="2:2" ht="60" customHeight="1">
      <c r="B1309" s="129"/>
    </row>
    <row r="1310" spans="2:2" ht="60" customHeight="1">
      <c r="B1310" s="130"/>
    </row>
    <row r="1311" spans="2:2" ht="60" customHeight="1">
      <c r="B1311" s="131"/>
    </row>
    <row r="1312" spans="2:2" ht="60" customHeight="1">
      <c r="B1312" s="127"/>
    </row>
    <row r="1313" spans="2:2" ht="60" customHeight="1">
      <c r="B1313" s="128"/>
    </row>
    <row r="1314" spans="2:2" ht="60" customHeight="1">
      <c r="B1314" s="129"/>
    </row>
    <row r="1315" spans="2:2" ht="60" customHeight="1">
      <c r="B1315" s="129"/>
    </row>
    <row r="1316" spans="2:2" ht="60" customHeight="1">
      <c r="B1316" s="130"/>
    </row>
    <row r="1317" spans="2:2" ht="60" customHeight="1">
      <c r="B1317" s="131"/>
    </row>
    <row r="1318" spans="2:2" ht="60" customHeight="1">
      <c r="B1318" s="127"/>
    </row>
    <row r="1319" spans="2:2" ht="60" customHeight="1">
      <c r="B1319" s="128"/>
    </row>
    <row r="1320" spans="2:2" ht="60" customHeight="1">
      <c r="B1320" s="129"/>
    </row>
    <row r="1321" spans="2:2" ht="60" customHeight="1">
      <c r="B1321" s="129"/>
    </row>
    <row r="1322" spans="2:2" ht="60" customHeight="1">
      <c r="B1322" s="130"/>
    </row>
    <row r="1323" spans="2:2" ht="60" customHeight="1">
      <c r="B1323" s="131"/>
    </row>
    <row r="1324" spans="2:2" ht="60" customHeight="1">
      <c r="B1324" s="127"/>
    </row>
    <row r="1325" spans="2:2" ht="60" customHeight="1">
      <c r="B1325" s="128"/>
    </row>
    <row r="1326" spans="2:2" ht="60" customHeight="1">
      <c r="B1326" s="129"/>
    </row>
    <row r="1327" spans="2:2" ht="60" customHeight="1">
      <c r="B1327" s="129"/>
    </row>
    <row r="1328" spans="2:2" ht="60" customHeight="1">
      <c r="B1328" s="130"/>
    </row>
    <row r="1329" spans="2:2" ht="60" customHeight="1">
      <c r="B1329" s="131"/>
    </row>
    <row r="1330" spans="2:2" ht="60" customHeight="1">
      <c r="B1330" s="127"/>
    </row>
    <row r="1331" spans="2:2" ht="60" customHeight="1">
      <c r="B1331" s="128"/>
    </row>
    <row r="1332" spans="2:2" ht="60" customHeight="1">
      <c r="B1332" s="129"/>
    </row>
    <row r="1333" spans="2:2" ht="60" customHeight="1">
      <c r="B1333" s="129"/>
    </row>
    <row r="1334" spans="2:2" ht="60" customHeight="1">
      <c r="B1334" s="130"/>
    </row>
    <row r="1335" spans="2:2" ht="60" customHeight="1">
      <c r="B1335" s="131"/>
    </row>
    <row r="1336" spans="2:2" ht="60" customHeight="1">
      <c r="B1336" s="127"/>
    </row>
    <row r="1337" spans="2:2" ht="60" customHeight="1">
      <c r="B1337" s="128"/>
    </row>
    <row r="1338" spans="2:2" ht="60" customHeight="1">
      <c r="B1338" s="129"/>
    </row>
    <row r="1339" spans="2:2" ht="60" customHeight="1">
      <c r="B1339" s="129"/>
    </row>
    <row r="1340" spans="2:2" ht="60" customHeight="1">
      <c r="B1340" s="130"/>
    </row>
    <row r="1341" spans="2:2" ht="60" customHeight="1">
      <c r="B1341" s="131"/>
    </row>
    <row r="1342" spans="2:2" ht="60" customHeight="1">
      <c r="B1342" s="127"/>
    </row>
    <row r="1343" spans="2:2" ht="60" customHeight="1">
      <c r="B1343" s="128"/>
    </row>
    <row r="1344" spans="2:2" ht="60" customHeight="1">
      <c r="B1344" s="129"/>
    </row>
    <row r="1345" spans="2:2" ht="60" customHeight="1">
      <c r="B1345" s="129"/>
    </row>
    <row r="1346" spans="2:2" ht="60" customHeight="1">
      <c r="B1346" s="130"/>
    </row>
    <row r="1347" spans="2:2" ht="60" customHeight="1">
      <c r="B1347" s="131"/>
    </row>
    <row r="1348" spans="2:2" ht="60" customHeight="1">
      <c r="B1348" s="127"/>
    </row>
    <row r="1349" spans="2:2" ht="60" customHeight="1">
      <c r="B1349" s="128"/>
    </row>
    <row r="1350" spans="2:2" ht="60" customHeight="1">
      <c r="B1350" s="129"/>
    </row>
    <row r="1351" spans="2:2" ht="60" customHeight="1">
      <c r="B1351" s="129"/>
    </row>
    <row r="1352" spans="2:2" ht="60" customHeight="1">
      <c r="B1352" s="130"/>
    </row>
    <row r="1353" spans="2:2" ht="60" customHeight="1">
      <c r="B1353" s="131"/>
    </row>
    <row r="1354" spans="2:2" ht="60" customHeight="1">
      <c r="B1354" s="127"/>
    </row>
    <row r="1355" spans="2:2" ht="60" customHeight="1">
      <c r="B1355" s="128"/>
    </row>
    <row r="1356" spans="2:2" ht="60" customHeight="1">
      <c r="B1356" s="129"/>
    </row>
    <row r="1357" spans="2:2" ht="60" customHeight="1">
      <c r="B1357" s="129"/>
    </row>
    <row r="1358" spans="2:2" ht="60" customHeight="1">
      <c r="B1358" s="130"/>
    </row>
    <row r="1359" spans="2:2" ht="60" customHeight="1">
      <c r="B1359" s="131"/>
    </row>
    <row r="1360" spans="2:2" ht="60" customHeight="1">
      <c r="B1360" s="127"/>
    </row>
    <row r="1361" spans="2:2" ht="60" customHeight="1">
      <c r="B1361" s="128"/>
    </row>
    <row r="1362" spans="2:2" ht="60" customHeight="1">
      <c r="B1362" s="129"/>
    </row>
    <row r="1363" spans="2:2" ht="60" customHeight="1">
      <c r="B1363" s="129"/>
    </row>
    <row r="1364" spans="2:2" ht="60" customHeight="1">
      <c r="B1364" s="130"/>
    </row>
    <row r="1365" spans="2:2" ht="60" customHeight="1">
      <c r="B1365" s="131"/>
    </row>
    <row r="1366" spans="2:2" ht="60" customHeight="1">
      <c r="B1366" s="127"/>
    </row>
    <row r="1367" spans="2:2" ht="60" customHeight="1">
      <c r="B1367" s="128"/>
    </row>
    <row r="1368" spans="2:2" ht="60" customHeight="1">
      <c r="B1368" s="129"/>
    </row>
    <row r="1369" spans="2:2" ht="60" customHeight="1">
      <c r="B1369" s="129"/>
    </row>
    <row r="1370" spans="2:2" ht="60" customHeight="1">
      <c r="B1370" s="130"/>
    </row>
    <row r="1371" spans="2:2" ht="60" customHeight="1">
      <c r="B1371" s="131"/>
    </row>
    <row r="1372" spans="2:2" ht="60" customHeight="1">
      <c r="B1372" s="127"/>
    </row>
    <row r="1373" spans="2:2" ht="60" customHeight="1">
      <c r="B1373" s="128"/>
    </row>
    <row r="1374" spans="2:2" ht="60" customHeight="1">
      <c r="B1374" s="129"/>
    </row>
    <row r="1375" spans="2:2" ht="60" customHeight="1">
      <c r="B1375" s="129"/>
    </row>
    <row r="1376" spans="2:2" ht="60" customHeight="1">
      <c r="B1376" s="130"/>
    </row>
    <row r="1377" spans="2:2" ht="60" customHeight="1">
      <c r="B1377" s="131"/>
    </row>
    <row r="1378" spans="2:2" ht="60" customHeight="1">
      <c r="B1378" s="127"/>
    </row>
    <row r="1379" spans="2:2" ht="60" customHeight="1">
      <c r="B1379" s="128"/>
    </row>
    <row r="1380" spans="2:2" ht="60" customHeight="1">
      <c r="B1380" s="129"/>
    </row>
    <row r="1381" spans="2:2" ht="60" customHeight="1">
      <c r="B1381" s="129"/>
    </row>
    <row r="1382" spans="2:2" ht="60" customHeight="1">
      <c r="B1382" s="130"/>
    </row>
    <row r="1383" spans="2:2" ht="60" customHeight="1">
      <c r="B1383" s="131"/>
    </row>
    <row r="1384" spans="2:2" ht="60" customHeight="1">
      <c r="B1384" s="127"/>
    </row>
    <row r="1385" spans="2:2" ht="60" customHeight="1">
      <c r="B1385" s="128"/>
    </row>
    <row r="1386" spans="2:2" ht="60" customHeight="1">
      <c r="B1386" s="129"/>
    </row>
    <row r="1387" spans="2:2" ht="60" customHeight="1">
      <c r="B1387" s="129"/>
    </row>
    <row r="1388" spans="2:2" ht="60" customHeight="1">
      <c r="B1388" s="130"/>
    </row>
    <row r="1389" spans="2:2" ht="60" customHeight="1">
      <c r="B1389" s="131"/>
    </row>
    <row r="1390" spans="2:2" ht="60" customHeight="1">
      <c r="B1390" s="127"/>
    </row>
    <row r="1391" spans="2:2" ht="60" customHeight="1">
      <c r="B1391" s="128"/>
    </row>
    <row r="1392" spans="2:2" ht="60" customHeight="1">
      <c r="B1392" s="129"/>
    </row>
    <row r="1393" spans="2:2" ht="60" customHeight="1">
      <c r="B1393" s="129"/>
    </row>
    <row r="1394" spans="2:2" ht="60" customHeight="1">
      <c r="B1394" s="130"/>
    </row>
    <row r="1395" spans="2:2" ht="60" customHeight="1">
      <c r="B1395" s="131"/>
    </row>
    <row r="1396" spans="2:2" ht="60" customHeight="1">
      <c r="B1396" s="127"/>
    </row>
    <row r="1397" spans="2:2" ht="60" customHeight="1">
      <c r="B1397" s="128"/>
    </row>
    <row r="1398" spans="2:2" ht="60" customHeight="1">
      <c r="B1398" s="129"/>
    </row>
    <row r="1399" spans="2:2" ht="60" customHeight="1">
      <c r="B1399" s="129"/>
    </row>
    <row r="1400" spans="2:2" ht="60" customHeight="1">
      <c r="B1400" s="130"/>
    </row>
    <row r="1401" spans="2:2" ht="60" customHeight="1">
      <c r="B1401" s="131"/>
    </row>
    <row r="1402" spans="2:2" ht="60" customHeight="1">
      <c r="B1402" s="127"/>
    </row>
    <row r="1403" spans="2:2" ht="60" customHeight="1">
      <c r="B1403" s="128"/>
    </row>
    <row r="1404" spans="2:2" ht="60" customHeight="1">
      <c r="B1404" s="129"/>
    </row>
    <row r="1405" spans="2:2" ht="60" customHeight="1">
      <c r="B1405" s="129"/>
    </row>
    <row r="1406" spans="2:2" ht="60" customHeight="1">
      <c r="B1406" s="130"/>
    </row>
    <row r="1407" spans="2:2" ht="60" customHeight="1">
      <c r="B1407" s="131"/>
    </row>
    <row r="1408" spans="2:2" ht="60" customHeight="1">
      <c r="B1408" s="127"/>
    </row>
    <row r="1409" spans="2:2" ht="60" customHeight="1">
      <c r="B1409" s="128"/>
    </row>
    <row r="1410" spans="2:2" ht="60" customHeight="1">
      <c r="B1410" s="129"/>
    </row>
    <row r="1411" spans="2:2" ht="60" customHeight="1">
      <c r="B1411" s="129"/>
    </row>
    <row r="1412" spans="2:2" ht="60" customHeight="1">
      <c r="B1412" s="130"/>
    </row>
    <row r="1413" spans="2:2" ht="60" customHeight="1">
      <c r="B1413" s="131"/>
    </row>
    <row r="1414" spans="2:2" ht="60" customHeight="1">
      <c r="B1414" s="127"/>
    </row>
    <row r="1415" spans="2:2" ht="60" customHeight="1">
      <c r="B1415" s="128"/>
    </row>
    <row r="1416" spans="2:2" ht="60" customHeight="1">
      <c r="B1416" s="129"/>
    </row>
    <row r="1417" spans="2:2" ht="60" customHeight="1">
      <c r="B1417" s="129"/>
    </row>
    <row r="1418" spans="2:2" ht="60" customHeight="1">
      <c r="B1418" s="130"/>
    </row>
    <row r="1419" spans="2:2" ht="60" customHeight="1">
      <c r="B1419" s="131"/>
    </row>
    <row r="1420" spans="2:2" ht="60" customHeight="1">
      <c r="B1420" s="127"/>
    </row>
    <row r="1421" spans="2:2" ht="60" customHeight="1">
      <c r="B1421" s="128"/>
    </row>
    <row r="1422" spans="2:2" ht="60" customHeight="1">
      <c r="B1422" s="129"/>
    </row>
    <row r="1423" spans="2:2" ht="60" customHeight="1">
      <c r="B1423" s="129"/>
    </row>
    <row r="1424" spans="2:2" ht="60" customHeight="1">
      <c r="B1424" s="130"/>
    </row>
    <row r="1425" spans="2:2" ht="60" customHeight="1">
      <c r="B1425" s="131"/>
    </row>
    <row r="1426" spans="2:2" ht="60" customHeight="1">
      <c r="B1426" s="127"/>
    </row>
    <row r="1427" spans="2:2" ht="60" customHeight="1">
      <c r="B1427" s="128"/>
    </row>
    <row r="1428" spans="2:2" ht="60" customHeight="1">
      <c r="B1428" s="129"/>
    </row>
    <row r="1429" spans="2:2" ht="60" customHeight="1">
      <c r="B1429" s="129"/>
    </row>
    <row r="1430" spans="2:2" ht="60" customHeight="1">
      <c r="B1430" s="130"/>
    </row>
    <row r="1431" spans="2:2" ht="60" customHeight="1">
      <c r="B1431" s="131"/>
    </row>
    <row r="1432" spans="2:2" ht="60" customHeight="1">
      <c r="B1432" s="127"/>
    </row>
    <row r="1433" spans="2:2" ht="60" customHeight="1">
      <c r="B1433" s="128"/>
    </row>
    <row r="1434" spans="2:2" ht="60" customHeight="1">
      <c r="B1434" s="129"/>
    </row>
    <row r="1435" spans="2:2" ht="60" customHeight="1">
      <c r="B1435" s="129"/>
    </row>
    <row r="1436" spans="2:2" ht="60" customHeight="1">
      <c r="B1436" s="130"/>
    </row>
    <row r="1437" spans="2:2" ht="60" customHeight="1">
      <c r="B1437" s="131"/>
    </row>
    <row r="1438" spans="2:2" ht="60" customHeight="1">
      <c r="B1438" s="127"/>
    </row>
    <row r="1439" spans="2:2" ht="60" customHeight="1">
      <c r="B1439" s="128"/>
    </row>
    <row r="1440" spans="2:2" ht="60" customHeight="1">
      <c r="B1440" s="129"/>
    </row>
    <row r="1441" spans="2:2" ht="60" customHeight="1">
      <c r="B1441" s="129"/>
    </row>
    <row r="1442" spans="2:2" ht="60" customHeight="1">
      <c r="B1442" s="130"/>
    </row>
    <row r="1443" spans="2:2" ht="60" customHeight="1">
      <c r="B1443" s="131"/>
    </row>
    <row r="1444" spans="2:2" ht="60" customHeight="1">
      <c r="B1444" s="127"/>
    </row>
    <row r="1445" spans="2:2" ht="60" customHeight="1">
      <c r="B1445" s="128"/>
    </row>
    <row r="1446" spans="2:2" ht="60" customHeight="1">
      <c r="B1446" s="129"/>
    </row>
    <row r="1447" spans="2:2" ht="60" customHeight="1">
      <c r="B1447" s="129"/>
    </row>
    <row r="1448" spans="2:2" ht="60" customHeight="1">
      <c r="B1448" s="130"/>
    </row>
    <row r="1449" spans="2:2" ht="60" customHeight="1">
      <c r="B1449" s="131"/>
    </row>
    <row r="1450" spans="2:2" ht="60" customHeight="1">
      <c r="B1450" s="127"/>
    </row>
    <row r="1451" spans="2:2" ht="60" customHeight="1">
      <c r="B1451" s="128"/>
    </row>
    <row r="1452" spans="2:2" ht="60" customHeight="1">
      <c r="B1452" s="129"/>
    </row>
    <row r="1453" spans="2:2" ht="60" customHeight="1">
      <c r="B1453" s="129"/>
    </row>
    <row r="1454" spans="2:2" ht="60" customHeight="1">
      <c r="B1454" s="130"/>
    </row>
    <row r="1455" spans="2:2" ht="60" customHeight="1">
      <c r="B1455" s="131"/>
    </row>
    <row r="1456" spans="2:2" ht="60" customHeight="1">
      <c r="B1456" s="127"/>
    </row>
    <row r="1457" spans="2:2" ht="60" customHeight="1">
      <c r="B1457" s="128"/>
    </row>
    <row r="1458" spans="2:2" ht="60" customHeight="1">
      <c r="B1458" s="129"/>
    </row>
    <row r="1459" spans="2:2" ht="60" customHeight="1">
      <c r="B1459" s="129"/>
    </row>
    <row r="1460" spans="2:2" ht="60" customHeight="1">
      <c r="B1460" s="130"/>
    </row>
    <row r="1461" spans="2:2" ht="60" customHeight="1">
      <c r="B1461" s="131"/>
    </row>
    <row r="1462" spans="2:2" ht="60" customHeight="1">
      <c r="B1462" s="127"/>
    </row>
    <row r="1463" spans="2:2" ht="60" customHeight="1">
      <c r="B1463" s="128"/>
    </row>
    <row r="1464" spans="2:2" ht="60" customHeight="1">
      <c r="B1464" s="129"/>
    </row>
    <row r="1465" spans="2:2" ht="60" customHeight="1">
      <c r="B1465" s="129"/>
    </row>
    <row r="1466" spans="2:2" ht="60" customHeight="1">
      <c r="B1466" s="130"/>
    </row>
    <row r="1467" spans="2:2" ht="60" customHeight="1">
      <c r="B1467" s="131"/>
    </row>
    <row r="1468" spans="2:2" ht="60" customHeight="1">
      <c r="B1468" s="127"/>
    </row>
    <row r="1469" spans="2:2" ht="60" customHeight="1">
      <c r="B1469" s="128"/>
    </row>
    <row r="1470" spans="2:2" ht="60" customHeight="1">
      <c r="B1470" s="129"/>
    </row>
    <row r="1471" spans="2:2" ht="60" customHeight="1">
      <c r="B1471" s="129"/>
    </row>
    <row r="1472" spans="2:2" ht="60" customHeight="1">
      <c r="B1472" s="130"/>
    </row>
    <row r="1473" spans="2:2" ht="60" customHeight="1">
      <c r="B1473" s="131"/>
    </row>
    <row r="1474" spans="2:2" ht="60" customHeight="1">
      <c r="B1474" s="127"/>
    </row>
    <row r="1475" spans="2:2" ht="60" customHeight="1">
      <c r="B1475" s="128"/>
    </row>
    <row r="1476" spans="2:2" ht="60" customHeight="1">
      <c r="B1476" s="129"/>
    </row>
    <row r="1477" spans="2:2" ht="60" customHeight="1">
      <c r="B1477" s="129"/>
    </row>
    <row r="1478" spans="2:2" ht="60" customHeight="1">
      <c r="B1478" s="130"/>
    </row>
    <row r="1479" spans="2:2" ht="60" customHeight="1">
      <c r="B1479" s="131"/>
    </row>
    <row r="1480" spans="2:2" ht="60" customHeight="1">
      <c r="B1480" s="127"/>
    </row>
    <row r="1481" spans="2:2" ht="60" customHeight="1">
      <c r="B1481" s="128"/>
    </row>
    <row r="1482" spans="2:2" ht="60" customHeight="1">
      <c r="B1482" s="129"/>
    </row>
    <row r="1483" spans="2:2" ht="60" customHeight="1">
      <c r="B1483" s="129"/>
    </row>
    <row r="1484" spans="2:2" ht="60" customHeight="1">
      <c r="B1484" s="130"/>
    </row>
    <row r="1485" spans="2:2" ht="60" customHeight="1">
      <c r="B1485" s="131"/>
    </row>
    <row r="1486" spans="2:2" ht="60" customHeight="1">
      <c r="B1486" s="127"/>
    </row>
    <row r="1487" spans="2:2" ht="60" customHeight="1">
      <c r="B1487" s="128"/>
    </row>
    <row r="1488" spans="2:2" ht="60" customHeight="1">
      <c r="B1488" s="129"/>
    </row>
    <row r="1489" spans="2:2" ht="60" customHeight="1">
      <c r="B1489" s="129"/>
    </row>
    <row r="1490" spans="2:2" ht="60" customHeight="1">
      <c r="B1490" s="130"/>
    </row>
    <row r="1491" spans="2:2" ht="60" customHeight="1">
      <c r="B1491" s="131"/>
    </row>
    <row r="1492" spans="2:2" ht="60" customHeight="1">
      <c r="B1492" s="127"/>
    </row>
    <row r="1493" spans="2:2" ht="60" customHeight="1">
      <c r="B1493" s="128"/>
    </row>
    <row r="1494" spans="2:2" ht="60" customHeight="1">
      <c r="B1494" s="129"/>
    </row>
    <row r="1495" spans="2:2" ht="60" customHeight="1">
      <c r="B1495" s="129"/>
    </row>
    <row r="1496" spans="2:2" ht="60" customHeight="1">
      <c r="B1496" s="130"/>
    </row>
    <row r="1497" spans="2:2" ht="60" customHeight="1">
      <c r="B1497" s="131"/>
    </row>
    <row r="1498" spans="2:2" ht="60" customHeight="1">
      <c r="B1498" s="127"/>
    </row>
    <row r="1499" spans="2:2" ht="60" customHeight="1">
      <c r="B1499" s="128"/>
    </row>
    <row r="1500" spans="2:2" ht="60" customHeight="1">
      <c r="B1500" s="129"/>
    </row>
    <row r="1501" spans="2:2" ht="60" customHeight="1">
      <c r="B1501" s="129"/>
    </row>
    <row r="1502" spans="2:2" ht="60" customHeight="1">
      <c r="B1502" s="130"/>
    </row>
    <row r="1503" spans="2:2" ht="60" customHeight="1">
      <c r="B1503" s="131"/>
    </row>
    <row r="1504" spans="2:2" ht="60" customHeight="1">
      <c r="B1504" s="127"/>
    </row>
    <row r="1505" spans="2:2" ht="60" customHeight="1">
      <c r="B1505" s="128"/>
    </row>
    <row r="1506" spans="2:2" ht="60" customHeight="1">
      <c r="B1506" s="129"/>
    </row>
    <row r="1507" spans="2:2" ht="60" customHeight="1">
      <c r="B1507" s="129"/>
    </row>
    <row r="1508" spans="2:2" ht="60" customHeight="1">
      <c r="B1508" s="130"/>
    </row>
    <row r="1509" spans="2:2" ht="60" customHeight="1">
      <c r="B1509" s="131"/>
    </row>
    <row r="1510" spans="2:2" ht="60" customHeight="1">
      <c r="B1510" s="127"/>
    </row>
    <row r="1511" spans="2:2" ht="60" customHeight="1">
      <c r="B1511" s="128"/>
    </row>
    <row r="1512" spans="2:2" ht="60" customHeight="1">
      <c r="B1512" s="129"/>
    </row>
    <row r="1513" spans="2:2" ht="60" customHeight="1">
      <c r="B1513" s="129"/>
    </row>
    <row r="1514" spans="2:2" ht="60" customHeight="1">
      <c r="B1514" s="130"/>
    </row>
    <row r="1515" spans="2:2" ht="60" customHeight="1">
      <c r="B1515" s="131"/>
    </row>
    <row r="1516" spans="2:2" ht="60" customHeight="1">
      <c r="B1516" s="127"/>
    </row>
    <row r="1517" spans="2:2" ht="60" customHeight="1">
      <c r="B1517" s="128"/>
    </row>
    <row r="1518" spans="2:2" ht="60" customHeight="1">
      <c r="B1518" s="129"/>
    </row>
    <row r="1519" spans="2:2" ht="60" customHeight="1">
      <c r="B1519" s="129"/>
    </row>
    <row r="1520" spans="2:2" ht="60" customHeight="1">
      <c r="B1520" s="130"/>
    </row>
    <row r="1521" spans="2:2" ht="60" customHeight="1">
      <c r="B1521" s="131"/>
    </row>
    <row r="1522" spans="2:2" ht="60" customHeight="1">
      <c r="B1522" s="127"/>
    </row>
    <row r="1523" spans="2:2" ht="60" customHeight="1">
      <c r="B1523" s="128"/>
    </row>
    <row r="1524" spans="2:2" ht="60" customHeight="1">
      <c r="B1524" s="129"/>
    </row>
    <row r="1525" spans="2:2" ht="60" customHeight="1">
      <c r="B1525" s="129"/>
    </row>
    <row r="1526" spans="2:2" ht="60" customHeight="1">
      <c r="B1526" s="130"/>
    </row>
    <row r="1527" spans="2:2" ht="60" customHeight="1">
      <c r="B1527" s="131"/>
    </row>
    <row r="1528" spans="2:2" ht="60" customHeight="1">
      <c r="B1528" s="127"/>
    </row>
    <row r="1529" spans="2:2" ht="60" customHeight="1">
      <c r="B1529" s="128"/>
    </row>
    <row r="1530" spans="2:2" ht="60" customHeight="1">
      <c r="B1530" s="129"/>
    </row>
    <row r="1531" spans="2:2" ht="60" customHeight="1">
      <c r="B1531" s="129"/>
    </row>
    <row r="1532" spans="2:2" ht="60" customHeight="1">
      <c r="B1532" s="130"/>
    </row>
    <row r="1533" spans="2:2" ht="60" customHeight="1">
      <c r="B1533" s="131"/>
    </row>
    <row r="1534" spans="2:2" ht="60" customHeight="1">
      <c r="B1534" s="127"/>
    </row>
    <row r="1535" spans="2:2" ht="60" customHeight="1">
      <c r="B1535" s="128"/>
    </row>
    <row r="1536" spans="2:2" ht="60" customHeight="1">
      <c r="B1536" s="129"/>
    </row>
    <row r="1537" spans="2:2" ht="60" customHeight="1">
      <c r="B1537" s="129"/>
    </row>
    <row r="1538" spans="2:2" ht="60" customHeight="1">
      <c r="B1538" s="130"/>
    </row>
    <row r="1539" spans="2:2" ht="60" customHeight="1">
      <c r="B1539" s="131"/>
    </row>
    <row r="1540" spans="2:2" ht="60" customHeight="1">
      <c r="B1540" s="127"/>
    </row>
    <row r="1541" spans="2:2" ht="60" customHeight="1">
      <c r="B1541" s="128"/>
    </row>
    <row r="1542" spans="2:2" ht="60" customHeight="1">
      <c r="B1542" s="129"/>
    </row>
    <row r="1543" spans="2:2" ht="60" customHeight="1">
      <c r="B1543" s="129"/>
    </row>
    <row r="1544" spans="2:2" ht="60" customHeight="1">
      <c r="B1544" s="130"/>
    </row>
    <row r="1545" spans="2:2" ht="60" customHeight="1">
      <c r="B1545" s="131"/>
    </row>
    <row r="1546" spans="2:2" ht="60" customHeight="1">
      <c r="B1546" s="127"/>
    </row>
    <row r="1547" spans="2:2" ht="60" customHeight="1">
      <c r="B1547" s="128"/>
    </row>
    <row r="1548" spans="2:2" ht="60" customHeight="1">
      <c r="B1548" s="129"/>
    </row>
    <row r="1549" spans="2:2" ht="60" customHeight="1">
      <c r="B1549" s="129"/>
    </row>
    <row r="1550" spans="2:2" ht="60" customHeight="1">
      <c r="B1550" s="130"/>
    </row>
    <row r="1551" spans="2:2" ht="60" customHeight="1">
      <c r="B1551" s="131"/>
    </row>
    <row r="1552" spans="2:2" ht="60" customHeight="1">
      <c r="B1552" s="127"/>
    </row>
    <row r="1553" spans="2:2" ht="60" customHeight="1">
      <c r="B1553" s="128"/>
    </row>
    <row r="1554" spans="2:2" ht="60" customHeight="1">
      <c r="B1554" s="129"/>
    </row>
    <row r="1555" spans="2:2" ht="60" customHeight="1">
      <c r="B1555" s="129"/>
    </row>
    <row r="1556" spans="2:2" ht="60" customHeight="1">
      <c r="B1556" s="130"/>
    </row>
    <row r="1557" spans="2:2" ht="60" customHeight="1">
      <c r="B1557" s="131"/>
    </row>
    <row r="1558" spans="2:2" ht="60" customHeight="1">
      <c r="B1558" s="127"/>
    </row>
    <row r="1559" spans="2:2" ht="60" customHeight="1">
      <c r="B1559" s="128"/>
    </row>
    <row r="1560" spans="2:2" ht="60" customHeight="1">
      <c r="B1560" s="129"/>
    </row>
    <row r="1561" spans="2:2" ht="60" customHeight="1">
      <c r="B1561" s="129"/>
    </row>
    <row r="1562" spans="2:2" ht="60" customHeight="1">
      <c r="B1562" s="130"/>
    </row>
    <row r="1563" spans="2:2" ht="60" customHeight="1">
      <c r="B1563" s="131"/>
    </row>
    <row r="1564" spans="2:2" ht="60" customHeight="1">
      <c r="B1564" s="127"/>
    </row>
    <row r="1565" spans="2:2" ht="60" customHeight="1">
      <c r="B1565" s="128"/>
    </row>
    <row r="1566" spans="2:2" ht="60" customHeight="1">
      <c r="B1566" s="129"/>
    </row>
    <row r="1567" spans="2:2" ht="60" customHeight="1">
      <c r="B1567" s="129"/>
    </row>
    <row r="1568" spans="2:2" ht="60" customHeight="1">
      <c r="B1568" s="130"/>
    </row>
    <row r="1569" spans="2:2" ht="60" customHeight="1">
      <c r="B1569" s="131"/>
    </row>
    <row r="1570" spans="2:2" ht="60" customHeight="1">
      <c r="B1570" s="127"/>
    </row>
    <row r="1571" spans="2:2" ht="60" customHeight="1">
      <c r="B1571" s="128"/>
    </row>
    <row r="1572" spans="2:2" ht="60" customHeight="1">
      <c r="B1572" s="129"/>
    </row>
    <row r="1573" spans="2:2" ht="60" customHeight="1">
      <c r="B1573" s="129"/>
    </row>
    <row r="1574" spans="2:2" ht="60" customHeight="1">
      <c r="B1574" s="130"/>
    </row>
    <row r="1575" spans="2:2" ht="60" customHeight="1">
      <c r="B1575" s="131"/>
    </row>
    <row r="1576" spans="2:2" ht="60" customHeight="1">
      <c r="B1576" s="127"/>
    </row>
    <row r="1577" spans="2:2" ht="60" customHeight="1">
      <c r="B1577" s="128"/>
    </row>
    <row r="1578" spans="2:2" ht="60" customHeight="1">
      <c r="B1578" s="129"/>
    </row>
    <row r="1579" spans="2:2" ht="60" customHeight="1">
      <c r="B1579" s="129"/>
    </row>
    <row r="1580" spans="2:2" ht="60" customHeight="1">
      <c r="B1580" s="130"/>
    </row>
    <row r="1581" spans="2:2" ht="60" customHeight="1">
      <c r="B1581" s="131"/>
    </row>
    <row r="1582" spans="2:2" ht="60" customHeight="1">
      <c r="B1582" s="127"/>
    </row>
    <row r="1583" spans="2:2" ht="60" customHeight="1">
      <c r="B1583" s="128"/>
    </row>
    <row r="1584" spans="2:2" ht="60" customHeight="1">
      <c r="B1584" s="129"/>
    </row>
    <row r="1585" spans="2:2" ht="60" customHeight="1">
      <c r="B1585" s="129"/>
    </row>
    <row r="1586" spans="2:2" ht="60" customHeight="1">
      <c r="B1586" s="130"/>
    </row>
    <row r="1587" spans="2:2" ht="60" customHeight="1">
      <c r="B1587" s="131"/>
    </row>
    <row r="1588" spans="2:2" ht="60" customHeight="1">
      <c r="B1588" s="127"/>
    </row>
    <row r="1589" spans="2:2" ht="60" customHeight="1">
      <c r="B1589" s="128"/>
    </row>
    <row r="1590" spans="2:2" ht="60" customHeight="1">
      <c r="B1590" s="129"/>
    </row>
    <row r="1591" spans="2:2" ht="60" customHeight="1">
      <c r="B1591" s="129"/>
    </row>
    <row r="1592" spans="2:2" ht="60" customHeight="1">
      <c r="B1592" s="130"/>
    </row>
    <row r="1593" spans="2:2" ht="60" customHeight="1">
      <c r="B1593" s="131"/>
    </row>
    <row r="1594" spans="2:2" ht="60" customHeight="1">
      <c r="B1594" s="127"/>
    </row>
    <row r="1595" spans="2:2" ht="60" customHeight="1">
      <c r="B1595" s="128"/>
    </row>
    <row r="1596" spans="2:2" ht="60" customHeight="1">
      <c r="B1596" s="129"/>
    </row>
    <row r="1597" spans="2:2" ht="60" customHeight="1">
      <c r="B1597" s="129"/>
    </row>
    <row r="1598" spans="2:2" ht="60" customHeight="1">
      <c r="B1598" s="130"/>
    </row>
    <row r="1599" spans="2:2" ht="60" customHeight="1">
      <c r="B1599" s="131"/>
    </row>
    <row r="1600" spans="2:2" ht="60" customHeight="1">
      <c r="B1600" s="127"/>
    </row>
    <row r="1601" spans="2:2" ht="60" customHeight="1">
      <c r="B1601" s="128"/>
    </row>
    <row r="1602" spans="2:2" ht="60" customHeight="1">
      <c r="B1602" s="129"/>
    </row>
    <row r="1603" spans="2:2" ht="60" customHeight="1">
      <c r="B1603" s="129"/>
    </row>
    <row r="1604" spans="2:2" ht="60" customHeight="1">
      <c r="B1604" s="130"/>
    </row>
    <row r="1605" spans="2:2" ht="60" customHeight="1">
      <c r="B1605" s="131"/>
    </row>
    <row r="1606" spans="2:2" ht="60" customHeight="1">
      <c r="B1606" s="127"/>
    </row>
    <row r="1607" spans="2:2" ht="60" customHeight="1">
      <c r="B1607" s="128"/>
    </row>
    <row r="1608" spans="2:2" ht="60" customHeight="1">
      <c r="B1608" s="129"/>
    </row>
    <row r="1609" spans="2:2" ht="60" customHeight="1">
      <c r="B1609" s="129"/>
    </row>
    <row r="1610" spans="2:2" ht="60" customHeight="1">
      <c r="B1610" s="130"/>
    </row>
    <row r="1611" spans="2:2" ht="60" customHeight="1">
      <c r="B1611" s="131"/>
    </row>
    <row r="1612" spans="2:2" ht="60" customHeight="1">
      <c r="B1612" s="127"/>
    </row>
    <row r="1613" spans="2:2" ht="60" customHeight="1">
      <c r="B1613" s="128"/>
    </row>
    <row r="1614" spans="2:2" ht="60" customHeight="1">
      <c r="B1614" s="129"/>
    </row>
    <row r="1615" spans="2:2" ht="60" customHeight="1">
      <c r="B1615" s="129"/>
    </row>
    <row r="1616" spans="2:2" ht="60" customHeight="1">
      <c r="B1616" s="130"/>
    </row>
    <row r="1617" spans="2:2" ht="60" customHeight="1">
      <c r="B1617" s="131"/>
    </row>
    <row r="1618" spans="2:2" ht="60" customHeight="1">
      <c r="B1618" s="127"/>
    </row>
    <row r="1619" spans="2:2" ht="60" customHeight="1">
      <c r="B1619" s="128"/>
    </row>
    <row r="1620" spans="2:2" ht="60" customHeight="1">
      <c r="B1620" s="129"/>
    </row>
    <row r="1621" spans="2:2" ht="60" customHeight="1">
      <c r="B1621" s="129"/>
    </row>
    <row r="1622" spans="2:2" ht="60" customHeight="1">
      <c r="B1622" s="130"/>
    </row>
    <row r="1623" spans="2:2" ht="60" customHeight="1">
      <c r="B1623" s="131"/>
    </row>
    <row r="1624" spans="2:2" ht="60" customHeight="1">
      <c r="B1624" s="127"/>
    </row>
    <row r="1625" spans="2:2" ht="60" customHeight="1">
      <c r="B1625" s="128"/>
    </row>
    <row r="1626" spans="2:2" ht="60" customHeight="1">
      <c r="B1626" s="129"/>
    </row>
    <row r="1627" spans="2:2" ht="60" customHeight="1">
      <c r="B1627" s="129"/>
    </row>
    <row r="1628" spans="2:2" ht="60" customHeight="1">
      <c r="B1628" s="130"/>
    </row>
    <row r="1629" spans="2:2" ht="60" customHeight="1">
      <c r="B1629" s="131"/>
    </row>
    <row r="1630" spans="2:2" ht="60" customHeight="1">
      <c r="B1630" s="127"/>
    </row>
    <row r="1631" spans="2:2" ht="60" customHeight="1">
      <c r="B1631" s="128"/>
    </row>
    <row r="1632" spans="2:2" ht="60" customHeight="1">
      <c r="B1632" s="129"/>
    </row>
    <row r="1633" spans="2:2" ht="60" customHeight="1">
      <c r="B1633" s="129"/>
    </row>
    <row r="1634" spans="2:2" ht="60" customHeight="1">
      <c r="B1634" s="130"/>
    </row>
    <row r="1635" spans="2:2" ht="60" customHeight="1">
      <c r="B1635" s="131"/>
    </row>
    <row r="1636" spans="2:2" ht="60" customHeight="1">
      <c r="B1636" s="127"/>
    </row>
    <row r="1637" spans="2:2" ht="60" customHeight="1">
      <c r="B1637" s="128"/>
    </row>
    <row r="1638" spans="2:2" ht="60" customHeight="1">
      <c r="B1638" s="129"/>
    </row>
    <row r="1639" spans="2:2" ht="60" customHeight="1">
      <c r="B1639" s="129"/>
    </row>
    <row r="1640" spans="2:2" ht="60" customHeight="1">
      <c r="B1640" s="130"/>
    </row>
    <row r="1641" spans="2:2" ht="60" customHeight="1">
      <c r="B1641" s="131"/>
    </row>
    <row r="1642" spans="2:2" ht="60" customHeight="1">
      <c r="B1642" s="127"/>
    </row>
    <row r="1643" spans="2:2" ht="60" customHeight="1">
      <c r="B1643" s="128"/>
    </row>
    <row r="1644" spans="2:2" ht="60" customHeight="1">
      <c r="B1644" s="129"/>
    </row>
    <row r="1645" spans="2:2" ht="60" customHeight="1">
      <c r="B1645" s="129"/>
    </row>
    <row r="1646" spans="2:2" ht="60" customHeight="1">
      <c r="B1646" s="130"/>
    </row>
    <row r="1647" spans="2:2" ht="60" customHeight="1">
      <c r="B1647" s="131"/>
    </row>
    <row r="1648" spans="2:2" ht="60" customHeight="1">
      <c r="B1648" s="127"/>
    </row>
    <row r="1649" spans="2:2" ht="60" customHeight="1">
      <c r="B1649" s="128"/>
    </row>
    <row r="1650" spans="2:2" ht="60" customHeight="1">
      <c r="B1650" s="129"/>
    </row>
    <row r="1651" spans="2:2" ht="60" customHeight="1">
      <c r="B1651" s="129"/>
    </row>
    <row r="1652" spans="2:2" ht="60" customHeight="1">
      <c r="B1652" s="130"/>
    </row>
    <row r="1653" spans="2:2" ht="60" customHeight="1">
      <c r="B1653" s="131"/>
    </row>
    <row r="1654" spans="2:2" ht="60" customHeight="1">
      <c r="B1654" s="127"/>
    </row>
    <row r="1655" spans="2:2" ht="60" customHeight="1">
      <c r="B1655" s="128"/>
    </row>
    <row r="1656" spans="2:2" ht="60" customHeight="1">
      <c r="B1656" s="129"/>
    </row>
    <row r="1657" spans="2:2" ht="60" customHeight="1">
      <c r="B1657" s="129"/>
    </row>
    <row r="1658" spans="2:2" ht="60" customHeight="1">
      <c r="B1658" s="130"/>
    </row>
    <row r="1659" spans="2:2" ht="60" customHeight="1">
      <c r="B1659" s="131"/>
    </row>
    <row r="1660" spans="2:2" ht="60" customHeight="1">
      <c r="B1660" s="127"/>
    </row>
    <row r="1661" spans="2:2" ht="60" customHeight="1">
      <c r="B1661" s="128"/>
    </row>
    <row r="1662" spans="2:2" ht="60" customHeight="1">
      <c r="B1662" s="129"/>
    </row>
    <row r="1663" spans="2:2" ht="60" customHeight="1">
      <c r="B1663" s="129"/>
    </row>
    <row r="1664" spans="2:2" ht="60" customHeight="1">
      <c r="B1664" s="130"/>
    </row>
    <row r="1665" spans="2:2" ht="60" customHeight="1">
      <c r="B1665" s="131"/>
    </row>
    <row r="1666" spans="2:2" ht="60" customHeight="1">
      <c r="B1666" s="127"/>
    </row>
    <row r="1667" spans="2:2" ht="60" customHeight="1">
      <c r="B1667" s="128"/>
    </row>
    <row r="1668" spans="2:2" ht="60" customHeight="1">
      <c r="B1668" s="129"/>
    </row>
    <row r="1669" spans="2:2" ht="60" customHeight="1">
      <c r="B1669" s="129"/>
    </row>
    <row r="1670" spans="2:2" ht="60" customHeight="1">
      <c r="B1670" s="130"/>
    </row>
    <row r="1671" spans="2:2" ht="60" customHeight="1">
      <c r="B1671" s="131"/>
    </row>
    <row r="1672" spans="2:2" ht="60" customHeight="1">
      <c r="B1672" s="127"/>
    </row>
    <row r="1673" spans="2:2" ht="60" customHeight="1">
      <c r="B1673" s="128"/>
    </row>
    <row r="1674" spans="2:2" ht="60" customHeight="1">
      <c r="B1674" s="129"/>
    </row>
    <row r="1675" spans="2:2" ht="60" customHeight="1">
      <c r="B1675" s="129"/>
    </row>
    <row r="1676" spans="2:2" ht="60" customHeight="1">
      <c r="B1676" s="130"/>
    </row>
    <row r="1677" spans="2:2" ht="60" customHeight="1">
      <c r="B1677" s="131"/>
    </row>
    <row r="1678" spans="2:2" ht="60" customHeight="1">
      <c r="B1678" s="127"/>
    </row>
    <row r="1679" spans="2:2" ht="60" customHeight="1">
      <c r="B1679" s="128"/>
    </row>
    <row r="1680" spans="2:2" ht="60" customHeight="1">
      <c r="B1680" s="129"/>
    </row>
    <row r="1681" spans="2:2" ht="60" customHeight="1">
      <c r="B1681" s="129"/>
    </row>
    <row r="1682" spans="2:2" ht="60" customHeight="1">
      <c r="B1682" s="130"/>
    </row>
    <row r="1683" spans="2:2" ht="60" customHeight="1">
      <c r="B1683" s="131"/>
    </row>
    <row r="1684" spans="2:2" ht="60" customHeight="1">
      <c r="B1684" s="127"/>
    </row>
    <row r="1685" spans="2:2" ht="60" customHeight="1">
      <c r="B1685" s="128"/>
    </row>
    <row r="1686" spans="2:2" ht="60" customHeight="1">
      <c r="B1686" s="129"/>
    </row>
    <row r="1687" spans="2:2" ht="60" customHeight="1">
      <c r="B1687" s="129"/>
    </row>
    <row r="1688" spans="2:2" ht="60" customHeight="1">
      <c r="B1688" s="130"/>
    </row>
    <row r="1689" spans="2:2" ht="60" customHeight="1">
      <c r="B1689" s="131"/>
    </row>
    <row r="1690" spans="2:2" ht="60" customHeight="1">
      <c r="B1690" s="127"/>
    </row>
    <row r="1691" spans="2:2" ht="60" customHeight="1">
      <c r="B1691" s="128"/>
    </row>
    <row r="1692" spans="2:2" ht="60" customHeight="1">
      <c r="B1692" s="129"/>
    </row>
    <row r="1693" spans="2:2" ht="60" customHeight="1">
      <c r="B1693" s="129"/>
    </row>
    <row r="1694" spans="2:2" ht="60" customHeight="1">
      <c r="B1694" s="130"/>
    </row>
    <row r="1695" spans="2:2" ht="60" customHeight="1">
      <c r="B1695" s="131"/>
    </row>
    <row r="1696" spans="2:2" ht="60" customHeight="1">
      <c r="B1696" s="127"/>
    </row>
    <row r="1697" spans="2:2" ht="60" customHeight="1">
      <c r="B1697" s="128"/>
    </row>
    <row r="1698" spans="2:2" ht="60" customHeight="1">
      <c r="B1698" s="129"/>
    </row>
    <row r="1699" spans="2:2" ht="60" customHeight="1">
      <c r="B1699" s="129"/>
    </row>
    <row r="1700" spans="2:2" ht="60" customHeight="1">
      <c r="B1700" s="130"/>
    </row>
    <row r="1701" spans="2:2" ht="60" customHeight="1">
      <c r="B1701" s="131"/>
    </row>
    <row r="1702" spans="2:2" ht="60" customHeight="1">
      <c r="B1702" s="127"/>
    </row>
    <row r="1703" spans="2:2" ht="60" customHeight="1">
      <c r="B1703" s="128"/>
    </row>
    <row r="1704" spans="2:2" ht="60" customHeight="1">
      <c r="B1704" s="129"/>
    </row>
    <row r="1705" spans="2:2" ht="60" customHeight="1">
      <c r="B1705" s="129"/>
    </row>
    <row r="1706" spans="2:2" ht="60" customHeight="1">
      <c r="B1706" s="130"/>
    </row>
    <row r="1707" spans="2:2" ht="60" customHeight="1">
      <c r="B1707" s="131"/>
    </row>
    <row r="1708" spans="2:2" ht="60" customHeight="1">
      <c r="B1708" s="127"/>
    </row>
    <row r="1709" spans="2:2" ht="60" customHeight="1">
      <c r="B1709" s="128"/>
    </row>
    <row r="1710" spans="2:2" ht="60" customHeight="1">
      <c r="B1710" s="129"/>
    </row>
    <row r="1711" spans="2:2" ht="60" customHeight="1">
      <c r="B1711" s="129"/>
    </row>
    <row r="1712" spans="2:2" ht="60" customHeight="1">
      <c r="B1712" s="130"/>
    </row>
    <row r="1713" spans="2:2" ht="60" customHeight="1">
      <c r="B1713" s="131"/>
    </row>
    <row r="1714" spans="2:2" ht="60" customHeight="1">
      <c r="B1714" s="127"/>
    </row>
    <row r="1715" spans="2:2" ht="60" customHeight="1">
      <c r="B1715" s="128"/>
    </row>
    <row r="1716" spans="2:2" ht="60" customHeight="1">
      <c r="B1716" s="129"/>
    </row>
    <row r="1717" spans="2:2" ht="60" customHeight="1">
      <c r="B1717" s="129"/>
    </row>
    <row r="1718" spans="2:2" ht="60" customHeight="1">
      <c r="B1718" s="130"/>
    </row>
    <row r="1719" spans="2:2" ht="60" customHeight="1">
      <c r="B1719" s="131"/>
    </row>
    <row r="1720" spans="2:2" ht="60" customHeight="1">
      <c r="B1720" s="127"/>
    </row>
    <row r="1721" spans="2:2" ht="60" customHeight="1">
      <c r="B1721" s="128"/>
    </row>
    <row r="1722" spans="2:2" ht="60" customHeight="1">
      <c r="B1722" s="129"/>
    </row>
    <row r="1723" spans="2:2" ht="60" customHeight="1">
      <c r="B1723" s="129"/>
    </row>
    <row r="1724" spans="2:2" ht="60" customHeight="1">
      <c r="B1724" s="130"/>
    </row>
    <row r="1725" spans="2:2" ht="60" customHeight="1">
      <c r="B1725" s="131"/>
    </row>
    <row r="1726" spans="2:2" ht="60" customHeight="1">
      <c r="B1726" s="127"/>
    </row>
    <row r="1727" spans="2:2" ht="60" customHeight="1">
      <c r="B1727" s="128"/>
    </row>
    <row r="1728" spans="2:2" ht="60" customHeight="1">
      <c r="B1728" s="129"/>
    </row>
    <row r="1729" spans="2:2" ht="60" customHeight="1">
      <c r="B1729" s="129"/>
    </row>
    <row r="1730" spans="2:2" ht="60" customHeight="1">
      <c r="B1730" s="130"/>
    </row>
    <row r="1731" spans="2:2" ht="60" customHeight="1">
      <c r="B1731" s="131"/>
    </row>
    <row r="1732" spans="2:2" ht="60" customHeight="1">
      <c r="B1732" s="127"/>
    </row>
    <row r="1733" spans="2:2" ht="60" customHeight="1">
      <c r="B1733" s="128"/>
    </row>
    <row r="1734" spans="2:2" ht="60" customHeight="1">
      <c r="B1734" s="129"/>
    </row>
    <row r="1735" spans="2:2" ht="60" customHeight="1">
      <c r="B1735" s="129"/>
    </row>
    <row r="1736" spans="2:2" ht="60" customHeight="1">
      <c r="B1736" s="130"/>
    </row>
    <row r="1737" spans="2:2" ht="60" customHeight="1">
      <c r="B1737" s="131"/>
    </row>
    <row r="1738" spans="2:2" ht="60" customHeight="1">
      <c r="B1738" s="127"/>
    </row>
    <row r="1739" spans="2:2" ht="60" customHeight="1">
      <c r="B1739" s="128"/>
    </row>
    <row r="1740" spans="2:2" ht="60" customHeight="1">
      <c r="B1740" s="129"/>
    </row>
    <row r="1741" spans="2:2" ht="60" customHeight="1">
      <c r="B1741" s="129"/>
    </row>
    <row r="1742" spans="2:2" ht="60" customHeight="1">
      <c r="B1742" s="130"/>
    </row>
    <row r="1743" spans="2:2" ht="60" customHeight="1">
      <c r="B1743" s="131"/>
    </row>
    <row r="1744" spans="2:2" ht="60" customHeight="1">
      <c r="B1744" s="127"/>
    </row>
    <row r="1745" spans="2:2" ht="60" customHeight="1">
      <c r="B1745" s="128"/>
    </row>
    <row r="1746" spans="2:2" ht="60" customHeight="1">
      <c r="B1746" s="129"/>
    </row>
    <row r="1747" spans="2:2" ht="60" customHeight="1">
      <c r="B1747" s="129"/>
    </row>
    <row r="1748" spans="2:2" ht="60" customHeight="1">
      <c r="B1748" s="130"/>
    </row>
    <row r="1749" spans="2:2" ht="60" customHeight="1">
      <c r="B1749" s="131"/>
    </row>
    <row r="1750" spans="2:2" ht="60" customHeight="1">
      <c r="B1750" s="127"/>
    </row>
    <row r="1751" spans="2:2" ht="60" customHeight="1">
      <c r="B1751" s="128"/>
    </row>
    <row r="1752" spans="2:2" ht="60" customHeight="1">
      <c r="B1752" s="129"/>
    </row>
    <row r="1753" spans="2:2" ht="60" customHeight="1">
      <c r="B1753" s="129"/>
    </row>
    <row r="1754" spans="2:2" ht="60" customHeight="1">
      <c r="B1754" s="130"/>
    </row>
    <row r="1755" spans="2:2" ht="60" customHeight="1">
      <c r="B1755" s="131"/>
    </row>
    <row r="1756" spans="2:2" ht="60" customHeight="1">
      <c r="B1756" s="127"/>
    </row>
    <row r="1757" spans="2:2" ht="60" customHeight="1">
      <c r="B1757" s="128"/>
    </row>
    <row r="1758" spans="2:2" ht="60" customHeight="1">
      <c r="B1758" s="129"/>
    </row>
    <row r="1759" spans="2:2" ht="60" customHeight="1">
      <c r="B1759" s="129"/>
    </row>
    <row r="1760" spans="2:2" ht="60" customHeight="1">
      <c r="B1760" s="130"/>
    </row>
    <row r="1761" spans="2:2" ht="60" customHeight="1">
      <c r="B1761" s="131"/>
    </row>
    <row r="1762" spans="2:2" ht="60" customHeight="1">
      <c r="B1762" s="127"/>
    </row>
    <row r="1763" spans="2:2" ht="60" customHeight="1">
      <c r="B1763" s="128"/>
    </row>
    <row r="1764" spans="2:2" ht="60" customHeight="1">
      <c r="B1764" s="129"/>
    </row>
    <row r="1765" spans="2:2" ht="60" customHeight="1">
      <c r="B1765" s="129"/>
    </row>
    <row r="1766" spans="2:2" ht="60" customHeight="1">
      <c r="B1766" s="130"/>
    </row>
    <row r="1767" spans="2:2" ht="60" customHeight="1">
      <c r="B1767" s="131"/>
    </row>
    <row r="1768" spans="2:2" ht="60" customHeight="1">
      <c r="B1768" s="127"/>
    </row>
    <row r="1769" spans="2:2" ht="60" customHeight="1">
      <c r="B1769" s="128"/>
    </row>
    <row r="1770" spans="2:2" ht="60" customHeight="1">
      <c r="B1770" s="129"/>
    </row>
    <row r="1771" spans="2:2" ht="60" customHeight="1">
      <c r="B1771" s="129"/>
    </row>
    <row r="1772" spans="2:2" ht="60" customHeight="1">
      <c r="B1772" s="130"/>
    </row>
    <row r="1773" spans="2:2" ht="60" customHeight="1">
      <c r="B1773" s="131"/>
    </row>
    <row r="1774" spans="2:2" ht="60" customHeight="1">
      <c r="B1774" s="127"/>
    </row>
    <row r="1775" spans="2:2" ht="60" customHeight="1">
      <c r="B1775" s="128"/>
    </row>
    <row r="1776" spans="2:2" ht="60" customHeight="1">
      <c r="B1776" s="129"/>
    </row>
    <row r="1777" spans="2:2" ht="60" customHeight="1">
      <c r="B1777" s="129"/>
    </row>
    <row r="1778" spans="2:2" ht="60" customHeight="1">
      <c r="B1778" s="130"/>
    </row>
    <row r="1779" spans="2:2" ht="60" customHeight="1">
      <c r="B1779" s="131"/>
    </row>
    <row r="1780" spans="2:2" ht="60" customHeight="1">
      <c r="B1780" s="127"/>
    </row>
    <row r="1781" spans="2:2" ht="60" customHeight="1">
      <c r="B1781" s="128"/>
    </row>
    <row r="1782" spans="2:2" ht="60" customHeight="1">
      <c r="B1782" s="129"/>
    </row>
    <row r="1783" spans="2:2" ht="60" customHeight="1">
      <c r="B1783" s="129"/>
    </row>
    <row r="1784" spans="2:2" ht="60" customHeight="1">
      <c r="B1784" s="130"/>
    </row>
    <row r="1785" spans="2:2" ht="60" customHeight="1">
      <c r="B1785" s="131"/>
    </row>
    <row r="1786" spans="2:2" ht="60" customHeight="1">
      <c r="B1786" s="127"/>
    </row>
    <row r="1787" spans="2:2" ht="60" customHeight="1">
      <c r="B1787" s="128"/>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2026-01-14T11:45:30Z</dcterms:modified>
</cp:coreProperties>
</file>