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excel-challenge\"/>
    </mc:Choice>
  </mc:AlternateContent>
  <xr:revisionPtr revIDLastSave="0" documentId="13_ncr:1_{625A2037-A0E5-4BDB-98D4-00B3295FEA1D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Campaign By Category" sheetId="3" r:id="rId1"/>
    <sheet name="Campaign by Sub-Category" sheetId="4" r:id="rId2"/>
    <sheet name="Outcome by Year" sheetId="7" r:id="rId3"/>
    <sheet name="Outcomes Based on Goal" sheetId="8" r:id="rId4"/>
    <sheet name="Crowdfunding" sheetId="1" r:id="rId5"/>
    <sheet name="Analysis" sheetId="9" r:id="rId6"/>
  </sheets>
  <definedNames>
    <definedName name="_xlnm._FilterDatabase" localSheetId="4" hidden="1">Crowdfunding!$A$1:$T$1001</definedName>
    <definedName name="fbackers">Analysis!$D$2:$D$365</definedName>
    <definedName name="goal">Crowdfunding!$D$2:$D$1001</definedName>
    <definedName name="outcome">Crowdfunding!$G$2:$G$1001</definedName>
    <definedName name="sbackers">Analysis!$B$2:$B$566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9" l="1"/>
  <c r="I8" i="9"/>
  <c r="I7" i="9"/>
  <c r="I6" i="9"/>
  <c r="I5" i="9"/>
  <c r="I3" i="9"/>
  <c r="H8" i="9"/>
  <c r="H7" i="9"/>
  <c r="H6" i="9"/>
  <c r="H5" i="9"/>
  <c r="H4" i="9"/>
  <c r="H3" i="9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B13" i="8"/>
  <c r="B12" i="8"/>
  <c r="B11" i="8"/>
  <c r="B10" i="8"/>
  <c r="B9" i="8"/>
  <c r="B8" i="8"/>
  <c r="E8" i="8" s="1"/>
  <c r="H8" i="8" s="1"/>
  <c r="B7" i="8"/>
  <c r="B6" i="8"/>
  <c r="B5" i="8"/>
  <c r="B4" i="8"/>
  <c r="D3" i="8"/>
  <c r="C3" i="8"/>
  <c r="B3" i="8"/>
  <c r="D2" i="8"/>
  <c r="C2" i="8"/>
  <c r="B2" i="8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2" i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2" i="1" a="1"/>
  <c r="S2" i="1" s="1"/>
  <c r="E13" i="8" l="1"/>
  <c r="E2" i="8"/>
  <c r="G2" i="8"/>
  <c r="H2" i="8"/>
  <c r="E7" i="8"/>
  <c r="G7" i="8" s="1"/>
  <c r="E9" i="8"/>
  <c r="G9" i="8" s="1"/>
  <c r="E10" i="8"/>
  <c r="G10" i="8" s="1"/>
  <c r="E11" i="8"/>
  <c r="G11" i="8" s="1"/>
  <c r="F3" i="8"/>
  <c r="G3" i="8"/>
  <c r="G8" i="8"/>
  <c r="H3" i="8"/>
  <c r="G13" i="8"/>
  <c r="H13" i="8"/>
  <c r="E6" i="8"/>
  <c r="G6" i="8" s="1"/>
  <c r="E5" i="8"/>
  <c r="G5" i="8" s="1"/>
  <c r="E4" i="8"/>
  <c r="G4" i="8" s="1"/>
  <c r="E3" i="8"/>
  <c r="F2" i="8"/>
  <c r="F13" i="8"/>
  <c r="F8" i="8"/>
  <c r="E12" i="8"/>
  <c r="H12" i="8" s="1"/>
  <c r="F7" i="8" l="1"/>
  <c r="H7" i="8"/>
  <c r="F9" i="8"/>
  <c r="F4" i="8"/>
  <c r="H4" i="8"/>
  <c r="F10" i="8"/>
  <c r="H11" i="8"/>
  <c r="F11" i="8"/>
  <c r="H10" i="8"/>
  <c r="H9" i="8"/>
  <c r="G12" i="8"/>
  <c r="F12" i="8"/>
  <c r="F5" i="8"/>
  <c r="F6" i="8"/>
  <c r="H6" i="8"/>
  <c r="H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<sst xmlns="http://schemas.openxmlformats.org/spreadsheetml/2006/main" count="7121" uniqueCount="2117">
  <si>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</si>
  <si>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</si>
  <si>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</si>
  <si>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</si>
  <si>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</si>
  <si>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</si>
  <si>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</si>
  <si>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</si>
  <si>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</si>
  <si>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</si>
  <si>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</si>
  <si>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</si>
  <si>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</si>
  <si>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</si>
  <si>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</si>
  <si>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</si>
  <si>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</si>
  <si>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</si>
  <si>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</si>
  <si>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</si>
  <si>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</si>
  <si>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</si>
  <si>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</si>
  <si>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</si>
  <si>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</si>
  <si>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</si>
  <si>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</si>
  <si>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</si>
  <si>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</si>
  <si>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</si>
  <si>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</si>
  <si>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</si>
  <si>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</si>
  <si>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</si>
  <si>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</si>
  <si>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</si>
  <si>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</si>
  <si>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</si>
  <si>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</si>
  <si>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</si>
  <si>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</si>
  <si>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</si>
  <si>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</si>
  <si>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</si>
  <si>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</si>
  <si>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</si>
  <si>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</si>
  <si>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</si>
  <si>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</si>
  <si>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</si>
  <si>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</si>
  <si>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</si>
  <si>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</si>
  <si>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</si>
  <si>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</si>
  <si>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</si>
  <si>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</si>
  <si>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</si>
  <si>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</si>
  <si>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</si>
  <si>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</si>
  <si>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</si>
  <si>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</si>
  <si>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</si>
  <si>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</si>
  <si>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</si>
  <si>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</si>
  <si>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</si>
  <si>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</si>
  <si>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</si>
  <si>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</si>
  <si>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</si>
  <si>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</si>
  <si>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</si>
  <si>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</si>
  <si>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</si>
  <si>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</si>
  <si>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</si>
  <si>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</si>
  <si>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</si>
  <si>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</si>
  <si>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</si>
  <si>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</si>
  <si>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</si>
  <si>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</si>
  <si>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</si>
  <si>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</si>
  <si>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</si>
  <si>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</si>
  <si>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</si>
  <si>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</si>
  <si>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</si>
  <si>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</si>
  <si>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</si>
  <si>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</si>
  <si>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</si>
  <si>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</si>
  <si>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</si>
  <si>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</si>
  <si>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</si>
  <si>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</si>
  <si>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</si>
  <si>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</si>
  <si>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</si>
  <si>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</si>
  <si>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</si>
  <si>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</si>
  <si>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</si>
  <si>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</si>
  <si>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</si>
  <si>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</si>
  <si>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</si>
  <si>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</si>
  <si>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</si>
  <si>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</si>
  <si>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</si>
  <si>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</si>
  <si>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</si>
  <si>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</si>
  <si>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</si>
  <si>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</si>
  <si>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</si>
  <si>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</si>
  <si>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</si>
  <si>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</si>
  <si>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</si>
  <si>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</si>
  <si>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</si>
  <si>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</si>
  <si>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</si>
  <si>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</si>
  <si>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</si>
  <si>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</si>
  <si>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</si>
  <si>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</si>
  <si>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</si>
  <si>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</si>
  <si>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</si>
  <si>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</si>
  <si>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</si>
  <si>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</si>
  <si>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</si>
  <si>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</si>
  <si>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</si>
  <si>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</si>
  <si>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</si>
  <si>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</si>
  <si>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</si>
  <si>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</si>
  <si>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</si>
  <si>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</si>
  <si>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</si>
  <si>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</si>
  <si>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</si>
  <si>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</si>
  <si>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</si>
  <si>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</si>
  <si>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</si>
  <si>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</si>
  <si>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</si>
  <si>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</si>
  <si>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</si>
  <si>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</si>
  <si>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</si>
  <si>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</si>
  <si>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</si>
  <si>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</si>
  <si>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</si>
  <si>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</si>
  <si>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</si>
  <si>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</si>
  <si>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</si>
  <si>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</si>
  <si>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</si>
  <si>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</si>
  <si>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</si>
  <si>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</si>
  <si>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</si>
  <si>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</si>
  <si>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</si>
  <si>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</si>
  <si>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</si>
  <si>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</si>
  <si>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</si>
  <si>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</si>
  <si>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</si>
  <si>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</si>
  <si>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</si>
  <si>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</si>
  <si>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</si>
  <si>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</si>
  <si>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</si>
  <si>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</si>
  <si>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</si>
  <si>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</si>
  <si>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</si>
  <si>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</si>
  <si>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</si>
  <si>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</si>
  <si>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</si>
  <si>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</si>
  <si>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</si>
  <si>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</si>
  <si>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</si>
  <si>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</si>
  <si>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</si>
  <si>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</si>
  <si>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</si>
  <si>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</si>
  <si>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</si>
  <si>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</si>
  <si>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</si>
  <si>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</si>
  <si>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</si>
  <si>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</si>
  <si>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</si>
  <si>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</si>
  <si>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</si>
  <si>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</si>
  <si>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</si>
  <si>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</si>
  <si>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</si>
  <si>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</si>
  <si>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</si>
  <si>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</si>
  <si>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</si>
  <si>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</si>
  <si>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</si>
  <si>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</si>
  <si>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</si>
  <si>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</si>
  <si>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</si>
  <si>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</si>
  <si>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</si>
  <si>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</si>
  <si>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</si>
  <si>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</si>
  <si>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</si>
  <si>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</si>
  <si>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</si>
  <si>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</si>
  <si>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</si>
  <si>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</si>
  <si>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</si>
  <si>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</si>
  <si>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</si>
  <si>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</si>
  <si>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</si>
  <si>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</si>
  <si>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</si>
  <si>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</si>
  <si>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</si>
  <si>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</si>
  <si>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</si>
  <si>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</si>
  <si>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</si>
  <si>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</si>
  <si>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</si>
  <si>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</si>
  <si>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</si>
  <si>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</si>
  <si>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</si>
  <si>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</si>
  <si>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</si>
  <si>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</si>
  <si>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</si>
  <si>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</si>
  <si>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</si>
  <si>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</si>
  <si>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</si>
  <si>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</si>
  <si>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</si>
  <si>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</si>
  <si>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</si>
  <si>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</si>
  <si>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</si>
  <si>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</si>
  <si>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</si>
  <si>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</si>
  <si>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</si>
  <si>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</si>
  <si>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</si>
  <si>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</si>
  <si>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</si>
  <si>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</si>
  <si>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</si>
  <si>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</si>
  <si>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</si>
  <si>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</si>
  <si>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</si>
  <si>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</si>
  <si>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</si>
  <si>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</si>
  <si>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</si>
  <si>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</si>
  <si>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</si>
  <si>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</si>
  <si>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</si>
  <si>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</si>
  <si>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</si>
  <si>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</si>
  <si>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</si>
  <si>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</si>
  <si>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</si>
  <si>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</si>
  <si>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</si>
  <si>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</si>
  <si>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</si>
  <si>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</si>
  <si>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</si>
  <si>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</si>
  <si>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</si>
  <si>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</si>
  <si>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</si>
  <si>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</si>
  <si>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</si>
  <si>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</si>
  <si>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</si>
  <si>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</si>
  <si>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</si>
  <si>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</si>
  <si>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</si>
  <si>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</si>
  <si>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</si>
  <si>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</si>
  <si>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</si>
  <si>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</si>
  <si>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</si>
  <si>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</si>
  <si>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</si>
  <si>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</si>
  <si>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</si>
  <si>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</si>
  <si>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</si>
  <si>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</si>
  <si>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</si>
  <si>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</si>
  <si>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</si>
  <si>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</si>
  <si>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</si>
  <si>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</si>
  <si>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</si>
  <si>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</si>
  <si>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</si>
  <si>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</si>
  <si>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</si>
  <si>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</si>
  <si>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</si>
  <si>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</si>
  <si>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</si>
  <si>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</si>
  <si>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</si>
  <si>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</si>
  <si>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</si>
  <si>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</si>
  <si>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</si>
  <si>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</si>
  <si>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</si>
  <si>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</si>
  <si>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</si>
  <si>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</si>
  <si>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</si>
  <si>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</si>
  <si>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</si>
  <si>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</si>
  <si>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</si>
  <si>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</si>
  <si>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</si>
  <si>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</si>
  <si>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</si>
  <si>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</si>
  <si>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</si>
  <si>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</si>
  <si>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</si>
  <si>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</si>
  <si>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</si>
  <si>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</si>
  <si>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</si>
  <si>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</si>
  <si>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</si>
  <si>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</si>
  <si>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</si>
  <si>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</si>
  <si>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</si>
  <si>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</si>
  <si>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</si>
  <si>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</si>
  <si>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</si>
  <si>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</si>
  <si>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</si>
  <si>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</si>
  <si>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</si>
  <si>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</si>
  <si>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</si>
  <si>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</si>
  <si>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</si>
  <si>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</si>
  <si>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</si>
  <si>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</si>
  <si>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</si>
  <si>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</si>
  <si>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</si>
  <si>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</si>
  <si>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</si>
  <si>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</si>
  <si>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</si>
  <si>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</si>
  <si>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</si>
  <si>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</si>
  <si>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</si>
  <si>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</si>
  <si>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</si>
  <si>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</si>
  <si>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</si>
  <si>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</si>
  <si>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</si>
  <si>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</si>
  <si>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</si>
  <si>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</si>
  <si>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</si>
  <si>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</si>
  <si>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</si>
  <si>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</si>
  <si>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</si>
  <si>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</si>
  <si>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</si>
  <si>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</si>
  <si>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</si>
  <si>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</si>
  <si>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</si>
  <si>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</si>
  <si>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</si>
  <si>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</si>
  <si>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</si>
  <si>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</si>
  <si>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</si>
  <si>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</si>
  <si>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</si>
  <si>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</si>
  <si>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</si>
  <si>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</si>
  <si>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</si>
  <si>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</si>
  <si>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</si>
  <si>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</si>
  <si>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</si>
  <si>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</si>
  <si>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</si>
  <si>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</si>
  <si>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</si>
  <si>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</si>
  <si>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</si>
  <si>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</si>
  <si>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</si>
  <si>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</si>
  <si>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</si>
  <si>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</si>
  <si>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</si>
  <si>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</si>
  <si>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</si>
  <si>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</si>
  <si>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</si>
  <si>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</si>
  <si>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</si>
  <si>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</si>
  <si>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</si>
  <si>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</si>
  <si>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</si>
  <si>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</si>
  <si>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</si>
  <si>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</si>
  <si>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</si>
  <si>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</si>
  <si>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</si>
  <si>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</si>
  <si>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</si>
  <si>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</si>
  <si>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</si>
  <si>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</si>
  <si>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</si>
  <si>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</si>
  <si>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</si>
  <si>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</si>
  <si>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</si>
  <si>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</si>
  <si>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</si>
  <si>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</si>
  <si>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</si>
  <si>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</si>
  <si>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</si>
  <si>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</si>
  <si>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</si>
  <si>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</si>
  <si>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</si>
  <si>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</si>
  <si>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</si>
  <si>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</si>
  <si>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</si>
  <si>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</si>
  <si>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</si>
  <si>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</si>
  <si>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</si>
  <si>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</si>
  <si>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</si>
  <si>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</si>
  <si>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</si>
  <si>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</si>
  <si>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</si>
  <si>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</si>
  <si>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</si>
  <si>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</si>
  <si>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</si>
  <si>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</si>
  <si>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</si>
  <si>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</si>
  <si>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</si>
  <si>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</si>
  <si>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</si>
  <si>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</si>
  <si>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</si>
  <si>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</si>
  <si>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</si>
  <si>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</si>
  <si>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</si>
  <si>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</si>
  <si>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</si>
  <si>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</si>
  <si>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</si>
  <si>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</si>
  <si>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</si>
  <si>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</si>
  <si>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</si>
  <si>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</si>
  <si>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</si>
  <si>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</si>
  <si>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</si>
  <si>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</si>
  <si>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</si>
  <si>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</si>
  <si>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</si>
  <si>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</si>
  <si>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</si>
  <si>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</si>
  <si>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</si>
  <si>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</si>
  <si>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</si>
  <si>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</si>
  <si>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</si>
  <si>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</si>
  <si>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</si>
  <si>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</si>
  <si>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</si>
  <si>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</si>
  <si>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</si>
  <si>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</si>
  <si>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</si>
  <si>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</si>
  <si>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</si>
  <si>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</si>
  <si>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</si>
  <si>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</si>
  <si>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</si>
  <si>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</si>
  <si>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</si>
  <si>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</si>
  <si>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</si>
  <si>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</si>
  <si>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</si>
  <si>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</si>
  <si>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</si>
  <si>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</si>
  <si>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</si>
  <si>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</si>
  <si>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</si>
  <si>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</si>
  <si>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</si>
  <si>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</si>
  <si>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</si>
  <si>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</si>
  <si>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</si>
  <si>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</si>
  <si>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</si>
  <si>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</si>
  <si>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</si>
  <si>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</si>
  <si>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</si>
  <si>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</si>
  <si>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</si>
  <si>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</si>
  <si>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</si>
  <si>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</si>
  <si>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</si>
  <si>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</si>
  <si>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</si>
  <si>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</si>
  <si>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</si>
  <si>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</si>
  <si>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</si>
  <si>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</si>
  <si>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</si>
  <si>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</si>
  <si>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</si>
  <si>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</si>
  <si>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</si>
  <si>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</si>
  <si>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</si>
  <si>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</si>
  <si>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</si>
  <si>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</si>
  <si>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</si>
  <si>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</si>
  <si>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</si>
  <si>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</si>
  <si>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</si>
  <si>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</si>
  <si>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</si>
  <si>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</si>
  <si>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</si>
  <si>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</si>
  <si>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</si>
  <si>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</si>
  <si>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</si>
  <si>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</si>
  <si>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</si>
  <si>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</si>
  <si>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</si>
  <si>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</si>
  <si>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</si>
  <si>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</si>
  <si>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</si>
  <si>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</si>
  <si>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</si>
  <si>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</si>
  <si>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</si>
  <si>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</si>
  <si>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</si>
  <si>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</si>
  <si>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</si>
  <si>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</si>
  <si>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</si>
  <si>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</si>
  <si>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</si>
  <si>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</si>
  <si>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</si>
  <si>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</si>
  <si>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</si>
  <si>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</si>
  <si>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</si>
  <si>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</si>
  <si>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</si>
  <si>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</si>
  <si>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</si>
  <si>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</si>
  <si>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</si>
  <si>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</si>
  <si>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</si>
  <si>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</si>
  <si>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</si>
  <si>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</si>
  <si>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</si>
  <si>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</si>
  <si>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</si>
  <si>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</si>
  <si>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</si>
  <si>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</si>
  <si>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</si>
  <si>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</si>
  <si>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</si>
  <si>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</si>
  <si>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</si>
  <si>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</si>
  <si>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</si>
  <si>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</si>
  <si>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</si>
  <si>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</si>
  <si>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</si>
  <si>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</si>
  <si>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</si>
  <si>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</si>
  <si>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</si>
  <si>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</si>
  <si>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</si>
  <si>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</si>
  <si>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</si>
  <si>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</si>
  <si>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</si>
  <si>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</si>
  <si>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</si>
  <si>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</si>
  <si>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</si>
  <si>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</si>
  <si>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</si>
  <si>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</si>
  <si>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</si>
  <si>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</si>
  <si>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</si>
  <si>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</si>
  <si>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</si>
  <si>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</si>
  <si>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</si>
  <si>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</si>
  <si>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</si>
  <si>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</si>
  <si>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</si>
  <si>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</si>
  <si>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</si>
  <si>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</si>
  <si>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</si>
  <si>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</si>
  <si>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</si>
  <si>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</si>
  <si>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</si>
  <si>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</si>
  <si>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</si>
  <si>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</si>
  <si>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</si>
  <si>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</si>
  <si>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</si>
  <si>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</si>
  <si>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</si>
  <si>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</si>
  <si>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</si>
  <si>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</si>
  <si>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</si>
  <si>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</si>
  <si>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</si>
  <si>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</si>
  <si>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</si>
  <si>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</si>
  <si>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</si>
  <si>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</si>
  <si>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</si>
  <si>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</si>
  <si>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</si>
  <si>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</si>
  <si>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</si>
  <si>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</si>
  <si>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</si>
  <si>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</si>
  <si>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</si>
  <si>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</si>
  <si>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</si>
  <si>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</si>
  <si>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</si>
  <si>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</si>
  <si>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</si>
  <si>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</si>
  <si>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</si>
  <si>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</si>
  <si>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</si>
  <si>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</si>
  <si>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</si>
  <si>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</si>
  <si>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</si>
  <si>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</si>
  <si>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</si>
  <si>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</si>
  <si>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</si>
  <si>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</si>
  <si>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</si>
  <si>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</si>
  <si>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</si>
  <si>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</si>
  <si>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</si>
  <si>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</si>
  <si>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</si>
  <si>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</si>
  <si>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</si>
  <si>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</si>
  <si>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</si>
  <si>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</si>
  <si>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</si>
  <si>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</si>
  <si>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</si>
  <si>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</si>
  <si>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</si>
  <si>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</si>
  <si>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</si>
  <si>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</si>
  <si>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</si>
  <si>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</si>
  <si>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</si>
  <si>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</si>
  <si>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</si>
  <si>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</si>
  <si>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</si>
  <si>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</si>
  <si>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</si>
  <si>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</si>
  <si>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</si>
  <si>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</si>
  <si>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</si>
  <si>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</si>
  <si>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</si>
  <si>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</si>
  <si>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</si>
  <si>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</si>
  <si>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</si>
  <si>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</si>
  <si>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</si>
  <si>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</si>
  <si>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</si>
  <si>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</si>
  <si>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</si>
  <si>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</si>
  <si>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</si>
  <si>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</si>
  <si>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</si>
  <si>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</si>
  <si>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</si>
  <si>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</si>
  <si>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</si>
  <si>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</si>
  <si>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</si>
  <si>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</si>
  <si>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</si>
  <si>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</si>
  <si>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</si>
  <si>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</si>
  <si>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</si>
  <si>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</si>
  <si>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</si>
  <si>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</si>
  <si>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</si>
  <si>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</si>
  <si>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</si>
  <si>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</si>
  <si>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</si>
  <si>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</si>
  <si>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</si>
  <si>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</si>
  <si>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</si>
  <si>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</si>
  <si>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</si>
  <si>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</si>
  <si>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</si>
  <si>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</si>
  <si>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</si>
  <si>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</si>
  <si>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</si>
  <si>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</si>
  <si>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</si>
  <si>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</si>
  <si>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</si>
  <si>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</si>
  <si>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</si>
  <si>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</si>
  <si>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</si>
  <si>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</si>
  <si>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</si>
  <si>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</si>
  <si>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</si>
  <si>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</si>
  <si>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</si>
  <si>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</si>
  <si>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</si>
  <si>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</si>
  <si>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</si>
  <si>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</si>
  <si>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</si>
  <si>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</si>
  <si>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</si>
  <si>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</si>
  <si>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</si>
  <si>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</si>
  <si>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</si>
  <si>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</si>
  <si>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</si>
  <si>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</si>
  <si>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</si>
  <si>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</si>
  <si>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</si>
  <si>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</si>
  <si>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</si>
  <si>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</si>
  <si>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</si>
  <si>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</si>
  <si>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</si>
  <si>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</si>
  <si>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</si>
  <si>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</si>
  <si>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</si>
  <si>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</si>
  <si>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</si>
  <si>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</si>
  <si>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</si>
  <si>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</si>
  <si>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</si>
  <si>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</si>
  <si>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</si>
  <si>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</si>
  <si>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</si>
  <si>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</si>
  <si>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</si>
  <si>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</si>
  <si>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</si>
  <si>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</si>
  <si>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</si>
  <si>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</si>
  <si>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</si>
  <si>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</si>
  <si>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</si>
  <si>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</si>
  <si>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</si>
  <si>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</si>
  <si>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</si>
  <si>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</si>
  <si>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</si>
  <si>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</si>
  <si>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</si>
  <si>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</si>
  <si>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</si>
  <si>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</si>
  <si>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</si>
  <si>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</si>
  <si>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</si>
  <si>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</si>
  <si>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</si>
  <si>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</si>
  <si>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</si>
  <si>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</si>
  <si>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</si>
  <si>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</si>
  <si>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</si>
  <si>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</si>
  <si>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</si>
  <si>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</si>
  <si>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</si>
  <si>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</si>
  <si>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</si>
  <si>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</si>
  <si>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</si>
  <si>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</si>
  <si>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</si>
  <si>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</si>
  <si>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</si>
  <si>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</si>
  <si>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</si>
  <si>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</si>
  <si>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</si>
  <si>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</si>
  <si>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</si>
  <si>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</si>
  <si>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</si>
  <si>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</si>
  <si>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</si>
  <si>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</si>
  <si>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</si>
  <si>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</si>
  <si>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</si>
  <si>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</si>
  <si>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</si>
  <si>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</si>
  <si>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</si>
  <si>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</si>
  <si>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</si>
  <si>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</si>
  <si>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</si>
  <si>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</si>
  <si>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</si>
  <si>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</si>
  <si>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</si>
  <si>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</si>
  <si>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</si>
  <si>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</si>
  <si>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</si>
  <si>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</si>
  <si>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</si>
  <si>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</si>
  <si>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</si>
  <si>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</si>
  <si>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</si>
  <si>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</si>
  <si>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</si>
  <si>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</si>
  <si>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</si>
  <si>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</si>
  <si>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</si>
  <si>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</si>
  <si>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</si>
  <si>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</si>
  <si>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</si>
  <si>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</si>
  <si>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</si>
  <si>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</si>
  <si>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</si>
  <si>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</si>
  <si>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</si>
  <si>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</si>
  <si>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</si>
  <si>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</si>
  <si>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</si>
  <si>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</si>
  <si>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</si>
  <si>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</si>
  <si>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</si>
  <si>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</si>
  <si>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</si>
  <si>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</si>
  <si>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</si>
  <si>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</si>
  <si>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</si>
  <si>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</si>
  <si>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</si>
  <si>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</si>
  <si>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</si>
  <si>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</si>
  <si>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</si>
  <si>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</si>
  <si>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</si>
  <si>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</si>
  <si>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</si>
  <si>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</si>
  <si>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</si>
  <si>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</si>
  <si>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</si>
  <si>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</si>
  <si>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</si>
  <si>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</si>
  <si>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</si>
  <si>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</si>
  <si>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</si>
  <si>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</si>
  <si>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</si>
  <si>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</si>
  <si>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</si>
  <si>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</si>
  <si>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</si>
  <si>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</si>
  <si>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</si>
  <si>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</si>
  <si>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</si>
  <si>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</si>
  <si>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</si>
  <si>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</si>
  <si>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</si>
  <si>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</si>
  <si>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</si>
  <si>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</si>
  <si>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</si>
  <si>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</si>
  <si>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</si>
  <si>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</si>
  <si>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</si>
  <si>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</si>
  <si>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</si>
  <si>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</si>
  <si>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</si>
  <si>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</si>
  <si>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</si>
  <si>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</si>
  <si>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</si>
  <si>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</si>
  <si>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</si>
  <si>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</si>
  <si>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</si>
  <si>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</si>
  <si>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</si>
  <si>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</si>
  <si>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</si>
  <si>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</si>
  <si>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</si>
  <si>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</si>
  <si>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</si>
  <si>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</si>
  <si>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</si>
  <si>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</si>
  <si>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</si>
  <si>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</si>
  <si>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</si>
  <si>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</si>
  <si>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</si>
  <si>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</si>
  <si>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</si>
  <si>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</si>
  <si>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</si>
  <si>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</si>
  <si>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</si>
  <si>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</si>
  <si>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</si>
  <si>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</si>
  <si>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</si>
  <si>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</si>
  <si>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</si>
  <si>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</si>
  <si>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</si>
  <si>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</si>
  <si>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</si>
  <si>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</si>
  <si>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</si>
  <si>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</si>
  <si>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</si>
  <si>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</si>
  <si>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</si>
  <si>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</si>
  <si>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</si>
  <si>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</si>
  <si>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</si>
  <si>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</si>
  <si>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</si>
  <si>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</si>
  <si>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</si>
  <si>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</si>
  <si>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</si>
  <si>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</si>
  <si>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</si>
  <si>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</si>
  <si>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</si>
  <si>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</si>
  <si>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</si>
  <si>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</si>
  <si>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</si>
  <si>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</si>
  <si>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</si>
  <si>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</si>
  <si>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</si>
  <si>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</si>
  <si>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</si>
  <si>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</si>
  <si>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</si>
  <si>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</si>
  <si>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</si>
  <si>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</si>
  <si>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</si>
  <si>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</si>
  <si>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</si>
  <si>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</si>
  <si>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</si>
  <si>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</si>
  <si>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</si>
  <si>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</si>
  <si>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</si>
  <si>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</si>
  <si>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</si>
  <si>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</si>
  <si>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</si>
  <si>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</si>
  <si>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</si>
  <si>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</si>
  <si>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</si>
  <si>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</si>
  <si>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</si>
  <si>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</si>
  <si>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</si>
  <si>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</si>
  <si>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</si>
  <si>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</si>
  <si>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</si>
  <si>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</si>
  <si>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</si>
  <si>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</si>
  <si>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</si>
  <si>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</si>
  <si>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</si>
  <si>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</si>
  <si>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</si>
  <si>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</si>
  <si>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</si>
  <si>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</si>
  <si>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</si>
  <si>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</si>
  <si>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</si>
  <si>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</si>
  <si>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</si>
  <si>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</si>
  <si>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</si>
  <si>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</si>
  <si>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</si>
  <si>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</si>
  <si>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</si>
  <si>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</si>
  <si>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</si>
  <si>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</si>
  <si>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</si>
  <si>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</si>
  <si>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</si>
  <si>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</si>
  <si>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</si>
  <si>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</si>
  <si>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</si>
  <si>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</si>
  <si>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</si>
  <si>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</si>
  <si>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</si>
  <si>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</si>
  <si>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</si>
  <si>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</si>
  <si>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</si>
  <si>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</si>
  <si>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</si>
  <si>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</si>
  <si>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</si>
  <si>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</si>
  <si>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</si>
  <si>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</si>
  <si>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</si>
  <si>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</si>
  <si>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</si>
  <si>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</si>
  <si>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</si>
  <si>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</si>
  <si>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</si>
  <si>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</si>
  <si>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</si>
  <si>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</si>
  <si>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</si>
  <si>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</si>
  <si>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</si>
  <si>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</si>
  <si>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</si>
  <si>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</si>
  <si>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</si>
  <si>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</si>
  <si>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</si>
  <si>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</si>
  <si>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</si>
  <si>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</si>
  <si>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</si>
  <si>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</si>
  <si>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</si>
  <si>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</si>
  <si>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</si>
  <si>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</si>
  <si>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</si>
  <si>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</si>
  <si>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</si>
  <si>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</si>
  <si>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</si>
  <si>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</si>
  <si>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</si>
  <si>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</si>
  <si>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</si>
  <si>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</si>
  <si>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</si>
  <si>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</si>
  <si>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</si>
  <si>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</si>
  <si>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</si>
  <si>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</si>
  <si>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</si>
  <si>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</si>
  <si>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</si>
  <si>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</si>
  <si>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</si>
  <si>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</si>
  <si>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</si>
  <si>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</si>
  <si>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</si>
  <si>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</si>
  <si>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</si>
  <si>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</si>
  <si>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</si>
  <si>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</si>
  <si>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</si>
  <si>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</si>
  <si>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</si>
  <si>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</si>
  <si>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</si>
  <si>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</si>
  <si>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</si>
  <si>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</si>
  <si>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</si>
  <si>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</si>
  <si>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</si>
  <si>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</si>
  <si>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</si>
  <si>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</si>
  <si>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</si>
  <si>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</si>
  <si>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</si>
  <si>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</si>
  <si>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</si>
  <si>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</si>
  <si>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</si>
  <si>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</si>
  <si>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</si>
  <si>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</si>
  <si>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</si>
  <si>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</si>
  <si>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</si>
  <si>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</si>
  <si>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</si>
  <si>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</si>
  <si>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</si>
  <si>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</si>
  <si>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</si>
  <si>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</si>
  <si>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</si>
  <si>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</si>
  <si>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</si>
  <si>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</si>
  <si>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</si>
  <si>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</si>
  <si>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</si>
  <si>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</si>
  <si>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</si>
  <si>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</si>
  <si>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</si>
  <si>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</si>
  <si>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</si>
  <si>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</si>
  <si>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</si>
  <si>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</si>
  <si>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</si>
  <si>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</si>
  <si>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</si>
  <si>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</si>
  <si>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</si>
  <si>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</si>
  <si>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</si>
  <si>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</si>
  <si>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</si>
  <si>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</si>
  <si>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</si>
  <si>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</si>
  <si>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</si>
  <si>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</si>
  <si>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</si>
  <si>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</si>
  <si>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</si>
  <si>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</si>
  <si>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</si>
  <si>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</si>
  <si>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</si>
  <si>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</si>
  <si>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</si>
  <si>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</si>
  <si>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</si>
  <si>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</si>
  <si>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</si>
  <si>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</si>
  <si>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</si>
  <si>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</si>
  <si>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</si>
  <si>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</si>
  <si>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</si>
  <si>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</si>
  <si>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</si>
  <si>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</si>
  <si>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</si>
  <si>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</si>
  <si>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</si>
  <si>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</si>
  <si>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</si>
  <si>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</si>
  <si>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</si>
  <si>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</si>
  <si>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</si>
  <si>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</si>
  <si>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</si>
  <si>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</si>
  <si>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</si>
  <si>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</si>
  <si>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</si>
  <si>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</si>
  <si>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</si>
  <si>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</si>
  <si>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</si>
  <si>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</si>
  <si>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</si>
  <si>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</si>
  <si>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</si>
  <si>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</si>
  <si>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</si>
  <si>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</si>
  <si>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</si>
  <si>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</si>
  <si>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</si>
  <si>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</si>
  <si>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</si>
  <si>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</si>
  <si>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</si>
  <si>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</si>
  <si>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</si>
  <si>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</si>
  <si>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</si>
  <si>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</si>
  <si>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</si>
  <si>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</si>
  <si>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</si>
  <si>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</si>
  <si>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</si>
  <si>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</si>
  <si>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</si>
  <si>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</si>
  <si>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</si>
  <si>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</si>
  <si>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</si>
  <si>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</si>
  <si>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</si>
  <si>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</si>
  <si>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</si>
  <si>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</si>
  <si>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</si>
  <si>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</si>
  <si>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</si>
  <si>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</si>
  <si>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</si>
  <si>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</si>
  <si>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</si>
  <si>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</si>
  <si>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</si>
  <si>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</si>
  <si>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</si>
  <si>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</si>
  <si>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</si>
  <si>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</si>
  <si>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</si>
  <si>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</si>
  <si>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</si>
  <si>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</si>
  <si>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</si>
  <si>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</si>
  <si>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</si>
  <si>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</si>
  <si>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</si>
  <si>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</si>
  <si>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</si>
  <si>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</si>
  <si>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</si>
  <si>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</si>
  <si>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</si>
  <si>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</si>
  <si>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</si>
  <si>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</si>
  <si>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</si>
  <si>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</si>
  <si>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</si>
  <si>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</si>
  <si>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</si>
  <si>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</si>
  <si>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</si>
  <si>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</si>
  <si>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</si>
  <si>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</si>
  <si>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</si>
  <si>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</si>
  <si>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</si>
  <si>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</si>
  <si>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</si>
  <si>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</si>
  <si>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</si>
  <si>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</si>
  <si>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</si>
  <si>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</si>
  <si>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</si>
  <si>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</si>
  <si>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</si>
  <si>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</si>
  <si>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</si>
  <si>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</si>
  <si>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</si>
  <si>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</si>
  <si>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</si>
  <si>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</si>
  <si>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</si>
  <si>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</si>
  <si>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</si>
  <si>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</si>
  <si>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</si>
  <si>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</si>
  <si>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</si>
  <si>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</si>
  <si>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</si>
  <si>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</si>
  <si>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</si>
  <si>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</si>
  <si>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</si>
  <si>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</si>
  <si>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</si>
  <si>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</si>
  <si>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</si>
  <si>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</si>
  <si>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</si>
  <si>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</si>
  <si>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</si>
  <si>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</si>
  <si>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</si>
  <si>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</si>
  <si>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</si>
  <si>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</si>
  <si>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</si>
  <si>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</si>
  <si>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</si>
  <si>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</si>
  <si>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</si>
  <si>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</si>
  <si>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</si>
  <si>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</si>
  <si>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</si>
  <si>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</si>
  <si>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</si>
  <si>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</si>
  <si>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</si>
  <si>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</si>
  <si>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</si>
  <si>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</si>
  <si>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</si>
  <si>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</si>
  <si>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</si>
  <si>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</si>
  <si>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</si>
  <si>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</si>
  <si>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</si>
  <si>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</si>
  <si>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</si>
  <si>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</si>
  <si>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</si>
  <si>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</si>
  <si>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</si>
  <si>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</si>
  <si>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</si>
  <si>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</si>
  <si>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</si>
  <si>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</si>
  <si>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</si>
  <si>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</si>
  <si>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</si>
  <si>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</si>
  <si>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</si>
  <si>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</si>
  <si>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</si>
  <si>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</si>
  <si>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</si>
  <si>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</si>
  <si>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</si>
  <si>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</si>
  <si>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</si>
  <si>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</si>
  <si>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</si>
  <si>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</si>
  <si>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</si>
  <si>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</si>
  <si>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</si>
  <si>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</si>
  <si>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</si>
  <si>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</si>
  <si>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</si>
  <si>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</si>
  <si>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</si>
  <si>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</si>
  <si>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</si>
  <si>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</si>
  <si>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</si>
  <si>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</si>
  <si>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</si>
  <si>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</si>
  <si>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</si>
  <si>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</si>
  <si>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</si>
  <si>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</si>
  <si>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</si>
  <si>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</si>
  <si>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</si>
  <si>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</si>
  <si>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</si>
  <si>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</si>
  <si>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</si>
  <si>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</si>
  <si>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</si>
  <si>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</si>
  <si>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</si>
  <si>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</si>
  <si>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</si>
  <si>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</si>
  <si>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</si>
  <si>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</si>
  <si>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</si>
  <si>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</si>
  <si>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</si>
  <si>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</si>
  <si>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</si>
  <si>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</si>
  <si>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</si>
  <si>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</si>
  <si>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</si>
  <si>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</si>
  <si>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</si>
  <si>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</si>
  <si>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</si>
  <si>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</si>
  <si>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</si>
  <si>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</si>
  <si>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</si>
  <si>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</si>
  <si>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</si>
  <si>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</si>
  <si>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</si>
  <si>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</si>
  <si>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</si>
  <si>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</si>
  <si>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</si>
  <si>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</si>
  <si>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</si>
  <si>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</si>
  <si>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</si>
  <si>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</si>
  <si>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</si>
  <si>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</si>
  <si>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</si>
  <si>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</si>
  <si>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</si>
  <si>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</si>
  <si>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</si>
  <si>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</si>
  <si>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</si>
  <si>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</si>
  <si>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</si>
  <si>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</si>
  <si>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</si>
  <si>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</si>
  <si>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</si>
  <si>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</si>
  <si>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</si>
  <si>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</si>
  <si>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</si>
  <si>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</si>
  <si>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</si>
  <si>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</si>
  <si>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</si>
  <si>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</si>
  <si>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</si>
  <si>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</si>
  <si>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</si>
  <si>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</si>
  <si>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</si>
  <si>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</si>
  <si>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</si>
  <si>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</si>
  <si>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</si>
  <si>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</si>
  <si>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</si>
  <si>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</si>
  <si>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</si>
  <si>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</si>
  <si>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</si>
  <si>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</si>
  <si>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</si>
  <si>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</si>
  <si>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</si>
  <si>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</si>
  <si>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</si>
  <si>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</si>
  <si>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</si>
  <si>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</si>
  <si>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</si>
  <si>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</si>
  <si>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</si>
  <si>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</si>
  <si>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</si>
  <si>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</si>
  <si>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</si>
  <si>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</si>
  <si>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</si>
  <si>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</si>
  <si>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</si>
  <si>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</si>
  <si>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</si>
  <si>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</si>
  <si>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</si>
  <si>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</si>
  <si>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</si>
  <si>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</si>
  <si>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</si>
  <si>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</si>
  <si>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</si>
  <si>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</si>
  <si>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</si>
  <si>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</si>
  <si>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</si>
  <si>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</si>
  <si>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</si>
  <si>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</si>
  <si>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</si>
  <si>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</si>
  <si>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</si>
  <si>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</si>
  <si>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</si>
  <si>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</si>
  <si>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</si>
  <si>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</si>
  <si>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</si>
  <si>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</si>
  <si>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</si>
  <si>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</si>
  <si>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</si>
  <si>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</si>
  <si>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</si>
  <si>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</si>
  <si>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</si>
  <si>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</si>
  <si>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</si>
  <si>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</si>
  <si>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</si>
  <si>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</si>
  <si>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</si>
  <si>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</si>
  <si>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</si>
  <si>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</si>
  <si>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</si>
  <si>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</si>
  <si>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</si>
  <si>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</si>
  <si>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</si>
  <si>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</si>
  <si>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</si>
  <si>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</si>
  <si>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</si>
  <si>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</si>
  <si>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</si>
  <si>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</si>
  <si>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</si>
  <si>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</si>
  <si>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</si>
  <si>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</si>
  <si>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</si>
  <si>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</si>
  <si>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</si>
  <si>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</si>
  <si>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</si>
  <si>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</si>
  <si>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</si>
  <si>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</si>
  <si>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</si>
  <si>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</si>
  <si>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</si>
  <si>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</si>
  <si>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</si>
  <si>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</si>
  <si>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</si>
  <si>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</si>
  <si>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</si>
  <si>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</si>
  <si>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</si>
  <si>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</si>
  <si>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</si>
  <si>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</si>
  <si>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</si>
  <si>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</si>
  <si>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</si>
  <si>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</si>
  <si>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</si>
  <si>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</si>
  <si>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</si>
  <si>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</si>
  <si>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</si>
  <si>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</si>
  <si>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</si>
  <si>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</si>
  <si>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</si>
  <si>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</si>
  <si>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</si>
  <si>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</si>
  <si>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</si>
  <si>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</si>
  <si>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</si>
  <si>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</si>
  <si>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</si>
  <si>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</si>
  <si>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</si>
  <si>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</si>
  <si>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</si>
  <si>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</si>
  <si>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</si>
  <si>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</si>
  <si>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</si>
  <si>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</si>
  <si>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</si>
  <si>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</si>
  <si>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</si>
  <si>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</si>
  <si>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</si>
  <si>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</si>
  <si>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</si>
  <si>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</si>
  <si>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</si>
  <si>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</si>
  <si>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</si>
  <si>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</si>
  <si>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</si>
  <si>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</si>
  <si>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</si>
  <si>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</si>
  <si>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</si>
  <si>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</si>
  <si>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</si>
  <si>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</si>
  <si>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</si>
  <si>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</si>
  <si>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</si>
  <si>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</si>
  <si>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</si>
  <si>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</si>
  <si>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</si>
  <si>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</si>
  <si>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</si>
  <si>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</si>
  <si>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</si>
  <si>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</si>
  <si>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</si>
  <si>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</si>
  <si>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</si>
  <si>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</si>
  <si>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</si>
  <si>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</si>
  <si>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</si>
  <si>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</si>
  <si>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</si>
  <si>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</si>
  <si>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</si>
  <si>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</si>
  <si>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</si>
  <si>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</si>
  <si>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</si>
  <si>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</si>
  <si>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</si>
  <si>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</si>
  <si>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</si>
  <si>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</si>
  <si>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</si>
  <si>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</si>
  <si>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</si>
  <si>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</si>
  <si>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</si>
  <si>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</si>
  <si>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</si>
  <si>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</si>
  <si>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</si>
  <si>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</si>
  <si>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</si>
  <si>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</si>
  <si>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</si>
  <si>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</si>
  <si>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</si>
  <si>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</si>
  <si>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</si>
  <si>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</si>
  <si>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</si>
  <si>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</si>
  <si>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</si>
  <si>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</si>
  <si>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</si>
  <si>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</si>
  <si>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</si>
  <si>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</si>
  <si>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</si>
  <si>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</si>
  <si>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</si>
  <si>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</si>
  <si>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</si>
  <si>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</si>
  <si>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</si>
  <si>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</si>
  <si>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</si>
  <si>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</si>
  <si>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</si>
  <si>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</si>
  <si>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</si>
  <si>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</si>
  <si>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</si>
  <si>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</si>
  <si>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</si>
  <si>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</si>
  <si>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</si>
  <si>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</si>
  <si>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</si>
  <si>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</si>
  <si>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</si>
  <si>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</si>
  <si>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</si>
  <si>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</si>
  <si>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</si>
  <si>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</si>
  <si>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</si>
  <si>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</si>
  <si>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</si>
  <si>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</si>
  <si>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</si>
  <si>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</si>
  <si>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</si>
  <si>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</si>
  <si>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</si>
  <si>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</si>
  <si>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</si>
  <si>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</si>
  <si>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</si>
  <si>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</si>
  <si>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</si>
  <si>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</si>
  <si>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</si>
  <si>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</si>
  <si>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</si>
  <si>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</si>
  <si>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</si>
  <si>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</si>
  <si>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</si>
  <si>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</si>
  <si>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</si>
  <si>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</si>
  <si>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</si>
  <si>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</si>
  <si>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</si>
  <si>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</si>
  <si>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</si>
  <si>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</si>
  <si>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</si>
  <si>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</si>
  <si>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</si>
  <si>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</si>
  <si>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</si>
  <si>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</si>
  <si>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</si>
  <si>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</si>
  <si>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</si>
  <si>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</si>
  <si>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</si>
  <si>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</si>
  <si>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</si>
  <si>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</si>
  <si>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</si>
  <si>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</si>
  <si>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</si>
  <si>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</si>
  <si>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</si>
  <si>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</si>
  <si>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</si>
  <si>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</si>
  <si>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</si>
  <si>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</si>
  <si>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</si>
  <si>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</si>
  <si>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</si>
  <si>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</si>
  <si>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</si>
  <si>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</si>
  <si>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</si>
  <si>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</si>
  <si>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</si>
  <si>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</si>
  <si>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</si>
  <si>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</si>
  <si>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</si>
  <si>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</si>
  <si>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</si>
  <si>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</si>
  <si>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</si>
  <si>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</si>
  <si>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</si>
  <si>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</si>
  <si>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</si>
  <si>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</si>
  <si>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</si>
  <si>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</si>
  <si>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</si>
  <si>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</si>
  <si>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</si>
  <si>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</si>
  <si>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</si>
  <si>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</si>
  <si>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</si>
  <si>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</si>
  <si>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</si>
  <si>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</si>
  <si>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</si>
  <si>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</si>
  <si>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</si>
  <si>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</si>
  <si>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</si>
  <si>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</si>
  <si>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</si>
  <si>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</si>
  <si>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</si>
  <si>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</si>
  <si>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</si>
  <si>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</si>
  <si>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</si>
  <si>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</si>
  <si>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</si>
  <si>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</si>
  <si>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</si>
  <si>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</si>
  <si>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</si>
  <si>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</si>
  <si>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</si>
  <si>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</si>
  <si>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</si>
  <si>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</si>
  <si>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</si>
  <si>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</si>
  <si>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</si>
  <si>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</si>
  <si>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</si>
  <si>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</si>
  <si>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</si>
  <si>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</si>
  <si>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</si>
  <si>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</si>
  <si>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</si>
  <si>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</si>
  <si>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</si>
  <si>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</si>
  <si>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</si>
  <si>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</si>
  <si>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</si>
  <si>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</si>
  <si>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</si>
  <si>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</si>
  <si>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</si>
  <si>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</si>
  <si>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</si>
  <si>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</si>
  <si>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</si>
  <si>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</si>
  <si>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</si>
  <si>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</si>
  <si>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</si>
  <si>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</si>
  <si>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</si>
  <si>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</si>
  <si>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</si>
  <si>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</si>
  <si>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</si>
  <si>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</si>
  <si>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</si>
  <si>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</si>
  <si>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</si>
  <si>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</si>
  <si>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</si>
  <si>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</si>
  <si>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</si>
  <si>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</si>
  <si>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</si>
  <si>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</si>
  <si>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</si>
  <si>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(All)</t>
  </si>
  <si>
    <t>Column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</si>
  <si>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</si>
  <si>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</si>
  <si>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</si>
  <si>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</si>
  <si>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</si>
  <si>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</si>
  <si>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</si>
  <si>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</si>
  <si>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</si>
  <si>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</si>
  <si>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</si>
  <si>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</si>
  <si>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</si>
  <si>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</si>
  <si>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</si>
  <si>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</si>
  <si>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</si>
  <si>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</si>
  <si>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</si>
  <si>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</si>
  <si>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</si>
  <si>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</si>
  <si>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</si>
  <si>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</si>
  <si>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</si>
  <si>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</si>
  <si>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</si>
  <si>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</si>
  <si>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</si>
  <si>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</si>
  <si>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</si>
  <si>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</si>
  <si>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</si>
  <si>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</si>
  <si>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</si>
  <si>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Sub-Category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</si>
  <si>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</si>
  <si>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</si>
  <si>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</si>
  <si>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</si>
  <si>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</si>
  <si>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</si>
  <si>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</si>
  <si>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</si>
  <si>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</si>
  <si>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</si>
  <si>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</si>
  <si>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</si>
  <si>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</si>
  <si>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</si>
  <si>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</si>
  <si>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</si>
  <si>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</si>
  <si>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</si>
  <si>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</si>
  <si>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</si>
  <si>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</si>
  <si>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</si>
  <si>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</si>
  <si>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</si>
  <si>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</si>
  <si>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</si>
  <si>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</si>
  <si>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</si>
  <si>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</si>
  <si>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</si>
  <si>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</si>
  <si>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</si>
  <si>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</si>
  <si>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</si>
  <si>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</si>
  <si>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</si>
  <si>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Unsuccessful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</si>
  <si>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</si>
  <si>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</si>
  <si>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</si>
  <si>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</si>
  <si>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</si>
  <si>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</si>
  <si>
    <t>The median better summarizes the data.  Some projects have extremely high backers, skewing the mean high.</t>
  </si>
  <si>
    <t xml:space="preserve">There is more variability with successful campaigns.  This makes sense as successful campaigns have a higher mean, median and maximum number of backers.  More backers coorelates to more likely to succeed.  Higher mean, median and maximum correlates to more variance.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</si>
</sst>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 applyAlignment="1">
      <alignment horizontal="right"/>
    </xf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By 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By Category'!$I$3:$I$4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By Category'!$H$5:$H$14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By Category'!$I$5:$I$14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0-4889-9E3D-A97BAA10E27D}"/>
            </c:ext>
          </c:extLst>
        </c:ser>
        <c:ser>
          <c:idx val="1"/>
          <c:order val="1"/>
          <c:tx>
            <c:strRef>
              <c:f>'Campaign By Category'!$J$3:$J$4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By Category'!$H$5:$H$14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By Category'!$J$5:$J$14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E0-4889-9E3D-A97BAA10E27D}"/>
            </c:ext>
          </c:extLst>
        </c:ser>
        <c:ser>
          <c:idx val="2"/>
          <c:order val="2"/>
          <c:tx>
            <c:strRef>
              <c:f>'Campaign By Category'!$K$3:$K$4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By Category'!$H$5:$H$14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By Category'!$K$5:$K$14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E0-4889-9E3D-A97BAA10E27D}"/>
            </c:ext>
          </c:extLst>
        </c:ser>
        <c:ser>
          <c:idx val="3"/>
          <c:order val="3"/>
          <c:tx>
            <c:strRef>
              <c:f>'Campaign By Category'!$L$3:$L$4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By Category'!$H$5:$H$14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By Category'!$L$5:$L$14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E0-4889-9E3D-A97BAA10E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29741279"/>
        <c:axId val="429738399"/>
      </c:barChart>
      <c:catAx>
        <c:axId val="42974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38399"/>
        <c:crosses val="autoZero"/>
        <c:auto val="1"/>
        <c:lblAlgn val="ctr"/>
        <c:lblOffset val="100"/>
        <c:noMultiLvlLbl val="0"/>
      </c:catAx>
      <c:valAx>
        <c:axId val="42973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4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 by Sub-Category!PivotTable6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by Sub-Category'!$I$4:$I$5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by Sub-Category'!$H$6:$H$30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by Sub-Category'!$I$6:$I$30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5-4D8A-BFC5-8EB702758820}"/>
            </c:ext>
          </c:extLst>
        </c:ser>
        <c:ser>
          <c:idx val="1"/>
          <c:order val="1"/>
          <c:tx>
            <c:strRef>
              <c:f>'Campaign by Sub-Category'!$J$4:$J$5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by Sub-Category'!$H$6:$H$30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by Sub-Category'!$J$6:$J$30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15-4D8A-BFC5-8EB702758820}"/>
            </c:ext>
          </c:extLst>
        </c:ser>
        <c:ser>
          <c:idx val="2"/>
          <c:order val="2"/>
          <c:tx>
            <c:strRef>
              <c:f>'Campaign by Sub-Category'!$K$4:$K$5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by Sub-Category'!$H$6:$H$30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by Sub-Category'!$K$6:$K$30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15-4D8A-BFC5-8EB702758820}"/>
            </c:ext>
          </c:extLst>
        </c:ser>
        <c:ser>
          <c:idx val="3"/>
          <c:order val="3"/>
          <c:tx>
            <c:strRef>
              <c:f>'Campaign by Sub-Category'!$L$4:$L$5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by Sub-Category'!$H$6:$H$30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by Sub-Category'!$L$6:$L$30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15-4D8A-BFC5-8EB702758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1596495"/>
        <c:axId val="611592655"/>
      </c:barChart>
      <c:catAx>
        <c:axId val="61159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92655"/>
        <c:crosses val="autoZero"/>
        <c:auto val="1"/>
        <c:lblAlgn val="ctr"/>
        <c:lblOffset val="100"/>
        <c:noMultiLvlLbl val="0"/>
      </c:catAx>
      <c:valAx>
        <c:axId val="6115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9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Year!PivotTable3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3499574142636143E-2"/>
          <c:y val="0.13210848643919509"/>
          <c:w val="0.80681802854113438"/>
          <c:h val="0.74017541557305333"/>
        </c:manualLayout>
      </c:layout>
      <c:lineChart>
        <c:grouping val="standard"/>
        <c:varyColors val="0"/>
        <c:ser>
          <c:idx val="0"/>
          <c:order val="0"/>
          <c:tx>
            <c:strRef>
              <c:f>'Outcome by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9-4380-8733-ECCCF648D55B}"/>
            </c:ext>
          </c:extLst>
        </c:ser>
        <c:ser>
          <c:idx val="1"/>
          <c:order val="1"/>
          <c:tx>
            <c:strRef>
              <c:f>'Outcome by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B9-4380-8733-ECCCF648D55B}"/>
            </c:ext>
          </c:extLst>
        </c:ser>
        <c:ser>
          <c:idx val="2"/>
          <c:order val="2"/>
          <c:tx>
            <c:strRef>
              <c:f>'Outcome by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B9-4380-8733-ECCCF648D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316624"/>
        <c:axId val="682318544"/>
      </c:lineChart>
      <c:catAx>
        <c:axId val="68231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18544"/>
        <c:crosses val="autoZero"/>
        <c:auto val="1"/>
        <c:lblAlgn val="ctr"/>
        <c:lblOffset val="100"/>
        <c:noMultiLvlLbl val="0"/>
      </c:catAx>
      <c:valAx>
        <c:axId val="68231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1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3D-4B70-8481-9DA99D27D9F8}"/>
            </c:ext>
          </c:extLst>
        </c:ser>
        <c:ser>
          <c:idx val="5"/>
          <c:order val="5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3D-4B70-8481-9DA99D27D9F8}"/>
            </c:ext>
          </c:extLst>
        </c:ser>
        <c:ser>
          <c:idx val="6"/>
          <c:order val="6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3D-4B70-8481-9DA99D27D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067360"/>
        <c:axId val="7330683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73D-4B70-8481-9DA99D27D9F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73D-4B70-8481-9DA99D27D9F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73D-4B70-8481-9DA99D27D9F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73D-4B70-8481-9DA99D27D9F8}"/>
                  </c:ext>
                </c:extLst>
              </c15:ser>
            </c15:filteredLineSeries>
          </c:ext>
        </c:extLst>
      </c:lineChart>
      <c:catAx>
        <c:axId val="73306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68320"/>
        <c:crosses val="autoZero"/>
        <c:auto val="1"/>
        <c:lblAlgn val="ctr"/>
        <c:lblOffset val="100"/>
        <c:noMultiLvlLbl val="0"/>
      </c:catAx>
      <c:valAx>
        <c:axId val="73306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6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1128712</xdr:colOff>
      <xdr:row>14</xdr:row>
      <xdr:rowOff>190500</xdr:rowOff>
    </xdr:from>
    <xdr:to>
      <xdr:col>17</xdr:col>
      <xdr:colOff>38100</xdr:colOff>
      <xdr:row>38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90A99D-A09D-964E-4FEF-7B9651DF6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52387</xdr:colOff>
      <xdr:row>2</xdr:row>
      <xdr:rowOff>28574</xdr:rowOff>
    </xdr:from>
    <xdr:to>
      <xdr:col>27</xdr:col>
      <xdr:colOff>104775</xdr:colOff>
      <xdr:row>30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2EFAAB-08CC-5F1B-EA74-C58ECA78E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1</xdr:row>
      <xdr:rowOff>152400</xdr:rowOff>
    </xdr:from>
    <xdr:to>
      <xdr:col>16</xdr:col>
      <xdr:colOff>581025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BFE92C-A707-4B54-3A41-9334C4FE1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14</xdr:row>
      <xdr:rowOff>28575</xdr:rowOff>
    </xdr:from>
    <xdr:to>
      <xdr:col>11</xdr:col>
      <xdr:colOff>119062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B02DB4-76CF-6BFD-EBAE-CD01314A0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Brown" refreshedDate="45640.605404282411" createdVersion="8" refreshedVersion="8" minRefreshableVersion="3" recordCount="1000" xr:uid="{9F4582D3-00C0-4BF8-9803-119BB030F8C4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Brown" refreshedDate="45644.501402314818" createdVersion="8" refreshedVersion="8" minRefreshableVersion="3" recordCount="1001" xr:uid="{29D1D42F-15A2-424E-B877-C95C2C2B09ED}">
  <cacheSource type="worksheet">
    <worksheetSource ref="B1:B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1692B3-ECAF-4794-A23E-9698C7EF81B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9A924-6B4C-447F-9051-D9F8A3AE10F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H3:M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01E50-6C67-469F-8C5A-FF03D76EBE6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45E1B-BCA9-42D2-AC80-F18E3BA7AAD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H4:M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E9D8E9-A475-4AFB-AB3E-DE3CFB149FEE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6F3D-1FF0-49DE-90BD-EBE526C676D8}">
  <dimension ref="A1:M14"/>
  <sheetViews>
    <sheetView workbookViewId="0">
      <selection activeCell="B49" sqref="B4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5.25" bestFit="1" customWidth="1"/>
    <col min="8" max="8" width="16.5" bestFit="1" customWidth="1"/>
    <col min="9" max="9" width="15.25" bestFit="1" customWidth="1"/>
    <col min="10" max="10" width="5.625" bestFit="1" customWidth="1"/>
    <col min="11" max="11" width="3.875" bestFit="1" customWidth="1"/>
    <col min="12" max="12" width="9.25" bestFit="1" customWidth="1"/>
    <col min="13" max="13" width="11" bestFit="1" customWidth="1"/>
  </cols>
  <sheetData>
    <row r="1" spans="1:13" x14ac:dyDescent="0.25">
      <c r="A1" s="7" t="s">
        <v>6</v>
      </c>
      <c r="B1" t="s">
        <v>2034</v>
      </c>
      <c r="H1" s="7" t="s">
        <v>6</v>
      </c>
      <c r="I1" t="s">
        <v>2034</v>
      </c>
    </row>
    <row r="3" spans="1:13" x14ac:dyDescent="0.25">
      <c r="A3" s="7" t="s">
        <v>2033</v>
      </c>
      <c r="B3" s="7" t="s">
        <v>2035</v>
      </c>
      <c r="H3" s="7" t="s">
        <v>2033</v>
      </c>
      <c r="I3" s="7" t="s">
        <v>2035</v>
      </c>
    </row>
    <row r="4" spans="1:13" x14ac:dyDescent="0.25">
      <c r="A4" s="7" t="s">
        <v>2046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  <c r="H4" s="7" t="s">
        <v>2046</v>
      </c>
      <c r="I4" t="s">
        <v>74</v>
      </c>
      <c r="J4" t="s">
        <v>14</v>
      </c>
      <c r="K4" t="s">
        <v>47</v>
      </c>
      <c r="L4" t="s">
        <v>20</v>
      </c>
      <c r="M4" t="s">
        <v>2036</v>
      </c>
    </row>
    <row r="5" spans="1:13" x14ac:dyDescent="0.25">
      <c r="A5" s="8" t="s">
        <v>2037</v>
      </c>
      <c r="B5">
        <v>11</v>
      </c>
      <c r="C5">
        <v>60</v>
      </c>
      <c r="D5">
        <v>5</v>
      </c>
      <c r="E5">
        <v>102</v>
      </c>
      <c r="F5">
        <v>178</v>
      </c>
      <c r="H5" s="8" t="s">
        <v>2037</v>
      </c>
      <c r="I5">
        <v>11</v>
      </c>
      <c r="J5">
        <v>60</v>
      </c>
      <c r="K5">
        <v>5</v>
      </c>
      <c r="L5">
        <v>102</v>
      </c>
      <c r="M5">
        <v>178</v>
      </c>
    </row>
    <row r="6" spans="1:13" x14ac:dyDescent="0.25">
      <c r="A6" s="8" t="s">
        <v>2038</v>
      </c>
      <c r="B6">
        <v>4</v>
      </c>
      <c r="C6">
        <v>20</v>
      </c>
      <c r="E6">
        <v>22</v>
      </c>
      <c r="F6">
        <v>46</v>
      </c>
      <c r="H6" s="8" t="s">
        <v>2038</v>
      </c>
      <c r="I6">
        <v>4</v>
      </c>
      <c r="J6">
        <v>20</v>
      </c>
      <c r="L6">
        <v>22</v>
      </c>
      <c r="M6">
        <v>46</v>
      </c>
    </row>
    <row r="7" spans="1:13" x14ac:dyDescent="0.25">
      <c r="A7" s="8" t="s">
        <v>2039</v>
      </c>
      <c r="B7">
        <v>1</v>
      </c>
      <c r="C7">
        <v>23</v>
      </c>
      <c r="D7">
        <v>3</v>
      </c>
      <c r="E7">
        <v>21</v>
      </c>
      <c r="F7">
        <v>48</v>
      </c>
      <c r="H7" s="8" t="s">
        <v>2039</v>
      </c>
      <c r="I7">
        <v>1</v>
      </c>
      <c r="J7">
        <v>23</v>
      </c>
      <c r="K7">
        <v>3</v>
      </c>
      <c r="L7">
        <v>21</v>
      </c>
      <c r="M7">
        <v>48</v>
      </c>
    </row>
    <row r="8" spans="1:13" x14ac:dyDescent="0.25">
      <c r="A8" s="8" t="s">
        <v>2045</v>
      </c>
      <c r="E8">
        <v>4</v>
      </c>
      <c r="F8">
        <v>4</v>
      </c>
      <c r="H8" s="8" t="s">
        <v>2045</v>
      </c>
      <c r="L8">
        <v>4</v>
      </c>
      <c r="M8">
        <v>4</v>
      </c>
    </row>
    <row r="9" spans="1:13" x14ac:dyDescent="0.25">
      <c r="A9" s="8" t="s">
        <v>2040</v>
      </c>
      <c r="B9">
        <v>10</v>
      </c>
      <c r="C9">
        <v>66</v>
      </c>
      <c r="E9">
        <v>99</v>
      </c>
      <c r="F9">
        <v>175</v>
      </c>
      <c r="H9" s="8" t="s">
        <v>2040</v>
      </c>
      <c r="I9">
        <v>10</v>
      </c>
      <c r="J9">
        <v>66</v>
      </c>
      <c r="L9">
        <v>99</v>
      </c>
      <c r="M9">
        <v>175</v>
      </c>
    </row>
    <row r="10" spans="1:13" x14ac:dyDescent="0.25">
      <c r="A10" s="8" t="s">
        <v>2041</v>
      </c>
      <c r="B10">
        <v>4</v>
      </c>
      <c r="C10">
        <v>11</v>
      </c>
      <c r="D10">
        <v>1</v>
      </c>
      <c r="E10">
        <v>26</v>
      </c>
      <c r="F10">
        <v>42</v>
      </c>
      <c r="H10" s="8" t="s">
        <v>2041</v>
      </c>
      <c r="I10">
        <v>4</v>
      </c>
      <c r="J10">
        <v>11</v>
      </c>
      <c r="K10">
        <v>1</v>
      </c>
      <c r="L10">
        <v>26</v>
      </c>
      <c r="M10">
        <v>42</v>
      </c>
    </row>
    <row r="11" spans="1:13" x14ac:dyDescent="0.25">
      <c r="A11" s="8" t="s">
        <v>2042</v>
      </c>
      <c r="B11">
        <v>2</v>
      </c>
      <c r="C11">
        <v>24</v>
      </c>
      <c r="D11">
        <v>1</v>
      </c>
      <c r="E11">
        <v>40</v>
      </c>
      <c r="F11">
        <v>67</v>
      </c>
      <c r="H11" s="8" t="s">
        <v>2042</v>
      </c>
      <c r="I11">
        <v>2</v>
      </c>
      <c r="J11">
        <v>24</v>
      </c>
      <c r="K11">
        <v>1</v>
      </c>
      <c r="L11">
        <v>40</v>
      </c>
      <c r="M11">
        <v>67</v>
      </c>
    </row>
    <row r="12" spans="1:13" x14ac:dyDescent="0.25">
      <c r="A12" s="8" t="s">
        <v>2043</v>
      </c>
      <c r="B12">
        <v>2</v>
      </c>
      <c r="C12">
        <v>28</v>
      </c>
      <c r="D12">
        <v>2</v>
      </c>
      <c r="E12">
        <v>64</v>
      </c>
      <c r="F12">
        <v>96</v>
      </c>
      <c r="H12" s="8" t="s">
        <v>2043</v>
      </c>
      <c r="I12">
        <v>2</v>
      </c>
      <c r="J12">
        <v>28</v>
      </c>
      <c r="K12">
        <v>2</v>
      </c>
      <c r="L12">
        <v>64</v>
      </c>
      <c r="M12">
        <v>96</v>
      </c>
    </row>
    <row r="13" spans="1:13" x14ac:dyDescent="0.25">
      <c r="A13" s="8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  <c r="H13" s="8" t="s">
        <v>2044</v>
      </c>
      <c r="I13">
        <v>23</v>
      </c>
      <c r="J13">
        <v>132</v>
      </c>
      <c r="K13">
        <v>2</v>
      </c>
      <c r="L13">
        <v>187</v>
      </c>
      <c r="M13">
        <v>344</v>
      </c>
    </row>
    <row r="14" spans="1:13" x14ac:dyDescent="0.25">
      <c r="A14" s="8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  <c r="H14" s="8" t="s">
        <v>2036</v>
      </c>
      <c r="I14">
        <v>57</v>
      </c>
      <c r="J14">
        <v>364</v>
      </c>
      <c r="K14">
        <v>14</v>
      </c>
      <c r="L14">
        <v>565</v>
      </c>
      <c r="M14">
        <v>1000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AE54-2270-4FFF-81AD-68AFE4FC8169}">
  <dimension ref="A1:M30"/>
  <sheetViews>
    <sheetView workbookViewId="0">
      <selection activeCell="F51" sqref="F51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8" max="8" width="16.5" bestFit="1" customWidth="1"/>
    <col min="9" max="9" width="15.25" bestFit="1" customWidth="1"/>
    <col min="10" max="10" width="5.625" bestFit="1" customWidth="1"/>
    <col min="11" max="11" width="3.875" bestFit="1" customWidth="1"/>
    <col min="12" max="12" width="9.25" bestFit="1" customWidth="1"/>
    <col min="13" max="13" width="11" bestFit="1" customWidth="1"/>
  </cols>
  <sheetData>
    <row r="1" spans="1:13" x14ac:dyDescent="0.25">
      <c r="A1" s="7" t="s">
        <v>6</v>
      </c>
      <c r="B1" t="s">
        <v>2034</v>
      </c>
      <c r="H1" s="7" t="s">
        <v>6</v>
      </c>
      <c r="I1" t="s">
        <v>2034</v>
      </c>
    </row>
    <row r="2" spans="1:13" x14ac:dyDescent="0.25">
      <c r="A2" s="7" t="s">
        <v>2031</v>
      </c>
      <c r="B2" t="s">
        <v>2034</v>
      </c>
      <c r="H2" s="7" t="s">
        <v>2031</v>
      </c>
      <c r="I2" t="s">
        <v>2034</v>
      </c>
    </row>
    <row r="4" spans="1:13" x14ac:dyDescent="0.25">
      <c r="A4" s="7" t="s">
        <v>2071</v>
      </c>
      <c r="B4" s="7" t="s">
        <v>2035</v>
      </c>
      <c r="H4" s="7" t="s">
        <v>2033</v>
      </c>
      <c r="I4" s="7" t="s">
        <v>2035</v>
      </c>
    </row>
    <row r="5" spans="1:13" x14ac:dyDescent="0.25">
      <c r="A5" s="7" t="s">
        <v>2046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  <c r="H5" s="7" t="s">
        <v>2046</v>
      </c>
      <c r="I5" t="s">
        <v>74</v>
      </c>
      <c r="J5" t="s">
        <v>14</v>
      </c>
      <c r="K5" t="s">
        <v>47</v>
      </c>
      <c r="L5" t="s">
        <v>20</v>
      </c>
      <c r="M5" t="s">
        <v>2036</v>
      </c>
    </row>
    <row r="6" spans="1:13" x14ac:dyDescent="0.25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  <c r="H6" s="8" t="s">
        <v>2047</v>
      </c>
      <c r="I6">
        <v>1</v>
      </c>
      <c r="J6">
        <v>10</v>
      </c>
      <c r="K6">
        <v>2</v>
      </c>
      <c r="L6">
        <v>21</v>
      </c>
      <c r="M6">
        <v>34</v>
      </c>
    </row>
    <row r="7" spans="1:13" x14ac:dyDescent="0.25">
      <c r="A7" s="8" t="s">
        <v>2048</v>
      </c>
      <c r="E7">
        <v>4</v>
      </c>
      <c r="F7">
        <v>4</v>
      </c>
      <c r="H7" s="8" t="s">
        <v>2048</v>
      </c>
      <c r="L7">
        <v>4</v>
      </c>
      <c r="M7">
        <v>4</v>
      </c>
    </row>
    <row r="8" spans="1:13" x14ac:dyDescent="0.25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  <c r="H8" s="8" t="s">
        <v>2049</v>
      </c>
      <c r="I8">
        <v>4</v>
      </c>
      <c r="J8">
        <v>21</v>
      </c>
      <c r="K8">
        <v>1</v>
      </c>
      <c r="L8">
        <v>34</v>
      </c>
      <c r="M8">
        <v>60</v>
      </c>
    </row>
    <row r="9" spans="1:13" x14ac:dyDescent="0.25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  <c r="H9" s="8" t="s">
        <v>2050</v>
      </c>
      <c r="I9">
        <v>2</v>
      </c>
      <c r="J9">
        <v>12</v>
      </c>
      <c r="K9">
        <v>1</v>
      </c>
      <c r="L9">
        <v>22</v>
      </c>
      <c r="M9">
        <v>37</v>
      </c>
    </row>
    <row r="10" spans="1:13" x14ac:dyDescent="0.25">
      <c r="A10" s="8" t="s">
        <v>2051</v>
      </c>
      <c r="C10">
        <v>8</v>
      </c>
      <c r="E10">
        <v>10</v>
      </c>
      <c r="F10">
        <v>18</v>
      </c>
      <c r="H10" s="8" t="s">
        <v>2051</v>
      </c>
      <c r="J10">
        <v>8</v>
      </c>
      <c r="L10">
        <v>10</v>
      </c>
      <c r="M10">
        <v>18</v>
      </c>
    </row>
    <row r="11" spans="1:13" x14ac:dyDescent="0.25">
      <c r="A11" s="8" t="s">
        <v>2052</v>
      </c>
      <c r="B11">
        <v>1</v>
      </c>
      <c r="C11">
        <v>7</v>
      </c>
      <c r="E11">
        <v>9</v>
      </c>
      <c r="F11">
        <v>17</v>
      </c>
      <c r="H11" s="8" t="s">
        <v>2052</v>
      </c>
      <c r="I11">
        <v>1</v>
      </c>
      <c r="J11">
        <v>7</v>
      </c>
      <c r="L11">
        <v>9</v>
      </c>
      <c r="M11">
        <v>17</v>
      </c>
    </row>
    <row r="12" spans="1:13" x14ac:dyDescent="0.25">
      <c r="A12" s="8" t="s">
        <v>2053</v>
      </c>
      <c r="B12">
        <v>4</v>
      </c>
      <c r="C12">
        <v>20</v>
      </c>
      <c r="E12">
        <v>22</v>
      </c>
      <c r="F12">
        <v>46</v>
      </c>
      <c r="H12" s="8" t="s">
        <v>2053</v>
      </c>
      <c r="I12">
        <v>4</v>
      </c>
      <c r="J12">
        <v>20</v>
      </c>
      <c r="L12">
        <v>22</v>
      </c>
      <c r="M12">
        <v>46</v>
      </c>
    </row>
    <row r="13" spans="1:13" x14ac:dyDescent="0.25">
      <c r="A13" s="8" t="s">
        <v>2054</v>
      </c>
      <c r="B13">
        <v>3</v>
      </c>
      <c r="C13">
        <v>19</v>
      </c>
      <c r="E13">
        <v>23</v>
      </c>
      <c r="F13">
        <v>45</v>
      </c>
      <c r="H13" s="8" t="s">
        <v>2054</v>
      </c>
      <c r="I13">
        <v>3</v>
      </c>
      <c r="J13">
        <v>19</v>
      </c>
      <c r="L13">
        <v>23</v>
      </c>
      <c r="M13">
        <v>45</v>
      </c>
    </row>
    <row r="14" spans="1:13" x14ac:dyDescent="0.25">
      <c r="A14" s="8" t="s">
        <v>2055</v>
      </c>
      <c r="B14">
        <v>1</v>
      </c>
      <c r="C14">
        <v>6</v>
      </c>
      <c r="E14">
        <v>10</v>
      </c>
      <c r="F14">
        <v>17</v>
      </c>
      <c r="H14" s="8" t="s">
        <v>2055</v>
      </c>
      <c r="I14">
        <v>1</v>
      </c>
      <c r="J14">
        <v>6</v>
      </c>
      <c r="L14">
        <v>10</v>
      </c>
      <c r="M14">
        <v>17</v>
      </c>
    </row>
    <row r="15" spans="1:13" x14ac:dyDescent="0.25">
      <c r="A15" s="8" t="s">
        <v>2056</v>
      </c>
      <c r="C15">
        <v>3</v>
      </c>
      <c r="E15">
        <v>4</v>
      </c>
      <c r="F15">
        <v>7</v>
      </c>
      <c r="H15" s="8" t="s">
        <v>2056</v>
      </c>
      <c r="J15">
        <v>3</v>
      </c>
      <c r="L15">
        <v>4</v>
      </c>
      <c r="M15">
        <v>7</v>
      </c>
    </row>
    <row r="16" spans="1:13" x14ac:dyDescent="0.25">
      <c r="A16" s="8" t="s">
        <v>2057</v>
      </c>
      <c r="C16">
        <v>8</v>
      </c>
      <c r="D16">
        <v>1</v>
      </c>
      <c r="E16">
        <v>4</v>
      </c>
      <c r="F16">
        <v>13</v>
      </c>
      <c r="H16" s="8" t="s">
        <v>2057</v>
      </c>
      <c r="J16">
        <v>8</v>
      </c>
      <c r="K16">
        <v>1</v>
      </c>
      <c r="L16">
        <v>4</v>
      </c>
      <c r="M16">
        <v>13</v>
      </c>
    </row>
    <row r="17" spans="1:13" x14ac:dyDescent="0.25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  <c r="H17" s="8" t="s">
        <v>2058</v>
      </c>
      <c r="I17">
        <v>1</v>
      </c>
      <c r="J17">
        <v>6</v>
      </c>
      <c r="K17">
        <v>1</v>
      </c>
      <c r="L17">
        <v>13</v>
      </c>
      <c r="M17">
        <v>21</v>
      </c>
    </row>
    <row r="18" spans="1:13" x14ac:dyDescent="0.25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  <c r="H18" s="8" t="s">
        <v>2059</v>
      </c>
      <c r="I18">
        <v>4</v>
      </c>
      <c r="J18">
        <v>11</v>
      </c>
      <c r="K18">
        <v>1</v>
      </c>
      <c r="L18">
        <v>26</v>
      </c>
      <c r="M18">
        <v>42</v>
      </c>
    </row>
    <row r="19" spans="1:13" x14ac:dyDescent="0.25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  <c r="H19" s="8" t="s">
        <v>2060</v>
      </c>
      <c r="I19">
        <v>23</v>
      </c>
      <c r="J19">
        <v>132</v>
      </c>
      <c r="K19">
        <v>2</v>
      </c>
      <c r="L19">
        <v>187</v>
      </c>
      <c r="M19">
        <v>344</v>
      </c>
    </row>
    <row r="20" spans="1:13" x14ac:dyDescent="0.25">
      <c r="A20" s="8" t="s">
        <v>2061</v>
      </c>
      <c r="C20">
        <v>4</v>
      </c>
      <c r="E20">
        <v>4</v>
      </c>
      <c r="F20">
        <v>8</v>
      </c>
      <c r="H20" s="8" t="s">
        <v>2061</v>
      </c>
      <c r="J20">
        <v>4</v>
      </c>
      <c r="L20">
        <v>4</v>
      </c>
      <c r="M20">
        <v>8</v>
      </c>
    </row>
    <row r="21" spans="1:13" x14ac:dyDescent="0.25">
      <c r="A21" s="8" t="s">
        <v>2062</v>
      </c>
      <c r="B21">
        <v>6</v>
      </c>
      <c r="C21">
        <v>30</v>
      </c>
      <c r="E21">
        <v>49</v>
      </c>
      <c r="F21">
        <v>85</v>
      </c>
      <c r="H21" s="8" t="s">
        <v>2062</v>
      </c>
      <c r="I21">
        <v>6</v>
      </c>
      <c r="J21">
        <v>30</v>
      </c>
      <c r="L21">
        <v>49</v>
      </c>
      <c r="M21">
        <v>85</v>
      </c>
    </row>
    <row r="22" spans="1:13" x14ac:dyDescent="0.25">
      <c r="A22" s="8" t="s">
        <v>2063</v>
      </c>
      <c r="C22">
        <v>9</v>
      </c>
      <c r="E22">
        <v>5</v>
      </c>
      <c r="F22">
        <v>14</v>
      </c>
      <c r="H22" s="8" t="s">
        <v>2063</v>
      </c>
      <c r="J22">
        <v>9</v>
      </c>
      <c r="L22">
        <v>5</v>
      </c>
      <c r="M22">
        <v>14</v>
      </c>
    </row>
    <row r="23" spans="1:13" x14ac:dyDescent="0.25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  <c r="H23" s="8" t="s">
        <v>2064</v>
      </c>
      <c r="I23">
        <v>1</v>
      </c>
      <c r="J23">
        <v>5</v>
      </c>
      <c r="K23">
        <v>1</v>
      </c>
      <c r="L23">
        <v>9</v>
      </c>
      <c r="M23">
        <v>16</v>
      </c>
    </row>
    <row r="24" spans="1:13" x14ac:dyDescent="0.25">
      <c r="A24" s="8" t="s">
        <v>2065</v>
      </c>
      <c r="B24">
        <v>3</v>
      </c>
      <c r="C24">
        <v>3</v>
      </c>
      <c r="E24">
        <v>11</v>
      </c>
      <c r="F24">
        <v>17</v>
      </c>
      <c r="H24" s="8" t="s">
        <v>2065</v>
      </c>
      <c r="I24">
        <v>3</v>
      </c>
      <c r="J24">
        <v>3</v>
      </c>
      <c r="L24">
        <v>11</v>
      </c>
      <c r="M24">
        <v>17</v>
      </c>
    </row>
    <row r="25" spans="1:13" x14ac:dyDescent="0.25">
      <c r="A25" s="8" t="s">
        <v>2066</v>
      </c>
      <c r="C25">
        <v>7</v>
      </c>
      <c r="E25">
        <v>14</v>
      </c>
      <c r="F25">
        <v>21</v>
      </c>
      <c r="H25" s="8" t="s">
        <v>2066</v>
      </c>
      <c r="J25">
        <v>7</v>
      </c>
      <c r="L25">
        <v>14</v>
      </c>
      <c r="M25">
        <v>21</v>
      </c>
    </row>
    <row r="26" spans="1:13" x14ac:dyDescent="0.25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  <c r="H26" s="8" t="s">
        <v>2067</v>
      </c>
      <c r="I26">
        <v>1</v>
      </c>
      <c r="J26">
        <v>15</v>
      </c>
      <c r="K26">
        <v>2</v>
      </c>
      <c r="L26">
        <v>17</v>
      </c>
      <c r="M26">
        <v>35</v>
      </c>
    </row>
    <row r="27" spans="1:13" x14ac:dyDescent="0.25">
      <c r="A27" s="8" t="s">
        <v>2068</v>
      </c>
      <c r="C27">
        <v>16</v>
      </c>
      <c r="D27">
        <v>1</v>
      </c>
      <c r="E27">
        <v>28</v>
      </c>
      <c r="F27">
        <v>45</v>
      </c>
      <c r="H27" s="8" t="s">
        <v>2068</v>
      </c>
      <c r="J27">
        <v>16</v>
      </c>
      <c r="K27">
        <v>1</v>
      </c>
      <c r="L27">
        <v>28</v>
      </c>
      <c r="M27">
        <v>45</v>
      </c>
    </row>
    <row r="28" spans="1:13" x14ac:dyDescent="0.25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  <c r="H28" s="8" t="s">
        <v>2069</v>
      </c>
      <c r="I28">
        <v>2</v>
      </c>
      <c r="J28">
        <v>12</v>
      </c>
      <c r="K28">
        <v>1</v>
      </c>
      <c r="L28">
        <v>36</v>
      </c>
      <c r="M28">
        <v>51</v>
      </c>
    </row>
    <row r="29" spans="1:13" x14ac:dyDescent="0.25">
      <c r="A29" s="8" t="s">
        <v>2070</v>
      </c>
      <c r="E29">
        <v>3</v>
      </c>
      <c r="F29">
        <v>3</v>
      </c>
      <c r="H29" s="8" t="s">
        <v>2070</v>
      </c>
      <c r="L29">
        <v>3</v>
      </c>
      <c r="M29">
        <v>3</v>
      </c>
    </row>
    <row r="30" spans="1:13" x14ac:dyDescent="0.25">
      <c r="A30" s="8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  <c r="H30" s="8" t="s">
        <v>2036</v>
      </c>
      <c r="I30">
        <v>57</v>
      </c>
      <c r="J30">
        <v>364</v>
      </c>
      <c r="K30">
        <v>14</v>
      </c>
      <c r="L30">
        <v>565</v>
      </c>
      <c r="M30">
        <v>1000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7A8D-EE01-4C01-ABFE-252A21933F1C}">
  <dimension ref="A1:E18"/>
  <sheetViews>
    <sheetView workbookViewId="0">
      <selection activeCell="G53" sqref="G53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6.875" bestFit="1" customWidth="1"/>
    <col min="7" max="7" width="11" bestFit="1" customWidth="1"/>
  </cols>
  <sheetData>
    <row r="1" spans="1:5" x14ac:dyDescent="0.25">
      <c r="A1" s="7" t="s">
        <v>2031</v>
      </c>
      <c r="B1" t="s">
        <v>2034</v>
      </c>
    </row>
    <row r="2" spans="1:5" x14ac:dyDescent="0.25">
      <c r="A2" s="7" t="s">
        <v>2074</v>
      </c>
      <c r="B2" t="s">
        <v>2034</v>
      </c>
    </row>
    <row r="4" spans="1:5" x14ac:dyDescent="0.25">
      <c r="A4" s="7" t="s">
        <v>2033</v>
      </c>
      <c r="B4" s="7" t="s">
        <v>2035</v>
      </c>
    </row>
    <row r="5" spans="1:5" x14ac:dyDescent="0.25">
      <c r="A5" s="7" t="s">
        <v>2046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5">
      <c r="A6" s="8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AC6C-5A8E-4F6B-8982-2BFB8F3D9F25}">
  <dimension ref="A1:H13"/>
  <sheetViews>
    <sheetView workbookViewId="0">
      <selection activeCell="E10" sqref="E10"/>
    </sheetView>
  </sheetViews>
  <sheetFormatPr defaultRowHeight="15.75" x14ac:dyDescent="0.25"/>
  <cols>
    <col min="1" max="1" width="27.625" customWidth="1"/>
    <col min="2" max="2" width="16.5" customWidth="1"/>
    <col min="3" max="3" width="15.5" customWidth="1"/>
    <col min="4" max="4" width="20" customWidth="1"/>
    <col min="5" max="5" width="14.625" customWidth="1"/>
    <col min="6" max="6" width="19.25" customWidth="1"/>
    <col min="7" max="7" width="15.875" customWidth="1"/>
    <col min="8" max="8" width="19.5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COUNTIFS(goal, "&lt;1000", outcome, "=successful")</f>
        <v>30</v>
      </c>
      <c r="C2">
        <f>COUNTIFS(goal, "&lt;1000", outcome, "=failed")</f>
        <v>20</v>
      </c>
      <c r="D2">
        <f>COUNTIFS(goal, "&lt;1000", outcome, "=canceled")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5">
      <c r="A3" t="s">
        <v>2096</v>
      </c>
      <c r="B3">
        <f>COUNTIFS(goal, "&gt;=1000", goal, "&lt;5000", outcome, "=successful")</f>
        <v>191</v>
      </c>
      <c r="C3">
        <f>COUNTIFS(goal, "&gt;=1000", goal, "&lt;5000", outcome, "=failed")</f>
        <v>38</v>
      </c>
      <c r="D3">
        <f>COUNTIFS(goal, "&gt;=1000", goal, "&lt;5000", outcome, "=canceled")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5">
      <c r="A4" t="s">
        <v>2097</v>
      </c>
      <c r="B4">
        <f>COUNTIFS(goal, "&gt;=5000", goal, "&lt;10000", outcome, "=successful")</f>
        <v>164</v>
      </c>
      <c r="C4">
        <f>COUNTIFS(goal, "&gt;=5000", goal, "&lt;10000", outcome, "=failed")</f>
        <v>126</v>
      </c>
      <c r="D4">
        <f>COUNTIFS(goal, "&gt;=5000", goal, "&lt;10000", outcome, "=canceled")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2098</v>
      </c>
      <c r="B5">
        <f>COUNTIFS(goal, "&gt;=10000", goal, "&lt;15000", outcome, "=successful")</f>
        <v>4</v>
      </c>
      <c r="C5">
        <f>COUNTIFS(goal, "&gt;=10000", goal, "&lt;15000", outcome, "=failed")</f>
        <v>5</v>
      </c>
      <c r="D5">
        <f>COUNTIFS(goal, "&gt;=10000", goal, "&lt;15000", outcome, "=canceled")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2099</v>
      </c>
      <c r="B6">
        <f>COUNTIFS(goal, "&gt;=15000", goal, "&lt;20000", outcome, "=successful")</f>
        <v>10</v>
      </c>
      <c r="C6">
        <f>COUNTIFS(goal, "&gt;=15000", goal, "&lt;20000", outcome, "=failed")</f>
        <v>0</v>
      </c>
      <c r="D6">
        <f>COUNTIFS(goal, "&gt;=15000", goal, "&lt;20000", outcome, "=canceled")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2100</v>
      </c>
      <c r="B7">
        <f>COUNTIFS(goal, "&gt;=20000", goal, "&lt;25000", outcome, "=successful")</f>
        <v>7</v>
      </c>
      <c r="C7">
        <f>COUNTIFS(goal, "&gt;=20000", goal, "&lt;25000", outcome, "=failed")</f>
        <v>0</v>
      </c>
      <c r="D7">
        <f>COUNTIFS(goal, "&gt;=20000", goal, "&lt;25000", outcome, "=canceled")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2101</v>
      </c>
      <c r="B8">
        <f>COUNTIFS(goal, "&gt;=25000", goal, "&lt;30000", outcome, "=successful")</f>
        <v>11</v>
      </c>
      <c r="C8">
        <f>COUNTIFS(goal, "&gt;=25000", goal, "&lt;30000", outcome, "=failed")</f>
        <v>3</v>
      </c>
      <c r="D8">
        <f>COUNTIFS(goal, "&gt;=25000", goal, "&lt;30000", outcome, "=canceled")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2102</v>
      </c>
      <c r="B9">
        <f>COUNTIFS(goal, "&gt;=30000", goal, "&lt;35000", outcome, "=successful")</f>
        <v>7</v>
      </c>
      <c r="C9">
        <f>COUNTIFS(goal, "&gt;=30000", goal, "&lt;35000", outcome, "=failed")</f>
        <v>0</v>
      </c>
      <c r="D9">
        <f>COUNTIFS(goal, "&gt;=30000", goal, "&lt;35000", outcome, "=canceled")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2103</v>
      </c>
      <c r="B10">
        <f>COUNTIFS(goal, "&gt;=35000", goal, "&lt;40000", outcome, "=successful")</f>
        <v>8</v>
      </c>
      <c r="C10">
        <f>COUNTIFS(goal, "&gt;=35000", goal, "&lt;40000", outcome, "=failed")</f>
        <v>3</v>
      </c>
      <c r="D10">
        <f>COUNTIFS(goal, "&gt;=35000", goal, "&lt;40000", outcome, "=canceled")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2104</v>
      </c>
      <c r="B11">
        <f>COUNTIFS(goal, "&gt;=40000", goal, "&lt;45000", outcome, "=successful")</f>
        <v>11</v>
      </c>
      <c r="C11">
        <f>COUNTIFS(goal, "&gt;=40000", goal, "&lt;45000", outcome, "=failed")</f>
        <v>3</v>
      </c>
      <c r="D11">
        <f>COUNTIFS(goal, "&gt;=40000", goal, "&lt;45000", outcome, "=canceled")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2105</v>
      </c>
      <c r="B12">
        <f>COUNTIFS(goal, "&gt;=45000", goal, "&lt;50000", outcome, "=successful")</f>
        <v>8</v>
      </c>
      <c r="C12">
        <f>COUNTIFS(goal, "&gt;=45000", goal, "&lt;50000", outcome, "=failed")</f>
        <v>3</v>
      </c>
      <c r="D12">
        <f>COUNTIFS(goal, "&gt;=45000", goal, "&lt;50000", outcome, "=canceled")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2106</v>
      </c>
      <c r="B13">
        <f>COUNTIFS(goal, "&gt;=50000", outcome, "=successful")</f>
        <v>114</v>
      </c>
      <c r="C13">
        <f>COUNTIFS(goal, "&gt;=50000", outcome, "=failed")</f>
        <v>163</v>
      </c>
      <c r="D13">
        <f>COUNTIFS(goal, "&gt;=50000", outcome, "=canceled")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O2" sqref="O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6.875" style="6" customWidth="1"/>
    <col min="8" max="8" width="13" bestFit="1" customWidth="1"/>
    <col min="9" max="9" width="19" customWidth="1"/>
    <col min="12" max="13" width="11.125" bestFit="1" customWidth="1"/>
    <col min="14" max="14" width="24.125" customWidth="1"/>
    <col min="15" max="15" width="27.875" customWidth="1"/>
    <col min="18" max="18" width="28" bestFit="1" customWidth="1"/>
    <col min="19" max="19" width="18" customWidth="1"/>
    <col min="20" max="20" width="20.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(E2/D2)*100</f>
        <v>0</v>
      </c>
      <c r="G2" t="s">
        <v>14</v>
      </c>
      <c r="H2">
        <v>0</v>
      </c>
      <c r="I2" s="10" t="str">
        <f t="shared" ref="I2:I65" si="1">IF(H2=0, "0", E2/H2)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s="4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4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4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4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4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4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4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4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4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4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4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4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4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4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4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4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4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4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4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4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4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4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4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4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4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4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4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4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4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4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4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4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4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4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4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4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4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4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4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4">(E66/D66)*100</f>
        <v>97.642857142857139</v>
      </c>
      <c r="G66" t="s">
        <v>14</v>
      </c>
      <c r="H66">
        <v>38</v>
      </c>
      <c r="I66" s="4">
        <f t="shared" ref="I66:I129" si="5">IF(H66=0, "0", 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4"/>
        <v>236.14754098360655</v>
      </c>
      <c r="G67" t="s">
        <v>20</v>
      </c>
      <c r="H67">
        <v>236</v>
      </c>
      <c r="I67" s="4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4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4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4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4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4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4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4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4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4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4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4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4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4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4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4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4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4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4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4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4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4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4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4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4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4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4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4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4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4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4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4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4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4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4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4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4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4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4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4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4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4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4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4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4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4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4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4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4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4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4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4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4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4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4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4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4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4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4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4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4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4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8">(E130/D130)*100</f>
        <v>60.334277620396605</v>
      </c>
      <c r="G130" t="s">
        <v>74</v>
      </c>
      <c r="H130">
        <v>532</v>
      </c>
      <c r="I130" s="4">
        <f t="shared" ref="I130:I193" si="9">IF(H130=0, "0", 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8"/>
        <v>3.202693602693603</v>
      </c>
      <c r="G131" t="s">
        <v>74</v>
      </c>
      <c r="H131">
        <v>55</v>
      </c>
      <c r="I131" s="4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4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4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4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4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4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4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4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4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4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4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4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4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4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4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4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4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4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4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4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4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4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4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4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4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4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4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4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4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4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4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4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4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4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4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4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4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4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4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4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4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4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4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4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4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4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4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4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4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4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4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4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4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4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4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4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4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4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4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4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4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4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12">(E194/D194)*100</f>
        <v>19.992957746478872</v>
      </c>
      <c r="G194" t="s">
        <v>14</v>
      </c>
      <c r="H194">
        <v>243</v>
      </c>
      <c r="I194" s="4">
        <f t="shared" ref="I194:I257" si="13">IF(H194=0, "0", 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2"/>
        <v>45.636363636363633</v>
      </c>
      <c r="G195" t="s">
        <v>14</v>
      </c>
      <c r="H195">
        <v>65</v>
      </c>
      <c r="I195" s="4">
        <f t="shared" si="13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4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4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4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4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4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4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4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4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4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4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4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4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4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4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4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4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4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4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4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4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4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4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4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4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4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4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4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4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4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4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4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4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4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4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4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4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4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4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4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4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4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4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4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4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4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4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4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4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4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4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4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4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4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4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4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4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4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4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4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4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4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4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16">(E258/D258)*100</f>
        <v>23.390243902439025</v>
      </c>
      <c r="G258" t="s">
        <v>14</v>
      </c>
      <c r="H258">
        <v>15</v>
      </c>
      <c r="I258" s="4">
        <f t="shared" ref="I258:I321" si="17">IF(H258=0, "0", 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6"/>
        <v>146</v>
      </c>
      <c r="G259" t="s">
        <v>20</v>
      </c>
      <c r="H259">
        <v>92</v>
      </c>
      <c r="I259" s="4">
        <f t="shared" si="1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4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4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4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4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4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4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4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4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4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4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4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4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4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4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4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4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4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4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4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4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4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4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4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4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4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4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4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4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4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4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4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4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4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4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4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4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4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4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4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4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4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4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4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4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4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4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4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4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4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4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4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4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4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4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4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4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4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4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4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4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4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20">(E322/D322)*100</f>
        <v>9.5876777251184837</v>
      </c>
      <c r="G322" t="s">
        <v>14</v>
      </c>
      <c r="H322">
        <v>80</v>
      </c>
      <c r="I322" s="4">
        <f t="shared" ref="I322:I385" si="21">IF(H322=0, "0", 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20"/>
        <v>94.144366197183089</v>
      </c>
      <c r="G323" t="s">
        <v>14</v>
      </c>
      <c r="H323">
        <v>2468</v>
      </c>
      <c r="I323" s="4">
        <f t="shared" si="2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4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4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4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4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4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4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4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4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4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4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4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4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4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4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4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4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4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4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4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4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4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4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4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4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4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4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4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4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4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4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4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4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4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4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4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4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4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4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4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4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4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4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4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4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4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4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4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4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4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4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4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4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4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4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4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4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4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4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4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4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4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4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24">(E386/D386)*100</f>
        <v>172.00961538461539</v>
      </c>
      <c r="G386" t="s">
        <v>20</v>
      </c>
      <c r="H386">
        <v>4799</v>
      </c>
      <c r="I386" s="4">
        <f t="shared" ref="I386:I449" si="25">IF(H386=0, "0", 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4"/>
        <v>146.16709511568124</v>
      </c>
      <c r="G387" t="s">
        <v>20</v>
      </c>
      <c r="H387">
        <v>1137</v>
      </c>
      <c r="I387" s="4">
        <f t="shared" si="2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4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4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4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4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4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4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4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4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4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4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4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4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4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4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4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4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4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4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4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4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4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4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4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4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4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4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4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4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4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4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4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4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4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4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4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4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4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4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4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4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4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4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4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4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4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4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4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4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4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4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4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4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4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4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4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4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4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4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4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4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4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28">(E450/D450)*100</f>
        <v>50.482758620689658</v>
      </c>
      <c r="G450" t="s">
        <v>14</v>
      </c>
      <c r="H450">
        <v>605</v>
      </c>
      <c r="I450" s="4">
        <f t="shared" ref="I450:I513" si="29">IF(H450=0, "0", 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8"/>
        <v>967</v>
      </c>
      <c r="G451" t="s">
        <v>20</v>
      </c>
      <c r="H451">
        <v>86</v>
      </c>
      <c r="I451" s="4">
        <f t="shared" si="2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4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4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4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4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4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4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4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4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4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4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4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4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4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4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4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4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4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4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4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4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4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4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4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4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4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4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4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4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4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4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4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4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4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4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4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4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4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4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4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4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4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4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4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4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4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4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4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4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4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4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4" t="str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4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4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4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4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4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4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4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4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4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4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4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32">(E514/D514)*100</f>
        <v>139.31868131868131</v>
      </c>
      <c r="G514" t="s">
        <v>20</v>
      </c>
      <c r="H514">
        <v>239</v>
      </c>
      <c r="I514" s="4">
        <f t="shared" ref="I514:I577" si="33">IF(H514=0, "0", 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2"/>
        <v>39.277108433734945</v>
      </c>
      <c r="G515" t="s">
        <v>74</v>
      </c>
      <c r="H515">
        <v>35</v>
      </c>
      <c r="I515" s="4">
        <f t="shared" si="3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4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4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4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4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4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4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4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4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4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4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4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4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4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4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4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4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4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4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4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4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4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4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4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4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4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4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4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4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4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4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4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4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4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4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4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4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4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4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4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4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4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4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4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4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4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4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4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4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4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4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4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4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4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4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4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4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4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4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4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4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4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4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36">(E578/D578)*100</f>
        <v>64.927835051546396</v>
      </c>
      <c r="G578" t="s">
        <v>14</v>
      </c>
      <c r="H578">
        <v>64</v>
      </c>
      <c r="I578" s="4">
        <f t="shared" ref="I578:I641" si="37">IF(H578=0, "0", 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6"/>
        <v>18.853658536585368</v>
      </c>
      <c r="G579" t="s">
        <v>74</v>
      </c>
      <c r="H579">
        <v>37</v>
      </c>
      <c r="I579" s="4">
        <f t="shared" si="3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4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4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4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4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4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4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4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4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4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4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4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4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4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4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4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4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4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4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4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4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4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4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4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4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4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4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4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4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4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4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4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4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4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4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4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4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4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4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4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4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4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4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4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4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4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4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4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4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4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4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4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4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4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4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4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4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4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4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4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4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4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4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40">(E642/D642)*100</f>
        <v>16.501669449081803</v>
      </c>
      <c r="G642" t="s">
        <v>14</v>
      </c>
      <c r="H642">
        <v>257</v>
      </c>
      <c r="I642" s="4">
        <f t="shared" ref="I642:I705" si="41">IF(H642=0, "0", 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40"/>
        <v>119.96808510638297</v>
      </c>
      <c r="G643" t="s">
        <v>20</v>
      </c>
      <c r="H643">
        <v>194</v>
      </c>
      <c r="I643" s="4">
        <f t="shared" si="4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4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4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4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4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4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4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4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4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4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4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4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4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4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4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4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4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4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4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4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4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4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4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4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4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4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4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4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4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4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4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4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4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4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4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4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4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4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4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4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4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4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4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4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4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4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4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4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4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4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4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4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4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4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4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4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4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4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4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4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4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4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4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44">(E706/D706)*100</f>
        <v>122.78160919540231</v>
      </c>
      <c r="G706" t="s">
        <v>20</v>
      </c>
      <c r="H706">
        <v>116</v>
      </c>
      <c r="I706" s="4">
        <f t="shared" ref="I706:I769" si="45">IF(H706=0, "0", 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4"/>
        <v>99.026517383618156</v>
      </c>
      <c r="G707" t="s">
        <v>14</v>
      </c>
      <c r="H707">
        <v>2025</v>
      </c>
      <c r="I707" s="4">
        <f t="shared" si="4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4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4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4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4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4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4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4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4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4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4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4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4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4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4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4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4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4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4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4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4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4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4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4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4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4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4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4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4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4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4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4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4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4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4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4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4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4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4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4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4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4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4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4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4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4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4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4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4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4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4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4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4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4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4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4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4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4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4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4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4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4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48">(E770/D770)*100</f>
        <v>231</v>
      </c>
      <c r="G770" t="s">
        <v>20</v>
      </c>
      <c r="H770">
        <v>150</v>
      </c>
      <c r="I770" s="4">
        <f t="shared" ref="I770:I833" si="49">IF(H770=0, "0", 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8"/>
        <v>86.867834394904463</v>
      </c>
      <c r="G771" t="s">
        <v>14</v>
      </c>
      <c r="H771">
        <v>3410</v>
      </c>
      <c r="I771" s="4">
        <f t="shared" si="4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4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4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4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4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4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4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4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4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4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4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4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4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4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4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4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4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4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4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4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4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4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4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4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4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4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4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4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4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4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4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4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4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4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4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4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4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4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4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4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4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4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4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4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4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4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4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4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4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4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4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4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4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4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4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4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4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4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4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4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4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4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52">(E834/D834)*100</f>
        <v>315.17592592592592</v>
      </c>
      <c r="G834" t="s">
        <v>20</v>
      </c>
      <c r="H834">
        <v>1297</v>
      </c>
      <c r="I834" s="4">
        <f t="shared" ref="I834:I897" si="53">IF(H834=0, "0", 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2"/>
        <v>157.69117647058823</v>
      </c>
      <c r="G835" t="s">
        <v>20</v>
      </c>
      <c r="H835">
        <v>165</v>
      </c>
      <c r="I835" s="4">
        <f t="shared" si="53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4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4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4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4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4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4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4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4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4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4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4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4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4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4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4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4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4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4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4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4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4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4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4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4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4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4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4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4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4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4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4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4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4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4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4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4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4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4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4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4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4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4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4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4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4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4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4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4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4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4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4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4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4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4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4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4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4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4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4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4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4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56">(E898/D898)*100</f>
        <v>774.43434343434342</v>
      </c>
      <c r="G898" t="s">
        <v>20</v>
      </c>
      <c r="H898">
        <v>1460</v>
      </c>
      <c r="I898" s="4">
        <f t="shared" ref="I898:I961" si="57">IF(H898=0, "0", 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6"/>
        <v>27.693181818181817</v>
      </c>
      <c r="G899" t="s">
        <v>14</v>
      </c>
      <c r="H899">
        <v>27</v>
      </c>
      <c r="I899" s="4">
        <f t="shared" si="5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4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4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4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4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4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4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4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4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4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4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4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4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4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4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4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4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4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4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4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4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4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4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4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4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4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4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4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4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4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4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4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4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4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4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4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4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4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4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4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4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4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4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4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4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4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4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4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4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4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4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4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4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4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4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4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4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4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4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4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4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4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1001" si="60">(E962/D962)*100</f>
        <v>85.054545454545448</v>
      </c>
      <c r="G962" t="s">
        <v>14</v>
      </c>
      <c r="H962">
        <v>55</v>
      </c>
      <c r="I962" s="4">
        <f t="shared" ref="I962:I1001" si="61">IF(H962=0, "0", 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60"/>
        <v>119.29824561403508</v>
      </c>
      <c r="G963" t="s">
        <v>20</v>
      </c>
      <c r="H963">
        <v>155</v>
      </c>
      <c r="I963" s="4">
        <f t="shared" si="6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4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4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4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4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4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4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4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4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4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4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4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4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4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4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4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4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4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4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4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4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4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4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4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4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4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4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4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4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4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4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4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4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4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4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4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4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4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4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ellIs" dxfId="11" priority="6" operator="equal">
      <formula>"canceled"</formula>
    </cfRule>
    <cfRule type="cellIs" dxfId="10" priority="7" operator="equal">
      <formula>"live"</formula>
    </cfRule>
    <cfRule type="cellIs" dxfId="9" priority="8" operator="equal">
      <formula>"failed"</formula>
    </cfRule>
    <cfRule type="cellIs" dxfId="8" priority="9" operator="equal">
      <formula>"successful"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FFC9-6B28-4FD5-A02F-7064D66C85BF}">
  <dimension ref="A1:N566"/>
  <sheetViews>
    <sheetView tabSelected="1" workbookViewId="0">
      <selection activeCell="G10" sqref="G10"/>
    </sheetView>
  </sheetViews>
  <sheetFormatPr defaultRowHeight="15.75" x14ac:dyDescent="0.25"/>
  <cols>
    <col min="1" max="1" width="12.5" customWidth="1"/>
    <col min="2" max="2" width="14.875" customWidth="1"/>
    <col min="4" max="4" width="14.75" customWidth="1"/>
    <col min="7" max="7" width="38.75" customWidth="1"/>
    <col min="8" max="8" width="10.625" customWidth="1"/>
    <col min="9" max="9" width="12.75" customWidth="1"/>
  </cols>
  <sheetData>
    <row r="1" spans="1:14" x14ac:dyDescent="0.25">
      <c r="A1" s="1" t="s">
        <v>4</v>
      </c>
      <c r="B1" s="1" t="s">
        <v>5</v>
      </c>
      <c r="C1" s="1" t="s">
        <v>4</v>
      </c>
      <c r="D1" s="1" t="s">
        <v>5</v>
      </c>
    </row>
    <row r="2" spans="1:14" x14ac:dyDescent="0.25">
      <c r="A2" t="s">
        <v>20</v>
      </c>
      <c r="B2">
        <v>158</v>
      </c>
      <c r="C2" t="s">
        <v>14</v>
      </c>
      <c r="D2">
        <v>0</v>
      </c>
      <c r="H2" t="s">
        <v>2107</v>
      </c>
      <c r="I2" t="s">
        <v>2108</v>
      </c>
    </row>
    <row r="3" spans="1:14" x14ac:dyDescent="0.25">
      <c r="A3" t="s">
        <v>20</v>
      </c>
      <c r="B3">
        <v>1425</v>
      </c>
      <c r="C3" t="s">
        <v>14</v>
      </c>
      <c r="D3">
        <v>24</v>
      </c>
      <c r="G3" t="s">
        <v>2109</v>
      </c>
      <c r="H3" s="12">
        <f>AVERAGE(sbackers)</f>
        <v>851.14690265486729</v>
      </c>
      <c r="I3" s="12">
        <f>AVERAGE(fbackers)</f>
        <v>585.61538461538464</v>
      </c>
    </row>
    <row r="4" spans="1:14" x14ac:dyDescent="0.25">
      <c r="A4" t="s">
        <v>20</v>
      </c>
      <c r="B4">
        <v>174</v>
      </c>
      <c r="C4" t="s">
        <v>14</v>
      </c>
      <c r="D4">
        <v>53</v>
      </c>
      <c r="G4" t="s">
        <v>2110</v>
      </c>
      <c r="H4" s="12">
        <f>MEDIAN(sbackers)</f>
        <v>201</v>
      </c>
      <c r="I4" s="12">
        <f>MEDIAN(fbackers)</f>
        <v>114.5</v>
      </c>
    </row>
    <row r="5" spans="1:14" x14ac:dyDescent="0.25">
      <c r="A5" t="s">
        <v>20</v>
      </c>
      <c r="B5">
        <v>227</v>
      </c>
      <c r="C5" t="s">
        <v>14</v>
      </c>
      <c r="D5">
        <v>18</v>
      </c>
      <c r="G5" t="s">
        <v>2111</v>
      </c>
      <c r="H5" s="12">
        <f>MIN(sbackers)</f>
        <v>16</v>
      </c>
      <c r="I5" s="12">
        <f>MIN(fbackers)</f>
        <v>0</v>
      </c>
    </row>
    <row r="6" spans="1:14" x14ac:dyDescent="0.25">
      <c r="A6" t="s">
        <v>20</v>
      </c>
      <c r="B6">
        <v>220</v>
      </c>
      <c r="C6" t="s">
        <v>14</v>
      </c>
      <c r="D6">
        <v>44</v>
      </c>
      <c r="G6" t="s">
        <v>2112</v>
      </c>
      <c r="H6" s="12">
        <f>MAX(sbackers)</f>
        <v>7295</v>
      </c>
      <c r="I6" s="12">
        <f>MAX(fbackers)</f>
        <v>6080</v>
      </c>
    </row>
    <row r="7" spans="1:14" x14ac:dyDescent="0.25">
      <c r="A7" t="s">
        <v>20</v>
      </c>
      <c r="B7">
        <v>98</v>
      </c>
      <c r="C7" t="s">
        <v>14</v>
      </c>
      <c r="D7">
        <v>27</v>
      </c>
      <c r="G7" t="s">
        <v>2113</v>
      </c>
      <c r="H7" s="12">
        <f>_xlfn.VAR.S(sbackers)</f>
        <v>1606216.5936295739</v>
      </c>
      <c r="I7" s="12">
        <f>_xlfn.VAR.S(fbackers)</f>
        <v>924113.45496927318</v>
      </c>
    </row>
    <row r="8" spans="1:14" x14ac:dyDescent="0.25">
      <c r="A8" t="s">
        <v>20</v>
      </c>
      <c r="B8">
        <v>100</v>
      </c>
      <c r="C8" t="s">
        <v>14</v>
      </c>
      <c r="D8">
        <v>55</v>
      </c>
      <c r="G8" t="s">
        <v>2114</v>
      </c>
      <c r="H8" s="12">
        <f>_xlfn.STDEV.S(sbackers)</f>
        <v>1267.366006183523</v>
      </c>
      <c r="I8" s="12">
        <f>_xlfn.STDEV.S(fbackers)</f>
        <v>961.30819978260524</v>
      </c>
    </row>
    <row r="9" spans="1:14" x14ac:dyDescent="0.25">
      <c r="A9" t="s">
        <v>20</v>
      </c>
      <c r="B9">
        <v>1249</v>
      </c>
      <c r="C9" t="s">
        <v>14</v>
      </c>
      <c r="D9">
        <v>200</v>
      </c>
    </row>
    <row r="10" spans="1:14" x14ac:dyDescent="0.25">
      <c r="A10" t="s">
        <v>20</v>
      </c>
      <c r="B10">
        <v>1396</v>
      </c>
      <c r="C10" t="s">
        <v>14</v>
      </c>
      <c r="D10">
        <v>452</v>
      </c>
    </row>
    <row r="11" spans="1:14" x14ac:dyDescent="0.25">
      <c r="A11" t="s">
        <v>20</v>
      </c>
      <c r="B11">
        <v>890</v>
      </c>
      <c r="C11" t="s">
        <v>14</v>
      </c>
      <c r="D11">
        <v>674</v>
      </c>
    </row>
    <row r="12" spans="1:14" x14ac:dyDescent="0.25">
      <c r="A12" t="s">
        <v>20</v>
      </c>
      <c r="B12">
        <v>142</v>
      </c>
      <c r="C12" t="s">
        <v>14</v>
      </c>
      <c r="D12">
        <v>558</v>
      </c>
      <c r="G12" s="13" t="s">
        <v>2115</v>
      </c>
      <c r="H12" s="13"/>
      <c r="I12" s="13"/>
      <c r="J12" s="13"/>
      <c r="K12" s="13"/>
      <c r="L12" s="13"/>
      <c r="M12" s="13"/>
      <c r="N12" s="13"/>
    </row>
    <row r="13" spans="1:14" x14ac:dyDescent="0.25">
      <c r="A13" t="s">
        <v>20</v>
      </c>
      <c r="B13">
        <v>2673</v>
      </c>
      <c r="C13" t="s">
        <v>14</v>
      </c>
      <c r="D13">
        <v>15</v>
      </c>
    </row>
    <row r="14" spans="1:14" x14ac:dyDescent="0.25">
      <c r="A14" t="s">
        <v>20</v>
      </c>
      <c r="B14">
        <v>163</v>
      </c>
      <c r="C14" t="s">
        <v>14</v>
      </c>
      <c r="D14">
        <v>2307</v>
      </c>
      <c r="G14" s="14" t="s">
        <v>2116</v>
      </c>
      <c r="H14" s="14"/>
      <c r="I14" s="14"/>
      <c r="J14" s="14"/>
      <c r="K14" s="14"/>
      <c r="L14" s="14"/>
    </row>
    <row r="15" spans="1:14" x14ac:dyDescent="0.25">
      <c r="A15" t="s">
        <v>20</v>
      </c>
      <c r="B15">
        <v>2220</v>
      </c>
      <c r="C15" t="s">
        <v>14</v>
      </c>
      <c r="D15">
        <v>88</v>
      </c>
      <c r="G15" s="14"/>
      <c r="H15" s="14"/>
      <c r="I15" s="14"/>
      <c r="J15" s="14"/>
      <c r="K15" s="14"/>
      <c r="L15" s="14"/>
    </row>
    <row r="16" spans="1:14" x14ac:dyDescent="0.25">
      <c r="A16" t="s">
        <v>20</v>
      </c>
      <c r="B16">
        <v>1606</v>
      </c>
      <c r="C16" t="s">
        <v>14</v>
      </c>
      <c r="D16">
        <v>48</v>
      </c>
      <c r="G16" s="14"/>
      <c r="H16" s="14"/>
      <c r="I16" s="14"/>
      <c r="J16" s="14"/>
      <c r="K16" s="14"/>
      <c r="L16" s="14"/>
    </row>
    <row r="17" spans="1:4" x14ac:dyDescent="0.25">
      <c r="A17" t="s">
        <v>20</v>
      </c>
      <c r="B17">
        <v>129</v>
      </c>
      <c r="C17" t="s">
        <v>14</v>
      </c>
      <c r="D17">
        <v>1</v>
      </c>
    </row>
    <row r="18" spans="1:4" x14ac:dyDescent="0.25">
      <c r="A18" t="s">
        <v>20</v>
      </c>
      <c r="B18">
        <v>226</v>
      </c>
      <c r="C18" t="s">
        <v>14</v>
      </c>
      <c r="D18">
        <v>1467</v>
      </c>
    </row>
    <row r="19" spans="1:4" x14ac:dyDescent="0.25">
      <c r="A19" t="s">
        <v>20</v>
      </c>
      <c r="B19">
        <v>5419</v>
      </c>
      <c r="C19" t="s">
        <v>14</v>
      </c>
      <c r="D19">
        <v>75</v>
      </c>
    </row>
    <row r="20" spans="1:4" x14ac:dyDescent="0.25">
      <c r="A20" t="s">
        <v>20</v>
      </c>
      <c r="B20">
        <v>165</v>
      </c>
      <c r="C20" t="s">
        <v>14</v>
      </c>
      <c r="D20">
        <v>120</v>
      </c>
    </row>
    <row r="21" spans="1:4" x14ac:dyDescent="0.25">
      <c r="A21" t="s">
        <v>20</v>
      </c>
      <c r="B21">
        <v>1965</v>
      </c>
      <c r="C21" t="s">
        <v>14</v>
      </c>
      <c r="D21">
        <v>2253</v>
      </c>
    </row>
    <row r="22" spans="1:4" x14ac:dyDescent="0.25">
      <c r="A22" t="s">
        <v>20</v>
      </c>
      <c r="B22">
        <v>16</v>
      </c>
      <c r="C22" t="s">
        <v>14</v>
      </c>
      <c r="D22">
        <v>5</v>
      </c>
    </row>
    <row r="23" spans="1:4" x14ac:dyDescent="0.25">
      <c r="A23" t="s">
        <v>20</v>
      </c>
      <c r="B23">
        <v>107</v>
      </c>
      <c r="C23" t="s">
        <v>14</v>
      </c>
      <c r="D23">
        <v>38</v>
      </c>
    </row>
    <row r="24" spans="1:4" x14ac:dyDescent="0.25">
      <c r="A24" t="s">
        <v>20</v>
      </c>
      <c r="B24">
        <v>134</v>
      </c>
      <c r="C24" t="s">
        <v>14</v>
      </c>
      <c r="D24">
        <v>12</v>
      </c>
    </row>
    <row r="25" spans="1:4" x14ac:dyDescent="0.25">
      <c r="A25" t="s">
        <v>20</v>
      </c>
      <c r="B25">
        <v>198</v>
      </c>
      <c r="C25" t="s">
        <v>14</v>
      </c>
      <c r="D25">
        <v>1684</v>
      </c>
    </row>
    <row r="26" spans="1:4" x14ac:dyDescent="0.25">
      <c r="A26" t="s">
        <v>20</v>
      </c>
      <c r="B26">
        <v>111</v>
      </c>
      <c r="C26" t="s">
        <v>14</v>
      </c>
      <c r="D26">
        <v>56</v>
      </c>
    </row>
    <row r="27" spans="1:4" x14ac:dyDescent="0.25">
      <c r="A27" t="s">
        <v>20</v>
      </c>
      <c r="B27">
        <v>222</v>
      </c>
      <c r="C27" t="s">
        <v>14</v>
      </c>
      <c r="D27">
        <v>838</v>
      </c>
    </row>
    <row r="28" spans="1:4" x14ac:dyDescent="0.25">
      <c r="A28" t="s">
        <v>20</v>
      </c>
      <c r="B28">
        <v>6212</v>
      </c>
      <c r="C28" t="s">
        <v>14</v>
      </c>
      <c r="D28">
        <v>1000</v>
      </c>
    </row>
    <row r="29" spans="1:4" x14ac:dyDescent="0.25">
      <c r="A29" t="s">
        <v>20</v>
      </c>
      <c r="B29">
        <v>98</v>
      </c>
      <c r="C29" t="s">
        <v>14</v>
      </c>
      <c r="D29">
        <v>1482</v>
      </c>
    </row>
    <row r="30" spans="1:4" x14ac:dyDescent="0.25">
      <c r="A30" t="s">
        <v>20</v>
      </c>
      <c r="B30">
        <v>92</v>
      </c>
      <c r="C30" t="s">
        <v>14</v>
      </c>
      <c r="D30">
        <v>106</v>
      </c>
    </row>
    <row r="31" spans="1:4" x14ac:dyDescent="0.25">
      <c r="A31" t="s">
        <v>20</v>
      </c>
      <c r="B31">
        <v>149</v>
      </c>
      <c r="C31" t="s">
        <v>14</v>
      </c>
      <c r="D31">
        <v>679</v>
      </c>
    </row>
    <row r="32" spans="1:4" x14ac:dyDescent="0.25">
      <c r="A32" t="s">
        <v>20</v>
      </c>
      <c r="B32">
        <v>2431</v>
      </c>
      <c r="C32" t="s">
        <v>14</v>
      </c>
      <c r="D32">
        <v>1220</v>
      </c>
    </row>
    <row r="33" spans="1:4" x14ac:dyDescent="0.25">
      <c r="A33" t="s">
        <v>20</v>
      </c>
      <c r="B33">
        <v>303</v>
      </c>
      <c r="C33" t="s">
        <v>14</v>
      </c>
      <c r="D33">
        <v>1</v>
      </c>
    </row>
    <row r="34" spans="1:4" x14ac:dyDescent="0.25">
      <c r="A34" t="s">
        <v>20</v>
      </c>
      <c r="B34">
        <v>209</v>
      </c>
      <c r="C34" t="s">
        <v>14</v>
      </c>
      <c r="D34">
        <v>37</v>
      </c>
    </row>
    <row r="35" spans="1:4" x14ac:dyDescent="0.25">
      <c r="A35" t="s">
        <v>20</v>
      </c>
      <c r="B35">
        <v>131</v>
      </c>
      <c r="C35" t="s">
        <v>14</v>
      </c>
      <c r="D35">
        <v>60</v>
      </c>
    </row>
    <row r="36" spans="1:4" x14ac:dyDescent="0.25">
      <c r="A36" t="s">
        <v>20</v>
      </c>
      <c r="B36">
        <v>164</v>
      </c>
      <c r="C36" t="s">
        <v>14</v>
      </c>
      <c r="D36">
        <v>296</v>
      </c>
    </row>
    <row r="37" spans="1:4" x14ac:dyDescent="0.25">
      <c r="A37" t="s">
        <v>20</v>
      </c>
      <c r="B37">
        <v>201</v>
      </c>
      <c r="C37" t="s">
        <v>14</v>
      </c>
      <c r="D37">
        <v>3304</v>
      </c>
    </row>
    <row r="38" spans="1:4" x14ac:dyDescent="0.25">
      <c r="A38" t="s">
        <v>20</v>
      </c>
      <c r="B38">
        <v>211</v>
      </c>
      <c r="C38" t="s">
        <v>14</v>
      </c>
      <c r="D38">
        <v>73</v>
      </c>
    </row>
    <row r="39" spans="1:4" x14ac:dyDescent="0.25">
      <c r="A39" t="s">
        <v>20</v>
      </c>
      <c r="B39">
        <v>128</v>
      </c>
      <c r="C39" t="s">
        <v>14</v>
      </c>
      <c r="D39">
        <v>3387</v>
      </c>
    </row>
    <row r="40" spans="1:4" x14ac:dyDescent="0.25">
      <c r="A40" t="s">
        <v>20</v>
      </c>
      <c r="B40">
        <v>1600</v>
      </c>
      <c r="C40" t="s">
        <v>14</v>
      </c>
      <c r="D40">
        <v>662</v>
      </c>
    </row>
    <row r="41" spans="1:4" x14ac:dyDescent="0.25">
      <c r="A41" t="s">
        <v>20</v>
      </c>
      <c r="B41">
        <v>249</v>
      </c>
      <c r="C41" t="s">
        <v>14</v>
      </c>
      <c r="D41">
        <v>774</v>
      </c>
    </row>
    <row r="42" spans="1:4" x14ac:dyDescent="0.25">
      <c r="A42" t="s">
        <v>20</v>
      </c>
      <c r="B42">
        <v>236</v>
      </c>
      <c r="C42" t="s">
        <v>14</v>
      </c>
      <c r="D42">
        <v>672</v>
      </c>
    </row>
    <row r="43" spans="1:4" x14ac:dyDescent="0.25">
      <c r="A43" t="s">
        <v>20</v>
      </c>
      <c r="B43">
        <v>4065</v>
      </c>
      <c r="C43" t="s">
        <v>14</v>
      </c>
      <c r="D43">
        <v>940</v>
      </c>
    </row>
    <row r="44" spans="1:4" x14ac:dyDescent="0.25">
      <c r="A44" t="s">
        <v>20</v>
      </c>
      <c r="B44">
        <v>246</v>
      </c>
      <c r="C44" t="s">
        <v>14</v>
      </c>
      <c r="D44">
        <v>117</v>
      </c>
    </row>
    <row r="45" spans="1:4" x14ac:dyDescent="0.25">
      <c r="A45" t="s">
        <v>20</v>
      </c>
      <c r="B45">
        <v>2475</v>
      </c>
      <c r="C45" t="s">
        <v>14</v>
      </c>
      <c r="D45">
        <v>115</v>
      </c>
    </row>
    <row r="46" spans="1:4" x14ac:dyDescent="0.25">
      <c r="A46" t="s">
        <v>20</v>
      </c>
      <c r="B46">
        <v>76</v>
      </c>
      <c r="C46" t="s">
        <v>14</v>
      </c>
      <c r="D46">
        <v>326</v>
      </c>
    </row>
    <row r="47" spans="1:4" x14ac:dyDescent="0.25">
      <c r="A47" t="s">
        <v>20</v>
      </c>
      <c r="B47">
        <v>54</v>
      </c>
      <c r="C47" t="s">
        <v>14</v>
      </c>
      <c r="D47">
        <v>1</v>
      </c>
    </row>
    <row r="48" spans="1:4" x14ac:dyDescent="0.25">
      <c r="A48" t="s">
        <v>20</v>
      </c>
      <c r="B48">
        <v>88</v>
      </c>
      <c r="C48" t="s">
        <v>14</v>
      </c>
      <c r="D48">
        <v>1467</v>
      </c>
    </row>
    <row r="49" spans="1:4" x14ac:dyDescent="0.25">
      <c r="A49" t="s">
        <v>20</v>
      </c>
      <c r="B49">
        <v>85</v>
      </c>
      <c r="C49" t="s">
        <v>14</v>
      </c>
      <c r="D49">
        <v>5681</v>
      </c>
    </row>
    <row r="50" spans="1:4" x14ac:dyDescent="0.25">
      <c r="A50" t="s">
        <v>20</v>
      </c>
      <c r="B50">
        <v>170</v>
      </c>
      <c r="C50" t="s">
        <v>14</v>
      </c>
      <c r="D50">
        <v>1059</v>
      </c>
    </row>
    <row r="51" spans="1:4" x14ac:dyDescent="0.25">
      <c r="A51" t="s">
        <v>20</v>
      </c>
      <c r="B51">
        <v>330</v>
      </c>
      <c r="C51" t="s">
        <v>14</v>
      </c>
      <c r="D51">
        <v>1194</v>
      </c>
    </row>
    <row r="52" spans="1:4" x14ac:dyDescent="0.25">
      <c r="A52" t="s">
        <v>20</v>
      </c>
      <c r="B52">
        <v>127</v>
      </c>
      <c r="C52" t="s">
        <v>14</v>
      </c>
      <c r="D52">
        <v>30</v>
      </c>
    </row>
    <row r="53" spans="1:4" x14ac:dyDescent="0.25">
      <c r="A53" t="s">
        <v>20</v>
      </c>
      <c r="B53">
        <v>411</v>
      </c>
      <c r="C53" t="s">
        <v>14</v>
      </c>
      <c r="D53">
        <v>75</v>
      </c>
    </row>
    <row r="54" spans="1:4" x14ac:dyDescent="0.25">
      <c r="A54" t="s">
        <v>20</v>
      </c>
      <c r="B54">
        <v>180</v>
      </c>
      <c r="C54" t="s">
        <v>14</v>
      </c>
      <c r="D54">
        <v>955</v>
      </c>
    </row>
    <row r="55" spans="1:4" x14ac:dyDescent="0.25">
      <c r="A55" t="s">
        <v>20</v>
      </c>
      <c r="B55">
        <v>374</v>
      </c>
      <c r="C55" t="s">
        <v>14</v>
      </c>
      <c r="D55">
        <v>67</v>
      </c>
    </row>
    <row r="56" spans="1:4" x14ac:dyDescent="0.25">
      <c r="A56" t="s">
        <v>20</v>
      </c>
      <c r="B56">
        <v>71</v>
      </c>
      <c r="C56" t="s">
        <v>14</v>
      </c>
      <c r="D56">
        <v>5</v>
      </c>
    </row>
    <row r="57" spans="1:4" x14ac:dyDescent="0.25">
      <c r="A57" t="s">
        <v>20</v>
      </c>
      <c r="B57">
        <v>203</v>
      </c>
      <c r="C57" t="s">
        <v>14</v>
      </c>
      <c r="D57">
        <v>26</v>
      </c>
    </row>
    <row r="58" spans="1:4" x14ac:dyDescent="0.25">
      <c r="A58" t="s">
        <v>20</v>
      </c>
      <c r="B58">
        <v>113</v>
      </c>
      <c r="C58" t="s">
        <v>14</v>
      </c>
      <c r="D58">
        <v>1130</v>
      </c>
    </row>
    <row r="59" spans="1:4" x14ac:dyDescent="0.25">
      <c r="A59" t="s">
        <v>20</v>
      </c>
      <c r="B59">
        <v>96</v>
      </c>
      <c r="C59" t="s">
        <v>14</v>
      </c>
      <c r="D59">
        <v>782</v>
      </c>
    </row>
    <row r="60" spans="1:4" x14ac:dyDescent="0.25">
      <c r="A60" t="s">
        <v>20</v>
      </c>
      <c r="B60">
        <v>498</v>
      </c>
      <c r="C60" t="s">
        <v>14</v>
      </c>
      <c r="D60">
        <v>210</v>
      </c>
    </row>
    <row r="61" spans="1:4" x14ac:dyDescent="0.25">
      <c r="A61" t="s">
        <v>20</v>
      </c>
      <c r="B61">
        <v>180</v>
      </c>
      <c r="C61" t="s">
        <v>14</v>
      </c>
      <c r="D61">
        <v>136</v>
      </c>
    </row>
    <row r="62" spans="1:4" x14ac:dyDescent="0.25">
      <c r="A62" t="s">
        <v>20</v>
      </c>
      <c r="B62">
        <v>27</v>
      </c>
      <c r="C62" t="s">
        <v>14</v>
      </c>
      <c r="D62">
        <v>86</v>
      </c>
    </row>
    <row r="63" spans="1:4" x14ac:dyDescent="0.25">
      <c r="A63" t="s">
        <v>20</v>
      </c>
      <c r="B63">
        <v>2331</v>
      </c>
      <c r="C63" t="s">
        <v>14</v>
      </c>
      <c r="D63">
        <v>19</v>
      </c>
    </row>
    <row r="64" spans="1:4" x14ac:dyDescent="0.25">
      <c r="A64" t="s">
        <v>20</v>
      </c>
      <c r="B64">
        <v>113</v>
      </c>
      <c r="C64" t="s">
        <v>14</v>
      </c>
      <c r="D64">
        <v>886</v>
      </c>
    </row>
    <row r="65" spans="1:4" x14ac:dyDescent="0.25">
      <c r="A65" t="s">
        <v>20</v>
      </c>
      <c r="B65">
        <v>164</v>
      </c>
      <c r="C65" t="s">
        <v>14</v>
      </c>
      <c r="D65">
        <v>35</v>
      </c>
    </row>
    <row r="66" spans="1:4" x14ac:dyDescent="0.25">
      <c r="A66" t="s">
        <v>20</v>
      </c>
      <c r="B66">
        <v>164</v>
      </c>
      <c r="C66" t="s">
        <v>14</v>
      </c>
      <c r="D66">
        <v>24</v>
      </c>
    </row>
    <row r="67" spans="1:4" x14ac:dyDescent="0.25">
      <c r="A67" t="s">
        <v>20</v>
      </c>
      <c r="B67">
        <v>336</v>
      </c>
      <c r="C67" t="s">
        <v>14</v>
      </c>
      <c r="D67">
        <v>86</v>
      </c>
    </row>
    <row r="68" spans="1:4" x14ac:dyDescent="0.25">
      <c r="A68" t="s">
        <v>20</v>
      </c>
      <c r="B68">
        <v>1917</v>
      </c>
      <c r="C68" t="s">
        <v>14</v>
      </c>
      <c r="D68">
        <v>243</v>
      </c>
    </row>
    <row r="69" spans="1:4" x14ac:dyDescent="0.25">
      <c r="A69" t="s">
        <v>20</v>
      </c>
      <c r="B69">
        <v>95</v>
      </c>
      <c r="C69" t="s">
        <v>14</v>
      </c>
      <c r="D69">
        <v>65</v>
      </c>
    </row>
    <row r="70" spans="1:4" x14ac:dyDescent="0.25">
      <c r="A70" t="s">
        <v>20</v>
      </c>
      <c r="B70">
        <v>147</v>
      </c>
      <c r="C70" t="s">
        <v>14</v>
      </c>
      <c r="D70">
        <v>100</v>
      </c>
    </row>
    <row r="71" spans="1:4" x14ac:dyDescent="0.25">
      <c r="A71" t="s">
        <v>20</v>
      </c>
      <c r="B71">
        <v>86</v>
      </c>
      <c r="C71" t="s">
        <v>14</v>
      </c>
      <c r="D71">
        <v>168</v>
      </c>
    </row>
    <row r="72" spans="1:4" x14ac:dyDescent="0.25">
      <c r="A72" t="s">
        <v>20</v>
      </c>
      <c r="B72">
        <v>83</v>
      </c>
      <c r="C72" t="s">
        <v>14</v>
      </c>
      <c r="D72">
        <v>13</v>
      </c>
    </row>
    <row r="73" spans="1:4" x14ac:dyDescent="0.25">
      <c r="A73" t="s">
        <v>20</v>
      </c>
      <c r="B73">
        <v>676</v>
      </c>
      <c r="C73" t="s">
        <v>14</v>
      </c>
      <c r="D73">
        <v>1</v>
      </c>
    </row>
    <row r="74" spans="1:4" x14ac:dyDescent="0.25">
      <c r="A74" t="s">
        <v>20</v>
      </c>
      <c r="B74">
        <v>361</v>
      </c>
      <c r="C74" t="s">
        <v>14</v>
      </c>
      <c r="D74">
        <v>40</v>
      </c>
    </row>
    <row r="75" spans="1:4" x14ac:dyDescent="0.25">
      <c r="A75" t="s">
        <v>20</v>
      </c>
      <c r="B75">
        <v>131</v>
      </c>
      <c r="C75" t="s">
        <v>14</v>
      </c>
      <c r="D75">
        <v>226</v>
      </c>
    </row>
    <row r="76" spans="1:4" x14ac:dyDescent="0.25">
      <c r="A76" t="s">
        <v>20</v>
      </c>
      <c r="B76">
        <v>126</v>
      </c>
      <c r="C76" t="s">
        <v>14</v>
      </c>
      <c r="D76">
        <v>1625</v>
      </c>
    </row>
    <row r="77" spans="1:4" x14ac:dyDescent="0.25">
      <c r="A77" t="s">
        <v>20</v>
      </c>
      <c r="B77">
        <v>275</v>
      </c>
      <c r="C77" t="s">
        <v>14</v>
      </c>
      <c r="D77">
        <v>143</v>
      </c>
    </row>
    <row r="78" spans="1:4" x14ac:dyDescent="0.25">
      <c r="A78" t="s">
        <v>20</v>
      </c>
      <c r="B78">
        <v>67</v>
      </c>
      <c r="C78" t="s">
        <v>14</v>
      </c>
      <c r="D78">
        <v>934</v>
      </c>
    </row>
    <row r="79" spans="1:4" x14ac:dyDescent="0.25">
      <c r="A79" t="s">
        <v>20</v>
      </c>
      <c r="B79">
        <v>154</v>
      </c>
      <c r="C79" t="s">
        <v>14</v>
      </c>
      <c r="D79">
        <v>17</v>
      </c>
    </row>
    <row r="80" spans="1:4" x14ac:dyDescent="0.25">
      <c r="A80" t="s">
        <v>20</v>
      </c>
      <c r="B80">
        <v>1782</v>
      </c>
      <c r="C80" t="s">
        <v>14</v>
      </c>
      <c r="D80">
        <v>2179</v>
      </c>
    </row>
    <row r="81" spans="1:4" x14ac:dyDescent="0.25">
      <c r="A81" t="s">
        <v>20</v>
      </c>
      <c r="B81">
        <v>903</v>
      </c>
      <c r="C81" t="s">
        <v>14</v>
      </c>
      <c r="D81">
        <v>931</v>
      </c>
    </row>
    <row r="82" spans="1:4" x14ac:dyDescent="0.25">
      <c r="A82" t="s">
        <v>20</v>
      </c>
      <c r="B82">
        <v>94</v>
      </c>
      <c r="C82" t="s">
        <v>14</v>
      </c>
      <c r="D82">
        <v>92</v>
      </c>
    </row>
    <row r="83" spans="1:4" x14ac:dyDescent="0.25">
      <c r="A83" t="s">
        <v>20</v>
      </c>
      <c r="B83">
        <v>180</v>
      </c>
      <c r="C83" t="s">
        <v>14</v>
      </c>
      <c r="D83">
        <v>57</v>
      </c>
    </row>
    <row r="84" spans="1:4" x14ac:dyDescent="0.25">
      <c r="A84" t="s">
        <v>20</v>
      </c>
      <c r="B84">
        <v>533</v>
      </c>
      <c r="C84" t="s">
        <v>14</v>
      </c>
      <c r="D84">
        <v>41</v>
      </c>
    </row>
    <row r="85" spans="1:4" x14ac:dyDescent="0.25">
      <c r="A85" t="s">
        <v>20</v>
      </c>
      <c r="B85">
        <v>2443</v>
      </c>
      <c r="C85" t="s">
        <v>14</v>
      </c>
      <c r="D85">
        <v>1</v>
      </c>
    </row>
    <row r="86" spans="1:4" x14ac:dyDescent="0.25">
      <c r="A86" t="s">
        <v>20</v>
      </c>
      <c r="B86">
        <v>89</v>
      </c>
      <c r="C86" t="s">
        <v>14</v>
      </c>
      <c r="D86">
        <v>101</v>
      </c>
    </row>
    <row r="87" spans="1:4" x14ac:dyDescent="0.25">
      <c r="A87" t="s">
        <v>20</v>
      </c>
      <c r="B87">
        <v>159</v>
      </c>
      <c r="C87" t="s">
        <v>14</v>
      </c>
      <c r="D87">
        <v>1335</v>
      </c>
    </row>
    <row r="88" spans="1:4" x14ac:dyDescent="0.25">
      <c r="A88" t="s">
        <v>20</v>
      </c>
      <c r="B88">
        <v>50</v>
      </c>
      <c r="C88" t="s">
        <v>14</v>
      </c>
      <c r="D88">
        <v>15</v>
      </c>
    </row>
    <row r="89" spans="1:4" x14ac:dyDescent="0.25">
      <c r="A89" t="s">
        <v>20</v>
      </c>
      <c r="B89">
        <v>186</v>
      </c>
      <c r="C89" t="s">
        <v>14</v>
      </c>
      <c r="D89">
        <v>454</v>
      </c>
    </row>
    <row r="90" spans="1:4" x14ac:dyDescent="0.25">
      <c r="A90" t="s">
        <v>20</v>
      </c>
      <c r="B90">
        <v>1071</v>
      </c>
      <c r="C90" t="s">
        <v>14</v>
      </c>
      <c r="D90">
        <v>3182</v>
      </c>
    </row>
    <row r="91" spans="1:4" x14ac:dyDescent="0.25">
      <c r="A91" t="s">
        <v>20</v>
      </c>
      <c r="B91">
        <v>117</v>
      </c>
      <c r="C91" t="s">
        <v>14</v>
      </c>
      <c r="D91">
        <v>15</v>
      </c>
    </row>
    <row r="92" spans="1:4" x14ac:dyDescent="0.25">
      <c r="A92" t="s">
        <v>20</v>
      </c>
      <c r="B92">
        <v>70</v>
      </c>
      <c r="C92" t="s">
        <v>14</v>
      </c>
      <c r="D92">
        <v>133</v>
      </c>
    </row>
    <row r="93" spans="1:4" x14ac:dyDescent="0.25">
      <c r="A93" t="s">
        <v>20</v>
      </c>
      <c r="B93">
        <v>135</v>
      </c>
      <c r="C93" t="s">
        <v>14</v>
      </c>
      <c r="D93">
        <v>2062</v>
      </c>
    </row>
    <row r="94" spans="1:4" x14ac:dyDescent="0.25">
      <c r="A94" t="s">
        <v>20</v>
      </c>
      <c r="B94">
        <v>768</v>
      </c>
      <c r="C94" t="s">
        <v>14</v>
      </c>
      <c r="D94">
        <v>29</v>
      </c>
    </row>
    <row r="95" spans="1:4" x14ac:dyDescent="0.25">
      <c r="A95" t="s">
        <v>20</v>
      </c>
      <c r="B95">
        <v>199</v>
      </c>
      <c r="C95" t="s">
        <v>14</v>
      </c>
      <c r="D95">
        <v>132</v>
      </c>
    </row>
    <row r="96" spans="1:4" x14ac:dyDescent="0.25">
      <c r="A96" t="s">
        <v>20</v>
      </c>
      <c r="B96">
        <v>107</v>
      </c>
      <c r="C96" t="s">
        <v>14</v>
      </c>
      <c r="D96">
        <v>137</v>
      </c>
    </row>
    <row r="97" spans="1:4" x14ac:dyDescent="0.25">
      <c r="A97" t="s">
        <v>20</v>
      </c>
      <c r="B97">
        <v>195</v>
      </c>
      <c r="C97" t="s">
        <v>14</v>
      </c>
      <c r="D97">
        <v>908</v>
      </c>
    </row>
    <row r="98" spans="1:4" x14ac:dyDescent="0.25">
      <c r="A98" t="s">
        <v>20</v>
      </c>
      <c r="B98">
        <v>3376</v>
      </c>
      <c r="C98" t="s">
        <v>14</v>
      </c>
      <c r="D98">
        <v>10</v>
      </c>
    </row>
    <row r="99" spans="1:4" x14ac:dyDescent="0.25">
      <c r="A99" t="s">
        <v>20</v>
      </c>
      <c r="B99">
        <v>41</v>
      </c>
      <c r="C99" t="s">
        <v>14</v>
      </c>
      <c r="D99">
        <v>1910</v>
      </c>
    </row>
    <row r="100" spans="1:4" x14ac:dyDescent="0.25">
      <c r="A100" t="s">
        <v>20</v>
      </c>
      <c r="B100">
        <v>1821</v>
      </c>
      <c r="C100" t="s">
        <v>14</v>
      </c>
      <c r="D100">
        <v>38</v>
      </c>
    </row>
    <row r="101" spans="1:4" x14ac:dyDescent="0.25">
      <c r="A101" t="s">
        <v>20</v>
      </c>
      <c r="B101">
        <v>164</v>
      </c>
      <c r="C101" t="s">
        <v>14</v>
      </c>
      <c r="D101">
        <v>104</v>
      </c>
    </row>
    <row r="102" spans="1:4" x14ac:dyDescent="0.25">
      <c r="A102" t="s">
        <v>20</v>
      </c>
      <c r="B102">
        <v>157</v>
      </c>
      <c r="C102" t="s">
        <v>14</v>
      </c>
      <c r="D102">
        <v>49</v>
      </c>
    </row>
    <row r="103" spans="1:4" x14ac:dyDescent="0.25">
      <c r="A103" t="s">
        <v>20</v>
      </c>
      <c r="B103">
        <v>246</v>
      </c>
      <c r="C103" t="s">
        <v>14</v>
      </c>
      <c r="D103">
        <v>1</v>
      </c>
    </row>
    <row r="104" spans="1:4" x14ac:dyDescent="0.25">
      <c r="A104" t="s">
        <v>20</v>
      </c>
      <c r="B104">
        <v>1396</v>
      </c>
      <c r="C104" t="s">
        <v>14</v>
      </c>
      <c r="D104">
        <v>245</v>
      </c>
    </row>
    <row r="105" spans="1:4" x14ac:dyDescent="0.25">
      <c r="A105" t="s">
        <v>20</v>
      </c>
      <c r="B105">
        <v>2506</v>
      </c>
      <c r="C105" t="s">
        <v>14</v>
      </c>
      <c r="D105">
        <v>32</v>
      </c>
    </row>
    <row r="106" spans="1:4" x14ac:dyDescent="0.25">
      <c r="A106" t="s">
        <v>20</v>
      </c>
      <c r="B106">
        <v>244</v>
      </c>
      <c r="C106" t="s">
        <v>14</v>
      </c>
      <c r="D106">
        <v>7</v>
      </c>
    </row>
    <row r="107" spans="1:4" x14ac:dyDescent="0.25">
      <c r="A107" t="s">
        <v>20</v>
      </c>
      <c r="B107">
        <v>146</v>
      </c>
      <c r="C107" t="s">
        <v>14</v>
      </c>
      <c r="D107">
        <v>803</v>
      </c>
    </row>
    <row r="108" spans="1:4" x14ac:dyDescent="0.25">
      <c r="A108" t="s">
        <v>20</v>
      </c>
      <c r="B108">
        <v>1267</v>
      </c>
      <c r="C108" t="s">
        <v>14</v>
      </c>
      <c r="D108">
        <v>16</v>
      </c>
    </row>
    <row r="109" spans="1:4" x14ac:dyDescent="0.25">
      <c r="A109" t="s">
        <v>20</v>
      </c>
      <c r="B109">
        <v>1561</v>
      </c>
      <c r="C109" t="s">
        <v>14</v>
      </c>
      <c r="D109">
        <v>31</v>
      </c>
    </row>
    <row r="110" spans="1:4" x14ac:dyDescent="0.25">
      <c r="A110" t="s">
        <v>20</v>
      </c>
      <c r="B110">
        <v>48</v>
      </c>
      <c r="C110" t="s">
        <v>14</v>
      </c>
      <c r="D110">
        <v>108</v>
      </c>
    </row>
    <row r="111" spans="1:4" x14ac:dyDescent="0.25">
      <c r="A111" t="s">
        <v>20</v>
      </c>
      <c r="B111">
        <v>2739</v>
      </c>
      <c r="C111" t="s">
        <v>14</v>
      </c>
      <c r="D111">
        <v>30</v>
      </c>
    </row>
    <row r="112" spans="1:4" x14ac:dyDescent="0.25">
      <c r="A112" t="s">
        <v>20</v>
      </c>
      <c r="B112">
        <v>3537</v>
      </c>
      <c r="C112" t="s">
        <v>14</v>
      </c>
      <c r="D112">
        <v>17</v>
      </c>
    </row>
    <row r="113" spans="1:4" x14ac:dyDescent="0.25">
      <c r="A113" t="s">
        <v>20</v>
      </c>
      <c r="B113">
        <v>2107</v>
      </c>
      <c r="C113" t="s">
        <v>14</v>
      </c>
      <c r="D113">
        <v>80</v>
      </c>
    </row>
    <row r="114" spans="1:4" x14ac:dyDescent="0.25">
      <c r="A114" t="s">
        <v>20</v>
      </c>
      <c r="B114">
        <v>3318</v>
      </c>
      <c r="C114" t="s">
        <v>14</v>
      </c>
      <c r="D114">
        <v>2468</v>
      </c>
    </row>
    <row r="115" spans="1:4" x14ac:dyDescent="0.25">
      <c r="A115" t="s">
        <v>20</v>
      </c>
      <c r="B115">
        <v>340</v>
      </c>
      <c r="C115" t="s">
        <v>14</v>
      </c>
      <c r="D115">
        <v>26</v>
      </c>
    </row>
    <row r="116" spans="1:4" x14ac:dyDescent="0.25">
      <c r="A116" t="s">
        <v>20</v>
      </c>
      <c r="B116">
        <v>1442</v>
      </c>
      <c r="C116" t="s">
        <v>14</v>
      </c>
      <c r="D116">
        <v>73</v>
      </c>
    </row>
    <row r="117" spans="1:4" x14ac:dyDescent="0.25">
      <c r="A117" t="s">
        <v>20</v>
      </c>
      <c r="B117">
        <v>126</v>
      </c>
      <c r="C117" t="s">
        <v>14</v>
      </c>
      <c r="D117">
        <v>128</v>
      </c>
    </row>
    <row r="118" spans="1:4" x14ac:dyDescent="0.25">
      <c r="A118" t="s">
        <v>20</v>
      </c>
      <c r="B118">
        <v>524</v>
      </c>
      <c r="C118" t="s">
        <v>14</v>
      </c>
      <c r="D118">
        <v>33</v>
      </c>
    </row>
    <row r="119" spans="1:4" x14ac:dyDescent="0.25">
      <c r="A119" t="s">
        <v>20</v>
      </c>
      <c r="B119">
        <v>1989</v>
      </c>
      <c r="C119" t="s">
        <v>14</v>
      </c>
      <c r="D119">
        <v>1072</v>
      </c>
    </row>
    <row r="120" spans="1:4" x14ac:dyDescent="0.25">
      <c r="A120" t="s">
        <v>20</v>
      </c>
      <c r="B120">
        <v>157</v>
      </c>
      <c r="C120" t="s">
        <v>14</v>
      </c>
      <c r="D120">
        <v>393</v>
      </c>
    </row>
    <row r="121" spans="1:4" x14ac:dyDescent="0.25">
      <c r="A121" t="s">
        <v>20</v>
      </c>
      <c r="B121">
        <v>4498</v>
      </c>
      <c r="C121" t="s">
        <v>14</v>
      </c>
      <c r="D121">
        <v>1257</v>
      </c>
    </row>
    <row r="122" spans="1:4" x14ac:dyDescent="0.25">
      <c r="A122" t="s">
        <v>20</v>
      </c>
      <c r="B122">
        <v>80</v>
      </c>
      <c r="C122" t="s">
        <v>14</v>
      </c>
      <c r="D122">
        <v>328</v>
      </c>
    </row>
    <row r="123" spans="1:4" x14ac:dyDescent="0.25">
      <c r="A123" t="s">
        <v>20</v>
      </c>
      <c r="B123">
        <v>43</v>
      </c>
      <c r="C123" t="s">
        <v>14</v>
      </c>
      <c r="D123">
        <v>147</v>
      </c>
    </row>
    <row r="124" spans="1:4" x14ac:dyDescent="0.25">
      <c r="A124" t="s">
        <v>20</v>
      </c>
      <c r="B124">
        <v>2053</v>
      </c>
      <c r="C124" t="s">
        <v>14</v>
      </c>
      <c r="D124">
        <v>830</v>
      </c>
    </row>
    <row r="125" spans="1:4" x14ac:dyDescent="0.25">
      <c r="A125" t="s">
        <v>20</v>
      </c>
      <c r="B125">
        <v>168</v>
      </c>
      <c r="C125" t="s">
        <v>14</v>
      </c>
      <c r="D125">
        <v>331</v>
      </c>
    </row>
    <row r="126" spans="1:4" x14ac:dyDescent="0.25">
      <c r="A126" t="s">
        <v>20</v>
      </c>
      <c r="B126">
        <v>4289</v>
      </c>
      <c r="C126" t="s">
        <v>14</v>
      </c>
      <c r="D126">
        <v>25</v>
      </c>
    </row>
    <row r="127" spans="1:4" x14ac:dyDescent="0.25">
      <c r="A127" t="s">
        <v>20</v>
      </c>
      <c r="B127">
        <v>165</v>
      </c>
      <c r="C127" t="s">
        <v>14</v>
      </c>
      <c r="D127">
        <v>3483</v>
      </c>
    </row>
    <row r="128" spans="1:4" x14ac:dyDescent="0.25">
      <c r="A128" t="s">
        <v>20</v>
      </c>
      <c r="B128">
        <v>1815</v>
      </c>
      <c r="C128" t="s">
        <v>14</v>
      </c>
      <c r="D128">
        <v>923</v>
      </c>
    </row>
    <row r="129" spans="1:4" x14ac:dyDescent="0.25">
      <c r="A129" t="s">
        <v>20</v>
      </c>
      <c r="B129">
        <v>397</v>
      </c>
      <c r="C129" t="s">
        <v>14</v>
      </c>
      <c r="D129">
        <v>1</v>
      </c>
    </row>
    <row r="130" spans="1:4" x14ac:dyDescent="0.25">
      <c r="A130" t="s">
        <v>20</v>
      </c>
      <c r="B130">
        <v>1539</v>
      </c>
      <c r="C130" t="s">
        <v>14</v>
      </c>
      <c r="D130">
        <v>33</v>
      </c>
    </row>
    <row r="131" spans="1:4" x14ac:dyDescent="0.25">
      <c r="A131" t="s">
        <v>20</v>
      </c>
      <c r="B131">
        <v>138</v>
      </c>
      <c r="C131" t="s">
        <v>14</v>
      </c>
      <c r="D131">
        <v>40</v>
      </c>
    </row>
    <row r="132" spans="1:4" x14ac:dyDescent="0.25">
      <c r="A132" t="s">
        <v>20</v>
      </c>
      <c r="B132">
        <v>3594</v>
      </c>
      <c r="C132" t="s">
        <v>14</v>
      </c>
      <c r="D132">
        <v>23</v>
      </c>
    </row>
    <row r="133" spans="1:4" x14ac:dyDescent="0.25">
      <c r="A133" t="s">
        <v>20</v>
      </c>
      <c r="B133">
        <v>5880</v>
      </c>
      <c r="C133" t="s">
        <v>14</v>
      </c>
      <c r="D133">
        <v>75</v>
      </c>
    </row>
    <row r="134" spans="1:4" x14ac:dyDescent="0.25">
      <c r="A134" t="s">
        <v>20</v>
      </c>
      <c r="B134">
        <v>112</v>
      </c>
      <c r="C134" t="s">
        <v>14</v>
      </c>
      <c r="D134">
        <v>2176</v>
      </c>
    </row>
    <row r="135" spans="1:4" x14ac:dyDescent="0.25">
      <c r="A135" t="s">
        <v>20</v>
      </c>
      <c r="B135">
        <v>943</v>
      </c>
      <c r="C135" t="s">
        <v>14</v>
      </c>
      <c r="D135">
        <v>441</v>
      </c>
    </row>
    <row r="136" spans="1:4" x14ac:dyDescent="0.25">
      <c r="A136" t="s">
        <v>20</v>
      </c>
      <c r="B136">
        <v>2468</v>
      </c>
      <c r="C136" t="s">
        <v>14</v>
      </c>
      <c r="D136">
        <v>25</v>
      </c>
    </row>
    <row r="137" spans="1:4" x14ac:dyDescent="0.25">
      <c r="A137" t="s">
        <v>20</v>
      </c>
      <c r="B137">
        <v>2551</v>
      </c>
      <c r="C137" t="s">
        <v>14</v>
      </c>
      <c r="D137">
        <v>127</v>
      </c>
    </row>
    <row r="138" spans="1:4" x14ac:dyDescent="0.25">
      <c r="A138" t="s">
        <v>20</v>
      </c>
      <c r="B138">
        <v>101</v>
      </c>
      <c r="C138" t="s">
        <v>14</v>
      </c>
      <c r="D138">
        <v>355</v>
      </c>
    </row>
    <row r="139" spans="1:4" x14ac:dyDescent="0.25">
      <c r="A139" t="s">
        <v>20</v>
      </c>
      <c r="B139">
        <v>92</v>
      </c>
      <c r="C139" t="s">
        <v>14</v>
      </c>
      <c r="D139">
        <v>44</v>
      </c>
    </row>
    <row r="140" spans="1:4" x14ac:dyDescent="0.25">
      <c r="A140" t="s">
        <v>20</v>
      </c>
      <c r="B140">
        <v>62</v>
      </c>
      <c r="C140" t="s">
        <v>14</v>
      </c>
      <c r="D140">
        <v>67</v>
      </c>
    </row>
    <row r="141" spans="1:4" x14ac:dyDescent="0.25">
      <c r="A141" t="s">
        <v>20</v>
      </c>
      <c r="B141">
        <v>149</v>
      </c>
      <c r="C141" t="s">
        <v>14</v>
      </c>
      <c r="D141">
        <v>1068</v>
      </c>
    </row>
    <row r="142" spans="1:4" x14ac:dyDescent="0.25">
      <c r="A142" t="s">
        <v>20</v>
      </c>
      <c r="B142">
        <v>329</v>
      </c>
      <c r="C142" t="s">
        <v>14</v>
      </c>
      <c r="D142">
        <v>424</v>
      </c>
    </row>
    <row r="143" spans="1:4" x14ac:dyDescent="0.25">
      <c r="A143" t="s">
        <v>20</v>
      </c>
      <c r="B143">
        <v>97</v>
      </c>
      <c r="C143" t="s">
        <v>14</v>
      </c>
      <c r="D143">
        <v>151</v>
      </c>
    </row>
    <row r="144" spans="1:4" x14ac:dyDescent="0.25">
      <c r="A144" t="s">
        <v>20</v>
      </c>
      <c r="B144">
        <v>1784</v>
      </c>
      <c r="C144" t="s">
        <v>14</v>
      </c>
      <c r="D144">
        <v>1608</v>
      </c>
    </row>
    <row r="145" spans="1:4" x14ac:dyDescent="0.25">
      <c r="A145" t="s">
        <v>20</v>
      </c>
      <c r="B145">
        <v>1684</v>
      </c>
      <c r="C145" t="s">
        <v>14</v>
      </c>
      <c r="D145">
        <v>941</v>
      </c>
    </row>
    <row r="146" spans="1:4" x14ac:dyDescent="0.25">
      <c r="A146" t="s">
        <v>20</v>
      </c>
      <c r="B146">
        <v>250</v>
      </c>
      <c r="C146" t="s">
        <v>14</v>
      </c>
      <c r="D146">
        <v>1</v>
      </c>
    </row>
    <row r="147" spans="1:4" x14ac:dyDescent="0.25">
      <c r="A147" t="s">
        <v>20</v>
      </c>
      <c r="B147">
        <v>238</v>
      </c>
      <c r="C147" t="s">
        <v>14</v>
      </c>
      <c r="D147">
        <v>40</v>
      </c>
    </row>
    <row r="148" spans="1:4" x14ac:dyDescent="0.25">
      <c r="A148" t="s">
        <v>20</v>
      </c>
      <c r="B148">
        <v>53</v>
      </c>
      <c r="C148" t="s">
        <v>14</v>
      </c>
      <c r="D148">
        <v>3015</v>
      </c>
    </row>
    <row r="149" spans="1:4" x14ac:dyDescent="0.25">
      <c r="A149" t="s">
        <v>20</v>
      </c>
      <c r="B149">
        <v>214</v>
      </c>
      <c r="C149" t="s">
        <v>14</v>
      </c>
      <c r="D149">
        <v>435</v>
      </c>
    </row>
    <row r="150" spans="1:4" x14ac:dyDescent="0.25">
      <c r="A150" t="s">
        <v>20</v>
      </c>
      <c r="B150">
        <v>222</v>
      </c>
      <c r="C150" t="s">
        <v>14</v>
      </c>
      <c r="D150">
        <v>714</v>
      </c>
    </row>
    <row r="151" spans="1:4" x14ac:dyDescent="0.25">
      <c r="A151" t="s">
        <v>20</v>
      </c>
      <c r="B151">
        <v>1884</v>
      </c>
      <c r="C151" t="s">
        <v>14</v>
      </c>
      <c r="D151">
        <v>5497</v>
      </c>
    </row>
    <row r="152" spans="1:4" x14ac:dyDescent="0.25">
      <c r="A152" t="s">
        <v>20</v>
      </c>
      <c r="B152">
        <v>218</v>
      </c>
      <c r="C152" t="s">
        <v>14</v>
      </c>
      <c r="D152">
        <v>418</v>
      </c>
    </row>
    <row r="153" spans="1:4" x14ac:dyDescent="0.25">
      <c r="A153" t="s">
        <v>20</v>
      </c>
      <c r="B153">
        <v>6465</v>
      </c>
      <c r="C153" t="s">
        <v>14</v>
      </c>
      <c r="D153">
        <v>1439</v>
      </c>
    </row>
    <row r="154" spans="1:4" x14ac:dyDescent="0.25">
      <c r="A154" t="s">
        <v>20</v>
      </c>
      <c r="B154">
        <v>59</v>
      </c>
      <c r="C154" t="s">
        <v>14</v>
      </c>
      <c r="D154">
        <v>15</v>
      </c>
    </row>
    <row r="155" spans="1:4" x14ac:dyDescent="0.25">
      <c r="A155" t="s">
        <v>20</v>
      </c>
      <c r="B155">
        <v>88</v>
      </c>
      <c r="C155" t="s">
        <v>14</v>
      </c>
      <c r="D155">
        <v>1999</v>
      </c>
    </row>
    <row r="156" spans="1:4" x14ac:dyDescent="0.25">
      <c r="A156" t="s">
        <v>20</v>
      </c>
      <c r="B156">
        <v>1697</v>
      </c>
      <c r="C156" t="s">
        <v>14</v>
      </c>
      <c r="D156">
        <v>118</v>
      </c>
    </row>
    <row r="157" spans="1:4" x14ac:dyDescent="0.25">
      <c r="A157" t="s">
        <v>20</v>
      </c>
      <c r="B157">
        <v>92</v>
      </c>
      <c r="C157" t="s">
        <v>14</v>
      </c>
      <c r="D157">
        <v>162</v>
      </c>
    </row>
    <row r="158" spans="1:4" x14ac:dyDescent="0.25">
      <c r="A158" t="s">
        <v>20</v>
      </c>
      <c r="B158">
        <v>186</v>
      </c>
      <c r="C158" t="s">
        <v>14</v>
      </c>
      <c r="D158">
        <v>83</v>
      </c>
    </row>
    <row r="159" spans="1:4" x14ac:dyDescent="0.25">
      <c r="A159" t="s">
        <v>20</v>
      </c>
      <c r="B159">
        <v>138</v>
      </c>
      <c r="C159" t="s">
        <v>14</v>
      </c>
      <c r="D159">
        <v>747</v>
      </c>
    </row>
    <row r="160" spans="1:4" x14ac:dyDescent="0.25">
      <c r="A160" t="s">
        <v>20</v>
      </c>
      <c r="B160">
        <v>261</v>
      </c>
      <c r="C160" t="s">
        <v>14</v>
      </c>
      <c r="D160">
        <v>84</v>
      </c>
    </row>
    <row r="161" spans="1:4" x14ac:dyDescent="0.25">
      <c r="A161" t="s">
        <v>20</v>
      </c>
      <c r="B161">
        <v>107</v>
      </c>
      <c r="C161" t="s">
        <v>14</v>
      </c>
      <c r="D161">
        <v>91</v>
      </c>
    </row>
    <row r="162" spans="1:4" x14ac:dyDescent="0.25">
      <c r="A162" t="s">
        <v>20</v>
      </c>
      <c r="B162">
        <v>199</v>
      </c>
      <c r="C162" t="s">
        <v>14</v>
      </c>
      <c r="D162">
        <v>792</v>
      </c>
    </row>
    <row r="163" spans="1:4" x14ac:dyDescent="0.25">
      <c r="A163" t="s">
        <v>20</v>
      </c>
      <c r="B163">
        <v>5512</v>
      </c>
      <c r="C163" t="s">
        <v>14</v>
      </c>
      <c r="D163">
        <v>32</v>
      </c>
    </row>
    <row r="164" spans="1:4" x14ac:dyDescent="0.25">
      <c r="A164" t="s">
        <v>20</v>
      </c>
      <c r="B164">
        <v>86</v>
      </c>
      <c r="C164" t="s">
        <v>14</v>
      </c>
      <c r="D164">
        <v>186</v>
      </c>
    </row>
    <row r="165" spans="1:4" x14ac:dyDescent="0.25">
      <c r="A165" t="s">
        <v>20</v>
      </c>
      <c r="B165">
        <v>2768</v>
      </c>
      <c r="C165" t="s">
        <v>14</v>
      </c>
      <c r="D165">
        <v>605</v>
      </c>
    </row>
    <row r="166" spans="1:4" x14ac:dyDescent="0.25">
      <c r="A166" t="s">
        <v>20</v>
      </c>
      <c r="B166">
        <v>48</v>
      </c>
      <c r="C166" t="s">
        <v>14</v>
      </c>
      <c r="D166">
        <v>1</v>
      </c>
    </row>
    <row r="167" spans="1:4" x14ac:dyDescent="0.25">
      <c r="A167" t="s">
        <v>20</v>
      </c>
      <c r="B167">
        <v>87</v>
      </c>
      <c r="C167" t="s">
        <v>14</v>
      </c>
      <c r="D167">
        <v>31</v>
      </c>
    </row>
    <row r="168" spans="1:4" x14ac:dyDescent="0.25">
      <c r="A168" t="s">
        <v>20</v>
      </c>
      <c r="B168">
        <v>1894</v>
      </c>
      <c r="C168" t="s">
        <v>14</v>
      </c>
      <c r="D168">
        <v>1181</v>
      </c>
    </row>
    <row r="169" spans="1:4" x14ac:dyDescent="0.25">
      <c r="A169" t="s">
        <v>20</v>
      </c>
      <c r="B169">
        <v>282</v>
      </c>
      <c r="C169" t="s">
        <v>14</v>
      </c>
      <c r="D169">
        <v>39</v>
      </c>
    </row>
    <row r="170" spans="1:4" x14ac:dyDescent="0.25">
      <c r="A170" t="s">
        <v>20</v>
      </c>
      <c r="B170">
        <v>116</v>
      </c>
      <c r="C170" t="s">
        <v>14</v>
      </c>
      <c r="D170">
        <v>46</v>
      </c>
    </row>
    <row r="171" spans="1:4" x14ac:dyDescent="0.25">
      <c r="A171" t="s">
        <v>20</v>
      </c>
      <c r="B171">
        <v>83</v>
      </c>
      <c r="C171" t="s">
        <v>14</v>
      </c>
      <c r="D171">
        <v>105</v>
      </c>
    </row>
    <row r="172" spans="1:4" x14ac:dyDescent="0.25">
      <c r="A172" t="s">
        <v>20</v>
      </c>
      <c r="B172">
        <v>91</v>
      </c>
      <c r="C172" t="s">
        <v>14</v>
      </c>
      <c r="D172">
        <v>535</v>
      </c>
    </row>
    <row r="173" spans="1:4" x14ac:dyDescent="0.25">
      <c r="A173" t="s">
        <v>20</v>
      </c>
      <c r="B173">
        <v>546</v>
      </c>
      <c r="C173" t="s">
        <v>14</v>
      </c>
      <c r="D173">
        <v>16</v>
      </c>
    </row>
    <row r="174" spans="1:4" x14ac:dyDescent="0.25">
      <c r="A174" t="s">
        <v>20</v>
      </c>
      <c r="B174">
        <v>393</v>
      </c>
      <c r="C174" t="s">
        <v>14</v>
      </c>
      <c r="D174">
        <v>575</v>
      </c>
    </row>
    <row r="175" spans="1:4" x14ac:dyDescent="0.25">
      <c r="A175" t="s">
        <v>20</v>
      </c>
      <c r="B175">
        <v>133</v>
      </c>
      <c r="C175" t="s">
        <v>14</v>
      </c>
      <c r="D175">
        <v>1120</v>
      </c>
    </row>
    <row r="176" spans="1:4" x14ac:dyDescent="0.25">
      <c r="A176" t="s">
        <v>20</v>
      </c>
      <c r="B176">
        <v>254</v>
      </c>
      <c r="C176" t="s">
        <v>14</v>
      </c>
      <c r="D176">
        <v>113</v>
      </c>
    </row>
    <row r="177" spans="1:4" x14ac:dyDescent="0.25">
      <c r="A177" t="s">
        <v>20</v>
      </c>
      <c r="B177">
        <v>176</v>
      </c>
      <c r="C177" t="s">
        <v>14</v>
      </c>
      <c r="D177">
        <v>1538</v>
      </c>
    </row>
    <row r="178" spans="1:4" x14ac:dyDescent="0.25">
      <c r="A178" t="s">
        <v>20</v>
      </c>
      <c r="B178">
        <v>337</v>
      </c>
      <c r="C178" t="s">
        <v>14</v>
      </c>
      <c r="D178">
        <v>9</v>
      </c>
    </row>
    <row r="179" spans="1:4" x14ac:dyDescent="0.25">
      <c r="A179" t="s">
        <v>20</v>
      </c>
      <c r="B179">
        <v>107</v>
      </c>
      <c r="C179" t="s">
        <v>14</v>
      </c>
      <c r="D179">
        <v>554</v>
      </c>
    </row>
    <row r="180" spans="1:4" x14ac:dyDescent="0.25">
      <c r="A180" t="s">
        <v>20</v>
      </c>
      <c r="B180">
        <v>183</v>
      </c>
      <c r="C180" t="s">
        <v>14</v>
      </c>
      <c r="D180">
        <v>648</v>
      </c>
    </row>
    <row r="181" spans="1:4" x14ac:dyDescent="0.25">
      <c r="A181" t="s">
        <v>20</v>
      </c>
      <c r="B181">
        <v>72</v>
      </c>
      <c r="C181" t="s">
        <v>14</v>
      </c>
      <c r="D181">
        <v>21</v>
      </c>
    </row>
    <row r="182" spans="1:4" x14ac:dyDescent="0.25">
      <c r="A182" t="s">
        <v>20</v>
      </c>
      <c r="B182">
        <v>295</v>
      </c>
      <c r="C182" t="s">
        <v>14</v>
      </c>
      <c r="D182">
        <v>54</v>
      </c>
    </row>
    <row r="183" spans="1:4" x14ac:dyDescent="0.25">
      <c r="A183" t="s">
        <v>20</v>
      </c>
      <c r="B183">
        <v>142</v>
      </c>
      <c r="C183" t="s">
        <v>14</v>
      </c>
      <c r="D183">
        <v>120</v>
      </c>
    </row>
    <row r="184" spans="1:4" x14ac:dyDescent="0.25">
      <c r="A184" t="s">
        <v>20</v>
      </c>
      <c r="B184">
        <v>85</v>
      </c>
      <c r="C184" t="s">
        <v>14</v>
      </c>
      <c r="D184">
        <v>579</v>
      </c>
    </row>
    <row r="185" spans="1:4" x14ac:dyDescent="0.25">
      <c r="A185" t="s">
        <v>20</v>
      </c>
      <c r="B185">
        <v>659</v>
      </c>
      <c r="C185" t="s">
        <v>14</v>
      </c>
      <c r="D185">
        <v>2072</v>
      </c>
    </row>
    <row r="186" spans="1:4" x14ac:dyDescent="0.25">
      <c r="A186" t="s">
        <v>20</v>
      </c>
      <c r="B186">
        <v>121</v>
      </c>
      <c r="C186" t="s">
        <v>14</v>
      </c>
      <c r="D186">
        <v>0</v>
      </c>
    </row>
    <row r="187" spans="1:4" x14ac:dyDescent="0.25">
      <c r="A187" t="s">
        <v>20</v>
      </c>
      <c r="B187">
        <v>3742</v>
      </c>
      <c r="C187" t="s">
        <v>14</v>
      </c>
      <c r="D187">
        <v>1796</v>
      </c>
    </row>
    <row r="188" spans="1:4" x14ac:dyDescent="0.25">
      <c r="A188" t="s">
        <v>20</v>
      </c>
      <c r="B188">
        <v>223</v>
      </c>
      <c r="C188" t="s">
        <v>14</v>
      </c>
      <c r="D188">
        <v>62</v>
      </c>
    </row>
    <row r="189" spans="1:4" x14ac:dyDescent="0.25">
      <c r="A189" t="s">
        <v>20</v>
      </c>
      <c r="B189">
        <v>133</v>
      </c>
      <c r="C189" t="s">
        <v>14</v>
      </c>
      <c r="D189">
        <v>347</v>
      </c>
    </row>
    <row r="190" spans="1:4" x14ac:dyDescent="0.25">
      <c r="A190" t="s">
        <v>20</v>
      </c>
      <c r="B190">
        <v>5168</v>
      </c>
      <c r="C190" t="s">
        <v>14</v>
      </c>
      <c r="D190">
        <v>19</v>
      </c>
    </row>
    <row r="191" spans="1:4" x14ac:dyDescent="0.25">
      <c r="A191" t="s">
        <v>20</v>
      </c>
      <c r="B191">
        <v>307</v>
      </c>
      <c r="C191" t="s">
        <v>14</v>
      </c>
      <c r="D191">
        <v>1258</v>
      </c>
    </row>
    <row r="192" spans="1:4" x14ac:dyDescent="0.25">
      <c r="A192" t="s">
        <v>20</v>
      </c>
      <c r="B192">
        <v>2441</v>
      </c>
      <c r="C192" t="s">
        <v>14</v>
      </c>
      <c r="D192">
        <v>362</v>
      </c>
    </row>
    <row r="193" spans="1:4" x14ac:dyDescent="0.25">
      <c r="A193" t="s">
        <v>20</v>
      </c>
      <c r="B193">
        <v>1385</v>
      </c>
      <c r="C193" t="s">
        <v>14</v>
      </c>
      <c r="D193">
        <v>133</v>
      </c>
    </row>
    <row r="194" spans="1:4" x14ac:dyDescent="0.25">
      <c r="A194" t="s">
        <v>20</v>
      </c>
      <c r="B194">
        <v>190</v>
      </c>
      <c r="C194" t="s">
        <v>14</v>
      </c>
      <c r="D194">
        <v>846</v>
      </c>
    </row>
    <row r="195" spans="1:4" x14ac:dyDescent="0.25">
      <c r="A195" t="s">
        <v>20</v>
      </c>
      <c r="B195">
        <v>470</v>
      </c>
      <c r="C195" t="s">
        <v>14</v>
      </c>
      <c r="D195">
        <v>10</v>
      </c>
    </row>
    <row r="196" spans="1:4" x14ac:dyDescent="0.25">
      <c r="A196" t="s">
        <v>20</v>
      </c>
      <c r="B196">
        <v>253</v>
      </c>
      <c r="C196" t="s">
        <v>14</v>
      </c>
      <c r="D196">
        <v>191</v>
      </c>
    </row>
    <row r="197" spans="1:4" x14ac:dyDescent="0.25">
      <c r="A197" t="s">
        <v>20</v>
      </c>
      <c r="B197">
        <v>1113</v>
      </c>
      <c r="C197" t="s">
        <v>14</v>
      </c>
      <c r="D197">
        <v>1979</v>
      </c>
    </row>
    <row r="198" spans="1:4" x14ac:dyDescent="0.25">
      <c r="A198" t="s">
        <v>20</v>
      </c>
      <c r="B198">
        <v>2283</v>
      </c>
      <c r="C198" t="s">
        <v>14</v>
      </c>
      <c r="D198">
        <v>63</v>
      </c>
    </row>
    <row r="199" spans="1:4" x14ac:dyDescent="0.25">
      <c r="A199" t="s">
        <v>20</v>
      </c>
      <c r="B199">
        <v>1095</v>
      </c>
      <c r="C199" t="s">
        <v>14</v>
      </c>
      <c r="D199">
        <v>6080</v>
      </c>
    </row>
    <row r="200" spans="1:4" x14ac:dyDescent="0.25">
      <c r="A200" t="s">
        <v>20</v>
      </c>
      <c r="B200">
        <v>1690</v>
      </c>
      <c r="C200" t="s">
        <v>14</v>
      </c>
      <c r="D200">
        <v>80</v>
      </c>
    </row>
    <row r="201" spans="1:4" x14ac:dyDescent="0.25">
      <c r="A201" t="s">
        <v>20</v>
      </c>
      <c r="B201">
        <v>191</v>
      </c>
      <c r="C201" t="s">
        <v>14</v>
      </c>
      <c r="D201">
        <v>9</v>
      </c>
    </row>
    <row r="202" spans="1:4" x14ac:dyDescent="0.25">
      <c r="A202" t="s">
        <v>20</v>
      </c>
      <c r="B202">
        <v>2013</v>
      </c>
      <c r="C202" t="s">
        <v>14</v>
      </c>
      <c r="D202">
        <v>1784</v>
      </c>
    </row>
    <row r="203" spans="1:4" x14ac:dyDescent="0.25">
      <c r="A203" t="s">
        <v>20</v>
      </c>
      <c r="B203">
        <v>1703</v>
      </c>
      <c r="C203" t="s">
        <v>14</v>
      </c>
      <c r="D203">
        <v>243</v>
      </c>
    </row>
    <row r="204" spans="1:4" x14ac:dyDescent="0.25">
      <c r="A204" t="s">
        <v>20</v>
      </c>
      <c r="B204">
        <v>80</v>
      </c>
      <c r="C204" t="s">
        <v>14</v>
      </c>
      <c r="D204">
        <v>1296</v>
      </c>
    </row>
    <row r="205" spans="1:4" x14ac:dyDescent="0.25">
      <c r="A205" t="s">
        <v>20</v>
      </c>
      <c r="B205">
        <v>41</v>
      </c>
      <c r="C205" t="s">
        <v>14</v>
      </c>
      <c r="D205">
        <v>77</v>
      </c>
    </row>
    <row r="206" spans="1:4" x14ac:dyDescent="0.25">
      <c r="A206" t="s">
        <v>20</v>
      </c>
      <c r="B206">
        <v>187</v>
      </c>
      <c r="C206" t="s">
        <v>14</v>
      </c>
      <c r="D206">
        <v>395</v>
      </c>
    </row>
    <row r="207" spans="1:4" x14ac:dyDescent="0.25">
      <c r="A207" t="s">
        <v>20</v>
      </c>
      <c r="B207">
        <v>2875</v>
      </c>
      <c r="C207" t="s">
        <v>14</v>
      </c>
      <c r="D207">
        <v>49</v>
      </c>
    </row>
    <row r="208" spans="1:4" x14ac:dyDescent="0.25">
      <c r="A208" t="s">
        <v>20</v>
      </c>
      <c r="B208">
        <v>88</v>
      </c>
      <c r="C208" t="s">
        <v>14</v>
      </c>
      <c r="D208">
        <v>180</v>
      </c>
    </row>
    <row r="209" spans="1:4" x14ac:dyDescent="0.25">
      <c r="A209" t="s">
        <v>20</v>
      </c>
      <c r="B209">
        <v>191</v>
      </c>
      <c r="C209" t="s">
        <v>14</v>
      </c>
      <c r="D209">
        <v>2690</v>
      </c>
    </row>
    <row r="210" spans="1:4" x14ac:dyDescent="0.25">
      <c r="A210" t="s">
        <v>20</v>
      </c>
      <c r="B210">
        <v>139</v>
      </c>
      <c r="C210" t="s">
        <v>14</v>
      </c>
      <c r="D210">
        <v>2779</v>
      </c>
    </row>
    <row r="211" spans="1:4" x14ac:dyDescent="0.25">
      <c r="A211" t="s">
        <v>20</v>
      </c>
      <c r="B211">
        <v>186</v>
      </c>
      <c r="C211" t="s">
        <v>14</v>
      </c>
      <c r="D211">
        <v>92</v>
      </c>
    </row>
    <row r="212" spans="1:4" x14ac:dyDescent="0.25">
      <c r="A212" t="s">
        <v>20</v>
      </c>
      <c r="B212">
        <v>112</v>
      </c>
      <c r="C212" t="s">
        <v>14</v>
      </c>
      <c r="D212">
        <v>1028</v>
      </c>
    </row>
    <row r="213" spans="1:4" x14ac:dyDescent="0.25">
      <c r="A213" t="s">
        <v>20</v>
      </c>
      <c r="B213">
        <v>101</v>
      </c>
      <c r="C213" t="s">
        <v>14</v>
      </c>
      <c r="D213">
        <v>26</v>
      </c>
    </row>
    <row r="214" spans="1:4" x14ac:dyDescent="0.25">
      <c r="A214" t="s">
        <v>20</v>
      </c>
      <c r="B214">
        <v>206</v>
      </c>
      <c r="C214" t="s">
        <v>14</v>
      </c>
      <c r="D214">
        <v>1790</v>
      </c>
    </row>
    <row r="215" spans="1:4" x14ac:dyDescent="0.25">
      <c r="A215" t="s">
        <v>20</v>
      </c>
      <c r="B215">
        <v>154</v>
      </c>
      <c r="C215" t="s">
        <v>14</v>
      </c>
      <c r="D215">
        <v>37</v>
      </c>
    </row>
    <row r="216" spans="1:4" x14ac:dyDescent="0.25">
      <c r="A216" t="s">
        <v>20</v>
      </c>
      <c r="B216">
        <v>5966</v>
      </c>
      <c r="C216" t="s">
        <v>14</v>
      </c>
      <c r="D216">
        <v>35</v>
      </c>
    </row>
    <row r="217" spans="1:4" x14ac:dyDescent="0.25">
      <c r="A217" t="s">
        <v>20</v>
      </c>
      <c r="B217">
        <v>169</v>
      </c>
      <c r="C217" t="s">
        <v>14</v>
      </c>
      <c r="D217">
        <v>558</v>
      </c>
    </row>
    <row r="218" spans="1:4" x14ac:dyDescent="0.25">
      <c r="A218" t="s">
        <v>20</v>
      </c>
      <c r="B218">
        <v>2106</v>
      </c>
      <c r="C218" t="s">
        <v>14</v>
      </c>
      <c r="D218">
        <v>64</v>
      </c>
    </row>
    <row r="219" spans="1:4" x14ac:dyDescent="0.25">
      <c r="A219" t="s">
        <v>20</v>
      </c>
      <c r="B219">
        <v>131</v>
      </c>
      <c r="C219" t="s">
        <v>14</v>
      </c>
      <c r="D219">
        <v>245</v>
      </c>
    </row>
    <row r="220" spans="1:4" x14ac:dyDescent="0.25">
      <c r="A220" t="s">
        <v>20</v>
      </c>
      <c r="B220">
        <v>84</v>
      </c>
      <c r="C220" t="s">
        <v>14</v>
      </c>
      <c r="D220">
        <v>71</v>
      </c>
    </row>
    <row r="221" spans="1:4" x14ac:dyDescent="0.25">
      <c r="A221" t="s">
        <v>20</v>
      </c>
      <c r="B221">
        <v>155</v>
      </c>
      <c r="C221" t="s">
        <v>14</v>
      </c>
      <c r="D221">
        <v>42</v>
      </c>
    </row>
    <row r="222" spans="1:4" x14ac:dyDescent="0.25">
      <c r="A222" t="s">
        <v>20</v>
      </c>
      <c r="B222">
        <v>189</v>
      </c>
      <c r="C222" t="s">
        <v>14</v>
      </c>
      <c r="D222">
        <v>156</v>
      </c>
    </row>
    <row r="223" spans="1:4" x14ac:dyDescent="0.25">
      <c r="A223" t="s">
        <v>20</v>
      </c>
      <c r="B223">
        <v>4799</v>
      </c>
      <c r="C223" t="s">
        <v>14</v>
      </c>
      <c r="D223">
        <v>1368</v>
      </c>
    </row>
    <row r="224" spans="1:4" x14ac:dyDescent="0.25">
      <c r="A224" t="s">
        <v>20</v>
      </c>
      <c r="B224">
        <v>1137</v>
      </c>
      <c r="C224" t="s">
        <v>14</v>
      </c>
      <c r="D224">
        <v>102</v>
      </c>
    </row>
    <row r="225" spans="1:4" x14ac:dyDescent="0.25">
      <c r="A225" t="s">
        <v>20</v>
      </c>
      <c r="B225">
        <v>1152</v>
      </c>
      <c r="C225" t="s">
        <v>14</v>
      </c>
      <c r="D225">
        <v>86</v>
      </c>
    </row>
    <row r="226" spans="1:4" x14ac:dyDescent="0.25">
      <c r="A226" t="s">
        <v>20</v>
      </c>
      <c r="B226">
        <v>50</v>
      </c>
      <c r="C226" t="s">
        <v>14</v>
      </c>
      <c r="D226">
        <v>253</v>
      </c>
    </row>
    <row r="227" spans="1:4" x14ac:dyDescent="0.25">
      <c r="A227" t="s">
        <v>20</v>
      </c>
      <c r="B227">
        <v>3059</v>
      </c>
      <c r="C227" t="s">
        <v>14</v>
      </c>
      <c r="D227">
        <v>157</v>
      </c>
    </row>
    <row r="228" spans="1:4" x14ac:dyDescent="0.25">
      <c r="A228" t="s">
        <v>20</v>
      </c>
      <c r="B228">
        <v>34</v>
      </c>
      <c r="C228" t="s">
        <v>14</v>
      </c>
      <c r="D228">
        <v>183</v>
      </c>
    </row>
    <row r="229" spans="1:4" x14ac:dyDescent="0.25">
      <c r="A229" t="s">
        <v>20</v>
      </c>
      <c r="B229">
        <v>220</v>
      </c>
      <c r="C229" t="s">
        <v>14</v>
      </c>
      <c r="D229">
        <v>82</v>
      </c>
    </row>
    <row r="230" spans="1:4" x14ac:dyDescent="0.25">
      <c r="A230" t="s">
        <v>20</v>
      </c>
      <c r="B230">
        <v>1604</v>
      </c>
      <c r="C230" t="s">
        <v>14</v>
      </c>
      <c r="D230">
        <v>1</v>
      </c>
    </row>
    <row r="231" spans="1:4" x14ac:dyDescent="0.25">
      <c r="A231" t="s">
        <v>20</v>
      </c>
      <c r="B231">
        <v>454</v>
      </c>
      <c r="C231" t="s">
        <v>14</v>
      </c>
      <c r="D231">
        <v>1198</v>
      </c>
    </row>
    <row r="232" spans="1:4" x14ac:dyDescent="0.25">
      <c r="A232" t="s">
        <v>20</v>
      </c>
      <c r="B232">
        <v>123</v>
      </c>
      <c r="C232" t="s">
        <v>14</v>
      </c>
      <c r="D232">
        <v>648</v>
      </c>
    </row>
    <row r="233" spans="1:4" x14ac:dyDescent="0.25">
      <c r="A233" t="s">
        <v>20</v>
      </c>
      <c r="B233">
        <v>299</v>
      </c>
      <c r="C233" t="s">
        <v>14</v>
      </c>
      <c r="D233">
        <v>64</v>
      </c>
    </row>
    <row r="234" spans="1:4" x14ac:dyDescent="0.25">
      <c r="A234" t="s">
        <v>20</v>
      </c>
      <c r="B234">
        <v>2237</v>
      </c>
      <c r="C234" t="s">
        <v>14</v>
      </c>
      <c r="D234">
        <v>62</v>
      </c>
    </row>
    <row r="235" spans="1:4" x14ac:dyDescent="0.25">
      <c r="A235" t="s">
        <v>20</v>
      </c>
      <c r="B235">
        <v>645</v>
      </c>
      <c r="C235" t="s">
        <v>14</v>
      </c>
      <c r="D235">
        <v>750</v>
      </c>
    </row>
    <row r="236" spans="1:4" x14ac:dyDescent="0.25">
      <c r="A236" t="s">
        <v>20</v>
      </c>
      <c r="B236">
        <v>484</v>
      </c>
      <c r="C236" t="s">
        <v>14</v>
      </c>
      <c r="D236">
        <v>105</v>
      </c>
    </row>
    <row r="237" spans="1:4" x14ac:dyDescent="0.25">
      <c r="A237" t="s">
        <v>20</v>
      </c>
      <c r="B237">
        <v>154</v>
      </c>
      <c r="C237" t="s">
        <v>14</v>
      </c>
      <c r="D237">
        <v>2604</v>
      </c>
    </row>
    <row r="238" spans="1:4" x14ac:dyDescent="0.25">
      <c r="A238" t="s">
        <v>20</v>
      </c>
      <c r="B238">
        <v>82</v>
      </c>
      <c r="C238" t="s">
        <v>14</v>
      </c>
      <c r="D238">
        <v>65</v>
      </c>
    </row>
    <row r="239" spans="1:4" x14ac:dyDescent="0.25">
      <c r="A239" t="s">
        <v>20</v>
      </c>
      <c r="B239">
        <v>134</v>
      </c>
      <c r="C239" t="s">
        <v>14</v>
      </c>
      <c r="D239">
        <v>94</v>
      </c>
    </row>
    <row r="240" spans="1:4" x14ac:dyDescent="0.25">
      <c r="A240" t="s">
        <v>20</v>
      </c>
      <c r="B240">
        <v>5203</v>
      </c>
      <c r="C240" t="s">
        <v>14</v>
      </c>
      <c r="D240">
        <v>257</v>
      </c>
    </row>
    <row r="241" spans="1:4" x14ac:dyDescent="0.25">
      <c r="A241" t="s">
        <v>20</v>
      </c>
      <c r="B241">
        <v>94</v>
      </c>
      <c r="C241" t="s">
        <v>14</v>
      </c>
      <c r="D241">
        <v>2928</v>
      </c>
    </row>
    <row r="242" spans="1:4" x14ac:dyDescent="0.25">
      <c r="A242" t="s">
        <v>20</v>
      </c>
      <c r="B242">
        <v>205</v>
      </c>
      <c r="C242" t="s">
        <v>14</v>
      </c>
      <c r="D242">
        <v>4697</v>
      </c>
    </row>
    <row r="243" spans="1:4" x14ac:dyDescent="0.25">
      <c r="A243" t="s">
        <v>20</v>
      </c>
      <c r="B243">
        <v>92</v>
      </c>
      <c r="C243" t="s">
        <v>14</v>
      </c>
      <c r="D243">
        <v>2915</v>
      </c>
    </row>
    <row r="244" spans="1:4" x14ac:dyDescent="0.25">
      <c r="A244" t="s">
        <v>20</v>
      </c>
      <c r="B244">
        <v>219</v>
      </c>
      <c r="C244" t="s">
        <v>14</v>
      </c>
      <c r="D244">
        <v>18</v>
      </c>
    </row>
    <row r="245" spans="1:4" x14ac:dyDescent="0.25">
      <c r="A245" t="s">
        <v>20</v>
      </c>
      <c r="B245">
        <v>2526</v>
      </c>
      <c r="C245" t="s">
        <v>14</v>
      </c>
      <c r="D245">
        <v>602</v>
      </c>
    </row>
    <row r="246" spans="1:4" x14ac:dyDescent="0.25">
      <c r="A246" t="s">
        <v>20</v>
      </c>
      <c r="B246">
        <v>94</v>
      </c>
      <c r="C246" t="s">
        <v>14</v>
      </c>
      <c r="D246">
        <v>1</v>
      </c>
    </row>
    <row r="247" spans="1:4" x14ac:dyDescent="0.25">
      <c r="A247" t="s">
        <v>20</v>
      </c>
      <c r="B247">
        <v>1713</v>
      </c>
      <c r="C247" t="s">
        <v>14</v>
      </c>
      <c r="D247">
        <v>3868</v>
      </c>
    </row>
    <row r="248" spans="1:4" x14ac:dyDescent="0.25">
      <c r="A248" t="s">
        <v>20</v>
      </c>
      <c r="B248">
        <v>249</v>
      </c>
      <c r="C248" t="s">
        <v>14</v>
      </c>
      <c r="D248">
        <v>504</v>
      </c>
    </row>
    <row r="249" spans="1:4" x14ac:dyDescent="0.25">
      <c r="A249" t="s">
        <v>20</v>
      </c>
      <c r="B249">
        <v>192</v>
      </c>
      <c r="C249" t="s">
        <v>14</v>
      </c>
      <c r="D249">
        <v>14</v>
      </c>
    </row>
    <row r="250" spans="1:4" x14ac:dyDescent="0.25">
      <c r="A250" t="s">
        <v>20</v>
      </c>
      <c r="B250">
        <v>247</v>
      </c>
      <c r="C250" t="s">
        <v>14</v>
      </c>
      <c r="D250">
        <v>750</v>
      </c>
    </row>
    <row r="251" spans="1:4" x14ac:dyDescent="0.25">
      <c r="A251" t="s">
        <v>20</v>
      </c>
      <c r="B251">
        <v>2293</v>
      </c>
      <c r="C251" t="s">
        <v>14</v>
      </c>
      <c r="D251">
        <v>77</v>
      </c>
    </row>
    <row r="252" spans="1:4" x14ac:dyDescent="0.25">
      <c r="A252" t="s">
        <v>20</v>
      </c>
      <c r="B252">
        <v>3131</v>
      </c>
      <c r="C252" t="s">
        <v>14</v>
      </c>
      <c r="D252">
        <v>752</v>
      </c>
    </row>
    <row r="253" spans="1:4" x14ac:dyDescent="0.25">
      <c r="A253" t="s">
        <v>20</v>
      </c>
      <c r="B253">
        <v>143</v>
      </c>
      <c r="C253" t="s">
        <v>14</v>
      </c>
      <c r="D253">
        <v>131</v>
      </c>
    </row>
    <row r="254" spans="1:4" x14ac:dyDescent="0.25">
      <c r="A254" t="s">
        <v>20</v>
      </c>
      <c r="B254">
        <v>296</v>
      </c>
      <c r="C254" t="s">
        <v>14</v>
      </c>
      <c r="D254">
        <v>87</v>
      </c>
    </row>
    <row r="255" spans="1:4" x14ac:dyDescent="0.25">
      <c r="A255" t="s">
        <v>20</v>
      </c>
      <c r="B255">
        <v>170</v>
      </c>
      <c r="C255" t="s">
        <v>14</v>
      </c>
      <c r="D255">
        <v>1063</v>
      </c>
    </row>
    <row r="256" spans="1:4" x14ac:dyDescent="0.25">
      <c r="A256" t="s">
        <v>20</v>
      </c>
      <c r="B256">
        <v>86</v>
      </c>
      <c r="C256" t="s">
        <v>14</v>
      </c>
      <c r="D256">
        <v>76</v>
      </c>
    </row>
    <row r="257" spans="1:4" x14ac:dyDescent="0.25">
      <c r="A257" t="s">
        <v>20</v>
      </c>
      <c r="B257">
        <v>6286</v>
      </c>
      <c r="C257" t="s">
        <v>14</v>
      </c>
      <c r="D257">
        <v>4428</v>
      </c>
    </row>
    <row r="258" spans="1:4" x14ac:dyDescent="0.25">
      <c r="A258" t="s">
        <v>20</v>
      </c>
      <c r="B258">
        <v>3727</v>
      </c>
      <c r="C258" t="s">
        <v>14</v>
      </c>
      <c r="D258">
        <v>58</v>
      </c>
    </row>
    <row r="259" spans="1:4" x14ac:dyDescent="0.25">
      <c r="A259" t="s">
        <v>20</v>
      </c>
      <c r="B259">
        <v>1605</v>
      </c>
      <c r="C259" t="s">
        <v>14</v>
      </c>
      <c r="D259">
        <v>111</v>
      </c>
    </row>
    <row r="260" spans="1:4" x14ac:dyDescent="0.25">
      <c r="A260" t="s">
        <v>20</v>
      </c>
      <c r="B260">
        <v>2120</v>
      </c>
      <c r="C260" t="s">
        <v>14</v>
      </c>
      <c r="D260">
        <v>2955</v>
      </c>
    </row>
    <row r="261" spans="1:4" x14ac:dyDescent="0.25">
      <c r="A261" t="s">
        <v>20</v>
      </c>
      <c r="B261">
        <v>50</v>
      </c>
      <c r="C261" t="s">
        <v>14</v>
      </c>
      <c r="D261">
        <v>1657</v>
      </c>
    </row>
    <row r="262" spans="1:4" x14ac:dyDescent="0.25">
      <c r="A262" t="s">
        <v>20</v>
      </c>
      <c r="B262">
        <v>2080</v>
      </c>
      <c r="C262" t="s">
        <v>14</v>
      </c>
      <c r="D262">
        <v>926</v>
      </c>
    </row>
    <row r="263" spans="1:4" x14ac:dyDescent="0.25">
      <c r="A263" t="s">
        <v>20</v>
      </c>
      <c r="B263">
        <v>2105</v>
      </c>
      <c r="C263" t="s">
        <v>14</v>
      </c>
      <c r="D263">
        <v>77</v>
      </c>
    </row>
    <row r="264" spans="1:4" x14ac:dyDescent="0.25">
      <c r="A264" t="s">
        <v>20</v>
      </c>
      <c r="B264">
        <v>2436</v>
      </c>
      <c r="C264" t="s">
        <v>14</v>
      </c>
      <c r="D264">
        <v>1748</v>
      </c>
    </row>
    <row r="265" spans="1:4" x14ac:dyDescent="0.25">
      <c r="A265" t="s">
        <v>20</v>
      </c>
      <c r="B265">
        <v>80</v>
      </c>
      <c r="C265" t="s">
        <v>14</v>
      </c>
      <c r="D265">
        <v>79</v>
      </c>
    </row>
    <row r="266" spans="1:4" x14ac:dyDescent="0.25">
      <c r="A266" t="s">
        <v>20</v>
      </c>
      <c r="B266">
        <v>42</v>
      </c>
      <c r="C266" t="s">
        <v>14</v>
      </c>
      <c r="D266">
        <v>889</v>
      </c>
    </row>
    <row r="267" spans="1:4" x14ac:dyDescent="0.25">
      <c r="A267" t="s">
        <v>20</v>
      </c>
      <c r="B267">
        <v>139</v>
      </c>
      <c r="C267" t="s">
        <v>14</v>
      </c>
      <c r="D267">
        <v>56</v>
      </c>
    </row>
    <row r="268" spans="1:4" x14ac:dyDescent="0.25">
      <c r="A268" t="s">
        <v>20</v>
      </c>
      <c r="B268">
        <v>159</v>
      </c>
      <c r="C268" t="s">
        <v>14</v>
      </c>
      <c r="D268">
        <v>1</v>
      </c>
    </row>
    <row r="269" spans="1:4" x14ac:dyDescent="0.25">
      <c r="A269" t="s">
        <v>20</v>
      </c>
      <c r="B269">
        <v>381</v>
      </c>
      <c r="C269" t="s">
        <v>14</v>
      </c>
      <c r="D269">
        <v>83</v>
      </c>
    </row>
    <row r="270" spans="1:4" x14ac:dyDescent="0.25">
      <c r="A270" t="s">
        <v>20</v>
      </c>
      <c r="B270">
        <v>194</v>
      </c>
      <c r="C270" t="s">
        <v>14</v>
      </c>
      <c r="D270">
        <v>2025</v>
      </c>
    </row>
    <row r="271" spans="1:4" x14ac:dyDescent="0.25">
      <c r="A271" t="s">
        <v>20</v>
      </c>
      <c r="B271">
        <v>106</v>
      </c>
      <c r="C271" t="s">
        <v>14</v>
      </c>
      <c r="D271">
        <v>14</v>
      </c>
    </row>
    <row r="272" spans="1:4" x14ac:dyDescent="0.25">
      <c r="A272" t="s">
        <v>20</v>
      </c>
      <c r="B272">
        <v>142</v>
      </c>
      <c r="C272" t="s">
        <v>14</v>
      </c>
      <c r="D272">
        <v>656</v>
      </c>
    </row>
    <row r="273" spans="1:4" x14ac:dyDescent="0.25">
      <c r="A273" t="s">
        <v>20</v>
      </c>
      <c r="B273">
        <v>211</v>
      </c>
      <c r="C273" t="s">
        <v>14</v>
      </c>
      <c r="D273">
        <v>1596</v>
      </c>
    </row>
    <row r="274" spans="1:4" x14ac:dyDescent="0.25">
      <c r="A274" t="s">
        <v>20</v>
      </c>
      <c r="B274">
        <v>2756</v>
      </c>
      <c r="C274" t="s">
        <v>14</v>
      </c>
      <c r="D274">
        <v>10</v>
      </c>
    </row>
    <row r="275" spans="1:4" x14ac:dyDescent="0.25">
      <c r="A275" t="s">
        <v>20</v>
      </c>
      <c r="B275">
        <v>173</v>
      </c>
      <c r="C275" t="s">
        <v>14</v>
      </c>
      <c r="D275">
        <v>1121</v>
      </c>
    </row>
    <row r="276" spans="1:4" x14ac:dyDescent="0.25">
      <c r="A276" t="s">
        <v>20</v>
      </c>
      <c r="B276">
        <v>87</v>
      </c>
      <c r="C276" t="s">
        <v>14</v>
      </c>
      <c r="D276">
        <v>15</v>
      </c>
    </row>
    <row r="277" spans="1:4" x14ac:dyDescent="0.25">
      <c r="A277" t="s">
        <v>20</v>
      </c>
      <c r="B277">
        <v>1572</v>
      </c>
      <c r="C277" t="s">
        <v>14</v>
      </c>
      <c r="D277">
        <v>191</v>
      </c>
    </row>
    <row r="278" spans="1:4" x14ac:dyDescent="0.25">
      <c r="A278" t="s">
        <v>20</v>
      </c>
      <c r="B278">
        <v>2346</v>
      </c>
      <c r="C278" t="s">
        <v>14</v>
      </c>
      <c r="D278">
        <v>16</v>
      </c>
    </row>
    <row r="279" spans="1:4" x14ac:dyDescent="0.25">
      <c r="A279" t="s">
        <v>20</v>
      </c>
      <c r="B279">
        <v>115</v>
      </c>
      <c r="C279" t="s">
        <v>14</v>
      </c>
      <c r="D279">
        <v>17</v>
      </c>
    </row>
    <row r="280" spans="1:4" x14ac:dyDescent="0.25">
      <c r="A280" t="s">
        <v>20</v>
      </c>
      <c r="B280">
        <v>85</v>
      </c>
      <c r="C280" t="s">
        <v>14</v>
      </c>
      <c r="D280">
        <v>34</v>
      </c>
    </row>
    <row r="281" spans="1:4" x14ac:dyDescent="0.25">
      <c r="A281" t="s">
        <v>20</v>
      </c>
      <c r="B281">
        <v>144</v>
      </c>
      <c r="C281" t="s">
        <v>14</v>
      </c>
      <c r="D281">
        <v>1</v>
      </c>
    </row>
    <row r="282" spans="1:4" x14ac:dyDescent="0.25">
      <c r="A282" t="s">
        <v>20</v>
      </c>
      <c r="B282">
        <v>2443</v>
      </c>
      <c r="C282" t="s">
        <v>14</v>
      </c>
      <c r="D282">
        <v>1274</v>
      </c>
    </row>
    <row r="283" spans="1:4" x14ac:dyDescent="0.25">
      <c r="A283" t="s">
        <v>20</v>
      </c>
      <c r="B283">
        <v>64</v>
      </c>
      <c r="C283" t="s">
        <v>14</v>
      </c>
      <c r="D283">
        <v>210</v>
      </c>
    </row>
    <row r="284" spans="1:4" x14ac:dyDescent="0.25">
      <c r="A284" t="s">
        <v>20</v>
      </c>
      <c r="B284">
        <v>268</v>
      </c>
      <c r="C284" t="s">
        <v>14</v>
      </c>
      <c r="D284">
        <v>248</v>
      </c>
    </row>
    <row r="285" spans="1:4" x14ac:dyDescent="0.25">
      <c r="A285" t="s">
        <v>20</v>
      </c>
      <c r="B285">
        <v>195</v>
      </c>
      <c r="C285" t="s">
        <v>14</v>
      </c>
      <c r="D285">
        <v>513</v>
      </c>
    </row>
    <row r="286" spans="1:4" x14ac:dyDescent="0.25">
      <c r="A286" t="s">
        <v>20</v>
      </c>
      <c r="B286">
        <v>186</v>
      </c>
      <c r="C286" t="s">
        <v>14</v>
      </c>
      <c r="D286">
        <v>3410</v>
      </c>
    </row>
    <row r="287" spans="1:4" x14ac:dyDescent="0.25">
      <c r="A287" t="s">
        <v>20</v>
      </c>
      <c r="B287">
        <v>460</v>
      </c>
      <c r="C287" t="s">
        <v>14</v>
      </c>
      <c r="D287">
        <v>10</v>
      </c>
    </row>
    <row r="288" spans="1:4" x14ac:dyDescent="0.25">
      <c r="A288" t="s">
        <v>20</v>
      </c>
      <c r="B288">
        <v>2528</v>
      </c>
      <c r="C288" t="s">
        <v>14</v>
      </c>
      <c r="D288">
        <v>2201</v>
      </c>
    </row>
    <row r="289" spans="1:4" x14ac:dyDescent="0.25">
      <c r="A289" t="s">
        <v>20</v>
      </c>
      <c r="B289">
        <v>3657</v>
      </c>
      <c r="C289" t="s">
        <v>14</v>
      </c>
      <c r="D289">
        <v>676</v>
      </c>
    </row>
    <row r="290" spans="1:4" x14ac:dyDescent="0.25">
      <c r="A290" t="s">
        <v>20</v>
      </c>
      <c r="B290">
        <v>131</v>
      </c>
      <c r="C290" t="s">
        <v>14</v>
      </c>
      <c r="D290">
        <v>831</v>
      </c>
    </row>
    <row r="291" spans="1:4" x14ac:dyDescent="0.25">
      <c r="A291" t="s">
        <v>20</v>
      </c>
      <c r="B291">
        <v>239</v>
      </c>
      <c r="C291" t="s">
        <v>14</v>
      </c>
      <c r="D291">
        <v>859</v>
      </c>
    </row>
    <row r="292" spans="1:4" x14ac:dyDescent="0.25">
      <c r="A292" t="s">
        <v>20</v>
      </c>
      <c r="B292">
        <v>78</v>
      </c>
      <c r="C292" t="s">
        <v>14</v>
      </c>
      <c r="D292">
        <v>45</v>
      </c>
    </row>
    <row r="293" spans="1:4" x14ac:dyDescent="0.25">
      <c r="A293" t="s">
        <v>20</v>
      </c>
      <c r="B293">
        <v>1773</v>
      </c>
      <c r="C293" t="s">
        <v>14</v>
      </c>
      <c r="D293">
        <v>6</v>
      </c>
    </row>
    <row r="294" spans="1:4" x14ac:dyDescent="0.25">
      <c r="A294" t="s">
        <v>20</v>
      </c>
      <c r="B294">
        <v>32</v>
      </c>
      <c r="C294" t="s">
        <v>14</v>
      </c>
      <c r="D294">
        <v>7</v>
      </c>
    </row>
    <row r="295" spans="1:4" x14ac:dyDescent="0.25">
      <c r="A295" t="s">
        <v>20</v>
      </c>
      <c r="B295">
        <v>369</v>
      </c>
      <c r="C295" t="s">
        <v>14</v>
      </c>
      <c r="D295">
        <v>31</v>
      </c>
    </row>
    <row r="296" spans="1:4" x14ac:dyDescent="0.25">
      <c r="A296" t="s">
        <v>20</v>
      </c>
      <c r="B296">
        <v>89</v>
      </c>
      <c r="C296" t="s">
        <v>14</v>
      </c>
      <c r="D296">
        <v>78</v>
      </c>
    </row>
    <row r="297" spans="1:4" x14ac:dyDescent="0.25">
      <c r="A297" t="s">
        <v>20</v>
      </c>
      <c r="B297">
        <v>147</v>
      </c>
      <c r="C297" t="s">
        <v>14</v>
      </c>
      <c r="D297">
        <v>1225</v>
      </c>
    </row>
    <row r="298" spans="1:4" x14ac:dyDescent="0.25">
      <c r="A298" t="s">
        <v>20</v>
      </c>
      <c r="B298">
        <v>126</v>
      </c>
      <c r="C298" t="s">
        <v>14</v>
      </c>
      <c r="D298">
        <v>1</v>
      </c>
    </row>
    <row r="299" spans="1:4" x14ac:dyDescent="0.25">
      <c r="A299" t="s">
        <v>20</v>
      </c>
      <c r="B299">
        <v>2218</v>
      </c>
      <c r="C299" t="s">
        <v>14</v>
      </c>
      <c r="D299">
        <v>67</v>
      </c>
    </row>
    <row r="300" spans="1:4" x14ac:dyDescent="0.25">
      <c r="A300" t="s">
        <v>20</v>
      </c>
      <c r="B300">
        <v>202</v>
      </c>
      <c r="C300" t="s">
        <v>14</v>
      </c>
      <c r="D300">
        <v>19</v>
      </c>
    </row>
    <row r="301" spans="1:4" x14ac:dyDescent="0.25">
      <c r="A301" t="s">
        <v>20</v>
      </c>
      <c r="B301">
        <v>140</v>
      </c>
      <c r="C301" t="s">
        <v>14</v>
      </c>
      <c r="D301">
        <v>2108</v>
      </c>
    </row>
    <row r="302" spans="1:4" x14ac:dyDescent="0.25">
      <c r="A302" t="s">
        <v>20</v>
      </c>
      <c r="B302">
        <v>1052</v>
      </c>
      <c r="C302" t="s">
        <v>14</v>
      </c>
      <c r="D302">
        <v>679</v>
      </c>
    </row>
    <row r="303" spans="1:4" x14ac:dyDescent="0.25">
      <c r="A303" t="s">
        <v>20</v>
      </c>
      <c r="B303">
        <v>247</v>
      </c>
      <c r="C303" t="s">
        <v>14</v>
      </c>
      <c r="D303">
        <v>36</v>
      </c>
    </row>
    <row r="304" spans="1:4" x14ac:dyDescent="0.25">
      <c r="A304" t="s">
        <v>20</v>
      </c>
      <c r="B304">
        <v>84</v>
      </c>
      <c r="C304" t="s">
        <v>14</v>
      </c>
      <c r="D304">
        <v>47</v>
      </c>
    </row>
    <row r="305" spans="1:4" x14ac:dyDescent="0.25">
      <c r="A305" t="s">
        <v>20</v>
      </c>
      <c r="B305">
        <v>88</v>
      </c>
      <c r="C305" t="s">
        <v>14</v>
      </c>
      <c r="D305">
        <v>70</v>
      </c>
    </row>
    <row r="306" spans="1:4" x14ac:dyDescent="0.25">
      <c r="A306" t="s">
        <v>20</v>
      </c>
      <c r="B306">
        <v>156</v>
      </c>
      <c r="C306" t="s">
        <v>14</v>
      </c>
      <c r="D306">
        <v>154</v>
      </c>
    </row>
    <row r="307" spans="1:4" x14ac:dyDescent="0.25">
      <c r="A307" t="s">
        <v>20</v>
      </c>
      <c r="B307">
        <v>2985</v>
      </c>
      <c r="C307" t="s">
        <v>14</v>
      </c>
      <c r="D307">
        <v>22</v>
      </c>
    </row>
    <row r="308" spans="1:4" x14ac:dyDescent="0.25">
      <c r="A308" t="s">
        <v>20</v>
      </c>
      <c r="B308">
        <v>762</v>
      </c>
      <c r="C308" t="s">
        <v>14</v>
      </c>
      <c r="D308">
        <v>1758</v>
      </c>
    </row>
    <row r="309" spans="1:4" x14ac:dyDescent="0.25">
      <c r="A309" t="s">
        <v>20</v>
      </c>
      <c r="B309">
        <v>554</v>
      </c>
      <c r="C309" t="s">
        <v>14</v>
      </c>
      <c r="D309">
        <v>94</v>
      </c>
    </row>
    <row r="310" spans="1:4" x14ac:dyDescent="0.25">
      <c r="A310" t="s">
        <v>20</v>
      </c>
      <c r="B310">
        <v>135</v>
      </c>
      <c r="C310" t="s">
        <v>14</v>
      </c>
      <c r="D310">
        <v>33</v>
      </c>
    </row>
    <row r="311" spans="1:4" x14ac:dyDescent="0.25">
      <c r="A311" t="s">
        <v>20</v>
      </c>
      <c r="B311">
        <v>122</v>
      </c>
      <c r="C311" t="s">
        <v>14</v>
      </c>
      <c r="D311">
        <v>1</v>
      </c>
    </row>
    <row r="312" spans="1:4" x14ac:dyDescent="0.25">
      <c r="A312" t="s">
        <v>20</v>
      </c>
      <c r="B312">
        <v>221</v>
      </c>
      <c r="C312" t="s">
        <v>14</v>
      </c>
      <c r="D312">
        <v>31</v>
      </c>
    </row>
    <row r="313" spans="1:4" x14ac:dyDescent="0.25">
      <c r="A313" t="s">
        <v>20</v>
      </c>
      <c r="B313">
        <v>126</v>
      </c>
      <c r="C313" t="s">
        <v>14</v>
      </c>
      <c r="D313">
        <v>35</v>
      </c>
    </row>
    <row r="314" spans="1:4" x14ac:dyDescent="0.25">
      <c r="A314" t="s">
        <v>20</v>
      </c>
      <c r="B314">
        <v>1022</v>
      </c>
      <c r="C314" t="s">
        <v>14</v>
      </c>
      <c r="D314">
        <v>63</v>
      </c>
    </row>
    <row r="315" spans="1:4" x14ac:dyDescent="0.25">
      <c r="A315" t="s">
        <v>20</v>
      </c>
      <c r="B315">
        <v>3177</v>
      </c>
      <c r="C315" t="s">
        <v>14</v>
      </c>
      <c r="D315">
        <v>526</v>
      </c>
    </row>
    <row r="316" spans="1:4" x14ac:dyDescent="0.25">
      <c r="A316" t="s">
        <v>20</v>
      </c>
      <c r="B316">
        <v>198</v>
      </c>
      <c r="C316" t="s">
        <v>14</v>
      </c>
      <c r="D316">
        <v>121</v>
      </c>
    </row>
    <row r="317" spans="1:4" x14ac:dyDescent="0.25">
      <c r="A317" t="s">
        <v>20</v>
      </c>
      <c r="B317">
        <v>85</v>
      </c>
      <c r="C317" t="s">
        <v>14</v>
      </c>
      <c r="D317">
        <v>67</v>
      </c>
    </row>
    <row r="318" spans="1:4" x14ac:dyDescent="0.25">
      <c r="A318" t="s">
        <v>20</v>
      </c>
      <c r="B318">
        <v>3596</v>
      </c>
      <c r="C318" t="s">
        <v>14</v>
      </c>
      <c r="D318">
        <v>57</v>
      </c>
    </row>
    <row r="319" spans="1:4" x14ac:dyDescent="0.25">
      <c r="A319" t="s">
        <v>20</v>
      </c>
      <c r="B319">
        <v>244</v>
      </c>
      <c r="C319" t="s">
        <v>14</v>
      </c>
      <c r="D319">
        <v>1229</v>
      </c>
    </row>
    <row r="320" spans="1:4" x14ac:dyDescent="0.25">
      <c r="A320" t="s">
        <v>20</v>
      </c>
      <c r="B320">
        <v>5180</v>
      </c>
      <c r="C320" t="s">
        <v>14</v>
      </c>
      <c r="D320">
        <v>12</v>
      </c>
    </row>
    <row r="321" spans="1:4" x14ac:dyDescent="0.25">
      <c r="A321" t="s">
        <v>20</v>
      </c>
      <c r="B321">
        <v>589</v>
      </c>
      <c r="C321" t="s">
        <v>14</v>
      </c>
      <c r="D321">
        <v>452</v>
      </c>
    </row>
    <row r="322" spans="1:4" x14ac:dyDescent="0.25">
      <c r="A322" t="s">
        <v>20</v>
      </c>
      <c r="B322">
        <v>2725</v>
      </c>
      <c r="C322" t="s">
        <v>14</v>
      </c>
      <c r="D322">
        <v>1886</v>
      </c>
    </row>
    <row r="323" spans="1:4" x14ac:dyDescent="0.25">
      <c r="A323" t="s">
        <v>20</v>
      </c>
      <c r="B323">
        <v>300</v>
      </c>
      <c r="C323" t="s">
        <v>14</v>
      </c>
      <c r="D323">
        <v>1825</v>
      </c>
    </row>
    <row r="324" spans="1:4" x14ac:dyDescent="0.25">
      <c r="A324" t="s">
        <v>20</v>
      </c>
      <c r="B324">
        <v>144</v>
      </c>
      <c r="C324" t="s">
        <v>14</v>
      </c>
      <c r="D324">
        <v>31</v>
      </c>
    </row>
    <row r="325" spans="1:4" x14ac:dyDescent="0.25">
      <c r="A325" t="s">
        <v>20</v>
      </c>
      <c r="B325">
        <v>87</v>
      </c>
      <c r="C325" t="s">
        <v>14</v>
      </c>
      <c r="D325">
        <v>107</v>
      </c>
    </row>
    <row r="326" spans="1:4" x14ac:dyDescent="0.25">
      <c r="A326" t="s">
        <v>20</v>
      </c>
      <c r="B326">
        <v>3116</v>
      </c>
      <c r="C326" t="s">
        <v>14</v>
      </c>
      <c r="D326">
        <v>27</v>
      </c>
    </row>
    <row r="327" spans="1:4" x14ac:dyDescent="0.25">
      <c r="A327" t="s">
        <v>20</v>
      </c>
      <c r="B327">
        <v>909</v>
      </c>
      <c r="C327" t="s">
        <v>14</v>
      </c>
      <c r="D327">
        <v>1221</v>
      </c>
    </row>
    <row r="328" spans="1:4" x14ac:dyDescent="0.25">
      <c r="A328" t="s">
        <v>20</v>
      </c>
      <c r="B328">
        <v>1613</v>
      </c>
      <c r="C328" t="s">
        <v>14</v>
      </c>
      <c r="D328">
        <v>1</v>
      </c>
    </row>
    <row r="329" spans="1:4" x14ac:dyDescent="0.25">
      <c r="A329" t="s">
        <v>20</v>
      </c>
      <c r="B329">
        <v>136</v>
      </c>
      <c r="C329" t="s">
        <v>14</v>
      </c>
      <c r="D329">
        <v>16</v>
      </c>
    </row>
    <row r="330" spans="1:4" x14ac:dyDescent="0.25">
      <c r="A330" t="s">
        <v>20</v>
      </c>
      <c r="B330">
        <v>130</v>
      </c>
      <c r="C330" t="s">
        <v>14</v>
      </c>
      <c r="D330">
        <v>41</v>
      </c>
    </row>
    <row r="331" spans="1:4" x14ac:dyDescent="0.25">
      <c r="A331" t="s">
        <v>20</v>
      </c>
      <c r="B331">
        <v>102</v>
      </c>
      <c r="C331" t="s">
        <v>14</v>
      </c>
      <c r="D331">
        <v>523</v>
      </c>
    </row>
    <row r="332" spans="1:4" x14ac:dyDescent="0.25">
      <c r="A332" t="s">
        <v>20</v>
      </c>
      <c r="B332">
        <v>4006</v>
      </c>
      <c r="C332" t="s">
        <v>14</v>
      </c>
      <c r="D332">
        <v>141</v>
      </c>
    </row>
    <row r="333" spans="1:4" x14ac:dyDescent="0.25">
      <c r="A333" t="s">
        <v>20</v>
      </c>
      <c r="B333">
        <v>1629</v>
      </c>
      <c r="C333" t="s">
        <v>14</v>
      </c>
      <c r="D333">
        <v>52</v>
      </c>
    </row>
    <row r="334" spans="1:4" x14ac:dyDescent="0.25">
      <c r="A334" t="s">
        <v>20</v>
      </c>
      <c r="B334">
        <v>2188</v>
      </c>
      <c r="C334" t="s">
        <v>14</v>
      </c>
      <c r="D334">
        <v>225</v>
      </c>
    </row>
    <row r="335" spans="1:4" x14ac:dyDescent="0.25">
      <c r="A335" t="s">
        <v>20</v>
      </c>
      <c r="B335">
        <v>2409</v>
      </c>
      <c r="C335" t="s">
        <v>14</v>
      </c>
      <c r="D335">
        <v>38</v>
      </c>
    </row>
    <row r="336" spans="1:4" x14ac:dyDescent="0.25">
      <c r="A336" t="s">
        <v>20</v>
      </c>
      <c r="B336">
        <v>194</v>
      </c>
      <c r="C336" t="s">
        <v>14</v>
      </c>
      <c r="D336">
        <v>15</v>
      </c>
    </row>
    <row r="337" spans="1:4" x14ac:dyDescent="0.25">
      <c r="A337" t="s">
        <v>20</v>
      </c>
      <c r="B337">
        <v>1140</v>
      </c>
      <c r="C337" t="s">
        <v>14</v>
      </c>
      <c r="D337">
        <v>37</v>
      </c>
    </row>
    <row r="338" spans="1:4" x14ac:dyDescent="0.25">
      <c r="A338" t="s">
        <v>20</v>
      </c>
      <c r="B338">
        <v>102</v>
      </c>
      <c r="C338" t="s">
        <v>14</v>
      </c>
      <c r="D338">
        <v>112</v>
      </c>
    </row>
    <row r="339" spans="1:4" x14ac:dyDescent="0.25">
      <c r="A339" t="s">
        <v>20</v>
      </c>
      <c r="B339">
        <v>2857</v>
      </c>
      <c r="C339" t="s">
        <v>14</v>
      </c>
      <c r="D339">
        <v>21</v>
      </c>
    </row>
    <row r="340" spans="1:4" x14ac:dyDescent="0.25">
      <c r="A340" t="s">
        <v>20</v>
      </c>
      <c r="B340">
        <v>107</v>
      </c>
      <c r="C340" t="s">
        <v>14</v>
      </c>
      <c r="D340">
        <v>67</v>
      </c>
    </row>
    <row r="341" spans="1:4" x14ac:dyDescent="0.25">
      <c r="A341" t="s">
        <v>20</v>
      </c>
      <c r="B341">
        <v>160</v>
      </c>
      <c r="C341" t="s">
        <v>14</v>
      </c>
      <c r="D341">
        <v>78</v>
      </c>
    </row>
    <row r="342" spans="1:4" x14ac:dyDescent="0.25">
      <c r="A342" t="s">
        <v>20</v>
      </c>
      <c r="B342">
        <v>2230</v>
      </c>
      <c r="C342" t="s">
        <v>14</v>
      </c>
      <c r="D342">
        <v>67</v>
      </c>
    </row>
    <row r="343" spans="1:4" x14ac:dyDescent="0.25">
      <c r="A343" t="s">
        <v>20</v>
      </c>
      <c r="B343">
        <v>316</v>
      </c>
      <c r="C343" t="s">
        <v>14</v>
      </c>
      <c r="D343">
        <v>263</v>
      </c>
    </row>
    <row r="344" spans="1:4" x14ac:dyDescent="0.25">
      <c r="A344" t="s">
        <v>20</v>
      </c>
      <c r="B344">
        <v>117</v>
      </c>
      <c r="C344" t="s">
        <v>14</v>
      </c>
      <c r="D344">
        <v>1691</v>
      </c>
    </row>
    <row r="345" spans="1:4" x14ac:dyDescent="0.25">
      <c r="A345" t="s">
        <v>20</v>
      </c>
      <c r="B345">
        <v>6406</v>
      </c>
      <c r="C345" t="s">
        <v>14</v>
      </c>
      <c r="D345">
        <v>181</v>
      </c>
    </row>
    <row r="346" spans="1:4" x14ac:dyDescent="0.25">
      <c r="A346" t="s">
        <v>20</v>
      </c>
      <c r="B346">
        <v>192</v>
      </c>
      <c r="C346" t="s">
        <v>14</v>
      </c>
      <c r="D346">
        <v>13</v>
      </c>
    </row>
    <row r="347" spans="1:4" x14ac:dyDescent="0.25">
      <c r="A347" t="s">
        <v>20</v>
      </c>
      <c r="B347">
        <v>26</v>
      </c>
      <c r="C347" t="s">
        <v>14</v>
      </c>
      <c r="D347">
        <v>1</v>
      </c>
    </row>
    <row r="348" spans="1:4" x14ac:dyDescent="0.25">
      <c r="A348" t="s">
        <v>20</v>
      </c>
      <c r="B348">
        <v>723</v>
      </c>
      <c r="C348" t="s">
        <v>14</v>
      </c>
      <c r="D348">
        <v>21</v>
      </c>
    </row>
    <row r="349" spans="1:4" x14ac:dyDescent="0.25">
      <c r="A349" t="s">
        <v>20</v>
      </c>
      <c r="B349">
        <v>170</v>
      </c>
      <c r="C349" t="s">
        <v>14</v>
      </c>
      <c r="D349">
        <v>830</v>
      </c>
    </row>
    <row r="350" spans="1:4" x14ac:dyDescent="0.25">
      <c r="A350" t="s">
        <v>20</v>
      </c>
      <c r="B350">
        <v>238</v>
      </c>
      <c r="C350" t="s">
        <v>14</v>
      </c>
      <c r="D350">
        <v>130</v>
      </c>
    </row>
    <row r="351" spans="1:4" x14ac:dyDescent="0.25">
      <c r="A351" t="s">
        <v>20</v>
      </c>
      <c r="B351">
        <v>55</v>
      </c>
      <c r="C351" t="s">
        <v>14</v>
      </c>
      <c r="D351">
        <v>55</v>
      </c>
    </row>
    <row r="352" spans="1:4" x14ac:dyDescent="0.25">
      <c r="A352" t="s">
        <v>20</v>
      </c>
      <c r="B352">
        <v>128</v>
      </c>
      <c r="C352" t="s">
        <v>14</v>
      </c>
      <c r="D352">
        <v>114</v>
      </c>
    </row>
    <row r="353" spans="1:4" x14ac:dyDescent="0.25">
      <c r="A353" t="s">
        <v>20</v>
      </c>
      <c r="B353">
        <v>2144</v>
      </c>
      <c r="C353" t="s">
        <v>14</v>
      </c>
      <c r="D353">
        <v>594</v>
      </c>
    </row>
    <row r="354" spans="1:4" x14ac:dyDescent="0.25">
      <c r="A354" t="s">
        <v>20</v>
      </c>
      <c r="B354">
        <v>2693</v>
      </c>
      <c r="C354" t="s">
        <v>14</v>
      </c>
      <c r="D354">
        <v>24</v>
      </c>
    </row>
    <row r="355" spans="1:4" x14ac:dyDescent="0.25">
      <c r="A355" t="s">
        <v>20</v>
      </c>
      <c r="B355">
        <v>432</v>
      </c>
      <c r="C355" t="s">
        <v>14</v>
      </c>
      <c r="D355">
        <v>252</v>
      </c>
    </row>
    <row r="356" spans="1:4" x14ac:dyDescent="0.25">
      <c r="A356" t="s">
        <v>20</v>
      </c>
      <c r="B356">
        <v>189</v>
      </c>
      <c r="C356" t="s">
        <v>14</v>
      </c>
      <c r="D356">
        <v>67</v>
      </c>
    </row>
    <row r="357" spans="1:4" x14ac:dyDescent="0.25">
      <c r="A357" t="s">
        <v>20</v>
      </c>
      <c r="B357">
        <v>154</v>
      </c>
      <c r="C357" t="s">
        <v>14</v>
      </c>
      <c r="D357">
        <v>742</v>
      </c>
    </row>
    <row r="358" spans="1:4" x14ac:dyDescent="0.25">
      <c r="A358" t="s">
        <v>20</v>
      </c>
      <c r="B358">
        <v>96</v>
      </c>
      <c r="C358" t="s">
        <v>14</v>
      </c>
      <c r="D358">
        <v>75</v>
      </c>
    </row>
    <row r="359" spans="1:4" x14ac:dyDescent="0.25">
      <c r="A359" t="s">
        <v>20</v>
      </c>
      <c r="B359">
        <v>3063</v>
      </c>
      <c r="C359" t="s">
        <v>14</v>
      </c>
      <c r="D359">
        <v>4405</v>
      </c>
    </row>
    <row r="360" spans="1:4" x14ac:dyDescent="0.25">
      <c r="A360" t="s">
        <v>20</v>
      </c>
      <c r="B360">
        <v>2266</v>
      </c>
      <c r="C360" t="s">
        <v>14</v>
      </c>
      <c r="D360">
        <v>92</v>
      </c>
    </row>
    <row r="361" spans="1:4" x14ac:dyDescent="0.25">
      <c r="A361" t="s">
        <v>20</v>
      </c>
      <c r="B361">
        <v>194</v>
      </c>
      <c r="C361" t="s">
        <v>14</v>
      </c>
      <c r="D361">
        <v>64</v>
      </c>
    </row>
    <row r="362" spans="1:4" x14ac:dyDescent="0.25">
      <c r="A362" t="s">
        <v>20</v>
      </c>
      <c r="B362">
        <v>129</v>
      </c>
      <c r="C362" t="s">
        <v>14</v>
      </c>
      <c r="D362">
        <v>64</v>
      </c>
    </row>
    <row r="363" spans="1:4" x14ac:dyDescent="0.25">
      <c r="A363" t="s">
        <v>20</v>
      </c>
      <c r="B363">
        <v>375</v>
      </c>
      <c r="C363" t="s">
        <v>14</v>
      </c>
      <c r="D363">
        <v>842</v>
      </c>
    </row>
    <row r="364" spans="1:4" x14ac:dyDescent="0.25">
      <c r="A364" t="s">
        <v>20</v>
      </c>
      <c r="B364">
        <v>409</v>
      </c>
      <c r="C364" t="s">
        <v>14</v>
      </c>
      <c r="D364">
        <v>112</v>
      </c>
    </row>
    <row r="365" spans="1:4" x14ac:dyDescent="0.25">
      <c r="A365" t="s">
        <v>20</v>
      </c>
      <c r="B365">
        <v>234</v>
      </c>
      <c r="C365" t="s">
        <v>14</v>
      </c>
      <c r="D365">
        <v>374</v>
      </c>
    </row>
    <row r="366" spans="1:4" x14ac:dyDescent="0.25">
      <c r="A366" t="s">
        <v>20</v>
      </c>
      <c r="B366">
        <v>3016</v>
      </c>
    </row>
    <row r="367" spans="1:4" x14ac:dyDescent="0.25">
      <c r="A367" t="s">
        <v>20</v>
      </c>
      <c r="B367">
        <v>264</v>
      </c>
    </row>
    <row r="368" spans="1:4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mergeCells count="2">
    <mergeCell ref="G12:N12"/>
    <mergeCell ref="G14:L16"/>
  </mergeCells>
  <conditionalFormatting sqref="A1:A5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C1:C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Campaign By Category</vt:lpstr>
      <vt:lpstr>Campaign by Sub-Category</vt:lpstr>
      <vt:lpstr>Outcome by Year</vt:lpstr>
      <vt:lpstr>Outcomes Based on Goal</vt:lpstr>
      <vt:lpstr>Crowdfunding</vt:lpstr>
      <vt:lpstr>Analysis</vt:lpstr>
      <vt:lpstr>fbackers</vt:lpstr>
      <vt:lpstr>goal</vt:lpstr>
      <vt:lpstr>outcome</vt:lpstr>
      <vt:lpstr>sbackers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Brown</cp:lastModifiedBy>
  <dcterms:created xsi:type="dcterms:W3CDTF">2021-09-29T18:52:28Z</dcterms:created>
  <dcterms:modified xsi:type="dcterms:W3CDTF">2024-12-19T00:08:28Z</dcterms:modified>
</cp:coreProperties>
</file>