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nam2e39hmpwmpqf" sheetId="1" r:id="rId4"/>
    <sheet state="visible" name="Quarterly" sheetId="2" r:id="rId5"/>
    <sheet state="visible" name="Annual" sheetId="3" r:id="rId6"/>
  </sheets>
  <definedNames>
    <definedName name="hnam2e39hmpwmpqf">hnam2e39hmpwmpqf!$A$1:$Z$37</definedName>
  </definedNames>
  <calcPr/>
  <extLst>
    <ext uri="GoogleSheetsCustomDataVersion1">
      <go:sheetsCustomData xmlns:go="http://customooxmlschemas.google.com/" r:id="rId7" roundtripDataSignature="AMtx7mjUnRQOHPWUvkybSdxFJ6nk/uMOI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8">
      <text>
        <t xml:space="preserve">======
ID#AAAApycJyJE
    (2023-02-23 02:55:00)
Restated 2015 10K, combined with 2016 and 2017 10Ks were published in 2018</t>
      </text>
    </comment>
    <comment authorId="0" ref="D18">
      <text>
        <t xml:space="preserve">======
ID#AAAApycJyI8
    (2023-02-23 02:55:00)
Based off the restated 2015 10K, published in 2018</t>
      </text>
    </comment>
    <comment authorId="0" ref="K10">
      <text>
        <t xml:space="preserve">======
ID#AAAApycJyI0
    (2023-02-23 02:55:00)
From 2013Q4 - 2015Q3, using trade accounts receivable + "other receivables" = total AR</t>
      </text>
    </comment>
    <comment authorId="0" ref="K18">
      <text>
        <t xml:space="preserve">======
ID#AAAApycJyIw
    (2023-02-23 02:55:00)
Trade receivables, net</t>
      </text>
    </comment>
    <comment authorId="0" ref="D17">
      <text>
        <t xml:space="preserve">======
ID#AAAApycJyIs
    (2023-02-23 02:55:00)
Company reports a YTD NI of $622 at 2015 Q3 end, but based on these quarterly net incomes, I calculate YTD NI should be $1883. This means they understated YTD NI by $1261. Why????</t>
      </text>
    </comment>
    <comment authorId="0" ref="K2">
      <text>
        <t xml:space="preserve">======
ID#AAAApycJyIo
    (2023-02-23 02:55:00)
Using "accounts receivable, net" for 2011Q4 - 2013Q3</t>
      </text>
    </comment>
  </commentList>
  <extLst>
    <ext uri="GoogleSheetsCustomDataVersion1">
      <go:sheetsCustomData xmlns:go="http://customooxmlschemas.google.com/" r:id="rId1" roundtripDataSignature="AMtx7mghi6p4bc2dt7PmTKJkoIG0q0sdR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6">
      <text>
        <t xml:space="preserve">======
ID#AAAApycJyJI
    (2023-02-23 02:55:00)
Trade receivables, net</t>
      </text>
    </comment>
    <comment authorId="0" ref="J2">
      <text>
        <t xml:space="preserve">======
ID#AAAApycJyJA
    (2023-02-23 02:55:00)
Using "accounts receivable, net" for 2011Q4 - 2013Q3</t>
      </text>
    </comment>
    <comment authorId="0" ref="J4">
      <text>
        <t xml:space="preserve">======
ID#AAAApycJyI4
    (2023-02-23 02:55:00)
From 2013Q4 - 2015Q3, using trade accounts receivable + "other receivables" = total AR</t>
      </text>
    </comment>
  </commentList>
  <extLst>
    <ext uri="GoogleSheetsCustomDataVersion1">
      <go:sheetsCustomData xmlns:go="http://customooxmlschemas.google.com/" r:id="rId1" roundtripDataSignature="AMtx7mh63qRUsOFZS+lrwfcydmXspI1zyA=="/>
    </ext>
  </extLst>
</comments>
</file>

<file path=xl/sharedStrings.xml><?xml version="1.0" encoding="utf-8"?>
<sst xmlns="http://schemas.openxmlformats.org/spreadsheetml/2006/main" count="486" uniqueCount="98">
  <si>
    <t>Global Company Key</t>
  </si>
  <si>
    <t>Data Date</t>
  </si>
  <si>
    <t>Fiscal Year</t>
  </si>
  <si>
    <t>Fiscal Quarter</t>
  </si>
  <si>
    <t>Industry Format</t>
  </si>
  <si>
    <t>Level of Consolidation - Company Interim Descriptor</t>
  </si>
  <si>
    <t>Population Source</t>
  </si>
  <si>
    <t>Data Format</t>
  </si>
  <si>
    <t>Ticker Symbol</t>
  </si>
  <si>
    <t>ISO Currency Code</t>
  </si>
  <si>
    <t>Calendar Data Year and Quarter</t>
  </si>
  <si>
    <t>Fiscal Data Year and Quarter</t>
  </si>
  <si>
    <t>Assets - Total</t>
  </si>
  <si>
    <t>Cash and Short-Term Investments</t>
  </si>
  <si>
    <t>Cash</t>
  </si>
  <si>
    <t>Cost of Goods Sold</t>
  </si>
  <si>
    <t>Depreciation and Amortization - Total</t>
  </si>
  <si>
    <t>Net Income (Loss)</t>
  </si>
  <si>
    <t>Property, Plant and Equipment - Total (Gross) - Quarterly</t>
  </si>
  <si>
    <t>Receivables - Total</t>
  </si>
  <si>
    <t>Revenue - Total</t>
  </si>
  <si>
    <t>Current Assets - Other - Utility</t>
  </si>
  <si>
    <t>Inventories</t>
  </si>
  <si>
    <t>Current Liabilities - Other</t>
  </si>
  <si>
    <t>Extraordinary Items</t>
  </si>
  <si>
    <t>Active/Inactive Status Marker</t>
  </si>
  <si>
    <t>174648</t>
  </si>
  <si>
    <t>INDL</t>
  </si>
  <si>
    <t>C</t>
  </si>
  <si>
    <t>D</t>
  </si>
  <si>
    <t>STD</t>
  </si>
  <si>
    <t>OSIR</t>
  </si>
  <si>
    <t>USD</t>
  </si>
  <si>
    <t>2010Q1</t>
  </si>
  <si>
    <t>I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</si>
  <si>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</si>
  <si>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</si>
  <si>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</si>
  <si>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</si>
  <si>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</si>
  <si>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</si>
  <si>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</si>
  <si>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</si>
  <si>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</si>
  <si>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</si>
  <si>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</si>
  <si>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</si>
  <si>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</si>
  <si>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</si>
  <si>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</si>
  <si>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</si>
  <si>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</si>
  <si>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</si>
  <si>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</si>
  <si>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</si>
  <si>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</si>
  <si>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</si>
  <si>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</si>
  <si>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</si>
  <si>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</si>
  <si>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</si>
  <si>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</si>
  <si>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</si>
  <si>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</si>
  <si>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</si>
  <si>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</si>
  <si>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</si>
  <si>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</si>
  <si>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</si>
  <si>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</si>
  <si>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Company Name</t>
  </si>
  <si>
    <t>Revenue</t>
  </si>
  <si>
    <t>Net Income</t>
  </si>
  <si>
    <t>SG&amp;A Expense</t>
  </si>
  <si>
    <t>Depreciation</t>
  </si>
  <si>
    <t>Gross Profit</t>
  </si>
  <si>
    <t>Cash from Operations</t>
  </si>
  <si>
    <t>Current Assets</t>
  </si>
  <si>
    <t>Total Assets</t>
  </si>
  <si>
    <t>Accounts Receivable</t>
  </si>
  <si>
    <t>PP&amp;E (gross)</t>
  </si>
  <si>
    <t>Long-Term Debt</t>
  </si>
  <si>
    <t>Current Liabilities</t>
  </si>
  <si>
    <t>Days Receivable</t>
  </si>
  <si>
    <t>DSRI</t>
  </si>
  <si>
    <t>GMI</t>
  </si>
  <si>
    <t>AQI</t>
  </si>
  <si>
    <t>SGI</t>
  </si>
  <si>
    <t>DEPI</t>
  </si>
  <si>
    <t>SGAI</t>
  </si>
  <si>
    <t>TATA</t>
  </si>
  <si>
    <t>LVGI</t>
  </si>
  <si>
    <t>M-Score</t>
  </si>
  <si>
    <t>Fraud</t>
  </si>
  <si>
    <t>Osiris Therapeutics</t>
  </si>
  <si>
    <t>Yes</t>
  </si>
  <si>
    <t>No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</si>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</sst>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1" fillId="0" fontId="3" numFmtId="0" xfId="0" applyBorder="1" applyFont="1"/>
    <xf borderId="1" fillId="0" fontId="4" numFmtId="0" xfId="0" applyBorder="1" applyFont="1"/>
    <xf borderId="0" fillId="0" fontId="3" numFmtId="0" xfId="0" applyFont="1"/>
    <xf borderId="0" fillId="0" fontId="5" numFmtId="0" xfId="0" applyFont="1"/>
    <xf borderId="0" fillId="0" fontId="5" numFmtId="3" xfId="0" applyAlignment="1" applyFont="1" applyNumberFormat="1">
      <alignment horizontal="right"/>
    </xf>
    <xf borderId="0" fillId="0" fontId="2" numFmtId="3" xfId="0" applyFont="1" applyNumberFormat="1"/>
    <xf borderId="0" fillId="0" fontId="2" numFmtId="2" xfId="0" applyFont="1" applyNumberFormat="1"/>
    <xf borderId="2" fillId="2" fontId="5" numFmtId="0" xfId="0" applyBorder="1" applyFill="1" applyFont="1"/>
    <xf borderId="0" fillId="0" fontId="2" numFmtId="164" xfId="0" applyFont="1" applyNumberFormat="1"/>
    <xf borderId="0" fillId="0" fontId="2" numFmtId="165" xfId="0" applyFont="1" applyNumberFormat="1"/>
    <xf borderId="2" fillId="3" fontId="5" numFmtId="0" xfId="0" applyBorder="1" applyFill="1" applyFont="1"/>
    <xf borderId="2" fillId="3" fontId="2" numFmtId="0" xfId="0" applyBorder="1" applyFont="1"/>
    <xf borderId="2" fillId="4" fontId="2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M-Score by Quarter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Quarterly!$B$6:$B$18</c:f>
            </c:strRef>
          </c:cat>
          <c:val>
            <c:numRef>
              <c:f>Quarterly!$X$6:$X$18</c:f>
              <c:numCache/>
            </c:numRef>
          </c:val>
          <c:smooth val="0"/>
        </c:ser>
        <c:axId val="2109050946"/>
        <c:axId val="785750674"/>
      </c:lineChart>
      <c:catAx>
        <c:axId val="2109050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Quarter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85750674"/>
      </c:catAx>
      <c:valAx>
        <c:axId val="785750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M-Score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9050946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771525</xdr:colOff>
      <xdr:row>21</xdr:row>
      <xdr:rowOff>133350</xdr:rowOff>
    </xdr:from>
    <xdr:ext cx="4333875" cy="2695575"/>
    <xdr:graphicFrame>
      <xdr:nvGraphicFramePr>
        <xdr:cNvPr id="200874260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1.0"/>
    <col customWidth="1" min="3" max="3" width="13.0"/>
    <col customWidth="1" min="4" max="4" width="15.0"/>
    <col customWidth="1" min="5" max="5" width="16.0"/>
    <col customWidth="1" min="6" max="6" width="41.0"/>
    <col customWidth="1" min="7" max="7" width="18.0"/>
    <col customWidth="1" min="8" max="8" width="12.0"/>
    <col customWidth="1" min="9" max="9" width="14.0"/>
    <col customWidth="1" min="10" max="10" width="18.0"/>
    <col customWidth="1" min="11" max="11" width="31.0"/>
    <col customWidth="1" min="12" max="12" width="29.0"/>
    <col customWidth="1" min="13" max="13" width="15.0"/>
    <col customWidth="1" min="14" max="14" width="32.0"/>
    <col customWidth="1" min="15" max="15" width="13.0"/>
    <col customWidth="1" min="16" max="16" width="19.0"/>
    <col customWidth="1" min="17" max="17" width="38.0"/>
    <col customWidth="1" min="18" max="18" width="18.0"/>
    <col customWidth="1" min="19" max="19" width="41.0"/>
    <col customWidth="1" min="20" max="20" width="20.0"/>
    <col customWidth="1" min="21" max="21" width="16.0"/>
    <col customWidth="1" min="22" max="22" width="33.0"/>
    <col customWidth="1" min="23" max="23" width="13.0"/>
    <col customWidth="1" min="24" max="24" width="28.0"/>
    <col customWidth="1" min="25" max="25" width="20.0"/>
    <col customWidth="1" min="26" max="26" width="3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4.25" customHeight="1">
      <c r="A2" s="1" t="s">
        <v>26</v>
      </c>
      <c r="B2" s="2">
        <v>40268.0</v>
      </c>
      <c r="C2" s="1">
        <v>2010.0</v>
      </c>
      <c r="D2" s="1">
        <v>1.0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>
        <v>96.612</v>
      </c>
      <c r="N2" s="1">
        <v>89.803</v>
      </c>
      <c r="O2" s="1">
        <v>1.215</v>
      </c>
      <c r="P2" s="1">
        <v>8.177</v>
      </c>
      <c r="Q2" s="1">
        <v>0.19</v>
      </c>
      <c r="R2" s="1">
        <v>2.416</v>
      </c>
      <c r="T2" s="1">
        <v>1.389</v>
      </c>
      <c r="U2" s="1">
        <v>11.377</v>
      </c>
      <c r="Y2" s="1">
        <v>0.0</v>
      </c>
      <c r="Z2" s="1" t="s">
        <v>34</v>
      </c>
    </row>
    <row r="3" ht="14.25" customHeight="1">
      <c r="A3" s="1" t="s">
        <v>26</v>
      </c>
      <c r="B3" s="2">
        <v>40359.0</v>
      </c>
      <c r="C3" s="1">
        <v>2010.0</v>
      </c>
      <c r="D3" s="1">
        <v>2.0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35</v>
      </c>
      <c r="L3" s="1" t="s">
        <v>35</v>
      </c>
      <c r="M3" s="1">
        <v>89.703</v>
      </c>
      <c r="N3" s="1">
        <v>84.073</v>
      </c>
      <c r="O3" s="1">
        <v>1.484</v>
      </c>
      <c r="P3" s="1">
        <v>7.87</v>
      </c>
      <c r="Q3" s="1">
        <v>0.188</v>
      </c>
      <c r="R3" s="1">
        <v>1.747</v>
      </c>
      <c r="T3" s="1">
        <v>0.323</v>
      </c>
      <c r="U3" s="1">
        <v>10.304</v>
      </c>
      <c r="Y3" s="1">
        <v>0.0</v>
      </c>
      <c r="Z3" s="1" t="s">
        <v>34</v>
      </c>
    </row>
    <row r="4" ht="14.25" customHeight="1">
      <c r="A4" s="1" t="s">
        <v>26</v>
      </c>
      <c r="B4" s="2">
        <v>40451.0</v>
      </c>
      <c r="C4" s="1">
        <v>2010.0</v>
      </c>
      <c r="D4" s="1">
        <v>3.0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36</v>
      </c>
      <c r="L4" s="1" t="s">
        <v>36</v>
      </c>
      <c r="M4" s="1">
        <v>84.557</v>
      </c>
      <c r="N4" s="1">
        <v>76.256</v>
      </c>
      <c r="O4" s="1">
        <v>1.088</v>
      </c>
      <c r="P4" s="1">
        <v>6.574</v>
      </c>
      <c r="Q4" s="1">
        <v>0.188</v>
      </c>
      <c r="R4" s="1">
        <v>4.548</v>
      </c>
      <c r="T4" s="1">
        <v>0.262</v>
      </c>
      <c r="U4" s="1">
        <v>10.758</v>
      </c>
      <c r="Y4" s="1">
        <v>0.0</v>
      </c>
      <c r="Z4" s="1" t="s">
        <v>34</v>
      </c>
    </row>
    <row r="5" ht="14.25" customHeight="1">
      <c r="A5" s="1" t="s">
        <v>26</v>
      </c>
      <c r="B5" s="2">
        <v>40543.0</v>
      </c>
      <c r="C5" s="1">
        <v>2010.0</v>
      </c>
      <c r="D5" s="1">
        <v>4.0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37</v>
      </c>
      <c r="L5" s="1" t="s">
        <v>37</v>
      </c>
      <c r="M5" s="1">
        <v>77.784</v>
      </c>
      <c r="N5" s="1">
        <v>67.608</v>
      </c>
      <c r="O5" s="1">
        <v>1.442</v>
      </c>
      <c r="P5" s="1">
        <v>6.637</v>
      </c>
      <c r="Q5" s="1">
        <v>0.189</v>
      </c>
      <c r="R5" s="1">
        <v>4.414</v>
      </c>
      <c r="S5" s="1">
        <v>5.151</v>
      </c>
      <c r="T5" s="1">
        <v>1.928</v>
      </c>
      <c r="U5" s="1">
        <v>10.765</v>
      </c>
      <c r="Y5" s="1">
        <v>0.0</v>
      </c>
      <c r="Z5" s="1" t="s">
        <v>34</v>
      </c>
    </row>
    <row r="6" ht="14.25" customHeight="1">
      <c r="A6" s="1" t="s">
        <v>26</v>
      </c>
      <c r="B6" s="2">
        <v>40633.0</v>
      </c>
      <c r="C6" s="1">
        <v>2011.0</v>
      </c>
      <c r="D6" s="1">
        <v>1.0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38</v>
      </c>
      <c r="L6" s="1" t="s">
        <v>38</v>
      </c>
      <c r="M6" s="1">
        <v>71.318</v>
      </c>
      <c r="N6" s="1">
        <v>61.608</v>
      </c>
      <c r="O6" s="1">
        <v>1.437</v>
      </c>
      <c r="P6" s="1">
        <v>6.233</v>
      </c>
      <c r="Q6" s="1">
        <v>0.189</v>
      </c>
      <c r="R6" s="1">
        <v>4.039</v>
      </c>
      <c r="T6" s="1">
        <v>1.625</v>
      </c>
      <c r="U6" s="1">
        <v>10.432</v>
      </c>
      <c r="Y6" s="1">
        <v>0.0</v>
      </c>
      <c r="Z6" s="1" t="s">
        <v>34</v>
      </c>
    </row>
    <row r="7" ht="14.25" customHeight="1">
      <c r="A7" s="1" t="s">
        <v>26</v>
      </c>
      <c r="B7" s="2">
        <v>40724.0</v>
      </c>
      <c r="C7" s="1">
        <v>2011.0</v>
      </c>
      <c r="D7" s="1">
        <v>2.0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39</v>
      </c>
      <c r="L7" s="1" t="s">
        <v>39</v>
      </c>
      <c r="M7" s="1">
        <v>64.709</v>
      </c>
      <c r="N7" s="1">
        <v>56.16</v>
      </c>
      <c r="O7" s="1">
        <v>1.51</v>
      </c>
      <c r="P7" s="1">
        <v>6.618</v>
      </c>
      <c r="Q7" s="1">
        <v>0.186</v>
      </c>
      <c r="R7" s="1">
        <v>1.792</v>
      </c>
      <c r="T7" s="1">
        <v>1.643</v>
      </c>
      <c r="U7" s="1">
        <v>10.354</v>
      </c>
      <c r="Y7" s="1">
        <v>0.0</v>
      </c>
      <c r="Z7" s="1" t="s">
        <v>34</v>
      </c>
    </row>
    <row r="8" ht="14.25" customHeight="1">
      <c r="A8" s="1" t="s">
        <v>26</v>
      </c>
      <c r="B8" s="2">
        <v>40816.0</v>
      </c>
      <c r="C8" s="1">
        <v>2011.0</v>
      </c>
      <c r="D8" s="1">
        <v>3.0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40</v>
      </c>
      <c r="L8" s="1" t="s">
        <v>40</v>
      </c>
      <c r="M8" s="1">
        <v>60.057</v>
      </c>
      <c r="N8" s="1">
        <v>51.857</v>
      </c>
      <c r="O8" s="1">
        <v>1.403</v>
      </c>
      <c r="P8" s="1">
        <v>6.401</v>
      </c>
      <c r="Q8" s="1">
        <v>0.185</v>
      </c>
      <c r="R8" s="1">
        <v>4.013</v>
      </c>
      <c r="T8" s="1">
        <v>1.46</v>
      </c>
      <c r="U8" s="1">
        <v>10.573</v>
      </c>
      <c r="Y8" s="1">
        <v>0.0</v>
      </c>
      <c r="Z8" s="1" t="s">
        <v>34</v>
      </c>
    </row>
    <row r="9" ht="14.25" customHeight="1">
      <c r="A9" s="1" t="s">
        <v>26</v>
      </c>
      <c r="B9" s="2">
        <v>40908.0</v>
      </c>
      <c r="C9" s="1">
        <v>2011.0</v>
      </c>
      <c r="D9" s="1">
        <v>4.0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41</v>
      </c>
      <c r="L9" s="1" t="s">
        <v>41</v>
      </c>
      <c r="M9" s="1">
        <v>54.273</v>
      </c>
      <c r="N9" s="1">
        <v>47.265</v>
      </c>
      <c r="O9" s="1">
        <v>1.661</v>
      </c>
      <c r="P9" s="1">
        <v>5.831</v>
      </c>
      <c r="Q9" s="1">
        <v>0.185</v>
      </c>
      <c r="R9" s="1">
        <v>5.048</v>
      </c>
      <c r="S9" s="1">
        <v>5.232</v>
      </c>
      <c r="T9" s="1">
        <v>0.728</v>
      </c>
      <c r="U9" s="1">
        <v>11.044</v>
      </c>
      <c r="Y9" s="1">
        <v>0.0</v>
      </c>
      <c r="Z9" s="1" t="s">
        <v>34</v>
      </c>
    </row>
    <row r="10" ht="14.25" customHeight="1">
      <c r="A10" s="1" t="s">
        <v>26</v>
      </c>
      <c r="B10" s="2">
        <v>40999.0</v>
      </c>
      <c r="C10" s="1">
        <v>2012.0</v>
      </c>
      <c r="D10" s="1">
        <v>1.0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42</v>
      </c>
      <c r="L10" s="1" t="s">
        <v>42</v>
      </c>
      <c r="M10" s="1">
        <v>50.138</v>
      </c>
      <c r="N10" s="1">
        <v>43.204</v>
      </c>
      <c r="O10" s="1">
        <v>1.586</v>
      </c>
      <c r="T10" s="1">
        <v>0.997</v>
      </c>
      <c r="Z10" s="1" t="s">
        <v>34</v>
      </c>
    </row>
    <row r="11" ht="14.25" customHeight="1">
      <c r="A11" s="1" t="s">
        <v>26</v>
      </c>
      <c r="B11" s="2">
        <v>41090.0</v>
      </c>
      <c r="C11" s="1">
        <v>2012.0</v>
      </c>
      <c r="D11" s="1">
        <v>2.0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43</v>
      </c>
      <c r="L11" s="1" t="s">
        <v>43</v>
      </c>
      <c r="M11" s="1">
        <v>46.53</v>
      </c>
      <c r="N11" s="1">
        <v>38.746</v>
      </c>
      <c r="O11" s="1">
        <v>1.109</v>
      </c>
      <c r="P11" s="1">
        <v>4.111</v>
      </c>
      <c r="R11" s="1">
        <v>-5.537</v>
      </c>
      <c r="T11" s="1">
        <v>1.393</v>
      </c>
      <c r="U11" s="1">
        <v>2.763</v>
      </c>
      <c r="Y11" s="1">
        <v>0.0</v>
      </c>
      <c r="Z11" s="1" t="s">
        <v>34</v>
      </c>
    </row>
    <row r="12" ht="14.25" customHeight="1">
      <c r="A12" s="1" t="s">
        <v>26</v>
      </c>
      <c r="B12" s="2">
        <v>41182.0</v>
      </c>
      <c r="C12" s="1">
        <v>2012.0</v>
      </c>
      <c r="D12" s="1">
        <v>3.0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44</v>
      </c>
      <c r="L12" s="1" t="s">
        <v>44</v>
      </c>
      <c r="M12" s="1">
        <v>43.968</v>
      </c>
      <c r="N12" s="1">
        <v>37.215</v>
      </c>
      <c r="O12" s="1">
        <v>1.056</v>
      </c>
      <c r="P12" s="1">
        <v>5.836</v>
      </c>
      <c r="R12" s="1">
        <v>-2.914</v>
      </c>
      <c r="T12" s="1">
        <v>2.231</v>
      </c>
      <c r="U12" s="1">
        <v>2.151</v>
      </c>
      <c r="Y12" s="1">
        <v>0.0</v>
      </c>
      <c r="Z12" s="1" t="s">
        <v>34</v>
      </c>
    </row>
    <row r="13" ht="14.25" customHeight="1">
      <c r="A13" s="1" t="s">
        <v>26</v>
      </c>
      <c r="B13" s="2">
        <v>41274.0</v>
      </c>
      <c r="C13" s="1">
        <v>2012.0</v>
      </c>
      <c r="D13" s="1">
        <v>4.0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32</v>
      </c>
      <c r="K13" s="1" t="s">
        <v>45</v>
      </c>
      <c r="L13" s="1" t="s">
        <v>45</v>
      </c>
      <c r="M13" s="1">
        <v>41.464</v>
      </c>
      <c r="N13" s="1">
        <v>34.092</v>
      </c>
      <c r="O13" s="1">
        <v>1.854</v>
      </c>
      <c r="P13" s="1">
        <v>3.735</v>
      </c>
      <c r="R13" s="1">
        <v>-2.614</v>
      </c>
      <c r="S13" s="1">
        <v>5.562</v>
      </c>
      <c r="T13" s="1">
        <v>3.063</v>
      </c>
      <c r="U13" s="1">
        <v>2.935</v>
      </c>
      <c r="Y13" s="1">
        <v>0.0</v>
      </c>
      <c r="Z13" s="1" t="s">
        <v>34</v>
      </c>
    </row>
    <row r="14" ht="14.25" customHeight="1">
      <c r="A14" s="1" t="s">
        <v>26</v>
      </c>
      <c r="B14" s="2">
        <v>41364.0</v>
      </c>
      <c r="C14" s="1">
        <v>2013.0</v>
      </c>
      <c r="D14" s="1">
        <v>1.0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46</v>
      </c>
      <c r="L14" s="1" t="s">
        <v>46</v>
      </c>
      <c r="M14" s="1">
        <v>39.352</v>
      </c>
      <c r="N14" s="1">
        <v>29.579</v>
      </c>
      <c r="O14" s="1">
        <v>1.287</v>
      </c>
      <c r="P14" s="1">
        <v>4.738</v>
      </c>
      <c r="R14" s="1">
        <v>-2.735</v>
      </c>
      <c r="T14" s="1">
        <v>5.346</v>
      </c>
      <c r="U14" s="1">
        <v>4.055</v>
      </c>
      <c r="Y14" s="1">
        <v>0.0</v>
      </c>
      <c r="Z14" s="1" t="s">
        <v>34</v>
      </c>
    </row>
    <row r="15" ht="14.25" customHeight="1">
      <c r="A15" s="1" t="s">
        <v>26</v>
      </c>
      <c r="B15" s="2">
        <v>41455.0</v>
      </c>
      <c r="C15" s="1">
        <v>2013.0</v>
      </c>
      <c r="D15" s="1">
        <v>2.0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47</v>
      </c>
      <c r="L15" s="1" t="s">
        <v>47</v>
      </c>
      <c r="M15" s="1">
        <v>38.02</v>
      </c>
      <c r="N15" s="1">
        <v>27.205</v>
      </c>
      <c r="O15" s="1">
        <v>1.579</v>
      </c>
      <c r="P15" s="1">
        <v>6.77</v>
      </c>
      <c r="R15" s="1">
        <v>-3.756</v>
      </c>
      <c r="T15" s="1">
        <v>6.406</v>
      </c>
      <c r="U15" s="1">
        <v>5.291</v>
      </c>
      <c r="Y15" s="1">
        <v>0.0</v>
      </c>
      <c r="Z15" s="1" t="s">
        <v>34</v>
      </c>
    </row>
    <row r="16" ht="14.25" customHeight="1">
      <c r="A16" s="1" t="s">
        <v>26</v>
      </c>
      <c r="B16" s="2">
        <v>41547.0</v>
      </c>
      <c r="C16" s="1">
        <v>2013.0</v>
      </c>
      <c r="D16" s="1">
        <v>3.0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48</v>
      </c>
      <c r="L16" s="1" t="s">
        <v>48</v>
      </c>
      <c r="M16" s="1">
        <v>39.848</v>
      </c>
      <c r="N16" s="1">
        <v>28.265</v>
      </c>
      <c r="O16" s="1">
        <v>1.801</v>
      </c>
      <c r="P16" s="1">
        <v>7.373</v>
      </c>
      <c r="R16" s="1">
        <v>-1.677</v>
      </c>
      <c r="T16" s="1">
        <v>6.773</v>
      </c>
      <c r="U16" s="1">
        <v>6.882</v>
      </c>
      <c r="Y16" s="1">
        <v>0.0</v>
      </c>
      <c r="Z16" s="1" t="s">
        <v>34</v>
      </c>
    </row>
    <row r="17" ht="14.25" customHeight="1">
      <c r="A17" s="1" t="s">
        <v>26</v>
      </c>
      <c r="B17" s="2">
        <v>41639.0</v>
      </c>
      <c r="C17" s="1">
        <v>2013.0</v>
      </c>
      <c r="D17" s="1">
        <v>4.0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49</v>
      </c>
      <c r="L17" s="1" t="s">
        <v>49</v>
      </c>
      <c r="M17" s="1">
        <v>92.097</v>
      </c>
      <c r="N17" s="1">
        <v>59.01</v>
      </c>
      <c r="O17" s="1">
        <v>2.416</v>
      </c>
      <c r="P17" s="1">
        <v>8.26</v>
      </c>
      <c r="R17" s="1">
        <v>49.806</v>
      </c>
      <c r="S17" s="1">
        <v>6.05</v>
      </c>
      <c r="T17" s="1">
        <v>22.724</v>
      </c>
      <c r="U17" s="1">
        <v>8.08</v>
      </c>
      <c r="Y17" s="1">
        <v>0.0</v>
      </c>
      <c r="Z17" s="1" t="s">
        <v>34</v>
      </c>
    </row>
    <row r="18" ht="14.25" customHeight="1">
      <c r="A18" s="1" t="s">
        <v>26</v>
      </c>
      <c r="B18" s="2">
        <v>41729.0</v>
      </c>
      <c r="C18" s="1">
        <v>2014.0</v>
      </c>
      <c r="D18" s="1">
        <v>1.0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50</v>
      </c>
      <c r="L18" s="1" t="s">
        <v>50</v>
      </c>
      <c r="M18" s="1">
        <v>91.332</v>
      </c>
      <c r="N18" s="1">
        <v>53.899</v>
      </c>
      <c r="O18" s="1">
        <v>2.342</v>
      </c>
      <c r="P18" s="1">
        <v>10.455</v>
      </c>
      <c r="Q18" s="1">
        <v>0.214</v>
      </c>
      <c r="R18" s="1">
        <v>-1.365</v>
      </c>
      <c r="S18" s="1">
        <v>6.217</v>
      </c>
      <c r="T18" s="1">
        <v>26.893</v>
      </c>
      <c r="U18" s="1">
        <v>10.054</v>
      </c>
      <c r="Y18" s="1">
        <v>0.0</v>
      </c>
      <c r="Z18" s="1" t="s">
        <v>34</v>
      </c>
    </row>
    <row r="19" ht="14.25" customHeight="1">
      <c r="A19" s="1" t="s">
        <v>26</v>
      </c>
      <c r="B19" s="2">
        <v>41820.0</v>
      </c>
      <c r="C19" s="1">
        <v>2014.0</v>
      </c>
      <c r="D19" s="1">
        <v>2.0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32</v>
      </c>
      <c r="K19" s="1" t="s">
        <v>51</v>
      </c>
      <c r="L19" s="1" t="s">
        <v>51</v>
      </c>
      <c r="M19" s="1">
        <v>89.209</v>
      </c>
      <c r="N19" s="1">
        <v>64.001</v>
      </c>
      <c r="O19" s="1">
        <v>2.658</v>
      </c>
      <c r="P19" s="1">
        <v>13.125</v>
      </c>
      <c r="Q19" s="1">
        <v>0.227</v>
      </c>
      <c r="R19" s="1">
        <v>-1.885</v>
      </c>
      <c r="S19" s="1">
        <v>6.53</v>
      </c>
      <c r="T19" s="1">
        <v>17.146</v>
      </c>
      <c r="U19" s="1">
        <v>13.29</v>
      </c>
      <c r="Y19" s="1">
        <v>0.0</v>
      </c>
      <c r="Z19" s="1" t="s">
        <v>34</v>
      </c>
    </row>
    <row r="20" ht="14.25" customHeight="1">
      <c r="A20" s="1" t="s">
        <v>26</v>
      </c>
      <c r="B20" s="2">
        <v>41912.0</v>
      </c>
      <c r="C20" s="1">
        <v>2014.0</v>
      </c>
      <c r="D20" s="1">
        <v>3.0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52</v>
      </c>
      <c r="L20" s="1" t="s">
        <v>52</v>
      </c>
      <c r="M20" s="1">
        <v>91.712</v>
      </c>
      <c r="N20" s="1">
        <v>58.355</v>
      </c>
      <c r="O20" s="1">
        <v>0.946</v>
      </c>
      <c r="P20" s="1">
        <v>15.741</v>
      </c>
      <c r="Q20" s="1">
        <v>0.244</v>
      </c>
      <c r="R20" s="1">
        <v>0.645</v>
      </c>
      <c r="S20" s="1">
        <v>6.851</v>
      </c>
      <c r="T20" s="1">
        <v>21.92</v>
      </c>
      <c r="U20" s="1">
        <v>17.204</v>
      </c>
      <c r="Y20" s="1">
        <v>0.0</v>
      </c>
      <c r="Z20" s="1" t="s">
        <v>34</v>
      </c>
    </row>
    <row r="21" ht="14.25" customHeight="1">
      <c r="A21" s="1" t="s">
        <v>26</v>
      </c>
      <c r="B21" s="2">
        <v>42004.0</v>
      </c>
      <c r="C21" s="1">
        <v>2014.0</v>
      </c>
      <c r="D21" s="1">
        <v>4.0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53</v>
      </c>
      <c r="L21" s="1" t="s">
        <v>53</v>
      </c>
      <c r="M21" s="1">
        <v>88.45</v>
      </c>
      <c r="N21" s="1">
        <v>50.104</v>
      </c>
      <c r="O21" s="1">
        <v>2.208</v>
      </c>
      <c r="P21" s="1">
        <v>17.558</v>
      </c>
      <c r="Q21" s="1">
        <v>0.255</v>
      </c>
      <c r="R21" s="1">
        <v>-7.365</v>
      </c>
      <c r="S21" s="1">
        <v>7.173</v>
      </c>
      <c r="T21" s="1">
        <v>23.454</v>
      </c>
      <c r="U21" s="1">
        <v>10.287</v>
      </c>
      <c r="Y21" s="1">
        <v>0.0</v>
      </c>
      <c r="Z21" s="1" t="s">
        <v>34</v>
      </c>
    </row>
    <row r="22" ht="14.25" customHeight="1">
      <c r="A22" s="1" t="s">
        <v>26</v>
      </c>
      <c r="B22" s="2">
        <v>42094.0</v>
      </c>
      <c r="C22" s="1">
        <v>2015.0</v>
      </c>
      <c r="D22" s="1">
        <v>1.0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54</v>
      </c>
      <c r="L22" s="1" t="s">
        <v>54</v>
      </c>
      <c r="M22" s="1">
        <v>101.612</v>
      </c>
      <c r="N22" s="1">
        <v>47.233</v>
      </c>
      <c r="O22" s="1">
        <v>3.704</v>
      </c>
      <c r="P22" s="1">
        <v>5.401</v>
      </c>
      <c r="Q22" s="1">
        <v>0.232</v>
      </c>
      <c r="R22" s="1">
        <v>-8.722</v>
      </c>
      <c r="S22" s="1">
        <v>7.526</v>
      </c>
      <c r="T22" s="1">
        <v>39.601</v>
      </c>
      <c r="U22" s="1">
        <v>12.262</v>
      </c>
      <c r="Y22" s="1">
        <v>0.0</v>
      </c>
      <c r="Z22" s="1" t="s">
        <v>34</v>
      </c>
    </row>
    <row r="23" ht="14.25" customHeight="1">
      <c r="A23" s="1" t="s">
        <v>26</v>
      </c>
      <c r="B23" s="2">
        <v>42185.0</v>
      </c>
      <c r="C23" s="1">
        <v>2015.0</v>
      </c>
      <c r="D23" s="1">
        <v>2.0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55</v>
      </c>
      <c r="L23" s="1" t="s">
        <v>55</v>
      </c>
      <c r="M23" s="1">
        <v>103.007</v>
      </c>
      <c r="N23" s="1">
        <v>46.946</v>
      </c>
      <c r="O23" s="1">
        <v>1.563</v>
      </c>
      <c r="P23" s="1">
        <v>5.185</v>
      </c>
      <c r="Q23" s="1">
        <v>0.253</v>
      </c>
      <c r="R23" s="1">
        <v>-4.364</v>
      </c>
      <c r="S23" s="1">
        <v>7.718</v>
      </c>
      <c r="T23" s="1">
        <v>39.318</v>
      </c>
      <c r="U23" s="1">
        <v>19.077</v>
      </c>
      <c r="Y23" s="1">
        <v>0.0</v>
      </c>
      <c r="Z23" s="1" t="s">
        <v>34</v>
      </c>
    </row>
    <row r="24" ht="14.25" customHeight="1">
      <c r="A24" s="1" t="s">
        <v>26</v>
      </c>
      <c r="B24" s="2">
        <v>42277.0</v>
      </c>
      <c r="C24" s="1">
        <v>2015.0</v>
      </c>
      <c r="D24" s="1">
        <v>3.0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56</v>
      </c>
      <c r="L24" s="1" t="s">
        <v>56</v>
      </c>
      <c r="M24" s="1">
        <v>101.02</v>
      </c>
      <c r="N24" s="1">
        <v>43.341</v>
      </c>
      <c r="O24" s="1">
        <v>15.799</v>
      </c>
      <c r="P24" s="1">
        <v>7.632</v>
      </c>
      <c r="Q24" s="1">
        <v>0.269</v>
      </c>
      <c r="R24" s="1">
        <v>-4.651</v>
      </c>
      <c r="S24" s="1">
        <v>8.124</v>
      </c>
      <c r="T24" s="1">
        <v>38.419</v>
      </c>
      <c r="U24" s="1">
        <v>23.562</v>
      </c>
      <c r="Y24" s="1">
        <v>0.0</v>
      </c>
      <c r="Z24" s="1" t="s">
        <v>34</v>
      </c>
    </row>
    <row r="25" ht="14.25" customHeight="1">
      <c r="A25" s="1" t="s">
        <v>26</v>
      </c>
      <c r="B25" s="2">
        <v>42369.0</v>
      </c>
      <c r="C25" s="1">
        <v>2015.0</v>
      </c>
      <c r="D25" s="1">
        <v>4.0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57</v>
      </c>
      <c r="L25" s="1" t="s">
        <v>57</v>
      </c>
      <c r="M25" s="1">
        <v>73.666</v>
      </c>
      <c r="N25" s="1">
        <v>33.953</v>
      </c>
      <c r="O25" s="1">
        <v>9.144</v>
      </c>
      <c r="P25" s="1">
        <v>7.767</v>
      </c>
      <c r="Q25" s="1">
        <v>0.281</v>
      </c>
      <c r="R25" s="1">
        <v>-18.017</v>
      </c>
      <c r="S25" s="1">
        <v>7.541</v>
      </c>
      <c r="T25" s="1">
        <v>21.399</v>
      </c>
      <c r="U25" s="1">
        <v>24.806</v>
      </c>
      <c r="Y25" s="1">
        <v>0.0</v>
      </c>
      <c r="Z25" s="1" t="s">
        <v>34</v>
      </c>
    </row>
    <row r="26" ht="14.25" customHeight="1">
      <c r="A26" s="1" t="s">
        <v>26</v>
      </c>
      <c r="B26" s="2">
        <v>42460.0</v>
      </c>
      <c r="C26" s="1">
        <v>2016.0</v>
      </c>
      <c r="D26" s="1">
        <v>1.0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58</v>
      </c>
      <c r="L26" s="1" t="s">
        <v>58</v>
      </c>
      <c r="M26" s="1">
        <v>72.592</v>
      </c>
      <c r="N26" s="1">
        <v>32.099</v>
      </c>
      <c r="O26" s="1">
        <v>5.516</v>
      </c>
      <c r="P26" s="1">
        <v>6.236</v>
      </c>
      <c r="Q26" s="1">
        <v>0.281</v>
      </c>
      <c r="R26" s="1">
        <v>-0.544</v>
      </c>
      <c r="T26" s="1">
        <v>18.85</v>
      </c>
      <c r="U26" s="1">
        <v>23.451</v>
      </c>
      <c r="Y26" s="1">
        <v>0.0</v>
      </c>
      <c r="Z26" s="1" t="s">
        <v>34</v>
      </c>
    </row>
    <row r="27" ht="14.25" customHeight="1">
      <c r="A27" s="1" t="s">
        <v>26</v>
      </c>
      <c r="B27" s="2">
        <v>42551.0</v>
      </c>
      <c r="C27" s="1">
        <v>2016.0</v>
      </c>
      <c r="D27" s="1">
        <v>2.0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32</v>
      </c>
      <c r="K27" s="1" t="s">
        <v>59</v>
      </c>
      <c r="L27" s="1" t="s">
        <v>59</v>
      </c>
      <c r="M27" s="1">
        <v>71.165</v>
      </c>
      <c r="N27" s="1">
        <v>30.213</v>
      </c>
      <c r="O27" s="1">
        <v>3.551</v>
      </c>
      <c r="P27" s="1">
        <v>7.988</v>
      </c>
      <c r="Q27" s="1">
        <v>0.296</v>
      </c>
      <c r="R27" s="1">
        <v>-3.308</v>
      </c>
      <c r="T27" s="1">
        <v>20.125</v>
      </c>
      <c r="U27" s="1">
        <v>27.327</v>
      </c>
      <c r="Y27" s="1">
        <v>0.0</v>
      </c>
      <c r="Z27" s="1" t="s">
        <v>34</v>
      </c>
    </row>
    <row r="28" ht="14.25" customHeight="1">
      <c r="A28" s="1" t="s">
        <v>26</v>
      </c>
      <c r="B28" s="2">
        <v>42643.0</v>
      </c>
      <c r="C28" s="1">
        <v>2016.0</v>
      </c>
      <c r="D28" s="1">
        <v>3.0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60</v>
      </c>
      <c r="L28" s="1" t="s">
        <v>60</v>
      </c>
      <c r="M28" s="1">
        <v>72.194</v>
      </c>
      <c r="N28" s="1">
        <v>29.286</v>
      </c>
      <c r="O28" s="1">
        <v>3.287</v>
      </c>
      <c r="P28" s="1">
        <v>7.51</v>
      </c>
      <c r="Q28" s="1">
        <v>0.23</v>
      </c>
      <c r="R28" s="1">
        <v>1.326</v>
      </c>
      <c r="T28" s="1">
        <v>20.928</v>
      </c>
      <c r="U28" s="1">
        <v>29.506</v>
      </c>
      <c r="Y28" s="1">
        <v>0.0</v>
      </c>
      <c r="Z28" s="1" t="s">
        <v>34</v>
      </c>
    </row>
    <row r="29" ht="14.25" customHeight="1">
      <c r="A29" s="1" t="s">
        <v>26</v>
      </c>
      <c r="B29" s="2">
        <v>42735.0</v>
      </c>
      <c r="C29" s="1">
        <v>2016.0</v>
      </c>
      <c r="D29" s="1">
        <v>4.0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61</v>
      </c>
      <c r="L29" s="1" t="s">
        <v>61</v>
      </c>
      <c r="M29" s="1">
        <v>71.817</v>
      </c>
      <c r="N29" s="1">
        <v>26.662</v>
      </c>
      <c r="O29" s="1">
        <v>2.833</v>
      </c>
      <c r="P29" s="1">
        <v>8.006</v>
      </c>
      <c r="Q29" s="1">
        <v>0.186</v>
      </c>
      <c r="R29" s="1">
        <v>-1.223</v>
      </c>
      <c r="S29" s="1">
        <v>8.676</v>
      </c>
      <c r="T29" s="1">
        <v>25.548</v>
      </c>
      <c r="U29" s="1">
        <v>29.09</v>
      </c>
      <c r="Y29" s="1">
        <v>0.0</v>
      </c>
      <c r="Z29" s="1" t="s">
        <v>34</v>
      </c>
    </row>
    <row r="30" ht="14.25" customHeight="1">
      <c r="A30" s="1" t="s">
        <v>26</v>
      </c>
      <c r="B30" s="2">
        <v>42825.0</v>
      </c>
      <c r="C30" s="1">
        <v>2017.0</v>
      </c>
      <c r="D30" s="1">
        <v>1.0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32</v>
      </c>
      <c r="K30" s="1" t="s">
        <v>62</v>
      </c>
      <c r="L30" s="1" t="s">
        <v>62</v>
      </c>
      <c r="M30" s="1">
        <v>67.575</v>
      </c>
      <c r="N30" s="1">
        <v>22.588</v>
      </c>
      <c r="O30" s="1">
        <v>1.161</v>
      </c>
      <c r="P30" s="1">
        <v>7.635</v>
      </c>
      <c r="Q30" s="1">
        <v>0.176</v>
      </c>
      <c r="R30" s="1">
        <v>-1.637</v>
      </c>
      <c r="T30" s="1">
        <v>23.014</v>
      </c>
      <c r="U30" s="1">
        <v>26.981</v>
      </c>
      <c r="Y30" s="1">
        <v>0.0</v>
      </c>
      <c r="Z30" s="1" t="s">
        <v>34</v>
      </c>
    </row>
    <row r="31" ht="14.25" customHeight="1">
      <c r="A31" s="1" t="s">
        <v>26</v>
      </c>
      <c r="B31" s="2">
        <v>42916.0</v>
      </c>
      <c r="C31" s="1">
        <v>2017.0</v>
      </c>
      <c r="D31" s="1">
        <v>2.0</v>
      </c>
      <c r="E31" s="1" t="s">
        <v>27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32</v>
      </c>
      <c r="K31" s="1" t="s">
        <v>63</v>
      </c>
      <c r="L31" s="1" t="s">
        <v>63</v>
      </c>
      <c r="M31" s="1">
        <v>68.112</v>
      </c>
      <c r="N31" s="1">
        <v>22.163</v>
      </c>
      <c r="O31" s="1">
        <v>1.625</v>
      </c>
      <c r="P31" s="1">
        <v>7.499</v>
      </c>
      <c r="Q31" s="1">
        <v>0.169</v>
      </c>
      <c r="R31" s="1">
        <v>0.758</v>
      </c>
      <c r="T31" s="1">
        <v>23.414</v>
      </c>
      <c r="U31" s="1">
        <v>29.151</v>
      </c>
      <c r="Y31" s="1">
        <v>0.0</v>
      </c>
      <c r="Z31" s="1" t="s">
        <v>34</v>
      </c>
    </row>
    <row r="32" ht="14.25" customHeight="1">
      <c r="A32" s="1" t="s">
        <v>26</v>
      </c>
      <c r="B32" s="2">
        <v>43008.0</v>
      </c>
      <c r="C32" s="1">
        <v>2017.0</v>
      </c>
      <c r="D32" s="1">
        <v>3.0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32</v>
      </c>
      <c r="K32" s="1" t="s">
        <v>64</v>
      </c>
      <c r="L32" s="1" t="s">
        <v>64</v>
      </c>
      <c r="M32" s="1">
        <v>77.116</v>
      </c>
      <c r="N32" s="1">
        <v>31.774</v>
      </c>
      <c r="O32" s="1">
        <v>3.234</v>
      </c>
      <c r="P32" s="1">
        <v>7.753</v>
      </c>
      <c r="Q32" s="1">
        <v>0.173</v>
      </c>
      <c r="R32" s="1">
        <v>7.758</v>
      </c>
      <c r="T32" s="1">
        <v>22.028</v>
      </c>
      <c r="U32" s="1">
        <v>29.806</v>
      </c>
      <c r="Y32" s="1">
        <v>0.0</v>
      </c>
      <c r="Z32" s="1" t="s">
        <v>34</v>
      </c>
    </row>
    <row r="33" ht="14.25" customHeight="1">
      <c r="A33" s="1" t="s">
        <v>26</v>
      </c>
      <c r="B33" s="2">
        <v>43100.0</v>
      </c>
      <c r="C33" s="1">
        <v>2017.0</v>
      </c>
      <c r="D33" s="1">
        <v>4.0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65</v>
      </c>
      <c r="L33" s="1" t="s">
        <v>65</v>
      </c>
      <c r="M33" s="1">
        <v>78.122</v>
      </c>
      <c r="N33" s="1">
        <v>27.888</v>
      </c>
      <c r="O33" s="1">
        <v>3.081</v>
      </c>
      <c r="P33" s="1">
        <v>9.106</v>
      </c>
      <c r="Q33" s="1">
        <v>0.17</v>
      </c>
      <c r="R33" s="1">
        <v>1.906</v>
      </c>
      <c r="S33" s="1">
        <v>10.561</v>
      </c>
      <c r="T33" s="1">
        <v>32.841</v>
      </c>
      <c r="U33" s="1">
        <v>32.576</v>
      </c>
      <c r="Y33" s="1">
        <v>0.0</v>
      </c>
      <c r="Z33" s="1" t="s">
        <v>34</v>
      </c>
    </row>
    <row r="34" ht="14.25" customHeight="1">
      <c r="A34" s="1" t="s">
        <v>26</v>
      </c>
      <c r="B34" s="2">
        <v>43190.0</v>
      </c>
      <c r="C34" s="1">
        <v>2018.0</v>
      </c>
      <c r="D34" s="1">
        <v>1.0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66</v>
      </c>
      <c r="L34" s="1" t="s">
        <v>66</v>
      </c>
      <c r="M34" s="1">
        <v>78.577</v>
      </c>
      <c r="N34" s="1">
        <v>27.866</v>
      </c>
      <c r="O34" s="1">
        <v>3.363</v>
      </c>
      <c r="P34" s="1">
        <v>8.642</v>
      </c>
      <c r="Q34" s="1">
        <v>0.211</v>
      </c>
      <c r="R34" s="1">
        <v>-2.32</v>
      </c>
      <c r="S34" s="1">
        <v>10.662</v>
      </c>
      <c r="T34" s="1">
        <v>26.522</v>
      </c>
      <c r="U34" s="1">
        <v>31.634</v>
      </c>
      <c r="Y34" s="1">
        <v>0.0</v>
      </c>
      <c r="Z34" s="1" t="s">
        <v>34</v>
      </c>
    </row>
    <row r="35" ht="14.25" customHeight="1">
      <c r="A35" s="1" t="s">
        <v>26</v>
      </c>
      <c r="B35" s="2">
        <v>43281.0</v>
      </c>
      <c r="C35" s="1">
        <v>2018.0</v>
      </c>
      <c r="D35" s="1">
        <v>2.0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67</v>
      </c>
      <c r="L35" s="1" t="s">
        <v>67</v>
      </c>
      <c r="M35" s="1">
        <v>79.827</v>
      </c>
      <c r="N35" s="1">
        <v>32.374</v>
      </c>
      <c r="O35" s="1">
        <v>23.071</v>
      </c>
      <c r="P35" s="1">
        <v>9.457</v>
      </c>
      <c r="Q35" s="1">
        <v>0.215</v>
      </c>
      <c r="R35" s="1">
        <v>2.484</v>
      </c>
      <c r="S35" s="1">
        <v>10.493</v>
      </c>
      <c r="T35" s="1">
        <v>23.534</v>
      </c>
      <c r="U35" s="1">
        <v>33.876</v>
      </c>
      <c r="Y35" s="1">
        <v>0.0</v>
      </c>
      <c r="Z35" s="1" t="s">
        <v>34</v>
      </c>
    </row>
    <row r="36" ht="14.25" customHeight="1">
      <c r="A36" s="1" t="s">
        <v>26</v>
      </c>
      <c r="B36" s="2">
        <v>43373.0</v>
      </c>
      <c r="C36" s="1">
        <v>2018.0</v>
      </c>
      <c r="D36" s="1">
        <v>3.0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68</v>
      </c>
      <c r="L36" s="1" t="s">
        <v>68</v>
      </c>
      <c r="M36" s="1">
        <v>84.701</v>
      </c>
      <c r="N36" s="1">
        <v>40.359</v>
      </c>
      <c r="O36" s="1">
        <v>31.658</v>
      </c>
      <c r="P36" s="1">
        <v>9.576</v>
      </c>
      <c r="Q36" s="1">
        <v>0.232</v>
      </c>
      <c r="R36" s="1">
        <v>4.207</v>
      </c>
      <c r="S36" s="1">
        <v>10.542</v>
      </c>
      <c r="T36" s="1">
        <v>20.592</v>
      </c>
      <c r="U36" s="1">
        <v>36.491</v>
      </c>
      <c r="Y36" s="1">
        <v>0.0</v>
      </c>
      <c r="Z36" s="1" t="s">
        <v>34</v>
      </c>
    </row>
    <row r="37" ht="14.25" customHeight="1">
      <c r="A37" s="1" t="s">
        <v>26</v>
      </c>
      <c r="B37" s="2">
        <v>43465.0</v>
      </c>
      <c r="C37" s="1">
        <v>2018.0</v>
      </c>
      <c r="D37" s="1">
        <v>4.0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32</v>
      </c>
      <c r="K37" s="1" t="s">
        <v>69</v>
      </c>
      <c r="L37" s="1" t="s">
        <v>69</v>
      </c>
      <c r="M37" s="1">
        <v>101.502</v>
      </c>
      <c r="N37" s="1">
        <v>34.687</v>
      </c>
      <c r="O37" s="1">
        <v>16.367</v>
      </c>
      <c r="P37" s="1">
        <v>9.591</v>
      </c>
      <c r="Q37" s="1">
        <v>0.215</v>
      </c>
      <c r="R37" s="1">
        <v>32.53</v>
      </c>
      <c r="S37" s="1">
        <v>10.072</v>
      </c>
      <c r="T37" s="1">
        <v>25.269</v>
      </c>
      <c r="U37" s="1">
        <v>39.523</v>
      </c>
      <c r="Y37" s="1">
        <v>0.0</v>
      </c>
      <c r="Z37" s="1" t="s">
        <v>34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5.29"/>
    <col customWidth="1" min="3" max="3" width="15.71"/>
    <col customWidth="1" min="4" max="4" width="13.0"/>
    <col customWidth="1" min="5" max="6" width="17.86"/>
    <col customWidth="1" min="7" max="7" width="13.14"/>
    <col customWidth="1" min="8" max="8" width="19.43"/>
    <col customWidth="1" min="9" max="9" width="13.14"/>
    <col customWidth="1" min="10" max="10" width="14.57"/>
    <col customWidth="1" min="11" max="11" width="17.86"/>
    <col customWidth="1" min="12" max="12" width="11.57"/>
    <col customWidth="1" min="13" max="13" width="14.43"/>
    <col customWidth="1" min="14" max="14" width="15.57"/>
    <col customWidth="1" min="15" max="15" width="14.14"/>
    <col customWidth="1" min="16" max="22" width="8.71"/>
    <col customWidth="1" min="23" max="23" width="9.43"/>
    <col customWidth="1" min="24" max="26" width="8.71"/>
  </cols>
  <sheetData>
    <row r="1" ht="14.25" customHeight="1">
      <c r="A1" s="3" t="s">
        <v>70</v>
      </c>
      <c r="B1" s="3" t="s">
        <v>3</v>
      </c>
      <c r="C1" s="3" t="s">
        <v>71</v>
      </c>
      <c r="D1" s="3" t="s">
        <v>72</v>
      </c>
      <c r="E1" s="4" t="s">
        <v>73</v>
      </c>
      <c r="F1" s="4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5" t="s">
        <v>93</v>
      </c>
    </row>
    <row r="2" ht="14.25" customHeight="1">
      <c r="A2" s="6" t="s">
        <v>94</v>
      </c>
      <c r="B2" s="6" t="s">
        <v>41</v>
      </c>
      <c r="C2" s="7">
        <v>1263.0</v>
      </c>
      <c r="D2" s="7">
        <v>5023.0</v>
      </c>
      <c r="E2" s="8">
        <v>1476.0</v>
      </c>
      <c r="F2" s="8">
        <v>185.0</v>
      </c>
      <c r="G2" s="1">
        <v>443.0</v>
      </c>
      <c r="H2" s="8">
        <v>-4588.0</v>
      </c>
      <c r="I2" s="8">
        <v>51418.0</v>
      </c>
      <c r="J2" s="8">
        <v>54273.0</v>
      </c>
      <c r="K2" s="7">
        <v>728.0</v>
      </c>
      <c r="L2" s="7">
        <v>2463.0</v>
      </c>
      <c r="M2" s="8">
        <v>430.0</v>
      </c>
      <c r="N2" s="8">
        <v>8025.0</v>
      </c>
      <c r="O2" s="9">
        <f t="shared" ref="O2:O5" si="1">(K2/(C2*4)*365)</f>
        <v>52.59699129</v>
      </c>
    </row>
    <row r="3" ht="14.25" customHeight="1">
      <c r="A3" s="6" t="s">
        <v>94</v>
      </c>
      <c r="B3" s="10" t="s">
        <v>42</v>
      </c>
      <c r="C3" s="7">
        <v>1137.0</v>
      </c>
      <c r="D3" s="7">
        <v>-1272.0</v>
      </c>
      <c r="E3" s="8">
        <v>1523.0</v>
      </c>
      <c r="F3" s="8">
        <v>177.0</v>
      </c>
      <c r="G3" s="1">
        <v>750.0</v>
      </c>
      <c r="H3" s="8">
        <v>-4025.0</v>
      </c>
      <c r="I3" s="8">
        <v>47440.0</v>
      </c>
      <c r="J3" s="8">
        <v>50138.0</v>
      </c>
      <c r="K3" s="7">
        <v>997.0</v>
      </c>
      <c r="L3" s="7">
        <v>2306.0</v>
      </c>
      <c r="M3" s="8">
        <v>419.0</v>
      </c>
      <c r="N3" s="8">
        <v>4804.0</v>
      </c>
      <c r="O3" s="9">
        <f t="shared" si="1"/>
        <v>80.014292</v>
      </c>
    </row>
    <row r="4" ht="14.25" customHeight="1">
      <c r="A4" s="6" t="s">
        <v>94</v>
      </c>
      <c r="B4" s="10" t="s">
        <v>43</v>
      </c>
      <c r="C4" s="7">
        <v>1626.0</v>
      </c>
      <c r="D4" s="7">
        <v>-4265.0</v>
      </c>
      <c r="E4" s="8">
        <v>1418.0</v>
      </c>
      <c r="F4" s="8">
        <v>171.0</v>
      </c>
      <c r="G4" s="8">
        <v>1074.0</v>
      </c>
      <c r="H4" s="8">
        <v>-4447.0</v>
      </c>
      <c r="I4" s="8">
        <v>43985.0</v>
      </c>
      <c r="J4" s="8">
        <v>46530.0</v>
      </c>
      <c r="K4" s="7">
        <v>1393.0</v>
      </c>
      <c r="L4" s="7">
        <v>2153.0</v>
      </c>
      <c r="M4" s="8">
        <v>405.0</v>
      </c>
      <c r="N4" s="8">
        <v>5166.0</v>
      </c>
      <c r="O4" s="9">
        <f t="shared" si="1"/>
        <v>78.17420049</v>
      </c>
    </row>
    <row r="5" ht="14.25" customHeight="1">
      <c r="A5" s="6" t="s">
        <v>94</v>
      </c>
      <c r="B5" s="10" t="s">
        <v>44</v>
      </c>
      <c r="C5" s="7">
        <v>2151.0</v>
      </c>
      <c r="D5" s="7">
        <v>-2914.0</v>
      </c>
      <c r="E5" s="8">
        <v>1600.0</v>
      </c>
      <c r="F5" s="8">
        <v>180.0</v>
      </c>
      <c r="G5" s="8">
        <v>1419.0</v>
      </c>
      <c r="H5" s="8">
        <v>-1627.0</v>
      </c>
      <c r="I5" s="8">
        <v>41430.0</v>
      </c>
      <c r="J5" s="8">
        <v>43968.0</v>
      </c>
      <c r="K5" s="7">
        <v>2231.0</v>
      </c>
      <c r="L5" s="7">
        <v>2220.0</v>
      </c>
      <c r="M5" s="8">
        <v>560.0</v>
      </c>
      <c r="N5" s="8">
        <v>5046.0</v>
      </c>
      <c r="O5" s="9">
        <f t="shared" si="1"/>
        <v>94.64377034</v>
      </c>
    </row>
    <row r="6" ht="14.25" customHeight="1">
      <c r="A6" s="6" t="s">
        <v>94</v>
      </c>
      <c r="B6" s="10" t="s">
        <v>45</v>
      </c>
      <c r="C6" s="7">
        <v>2935.0</v>
      </c>
      <c r="D6" s="7">
        <v>-2614.0</v>
      </c>
      <c r="E6" s="8">
        <v>1603.0</v>
      </c>
      <c r="F6" s="8">
        <v>180.0</v>
      </c>
      <c r="G6" s="8">
        <v>2055.0</v>
      </c>
      <c r="H6" s="8">
        <v>-3172.0</v>
      </c>
      <c r="I6" s="8">
        <v>39036.0</v>
      </c>
      <c r="J6" s="8">
        <v>41464.0</v>
      </c>
      <c r="K6" s="7">
        <v>3063.0</v>
      </c>
      <c r="L6" s="7">
        <v>2111.0</v>
      </c>
      <c r="M6" s="8">
        <v>531.0</v>
      </c>
      <c r="N6" s="8">
        <v>5043.0</v>
      </c>
      <c r="O6" s="9">
        <v>78.23620843419545</v>
      </c>
      <c r="P6" s="9">
        <f t="shared" ref="P6:P18" si="2">O6/O2</f>
        <v>1.487465471</v>
      </c>
      <c r="Q6" s="9">
        <f t="shared" ref="Q6:Q18" si="3">(G2/C2)/(G6/C6)</f>
        <v>0.5009526231</v>
      </c>
      <c r="R6" s="11">
        <f t="shared" ref="R6:R18" si="4">((I6+L6)/J6)/((I2+L2)/J2)</f>
        <v>0.9995744847</v>
      </c>
      <c r="S6" s="11">
        <f t="shared" ref="S6:S18" si="5">C6/C2</f>
        <v>2.323832146</v>
      </c>
      <c r="T6" s="11">
        <f t="shared" ref="T6:T18" si="6">(F2/(F2+L2))/(F6/(F6+L6))</f>
        <v>0.8892140819</v>
      </c>
      <c r="U6" s="11">
        <f t="shared" ref="U6:U18" si="7">(E6/C6)/(E2/C2)</f>
        <v>0.4673501752</v>
      </c>
      <c r="V6" s="12">
        <f t="shared" ref="V6:V18" si="8">(D6-H6)/J6</f>
        <v>0.01345745707</v>
      </c>
      <c r="W6" s="11">
        <f t="shared" ref="W6:W18" si="9">((M6+N6)/J6)/((M2+N2)/J2)</f>
        <v>0.8629109598</v>
      </c>
      <c r="X6" s="1">
        <f t="shared" ref="X6:X18" si="10">-4.84+(0.92*P6)+(0.528*Q6)+(0.404*R6)+(0.892*S6)+(0.115*T6)-(0.172*U6)+(4.679*V6)-(0.327*W6)</f>
        <v>-0.9276714686</v>
      </c>
      <c r="Y6" s="1" t="s">
        <v>95</v>
      </c>
    </row>
    <row r="7" ht="14.25" customHeight="1">
      <c r="A7" s="6" t="s">
        <v>94</v>
      </c>
      <c r="B7" s="10" t="s">
        <v>46</v>
      </c>
      <c r="C7" s="7">
        <v>4055.0</v>
      </c>
      <c r="D7" s="7">
        <v>-2735.0</v>
      </c>
      <c r="E7" s="8">
        <v>2981.0</v>
      </c>
      <c r="F7" s="8">
        <v>185.0</v>
      </c>
      <c r="G7" s="8">
        <v>2920.0</v>
      </c>
      <c r="H7" s="8">
        <v>-4585.0</v>
      </c>
      <c r="I7" s="8">
        <v>36998.0</v>
      </c>
      <c r="J7" s="8">
        <v>39352.0</v>
      </c>
      <c r="K7" s="7">
        <v>5346.0</v>
      </c>
      <c r="L7" s="7">
        <v>2037.0</v>
      </c>
      <c r="M7" s="8">
        <v>501.0</v>
      </c>
      <c r="N7" s="8">
        <v>5029.0</v>
      </c>
      <c r="O7" s="9">
        <v>88.34308535339463</v>
      </c>
      <c r="P7" s="9">
        <f t="shared" si="2"/>
        <v>1.104091321</v>
      </c>
      <c r="Q7" s="9">
        <f t="shared" si="3"/>
        <v>0.9160281201</v>
      </c>
      <c r="R7" s="11">
        <f t="shared" si="4"/>
        <v>0.9997610539</v>
      </c>
      <c r="S7" s="11">
        <f t="shared" si="5"/>
        <v>3.566402814</v>
      </c>
      <c r="T7" s="11">
        <f t="shared" si="6"/>
        <v>0.8561874803</v>
      </c>
      <c r="U7" s="11">
        <f t="shared" si="7"/>
        <v>0.5488222107</v>
      </c>
      <c r="V7" s="12">
        <f t="shared" si="8"/>
        <v>0.04701158772</v>
      </c>
      <c r="W7" s="11">
        <f t="shared" si="9"/>
        <v>1.348979351</v>
      </c>
      <c r="X7" s="1">
        <f t="shared" si="10"/>
        <v>0.02747675021</v>
      </c>
      <c r="Y7" s="1" t="s">
        <v>95</v>
      </c>
    </row>
    <row r="8" ht="14.25" customHeight="1">
      <c r="A8" s="6" t="s">
        <v>94</v>
      </c>
      <c r="B8" s="10" t="s">
        <v>47</v>
      </c>
      <c r="C8" s="7">
        <v>5291.0</v>
      </c>
      <c r="D8" s="7">
        <v>-3756.0</v>
      </c>
      <c r="E8" s="8">
        <v>4398.0</v>
      </c>
      <c r="F8" s="8">
        <v>184.0</v>
      </c>
      <c r="G8" s="8">
        <v>3809.0</v>
      </c>
      <c r="H8" s="8">
        <v>-2497.0</v>
      </c>
      <c r="I8" s="8">
        <v>35663.0</v>
      </c>
      <c r="J8" s="8">
        <v>38020.0</v>
      </c>
      <c r="K8" s="7">
        <v>6406.0</v>
      </c>
      <c r="L8" s="7">
        <v>2040.0</v>
      </c>
      <c r="M8" s="8">
        <v>469.0</v>
      </c>
      <c r="N8" s="8">
        <v>6871.0</v>
      </c>
      <c r="O8" s="9">
        <v>93.26822339246121</v>
      </c>
      <c r="P8" s="9">
        <f t="shared" si="2"/>
        <v>1.193081897</v>
      </c>
      <c r="Q8" s="9">
        <f t="shared" si="3"/>
        <v>0.917509414</v>
      </c>
      <c r="R8" s="11">
        <f t="shared" si="4"/>
        <v>1.000087694</v>
      </c>
      <c r="S8" s="11">
        <f t="shared" si="5"/>
        <v>3.25399754</v>
      </c>
      <c r="T8" s="11">
        <f t="shared" si="6"/>
        <v>0.8893586769</v>
      </c>
      <c r="U8" s="11">
        <f t="shared" si="7"/>
        <v>0.953151145</v>
      </c>
      <c r="V8" s="12">
        <f t="shared" si="8"/>
        <v>-0.03311415045</v>
      </c>
      <c r="W8" s="11">
        <f t="shared" si="9"/>
        <v>1.612441033</v>
      </c>
      <c r="X8" s="1">
        <f t="shared" si="10"/>
        <v>-0.6951935273</v>
      </c>
      <c r="Y8" s="1" t="s">
        <v>95</v>
      </c>
    </row>
    <row r="9" ht="14.25" customHeight="1">
      <c r="A9" s="6" t="s">
        <v>94</v>
      </c>
      <c r="B9" s="10" t="s">
        <v>48</v>
      </c>
      <c r="C9" s="7">
        <v>6882.0</v>
      </c>
      <c r="D9" s="7">
        <v>-1677.0</v>
      </c>
      <c r="E9" s="8">
        <v>4024.0</v>
      </c>
      <c r="F9" s="8">
        <v>-96.0</v>
      </c>
      <c r="G9" s="8">
        <v>5024.0</v>
      </c>
      <c r="H9" s="8">
        <v>-1325.0</v>
      </c>
      <c r="I9" s="8">
        <v>37596.0</v>
      </c>
      <c r="J9" s="8">
        <v>39848.0</v>
      </c>
      <c r="K9" s="7">
        <v>6773.0</v>
      </c>
      <c r="L9" s="7">
        <v>2009.0</v>
      </c>
      <c r="M9" s="8">
        <v>433.0</v>
      </c>
      <c r="N9" s="8">
        <v>7661.0</v>
      </c>
      <c r="O9" s="9">
        <v>90.73668006053333</v>
      </c>
      <c r="P9" s="9">
        <f t="shared" si="2"/>
        <v>0.958717935</v>
      </c>
      <c r="Q9" s="9">
        <f t="shared" si="3"/>
        <v>0.903664086</v>
      </c>
      <c r="R9" s="11">
        <f t="shared" si="4"/>
        <v>1.001142624</v>
      </c>
      <c r="S9" s="11">
        <f t="shared" si="5"/>
        <v>3.19944212</v>
      </c>
      <c r="T9" s="11">
        <f t="shared" si="6"/>
        <v>-1.49453125</v>
      </c>
      <c r="U9" s="11">
        <f t="shared" si="7"/>
        <v>0.7860745423</v>
      </c>
      <c r="V9" s="12">
        <f t="shared" si="8"/>
        <v>-0.008833567557</v>
      </c>
      <c r="W9" s="11">
        <f t="shared" si="9"/>
        <v>1.593089917</v>
      </c>
      <c r="X9" s="1">
        <f t="shared" si="10"/>
        <v>-1.091829452</v>
      </c>
      <c r="Y9" s="1" t="s">
        <v>95</v>
      </c>
    </row>
    <row r="10" ht="14.25" customHeight="1">
      <c r="A10" s="6" t="s">
        <v>94</v>
      </c>
      <c r="B10" s="10" t="s">
        <v>49</v>
      </c>
      <c r="C10" s="7">
        <v>8080.0</v>
      </c>
      <c r="D10" s="7">
        <v>49806.0</v>
      </c>
      <c r="E10" s="8">
        <v>6088.0</v>
      </c>
      <c r="F10" s="8">
        <v>314.0</v>
      </c>
      <c r="G10" s="8">
        <v>5899.0</v>
      </c>
      <c r="H10" s="8">
        <v>-4862.0</v>
      </c>
      <c r="I10" s="8">
        <v>84109.0</v>
      </c>
      <c r="J10" s="8">
        <v>92097.0</v>
      </c>
      <c r="K10" s="7">
        <v>22724.0</v>
      </c>
      <c r="L10" s="7">
        <v>1896.0</v>
      </c>
      <c r="M10" s="8">
        <v>355.0</v>
      </c>
      <c r="N10" s="8">
        <v>10793.0</v>
      </c>
      <c r="O10" s="9">
        <v>133.0745433602106</v>
      </c>
      <c r="P10" s="9">
        <f t="shared" si="2"/>
        <v>1.700932931</v>
      </c>
      <c r="Q10" s="9">
        <f t="shared" si="3"/>
        <v>0.9590399204</v>
      </c>
      <c r="R10" s="11">
        <f t="shared" si="4"/>
        <v>0.9410468295</v>
      </c>
      <c r="S10" s="11">
        <f t="shared" si="5"/>
        <v>2.752981261</v>
      </c>
      <c r="T10" s="11">
        <f t="shared" si="6"/>
        <v>0.5529807861</v>
      </c>
      <c r="U10" s="11">
        <f t="shared" si="7"/>
        <v>1.379551336</v>
      </c>
      <c r="V10" s="12">
        <f t="shared" si="8"/>
        <v>0.5935915394</v>
      </c>
      <c r="W10" s="11">
        <f t="shared" si="9"/>
        <v>0.9004419254</v>
      </c>
      <c r="X10" s="1">
        <f t="shared" si="10"/>
        <v>2.376353842</v>
      </c>
      <c r="Y10" s="1" t="s">
        <v>95</v>
      </c>
    </row>
    <row r="11" ht="14.25" customHeight="1">
      <c r="A11" s="6" t="s">
        <v>94</v>
      </c>
      <c r="B11" s="13" t="s">
        <v>50</v>
      </c>
      <c r="C11" s="7">
        <v>10054.0</v>
      </c>
      <c r="D11" s="7">
        <v>-1365.0</v>
      </c>
      <c r="E11" s="8">
        <v>7235.0</v>
      </c>
      <c r="F11" s="8">
        <v>214.0</v>
      </c>
      <c r="G11" s="8">
        <v>7842.0</v>
      </c>
      <c r="H11" s="8">
        <v>-5516.0</v>
      </c>
      <c r="I11" s="8">
        <v>83543.0</v>
      </c>
      <c r="J11" s="8">
        <v>91332.0</v>
      </c>
      <c r="K11" s="7">
        <v>26893.0</v>
      </c>
      <c r="L11" s="7">
        <v>1809.0</v>
      </c>
      <c r="M11" s="8">
        <v>319.0</v>
      </c>
      <c r="N11" s="8">
        <v>9824.0</v>
      </c>
      <c r="O11" s="9">
        <v>164.13257663246114</v>
      </c>
      <c r="P11" s="9">
        <f t="shared" si="2"/>
        <v>1.857899529</v>
      </c>
      <c r="Q11" s="9">
        <f t="shared" si="3"/>
        <v>0.9232175164</v>
      </c>
      <c r="R11" s="11">
        <f t="shared" si="4"/>
        <v>0.9421137884</v>
      </c>
      <c r="S11" s="11">
        <f t="shared" si="5"/>
        <v>2.479408138</v>
      </c>
      <c r="T11" s="11">
        <f t="shared" si="6"/>
        <v>0.7870635194</v>
      </c>
      <c r="U11" s="11">
        <f t="shared" si="7"/>
        <v>0.9788779304</v>
      </c>
      <c r="V11" s="12">
        <f t="shared" si="8"/>
        <v>0.04544956861</v>
      </c>
      <c r="W11" s="11">
        <f t="shared" si="9"/>
        <v>0.7902875418</v>
      </c>
      <c r="X11" s="1">
        <f t="shared" si="10"/>
        <v>-0.1746477493</v>
      </c>
      <c r="Y11" s="1" t="s">
        <v>95</v>
      </c>
    </row>
    <row r="12" ht="14.25" customHeight="1">
      <c r="A12" s="6" t="s">
        <v>94</v>
      </c>
      <c r="B12" s="13" t="s">
        <v>51</v>
      </c>
      <c r="C12" s="7">
        <v>13290.0</v>
      </c>
      <c r="D12" s="7">
        <v>-1885.0</v>
      </c>
      <c r="E12" s="8">
        <v>9341.0</v>
      </c>
      <c r="F12" s="8">
        <v>227.0</v>
      </c>
      <c r="G12" s="8">
        <v>10366.0</v>
      </c>
      <c r="H12" s="8">
        <v>-4328.0</v>
      </c>
      <c r="I12" s="8">
        <v>87091.0</v>
      </c>
      <c r="J12" s="8">
        <v>89209.0</v>
      </c>
      <c r="K12" s="7">
        <v>17146.0</v>
      </c>
      <c r="L12" s="7">
        <v>1895.0</v>
      </c>
      <c r="M12" s="8">
        <v>280.0</v>
      </c>
      <c r="N12" s="8">
        <v>8082.0</v>
      </c>
      <c r="O12" s="9">
        <v>152.3460032370908</v>
      </c>
      <c r="P12" s="9">
        <f t="shared" si="2"/>
        <v>1.633418089</v>
      </c>
      <c r="Q12" s="9">
        <f t="shared" si="3"/>
        <v>0.9229687302</v>
      </c>
      <c r="R12" s="11">
        <f t="shared" si="4"/>
        <v>1.005887054</v>
      </c>
      <c r="S12" s="11">
        <f t="shared" si="5"/>
        <v>2.511812512</v>
      </c>
      <c r="T12" s="11">
        <f t="shared" si="6"/>
        <v>0.7733971413</v>
      </c>
      <c r="U12" s="11">
        <f t="shared" si="7"/>
        <v>0.8455726507</v>
      </c>
      <c r="V12" s="12">
        <f t="shared" si="8"/>
        <v>0.0273851293</v>
      </c>
      <c r="W12" s="11">
        <f t="shared" si="9"/>
        <v>0.4855316494</v>
      </c>
      <c r="X12" s="1">
        <f t="shared" si="10"/>
        <v>-0.2901443921</v>
      </c>
      <c r="Y12" s="1" t="s">
        <v>95</v>
      </c>
    </row>
    <row r="13" ht="14.25" customHeight="1">
      <c r="A13" s="6" t="s">
        <v>94</v>
      </c>
      <c r="B13" s="13" t="s">
        <v>52</v>
      </c>
      <c r="C13" s="7">
        <v>17204.0</v>
      </c>
      <c r="D13" s="7">
        <v>645.0</v>
      </c>
      <c r="E13" s="8">
        <v>10943.0</v>
      </c>
      <c r="F13" s="8">
        <v>244.0</v>
      </c>
      <c r="G13" s="8">
        <v>13419.0</v>
      </c>
      <c r="H13" s="8">
        <v>-4684.0</v>
      </c>
      <c r="I13" s="8">
        <v>89604.0</v>
      </c>
      <c r="J13" s="8">
        <v>91712.0</v>
      </c>
      <c r="K13" s="7">
        <v>21920.0</v>
      </c>
      <c r="L13" s="7">
        <v>2012.0</v>
      </c>
      <c r="M13" s="8">
        <v>276.0</v>
      </c>
      <c r="N13" s="8">
        <v>9321.0</v>
      </c>
      <c r="O13" s="9">
        <v>143.29785308875546</v>
      </c>
      <c r="P13" s="9">
        <f t="shared" si="2"/>
        <v>1.579271503</v>
      </c>
      <c r="Q13" s="9">
        <f t="shared" si="3"/>
        <v>0.9359318861</v>
      </c>
      <c r="R13" s="11">
        <f t="shared" si="4"/>
        <v>1.005082411</v>
      </c>
      <c r="S13" s="11">
        <f t="shared" si="5"/>
        <v>2.499854693</v>
      </c>
      <c r="T13" s="11">
        <f t="shared" si="6"/>
        <v>-0.4639867001</v>
      </c>
      <c r="U13" s="11">
        <f t="shared" si="7"/>
        <v>1.087836588</v>
      </c>
      <c r="V13" s="12">
        <f t="shared" si="8"/>
        <v>0.05810580949</v>
      </c>
      <c r="W13" s="11">
        <f t="shared" si="9"/>
        <v>0.5151724844</v>
      </c>
      <c r="X13" s="1">
        <f t="shared" si="10"/>
        <v>-0.3940251841</v>
      </c>
      <c r="Y13" s="1" t="s">
        <v>95</v>
      </c>
    </row>
    <row r="14" ht="14.25" customHeight="1">
      <c r="A14" s="6" t="s">
        <v>94</v>
      </c>
      <c r="B14" s="13" t="s">
        <v>53</v>
      </c>
      <c r="C14" s="7">
        <v>19319.0</v>
      </c>
      <c r="D14" s="7">
        <v>816.0</v>
      </c>
      <c r="E14" s="8">
        <v>10601.0</v>
      </c>
      <c r="F14" s="8">
        <v>255.0</v>
      </c>
      <c r="G14" s="8">
        <v>15069.0</v>
      </c>
      <c r="H14" s="8">
        <v>11379.0</v>
      </c>
      <c r="I14" s="8">
        <v>95936.0</v>
      </c>
      <c r="J14" s="8">
        <v>98118.0</v>
      </c>
      <c r="K14" s="7">
        <v>34258.0</v>
      </c>
      <c r="L14" s="7">
        <v>2087.0</v>
      </c>
      <c r="M14" s="8">
        <v>3589.0</v>
      </c>
      <c r="N14" s="8">
        <v>10566.0</v>
      </c>
      <c r="O14" s="9">
        <v>149.9105183155996</v>
      </c>
      <c r="P14" s="9">
        <f t="shared" si="2"/>
        <v>1.126515369</v>
      </c>
      <c r="Q14" s="9">
        <f t="shared" si="3"/>
        <v>0.9359814572</v>
      </c>
      <c r="R14" s="11">
        <f t="shared" si="4"/>
        <v>1.069796287</v>
      </c>
      <c r="S14" s="11">
        <f t="shared" si="5"/>
        <v>2.390965347</v>
      </c>
      <c r="T14" s="11">
        <f t="shared" si="6"/>
        <v>1.304920593</v>
      </c>
      <c r="U14" s="11">
        <f t="shared" si="7"/>
        <v>0.7282808812</v>
      </c>
      <c r="V14" s="12">
        <f t="shared" si="8"/>
        <v>-0.1076560876</v>
      </c>
      <c r="W14" s="11">
        <f t="shared" si="9"/>
        <v>1.191817368</v>
      </c>
      <c r="X14" s="1">
        <f t="shared" si="10"/>
        <v>-1.613114419</v>
      </c>
      <c r="Y14" s="1" t="s">
        <v>95</v>
      </c>
    </row>
    <row r="15" ht="14.25" customHeight="1">
      <c r="A15" s="6" t="s">
        <v>94</v>
      </c>
      <c r="B15" s="14" t="s">
        <v>54</v>
      </c>
      <c r="C15" s="7">
        <v>21003.0</v>
      </c>
      <c r="D15" s="7">
        <v>1377.0</v>
      </c>
      <c r="E15" s="8">
        <v>12835.0</v>
      </c>
      <c r="F15" s="8">
        <v>267.0</v>
      </c>
      <c r="G15" s="8">
        <v>16394.0</v>
      </c>
      <c r="H15" s="8">
        <v>-359.0</v>
      </c>
      <c r="I15" s="8">
        <v>99352.0</v>
      </c>
      <c r="J15" s="8">
        <v>101612.0</v>
      </c>
      <c r="K15" s="7">
        <v>39601.0</v>
      </c>
      <c r="L15" s="7">
        <v>2165.0</v>
      </c>
      <c r="M15" s="8">
        <v>3586.0</v>
      </c>
      <c r="N15" s="8">
        <v>11542.0</v>
      </c>
      <c r="O15" s="9">
        <v>144.1300553547221</v>
      </c>
      <c r="P15" s="9">
        <f t="shared" si="2"/>
        <v>0.8781319243</v>
      </c>
      <c r="Q15" s="9">
        <f t="shared" si="3"/>
        <v>0.9992734731</v>
      </c>
      <c r="R15" s="11">
        <f t="shared" si="4"/>
        <v>1.069062366</v>
      </c>
      <c r="S15" s="11">
        <f t="shared" si="5"/>
        <v>2.089019296</v>
      </c>
      <c r="T15" s="11">
        <f t="shared" si="6"/>
        <v>0.9635410013</v>
      </c>
      <c r="U15" s="11">
        <f t="shared" si="7"/>
        <v>0.8492095824</v>
      </c>
      <c r="V15" s="12">
        <f t="shared" si="8"/>
        <v>0.01708459631</v>
      </c>
      <c r="W15" s="11">
        <f t="shared" si="9"/>
        <v>1.340580997</v>
      </c>
      <c r="X15" s="1">
        <f t="shared" si="10"/>
        <v>-1.602883821</v>
      </c>
      <c r="Y15" s="1" t="s">
        <v>95</v>
      </c>
    </row>
    <row r="16" ht="14.25" customHeight="1">
      <c r="A16" s="6" t="s">
        <v>94</v>
      </c>
      <c r="B16" s="14" t="s">
        <v>55</v>
      </c>
      <c r="C16" s="8">
        <v>23688.0</v>
      </c>
      <c r="D16" s="8">
        <v>1164.0</v>
      </c>
      <c r="E16" s="8">
        <v>14526.0</v>
      </c>
      <c r="F16" s="8">
        <v>280.0</v>
      </c>
      <c r="G16" s="8">
        <v>18546.0</v>
      </c>
      <c r="H16" s="8">
        <v>-545.0</v>
      </c>
      <c r="I16" s="8">
        <v>100835.0</v>
      </c>
      <c r="J16" s="8">
        <v>103007.0</v>
      </c>
      <c r="K16" s="8">
        <v>39318.0</v>
      </c>
      <c r="L16" s="8">
        <v>2077.0</v>
      </c>
      <c r="M16" s="8">
        <v>3256.0</v>
      </c>
      <c r="N16" s="8">
        <v>10929.0</v>
      </c>
      <c r="O16" s="9">
        <v>136.84511291156696</v>
      </c>
      <c r="P16" s="9">
        <f t="shared" si="2"/>
        <v>0.898252071</v>
      </c>
      <c r="Q16" s="9">
        <f t="shared" si="3"/>
        <v>0.9962408887</v>
      </c>
      <c r="R16" s="11">
        <f t="shared" si="4"/>
        <v>1.001581434</v>
      </c>
      <c r="S16" s="11">
        <f t="shared" si="5"/>
        <v>1.782392777</v>
      </c>
      <c r="T16" s="11">
        <f t="shared" si="6"/>
        <v>0.9004964993</v>
      </c>
      <c r="U16" s="11">
        <f t="shared" si="7"/>
        <v>0.8724674922</v>
      </c>
      <c r="V16" s="12">
        <f t="shared" si="8"/>
        <v>0.01659110546</v>
      </c>
      <c r="W16" s="11">
        <f t="shared" si="9"/>
        <v>1.469132983</v>
      </c>
      <c r="X16" s="1">
        <f t="shared" si="10"/>
        <v>-1.942343664</v>
      </c>
      <c r="Y16" s="1" t="s">
        <v>96</v>
      </c>
    </row>
    <row r="17" ht="14.25" customHeight="1">
      <c r="A17" s="6" t="s">
        <v>94</v>
      </c>
      <c r="B17" s="14" t="s">
        <v>56</v>
      </c>
      <c r="C17" s="8">
        <v>25331.0</v>
      </c>
      <c r="D17" s="8">
        <v>-658.0</v>
      </c>
      <c r="E17" s="8">
        <v>17325.0</v>
      </c>
      <c r="F17" s="8">
        <v>303.0</v>
      </c>
      <c r="G17" s="8">
        <v>19941.0</v>
      </c>
      <c r="H17" s="8">
        <v>-8706.0</v>
      </c>
      <c r="I17" s="8">
        <v>98745.0</v>
      </c>
      <c r="J17" s="8">
        <v>101020.0</v>
      </c>
      <c r="K17" s="8">
        <v>38419.0</v>
      </c>
      <c r="L17" s="8">
        <v>2180.0</v>
      </c>
      <c r="M17" s="8">
        <v>2995.0</v>
      </c>
      <c r="N17" s="8">
        <v>18181.0</v>
      </c>
      <c r="O17" s="9">
        <v>141.77889211000547</v>
      </c>
      <c r="P17" s="9">
        <f t="shared" si="2"/>
        <v>0.9893999739</v>
      </c>
      <c r="Q17" s="9">
        <f t="shared" si="3"/>
        <v>0.9908230938</v>
      </c>
      <c r="R17" s="11">
        <f t="shared" si="4"/>
        <v>1.000106459</v>
      </c>
      <c r="S17" s="11">
        <f t="shared" si="5"/>
        <v>1.472390142</v>
      </c>
      <c r="T17" s="11">
        <f t="shared" si="6"/>
        <v>0.8863083117</v>
      </c>
      <c r="U17" s="11">
        <f t="shared" si="7"/>
        <v>1.075261121</v>
      </c>
      <c r="V17" s="12">
        <f t="shared" si="8"/>
        <v>0.0796673926</v>
      </c>
      <c r="W17" s="11">
        <f t="shared" si="9"/>
        <v>2.003213479</v>
      </c>
      <c r="X17" s="1">
        <f t="shared" si="10"/>
        <v>-2.054488949</v>
      </c>
      <c r="Y17" s="1" t="s">
        <v>96</v>
      </c>
    </row>
    <row r="18" ht="14.25" customHeight="1">
      <c r="A18" s="6" t="s">
        <v>94</v>
      </c>
      <c r="B18" s="15" t="s">
        <v>57</v>
      </c>
      <c r="C18" s="8">
        <v>9685.0</v>
      </c>
      <c r="D18" s="8">
        <v>-37637.0</v>
      </c>
      <c r="E18" s="1">
        <v>429.0</v>
      </c>
      <c r="F18" s="8">
        <v>185.0</v>
      </c>
      <c r="G18" s="8">
        <v>232.0</v>
      </c>
      <c r="H18" s="8">
        <v>-1728.0</v>
      </c>
      <c r="I18" s="8">
        <v>66650.0</v>
      </c>
      <c r="J18" s="8">
        <v>88450.0</v>
      </c>
      <c r="K18" s="8">
        <v>18799.0</v>
      </c>
      <c r="L18" s="8">
        <v>2077.0</v>
      </c>
      <c r="M18" s="8">
        <v>23263.0</v>
      </c>
      <c r="N18" s="8">
        <v>13861.0</v>
      </c>
      <c r="O18" s="9">
        <v>156.0569962487611</v>
      </c>
      <c r="P18" s="9">
        <f t="shared" si="2"/>
        <v>1.041000978</v>
      </c>
      <c r="Q18" s="9">
        <f t="shared" si="3"/>
        <v>32.56202689</v>
      </c>
      <c r="R18" s="11">
        <f t="shared" si="4"/>
        <v>0.7777683152</v>
      </c>
      <c r="S18" s="11">
        <f t="shared" si="5"/>
        <v>0.5013199441</v>
      </c>
      <c r="T18" s="11">
        <f t="shared" si="6"/>
        <v>1.331294574</v>
      </c>
      <c r="U18" s="11">
        <f t="shared" si="7"/>
        <v>0.08072266198</v>
      </c>
      <c r="V18" s="12">
        <f t="shared" si="8"/>
        <v>-0.4059807801</v>
      </c>
      <c r="W18" s="11">
        <f t="shared" si="9"/>
        <v>2.909348455</v>
      </c>
      <c r="X18" s="1">
        <f t="shared" si="10"/>
        <v>11.36014045</v>
      </c>
      <c r="Y18" s="1" t="s">
        <v>95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43"/>
    <col customWidth="1" min="4" max="4" width="13.14"/>
    <col customWidth="1" min="5" max="5" width="11.57"/>
    <col customWidth="1" min="6" max="6" width="10.71"/>
    <col customWidth="1" min="7" max="7" width="19.43"/>
    <col customWidth="1" min="8" max="8" width="13.14"/>
    <col customWidth="1" min="9" max="9" width="10.86"/>
    <col customWidth="1" min="10" max="10" width="17.86"/>
    <col customWidth="1" min="11" max="11" width="11.57"/>
    <col customWidth="1" min="12" max="12" width="14.43"/>
    <col customWidth="1" min="13" max="13" width="15.57"/>
    <col customWidth="1" min="14" max="14" width="14.14"/>
    <col customWidth="1" min="15" max="26" width="8.71"/>
  </cols>
  <sheetData>
    <row r="1" ht="14.25" customHeight="1">
      <c r="A1" s="4" t="s">
        <v>97</v>
      </c>
      <c r="B1" s="3" t="s">
        <v>71</v>
      </c>
      <c r="C1" s="3" t="s">
        <v>72</v>
      </c>
      <c r="D1" s="4" t="s">
        <v>73</v>
      </c>
      <c r="E1" s="4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</row>
    <row r="2" ht="14.25" customHeight="1">
      <c r="A2" s="1">
        <v>2011.0</v>
      </c>
      <c r="B2" s="8">
        <v>1263.0</v>
      </c>
      <c r="C2" s="8">
        <v>14892.0</v>
      </c>
      <c r="D2" s="8">
        <v>5927.0</v>
      </c>
      <c r="E2" s="8">
        <v>745.0</v>
      </c>
      <c r="F2" s="8">
        <v>732.0</v>
      </c>
      <c r="G2" s="8">
        <v>-20436.0</v>
      </c>
      <c r="H2" s="8">
        <v>51418.0</v>
      </c>
      <c r="I2" s="8">
        <v>54273.0</v>
      </c>
      <c r="J2" s="7">
        <v>728.0</v>
      </c>
      <c r="K2" s="7">
        <v>2463.0</v>
      </c>
      <c r="L2" s="8">
        <v>430.0</v>
      </c>
      <c r="M2" s="8">
        <v>8025.0</v>
      </c>
      <c r="N2" s="9">
        <f>Quarterly!O2</f>
        <v>52.59699129</v>
      </c>
    </row>
    <row r="3" ht="14.25" customHeight="1">
      <c r="A3" s="1">
        <v>2012.0</v>
      </c>
      <c r="B3" s="8">
        <f>SUM(Quarterly!C3:C6)</f>
        <v>7849</v>
      </c>
      <c r="C3" s="8">
        <f>SUM(Quarterly!D3:D6)</f>
        <v>-11065</v>
      </c>
      <c r="D3" s="8">
        <f>SUM(Quarterly!E3:E6)</f>
        <v>6144</v>
      </c>
      <c r="E3" s="8">
        <f>SUM(Quarterly!F3:F6)</f>
        <v>708</v>
      </c>
      <c r="F3" s="8">
        <f>SUM(Quarterly!G3:G6)</f>
        <v>5298</v>
      </c>
      <c r="G3" s="8">
        <f>SUM(Quarterly!H3:H6)</f>
        <v>-13271</v>
      </c>
      <c r="H3" s="8">
        <v>39036.0</v>
      </c>
      <c r="I3" s="8">
        <v>41464.0</v>
      </c>
      <c r="J3" s="7">
        <v>3063.0</v>
      </c>
      <c r="K3" s="7">
        <v>2111.0</v>
      </c>
      <c r="L3" s="8">
        <v>531.0</v>
      </c>
      <c r="M3" s="8">
        <v>5043.0</v>
      </c>
      <c r="N3" s="9">
        <f>AVERAGE(Quarterly!O3:O6)</f>
        <v>82.76711782</v>
      </c>
      <c r="O3" s="11">
        <f t="shared" ref="O3:O6" si="1">N3/N2</f>
        <v>1.57360936</v>
      </c>
      <c r="P3" s="11">
        <f t="shared" ref="P3:P6" si="2">(F2/B2)/(F3/B3)</f>
        <v>0.8586380017</v>
      </c>
      <c r="Q3" s="11">
        <f t="shared" ref="Q3:Q6" si="3">((H3+K3)/I3)/((H2+K2)/I2)</f>
        <v>0.9995744847</v>
      </c>
      <c r="R3" s="11">
        <f t="shared" ref="R3:R6" si="4">B3/B2</f>
        <v>6.214568488</v>
      </c>
      <c r="S3" s="11">
        <f t="shared" ref="S3:S6" si="5">(E2/(E2+K2))/(E3/(E3+K3))</f>
        <v>0.9246635354</v>
      </c>
      <c r="T3" s="11">
        <f t="shared" ref="T3:T6" si="6">(D3/B3)/(D2/B2)</f>
        <v>0.1668035546</v>
      </c>
      <c r="U3" s="11">
        <f t="shared" ref="U3:U6" si="7">(C3-G3)/I3</f>
        <v>0.05320277831</v>
      </c>
      <c r="V3" s="11">
        <f t="shared" ref="V3:V6" si="8">((L3+M3)/I3)/((L2+M2)/I2)</f>
        <v>0.8629109598</v>
      </c>
      <c r="W3" s="1">
        <f t="shared" ref="W3:W6" si="9">-4.84+(0.92*O3)+(0.528*P3)+(0.404*Q3)+(0.892*R3)+(0.115*S3)-(0.172*T3)+(4.679*U3)-(0.327*V3)</f>
        <v>3.05271467</v>
      </c>
      <c r="X3" s="1" t="s">
        <v>95</v>
      </c>
    </row>
    <row r="4" ht="14.25" customHeight="1">
      <c r="A4" s="1">
        <v>2013.0</v>
      </c>
      <c r="B4" s="8">
        <f>SUM(Quarterly!C7:C10)</f>
        <v>24308</v>
      </c>
      <c r="C4" s="8">
        <f>SUM(Quarterly!D7:D10)</f>
        <v>41638</v>
      </c>
      <c r="D4" s="8">
        <f>SUM(Quarterly!E7:E10)</f>
        <v>17491</v>
      </c>
      <c r="E4" s="8">
        <f>SUM(Quarterly!F7:F10)</f>
        <v>587</v>
      </c>
      <c r="F4" s="8">
        <f>SUM(Quarterly!G7:G10)</f>
        <v>17652</v>
      </c>
      <c r="G4" s="8">
        <f>SUM(Quarterly!H7:H10)</f>
        <v>-13269</v>
      </c>
      <c r="H4" s="8">
        <v>84109.0</v>
      </c>
      <c r="I4" s="8">
        <v>92097.0</v>
      </c>
      <c r="J4" s="7">
        <v>22724.0</v>
      </c>
      <c r="K4" s="7">
        <v>1896.0</v>
      </c>
      <c r="L4" s="8">
        <v>355.0</v>
      </c>
      <c r="M4" s="8">
        <v>10793.0</v>
      </c>
      <c r="N4" s="9">
        <f>AVERAGE(Quarterly!O7:O10)</f>
        <v>101.355633</v>
      </c>
      <c r="O4" s="11">
        <f t="shared" si="1"/>
        <v>1.224588166</v>
      </c>
      <c r="P4" s="11">
        <f t="shared" si="2"/>
        <v>0.9295075758</v>
      </c>
      <c r="Q4" s="11">
        <f t="shared" si="3"/>
        <v>0.9410468295</v>
      </c>
      <c r="R4" s="11">
        <f t="shared" si="4"/>
        <v>3.096955026</v>
      </c>
      <c r="S4" s="11">
        <f t="shared" si="5"/>
        <v>1.062372451</v>
      </c>
      <c r="T4" s="11">
        <f t="shared" si="6"/>
        <v>0.9192391959</v>
      </c>
      <c r="U4" s="11">
        <f t="shared" si="7"/>
        <v>0.5961866293</v>
      </c>
      <c r="V4" s="11">
        <f t="shared" si="8"/>
        <v>0.9004419254</v>
      </c>
      <c r="W4" s="1">
        <f t="shared" si="9"/>
        <v>2.379244335</v>
      </c>
      <c r="X4" s="1" t="s">
        <v>95</v>
      </c>
    </row>
    <row r="5" ht="14.25" customHeight="1">
      <c r="A5" s="1">
        <v>2014.0</v>
      </c>
      <c r="B5" s="8">
        <f>SUM(Quarterly!C11:C14)</f>
        <v>59867</v>
      </c>
      <c r="C5" s="8">
        <f>SUM(Quarterly!D11:D14)</f>
        <v>-1789</v>
      </c>
      <c r="D5" s="8">
        <f>SUM(Quarterly!E11:E14)</f>
        <v>38120</v>
      </c>
      <c r="E5" s="8">
        <f>SUM(Quarterly!F11:F14)</f>
        <v>940</v>
      </c>
      <c r="F5" s="8">
        <f>SUM(Quarterly!G11:G14)</f>
        <v>46696</v>
      </c>
      <c r="G5" s="8">
        <f>SUM(Quarterly!H11:H14)</f>
        <v>-3149</v>
      </c>
      <c r="H5" s="8">
        <v>95936.0</v>
      </c>
      <c r="I5" s="8">
        <v>98118.0</v>
      </c>
      <c r="J5" s="7">
        <v>34258.0</v>
      </c>
      <c r="K5" s="7">
        <v>2087.0</v>
      </c>
      <c r="L5" s="8">
        <v>3589.0</v>
      </c>
      <c r="M5" s="8">
        <v>10566.0</v>
      </c>
      <c r="N5" s="9">
        <f>AVERAGE(Quarterly!O11:O14)</f>
        <v>152.4217378</v>
      </c>
      <c r="O5" s="11">
        <f t="shared" si="1"/>
        <v>1.503830949</v>
      </c>
      <c r="P5" s="11">
        <f t="shared" si="2"/>
        <v>0.9310060572</v>
      </c>
      <c r="Q5" s="11">
        <f t="shared" si="3"/>
        <v>1.069796287</v>
      </c>
      <c r="R5" s="11">
        <f t="shared" si="4"/>
        <v>2.462851736</v>
      </c>
      <c r="S5" s="11">
        <f t="shared" si="5"/>
        <v>0.7612826797</v>
      </c>
      <c r="T5" s="11">
        <f t="shared" si="6"/>
        <v>0.8849117956</v>
      </c>
      <c r="U5" s="11">
        <f t="shared" si="7"/>
        <v>0.01386086141</v>
      </c>
      <c r="V5" s="11">
        <f t="shared" si="8"/>
        <v>1.191817368</v>
      </c>
      <c r="W5" s="1">
        <f t="shared" si="9"/>
        <v>-0.7253695098</v>
      </c>
      <c r="X5" s="1" t="s">
        <v>95</v>
      </c>
    </row>
    <row r="6" ht="14.25" customHeight="1">
      <c r="A6" s="1">
        <v>2015.0</v>
      </c>
      <c r="B6" s="8">
        <f>SUM(Quarterly!C15:C18)</f>
        <v>79707</v>
      </c>
      <c r="C6" s="8">
        <f>SUM(Quarterly!D15:D18)</f>
        <v>-35754</v>
      </c>
      <c r="D6" s="8">
        <f>SUM(Quarterly!E15:E18)</f>
        <v>45115</v>
      </c>
      <c r="E6" s="8">
        <f>SUM(Quarterly!F15:F18)</f>
        <v>1035</v>
      </c>
      <c r="F6" s="8">
        <f>SUM(Quarterly!G15:G18)</f>
        <v>55113</v>
      </c>
      <c r="G6" s="8">
        <f>SUM(Quarterly!H15:H18)</f>
        <v>-11338</v>
      </c>
      <c r="H6" s="8">
        <v>66650.0</v>
      </c>
      <c r="I6" s="8">
        <v>88450.0</v>
      </c>
      <c r="J6" s="8">
        <v>18799.0</v>
      </c>
      <c r="K6" s="8">
        <v>2077.0</v>
      </c>
      <c r="L6" s="8">
        <v>23263.0</v>
      </c>
      <c r="M6" s="8">
        <v>13861.0</v>
      </c>
      <c r="N6" s="9">
        <f>AVERAGE(Quarterly!O15:O18)</f>
        <v>144.7027642</v>
      </c>
      <c r="O6" s="11">
        <f t="shared" si="1"/>
        <v>0.94935779</v>
      </c>
      <c r="P6" s="11">
        <f t="shared" si="2"/>
        <v>1.128066225</v>
      </c>
      <c r="Q6" s="11">
        <f t="shared" si="3"/>
        <v>0.7777683152</v>
      </c>
      <c r="R6" s="11">
        <f t="shared" si="4"/>
        <v>1.331401273</v>
      </c>
      <c r="S6" s="11">
        <f t="shared" si="5"/>
        <v>0.9337157212</v>
      </c>
      <c r="T6" s="11">
        <f t="shared" si="6"/>
        <v>0.8889126813</v>
      </c>
      <c r="U6" s="11">
        <f t="shared" si="7"/>
        <v>-0.2760429621</v>
      </c>
      <c r="V6" s="11">
        <f t="shared" si="8"/>
        <v>2.909348455</v>
      </c>
      <c r="W6" s="1">
        <f t="shared" si="9"/>
        <v>-4.15762117</v>
      </c>
      <c r="X6" s="1" t="s">
        <v>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2023-02-22T16:51:36Z</dcterms:created>
  <dc:creator>sas user</dc:creator>
</cp:coreProperties>
</file>