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ock_byui_edu/Documents/Data Science Society/spring-24-IBC/"/>
    </mc:Choice>
  </mc:AlternateContent>
  <xr:revisionPtr revIDLastSave="0" documentId="8_{BE2A1848-2D66-416F-A848-4B6CC6202DD7}" xr6:coauthVersionLast="47" xr6:coauthVersionMax="47" xr10:uidLastSave="{00000000-0000-0000-0000-000000000000}"/>
  <bookViews>
    <workbookView xWindow="-108" yWindow="-108" windowWidth="17868" windowHeight="12456" xr2:uid="{3974119E-A8A5-413C-8F90-B9B94FDB0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6" i="1" l="1"/>
  <c r="K206" i="1"/>
  <c r="P205" i="1"/>
  <c r="K205" i="1"/>
  <c r="P204" i="1"/>
  <c r="K204" i="1"/>
  <c r="P203" i="1"/>
  <c r="K203" i="1"/>
  <c r="P202" i="1"/>
  <c r="K202" i="1"/>
  <c r="P201" i="1"/>
  <c r="K201" i="1"/>
  <c r="P200" i="1"/>
  <c r="K200" i="1"/>
  <c r="P199" i="1"/>
  <c r="K199" i="1"/>
  <c r="P198" i="1"/>
  <c r="K198" i="1"/>
  <c r="P197" i="1"/>
  <c r="K197" i="1"/>
  <c r="J197" i="1"/>
  <c r="P196" i="1"/>
  <c r="K196" i="1"/>
  <c r="J196" i="1"/>
  <c r="P195" i="1"/>
  <c r="J195" i="1"/>
  <c r="K195" i="1" s="1"/>
  <c r="P194" i="1"/>
  <c r="K194" i="1"/>
  <c r="J194" i="1"/>
  <c r="P193" i="1"/>
  <c r="K193" i="1"/>
  <c r="J193" i="1"/>
  <c r="P192" i="1"/>
  <c r="K192" i="1"/>
  <c r="J192" i="1"/>
  <c r="P191" i="1"/>
  <c r="J191" i="1"/>
  <c r="K191" i="1" s="1"/>
  <c r="P190" i="1"/>
  <c r="K190" i="1"/>
  <c r="J190" i="1"/>
  <c r="P189" i="1"/>
  <c r="K189" i="1"/>
  <c r="J189" i="1"/>
  <c r="P188" i="1"/>
  <c r="K188" i="1"/>
  <c r="P187" i="1"/>
  <c r="K187" i="1"/>
  <c r="P186" i="1"/>
  <c r="K186" i="1"/>
  <c r="P185" i="1"/>
  <c r="K185" i="1"/>
  <c r="P184" i="1"/>
  <c r="K184" i="1"/>
  <c r="P183" i="1"/>
  <c r="K183" i="1"/>
  <c r="P182" i="1"/>
  <c r="K182" i="1"/>
  <c r="P181" i="1"/>
  <c r="K181" i="1"/>
  <c r="P180" i="1"/>
  <c r="K180" i="1"/>
  <c r="P179" i="1"/>
  <c r="K179" i="1"/>
  <c r="P178" i="1"/>
  <c r="K178" i="1"/>
  <c r="P177" i="1"/>
  <c r="K177" i="1"/>
  <c r="P176" i="1"/>
  <c r="K176" i="1"/>
  <c r="P175" i="1"/>
  <c r="K175" i="1"/>
  <c r="P174" i="1"/>
  <c r="K174" i="1"/>
  <c r="P173" i="1"/>
  <c r="K173" i="1"/>
  <c r="P172" i="1"/>
  <c r="K172" i="1"/>
  <c r="J172" i="1"/>
  <c r="P171" i="1"/>
  <c r="J171" i="1"/>
  <c r="K171" i="1" s="1"/>
  <c r="P170" i="1"/>
  <c r="J170" i="1"/>
  <c r="K170" i="1" s="1"/>
  <c r="P169" i="1"/>
  <c r="J169" i="1"/>
  <c r="K169" i="1" s="1"/>
  <c r="P168" i="1"/>
  <c r="K168" i="1"/>
  <c r="J168" i="1"/>
  <c r="P167" i="1"/>
  <c r="K167" i="1"/>
  <c r="J167" i="1"/>
  <c r="P166" i="1"/>
  <c r="J166" i="1"/>
  <c r="K166" i="1" s="1"/>
  <c r="P165" i="1"/>
  <c r="J165" i="1"/>
  <c r="K165" i="1" s="1"/>
  <c r="P164" i="1"/>
  <c r="K164" i="1"/>
  <c r="P163" i="1"/>
  <c r="K163" i="1"/>
  <c r="P162" i="1"/>
  <c r="K162" i="1"/>
  <c r="P161" i="1"/>
  <c r="K161" i="1"/>
  <c r="P160" i="1"/>
  <c r="K160" i="1"/>
  <c r="P159" i="1"/>
  <c r="K159" i="1"/>
  <c r="P158" i="1"/>
  <c r="K158" i="1"/>
  <c r="P157" i="1"/>
  <c r="K157" i="1"/>
  <c r="P156" i="1"/>
  <c r="K156" i="1"/>
  <c r="P155" i="1"/>
  <c r="K155" i="1"/>
  <c r="P154" i="1"/>
  <c r="K154" i="1"/>
  <c r="P153" i="1"/>
  <c r="K153" i="1"/>
  <c r="P152" i="1"/>
  <c r="K152" i="1"/>
  <c r="P151" i="1"/>
  <c r="K151" i="1"/>
  <c r="P150" i="1"/>
  <c r="K150" i="1"/>
  <c r="P149" i="1"/>
  <c r="K149" i="1"/>
  <c r="P148" i="1"/>
  <c r="K148" i="1"/>
  <c r="P147" i="1"/>
  <c r="K147" i="1"/>
  <c r="P146" i="1"/>
  <c r="K146" i="1"/>
  <c r="P145" i="1"/>
  <c r="K145" i="1"/>
  <c r="P144" i="1"/>
  <c r="K144" i="1"/>
  <c r="P143" i="1"/>
  <c r="K143" i="1"/>
  <c r="P142" i="1"/>
  <c r="K142" i="1"/>
  <c r="P141" i="1"/>
  <c r="K141" i="1"/>
  <c r="P140" i="1"/>
  <c r="K140" i="1"/>
  <c r="P139" i="1"/>
  <c r="K139" i="1"/>
  <c r="J139" i="1"/>
  <c r="P138" i="1"/>
  <c r="K138" i="1"/>
  <c r="P137" i="1"/>
  <c r="K137" i="1"/>
  <c r="P136" i="1"/>
  <c r="K136" i="1"/>
  <c r="P135" i="1"/>
  <c r="K135" i="1"/>
  <c r="J135" i="1"/>
  <c r="P134" i="1"/>
  <c r="K134" i="1"/>
  <c r="P133" i="1"/>
  <c r="K133" i="1"/>
  <c r="P132" i="1"/>
  <c r="K132" i="1"/>
  <c r="P131" i="1"/>
  <c r="K131" i="1"/>
  <c r="P130" i="1"/>
  <c r="K130" i="1"/>
  <c r="P129" i="1"/>
  <c r="K129" i="1"/>
  <c r="P128" i="1"/>
  <c r="K128" i="1"/>
  <c r="P127" i="1"/>
  <c r="K127" i="1"/>
  <c r="P126" i="1"/>
  <c r="K126" i="1"/>
  <c r="P125" i="1"/>
  <c r="K125" i="1"/>
  <c r="P124" i="1"/>
  <c r="K124" i="1"/>
  <c r="P123" i="1"/>
  <c r="K123" i="1"/>
  <c r="P122" i="1"/>
  <c r="K122" i="1"/>
  <c r="P121" i="1"/>
  <c r="K121" i="1"/>
  <c r="P120" i="1"/>
  <c r="K120" i="1"/>
  <c r="P119" i="1"/>
  <c r="K119" i="1"/>
  <c r="P118" i="1"/>
  <c r="K118" i="1"/>
  <c r="P117" i="1"/>
  <c r="K117" i="1"/>
  <c r="P116" i="1"/>
  <c r="K116" i="1"/>
  <c r="P115" i="1"/>
  <c r="K115" i="1"/>
  <c r="P114" i="1"/>
  <c r="K114" i="1"/>
  <c r="P113" i="1"/>
  <c r="K113" i="1"/>
  <c r="P112" i="1"/>
  <c r="K112" i="1"/>
  <c r="P111" i="1"/>
  <c r="K111" i="1"/>
  <c r="P110" i="1"/>
  <c r="K110" i="1"/>
  <c r="P109" i="1"/>
  <c r="K109" i="1"/>
  <c r="P108" i="1"/>
  <c r="K108" i="1"/>
  <c r="P107" i="1"/>
  <c r="K107" i="1"/>
  <c r="P106" i="1"/>
  <c r="K106" i="1"/>
  <c r="P105" i="1"/>
  <c r="K105" i="1"/>
  <c r="P104" i="1"/>
  <c r="K104" i="1"/>
  <c r="P103" i="1"/>
  <c r="K103" i="1"/>
  <c r="P102" i="1"/>
  <c r="K102" i="1"/>
  <c r="P101" i="1"/>
  <c r="K101" i="1"/>
  <c r="P100" i="1"/>
  <c r="K100" i="1"/>
  <c r="P99" i="1"/>
  <c r="K99" i="1"/>
  <c r="P98" i="1"/>
  <c r="K98" i="1"/>
  <c r="P97" i="1"/>
  <c r="K97" i="1"/>
  <c r="P96" i="1"/>
  <c r="K96" i="1"/>
  <c r="P95" i="1"/>
  <c r="K95" i="1"/>
  <c r="P94" i="1"/>
  <c r="K94" i="1"/>
  <c r="P93" i="1"/>
  <c r="K93" i="1"/>
  <c r="P92" i="1"/>
  <c r="K92" i="1"/>
  <c r="P91" i="1"/>
  <c r="K91" i="1"/>
  <c r="P90" i="1"/>
  <c r="K90" i="1"/>
  <c r="P89" i="1"/>
  <c r="K89" i="1"/>
  <c r="P88" i="1"/>
  <c r="K88" i="1"/>
  <c r="P87" i="1"/>
  <c r="K87" i="1"/>
  <c r="P86" i="1"/>
  <c r="K86" i="1"/>
  <c r="P85" i="1"/>
  <c r="K85" i="1"/>
  <c r="P84" i="1"/>
  <c r="K84" i="1"/>
  <c r="P83" i="1"/>
  <c r="K83" i="1"/>
  <c r="P82" i="1"/>
  <c r="K82" i="1"/>
  <c r="P81" i="1"/>
  <c r="K81" i="1"/>
  <c r="P80" i="1"/>
  <c r="K80" i="1"/>
  <c r="P79" i="1"/>
  <c r="K79" i="1"/>
  <c r="P78" i="1"/>
  <c r="K78" i="1"/>
  <c r="P77" i="1"/>
  <c r="K77" i="1"/>
  <c r="P76" i="1"/>
  <c r="K76" i="1"/>
  <c r="P75" i="1"/>
  <c r="K75" i="1"/>
  <c r="P74" i="1"/>
  <c r="K74" i="1"/>
  <c r="P73" i="1"/>
  <c r="K73" i="1"/>
  <c r="P72" i="1"/>
  <c r="K72" i="1"/>
  <c r="P71" i="1"/>
  <c r="K71" i="1"/>
  <c r="P70" i="1"/>
  <c r="K70" i="1"/>
  <c r="P69" i="1"/>
  <c r="K69" i="1"/>
  <c r="P68" i="1"/>
  <c r="K68" i="1"/>
  <c r="P67" i="1"/>
  <c r="K67" i="1"/>
  <c r="P66" i="1"/>
  <c r="K66" i="1"/>
  <c r="P65" i="1"/>
  <c r="K65" i="1"/>
  <c r="P64" i="1"/>
  <c r="K64" i="1"/>
  <c r="P63" i="1"/>
  <c r="K63" i="1"/>
  <c r="P62" i="1"/>
  <c r="K62" i="1"/>
  <c r="P61" i="1"/>
  <c r="K61" i="1"/>
  <c r="P60" i="1"/>
  <c r="K60" i="1"/>
  <c r="P59" i="1"/>
  <c r="K59" i="1"/>
  <c r="P58" i="1"/>
  <c r="K58" i="1"/>
  <c r="P57" i="1"/>
  <c r="K57" i="1"/>
  <c r="P56" i="1"/>
  <c r="K56" i="1"/>
  <c r="P55" i="1"/>
  <c r="K55" i="1"/>
  <c r="P54" i="1"/>
  <c r="K54" i="1"/>
  <c r="P53" i="1"/>
  <c r="K53" i="1"/>
  <c r="P52" i="1"/>
  <c r="K52" i="1"/>
  <c r="P51" i="1"/>
  <c r="K51" i="1"/>
  <c r="P50" i="1"/>
  <c r="K50" i="1"/>
  <c r="P49" i="1"/>
  <c r="K49" i="1"/>
  <c r="P48" i="1"/>
  <c r="K48" i="1"/>
  <c r="P47" i="1"/>
  <c r="K47" i="1"/>
  <c r="P46" i="1"/>
  <c r="K46" i="1"/>
  <c r="P45" i="1"/>
  <c r="K45" i="1"/>
  <c r="P44" i="1"/>
  <c r="K44" i="1"/>
  <c r="P43" i="1"/>
  <c r="K43" i="1"/>
  <c r="P42" i="1"/>
  <c r="K42" i="1"/>
  <c r="P41" i="1"/>
  <c r="K41" i="1"/>
  <c r="P40" i="1"/>
  <c r="K40" i="1"/>
  <c r="P39" i="1"/>
  <c r="K39" i="1"/>
  <c r="P38" i="1"/>
  <c r="K38" i="1"/>
  <c r="P37" i="1"/>
  <c r="K37" i="1"/>
  <c r="P36" i="1"/>
  <c r="K36" i="1"/>
  <c r="P35" i="1"/>
  <c r="K35" i="1"/>
  <c r="P34" i="1"/>
  <c r="K34" i="1"/>
  <c r="P33" i="1"/>
  <c r="K33" i="1"/>
  <c r="P32" i="1"/>
  <c r="K32" i="1"/>
  <c r="P31" i="1"/>
  <c r="K31" i="1"/>
  <c r="P30" i="1"/>
  <c r="K30" i="1"/>
  <c r="P29" i="1"/>
  <c r="K29" i="1"/>
  <c r="P28" i="1"/>
  <c r="K28" i="1"/>
  <c r="P27" i="1"/>
  <c r="K27" i="1"/>
  <c r="P26" i="1"/>
  <c r="K26" i="1"/>
  <c r="P25" i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P12" i="1"/>
  <c r="K12" i="1"/>
  <c r="P11" i="1"/>
  <c r="K11" i="1"/>
  <c r="P10" i="1"/>
  <c r="K10" i="1"/>
  <c r="P9" i="1"/>
  <c r="K9" i="1"/>
  <c r="P8" i="1"/>
  <c r="K8" i="1"/>
  <c r="P7" i="1"/>
  <c r="K7" i="1"/>
  <c r="P6" i="1"/>
  <c r="K6" i="1"/>
  <c r="P5" i="1"/>
  <c r="K5" i="1"/>
  <c r="P4" i="1"/>
  <c r="K4" i="1"/>
  <c r="P3" i="1"/>
  <c r="K3" i="1"/>
  <c r="P2" i="1"/>
  <c r="K2" i="1"/>
</calcChain>
</file>

<file path=xl/sharedStrings.xml><?xml version="1.0" encoding="utf-8"?>
<sst xmlns="http://schemas.openxmlformats.org/spreadsheetml/2006/main" count="1016" uniqueCount="414">
  <si>
    <t>Year</t>
  </si>
  <si>
    <t>Smstr</t>
  </si>
  <si>
    <t>#</t>
  </si>
  <si>
    <t>Company Name</t>
  </si>
  <si>
    <t>Primary Location</t>
  </si>
  <si>
    <t>Rent/Domain Amount 
for Primary Location</t>
  </si>
  <si>
    <t>Description</t>
  </si>
  <si>
    <t>Revenue</t>
  </si>
  <si>
    <t>COGS</t>
  </si>
  <si>
    <t>Gross Profit</t>
  </si>
  <si>
    <t>Gross Margin</t>
  </si>
  <si>
    <t>Operating Expenses</t>
  </si>
  <si>
    <t>Operating Income</t>
  </si>
  <si>
    <t>Net Income</t>
  </si>
  <si>
    <t>Ending Cash Balance</t>
  </si>
  <si>
    <t>Net Income Margin</t>
  </si>
  <si>
    <t>Winter</t>
  </si>
  <si>
    <t>A</t>
  </si>
  <si>
    <t>Teton Tacos</t>
  </si>
  <si>
    <t>Smith</t>
  </si>
  <si>
    <t>Tacos</t>
  </si>
  <si>
    <t>B</t>
  </si>
  <si>
    <t>43 North</t>
  </si>
  <si>
    <t>Library Ampitheatre</t>
  </si>
  <si>
    <t>Hot Chocolate</t>
  </si>
  <si>
    <t>C</t>
  </si>
  <si>
    <t>Royal</t>
  </si>
  <si>
    <t>MC</t>
  </si>
  <si>
    <t>Apparel</t>
  </si>
  <si>
    <t>D</t>
  </si>
  <si>
    <t>Shave and Shine</t>
  </si>
  <si>
    <t>E</t>
  </si>
  <si>
    <t>F</t>
  </si>
  <si>
    <t>Johnny's Diner</t>
  </si>
  <si>
    <t>Clark</t>
  </si>
  <si>
    <t>Burgers</t>
  </si>
  <si>
    <t>Spring</t>
  </si>
  <si>
    <t>Toasties</t>
  </si>
  <si>
    <t>Food</t>
  </si>
  <si>
    <t>G</t>
  </si>
  <si>
    <t>Fall</t>
  </si>
  <si>
    <t>Athens Grill</t>
  </si>
  <si>
    <t>Kimball</t>
  </si>
  <si>
    <t>?</t>
  </si>
  <si>
    <t>Sips</t>
  </si>
  <si>
    <t>Impressions</t>
  </si>
  <si>
    <t>Branded Apparel</t>
  </si>
  <si>
    <t>Rep T</t>
  </si>
  <si>
    <t>Date Box</t>
  </si>
  <si>
    <t>Online</t>
  </si>
  <si>
    <t>Spud Nation</t>
  </si>
  <si>
    <t>Stuffed Fries</t>
  </si>
  <si>
    <t>Chamaco</t>
  </si>
  <si>
    <t>Ricks</t>
  </si>
  <si>
    <t>Tamales</t>
  </si>
  <si>
    <t>H</t>
  </si>
  <si>
    <t>Look Good Feel Good</t>
  </si>
  <si>
    <t>Ties</t>
  </si>
  <si>
    <t>BBQ</t>
  </si>
  <si>
    <t>Photo Booth</t>
  </si>
  <si>
    <t>Burritos</t>
  </si>
  <si>
    <t>Roam</t>
  </si>
  <si>
    <t>Prepackaged food</t>
  </si>
  <si>
    <t>Viking Rolls</t>
  </si>
  <si>
    <t>Sandwiches</t>
  </si>
  <si>
    <t>Boucy balls</t>
  </si>
  <si>
    <t>I</t>
  </si>
  <si>
    <t>Candy</t>
  </si>
  <si>
    <t>Tacontento</t>
  </si>
  <si>
    <t>Splash n'Dash</t>
  </si>
  <si>
    <t>By the Stadium</t>
  </si>
  <si>
    <t>Car Wash</t>
  </si>
  <si>
    <t>Shortstop</t>
  </si>
  <si>
    <t>Homemade Pretzels</t>
  </si>
  <si>
    <t>Le Belle</t>
  </si>
  <si>
    <t>Hot Diggity</t>
  </si>
  <si>
    <t>Hot Dogs</t>
  </si>
  <si>
    <t>Fro Zone</t>
  </si>
  <si>
    <t>Cold Treats</t>
  </si>
  <si>
    <t>The Lodge</t>
  </si>
  <si>
    <t>Hand Warmers</t>
  </si>
  <si>
    <t>Bitez</t>
  </si>
  <si>
    <t>Muffins</t>
  </si>
  <si>
    <t>Mexi Rexi</t>
  </si>
  <si>
    <t>STC</t>
  </si>
  <si>
    <t>Mexican Tortas</t>
  </si>
  <si>
    <t>Heaven Scent</t>
  </si>
  <si>
    <t>Scented Items</t>
  </si>
  <si>
    <t>Grizzly Wear</t>
  </si>
  <si>
    <t>Jewelry by Anson</t>
  </si>
  <si>
    <t>Jewelry</t>
  </si>
  <si>
    <t>Panini Plus</t>
  </si>
  <si>
    <t>Paninins</t>
  </si>
  <si>
    <t>Rexburg Co.</t>
  </si>
  <si>
    <t>The Meltdown</t>
  </si>
  <si>
    <t>Grilled Cheese</t>
  </si>
  <si>
    <t>The Sock Shop</t>
  </si>
  <si>
    <t>Socks</t>
  </si>
  <si>
    <t>Nature</t>
  </si>
  <si>
    <t>Lotions</t>
  </si>
  <si>
    <t>Wing Shack</t>
  </si>
  <si>
    <t>Crossroads</t>
  </si>
  <si>
    <t>Chicken Wings</t>
  </si>
  <si>
    <t>Acai Bowl</t>
  </si>
  <si>
    <t>Benson</t>
  </si>
  <si>
    <t>Acai Bowls (blended fruit bowls)</t>
  </si>
  <si>
    <t>Backyard BBQ</t>
  </si>
  <si>
    <t>BBQ pulled pork</t>
  </si>
  <si>
    <t>Simply Soft</t>
  </si>
  <si>
    <t>Impress</t>
  </si>
  <si>
    <t>Etched Wood products</t>
  </si>
  <si>
    <t>Treeline</t>
  </si>
  <si>
    <t>Hammock</t>
  </si>
  <si>
    <t>Ohana Hut</t>
  </si>
  <si>
    <t>Rice Bowl</t>
  </si>
  <si>
    <t>Doughlicious</t>
  </si>
  <si>
    <t>Cookie Dough</t>
  </si>
  <si>
    <t>Chanchos</t>
  </si>
  <si>
    <t>ParadICE</t>
  </si>
  <si>
    <t>Shaved Ice</t>
  </si>
  <si>
    <t>StickOut</t>
  </si>
  <si>
    <t>Vinyl Stickers</t>
  </si>
  <si>
    <t>Open Box Games</t>
  </si>
  <si>
    <t>Mormon card games</t>
  </si>
  <si>
    <t>Cozy Comforts</t>
  </si>
  <si>
    <t>Blankets</t>
  </si>
  <si>
    <t>Visual Records</t>
  </si>
  <si>
    <t>Home Decor (w/sound wave art)</t>
  </si>
  <si>
    <t>Dough Mama's Kitchen</t>
  </si>
  <si>
    <t>Kolaches</t>
  </si>
  <si>
    <t>Mama's Bistro</t>
  </si>
  <si>
    <t>Panini sandwiches and soup</t>
  </si>
  <si>
    <t>Wafel Co.</t>
  </si>
  <si>
    <t>Waffels</t>
  </si>
  <si>
    <t>Hot Spot</t>
  </si>
  <si>
    <t>Winter Clothes&amp;accessories</t>
  </si>
  <si>
    <t>Shredded Chicken</t>
  </si>
  <si>
    <t>Chicken Sandwiches</t>
  </si>
  <si>
    <t>The Coop</t>
  </si>
  <si>
    <t>Fried Chicken</t>
  </si>
  <si>
    <t>Soup City</t>
  </si>
  <si>
    <t>Soups</t>
  </si>
  <si>
    <t>Patch Co.</t>
  </si>
  <si>
    <t>Customized Hats</t>
  </si>
  <si>
    <t>Date Boxes</t>
  </si>
  <si>
    <t>Sawtooth Supply Co</t>
  </si>
  <si>
    <t>Billboard Duffle Bags</t>
  </si>
  <si>
    <t>Bee's Knees</t>
  </si>
  <si>
    <t>Skin Care Products</t>
  </si>
  <si>
    <t>Serenity</t>
  </si>
  <si>
    <t>Bath bombs</t>
  </si>
  <si>
    <t>Laurel Bee</t>
  </si>
  <si>
    <t>Honu Life</t>
  </si>
  <si>
    <t>Courtyard</t>
  </si>
  <si>
    <t>Hammocks, hats</t>
  </si>
  <si>
    <t>Shaves</t>
  </si>
  <si>
    <t>Shaved ice/hot dogs</t>
  </si>
  <si>
    <t>Joey &amp; Co</t>
  </si>
  <si>
    <t>Jurassic Wraps</t>
  </si>
  <si>
    <t>Wraps</t>
  </si>
  <si>
    <t>Imperial Rice</t>
  </si>
  <si>
    <t>Rice bowls</t>
  </si>
  <si>
    <t>Fantastic Foods</t>
  </si>
  <si>
    <t>Food packaging and delivery</t>
  </si>
  <si>
    <t>Gnarly Woodworks</t>
  </si>
  <si>
    <t>Wood rings</t>
  </si>
  <si>
    <t>Silver Lining</t>
  </si>
  <si>
    <t>ROFL Games</t>
  </si>
  <si>
    <t>Custom Games</t>
  </si>
  <si>
    <t>Lit</t>
  </si>
  <si>
    <t>Candles</t>
  </si>
  <si>
    <t>Copper Kettle</t>
  </si>
  <si>
    <t>Hot Chocolate, Baked Goods</t>
  </si>
  <si>
    <t>Lunch Box</t>
  </si>
  <si>
    <t>Cyber Sliders</t>
  </si>
  <si>
    <t>Slider Sandwiches</t>
  </si>
  <si>
    <t>Viva la Bowl</t>
  </si>
  <si>
    <t>Mexican Salads</t>
  </si>
  <si>
    <t>The Dunes</t>
  </si>
  <si>
    <t>Grab and Go Sandwiches</t>
  </si>
  <si>
    <t>Casa de Kimabll</t>
  </si>
  <si>
    <t>Street Taco's / Tostadas</t>
  </si>
  <si>
    <t>Rexadilla</t>
  </si>
  <si>
    <t>Austin</t>
  </si>
  <si>
    <t>Casadillas</t>
  </si>
  <si>
    <t>Sweetums</t>
  </si>
  <si>
    <t>Smith Street Tacos</t>
  </si>
  <si>
    <t>Street Taco's</t>
  </si>
  <si>
    <t>Rep-it</t>
  </si>
  <si>
    <t>Custom Apparel</t>
  </si>
  <si>
    <t>Bigfoot Stickers</t>
  </si>
  <si>
    <t>Stickers</t>
  </si>
  <si>
    <t>VNL</t>
  </si>
  <si>
    <t>Sticker Seal</t>
  </si>
  <si>
    <t>In The Loop</t>
  </si>
  <si>
    <t>Handmade Ties</t>
  </si>
  <si>
    <t>Phil's Philly Cheese Steaks</t>
  </si>
  <si>
    <t>philly cheese steaks</t>
  </si>
  <si>
    <t>Uncle Pops</t>
  </si>
  <si>
    <t>italian sodas</t>
  </si>
  <si>
    <t>The Shack</t>
  </si>
  <si>
    <t>Hot Dogs and shakes</t>
  </si>
  <si>
    <t>Boneless Bytes</t>
  </si>
  <si>
    <t>Boneless Chicken wings and Shakes</t>
  </si>
  <si>
    <t>Outdoorish</t>
  </si>
  <si>
    <t>Hammocks and Solar Chargers</t>
  </si>
  <si>
    <t>Yellow Stitch</t>
  </si>
  <si>
    <t>Women's Scrunchies</t>
  </si>
  <si>
    <t>The Dog House</t>
  </si>
  <si>
    <t>Boujee</t>
  </si>
  <si>
    <t>Essential Oils Products</t>
  </si>
  <si>
    <t>Paninies</t>
  </si>
  <si>
    <t>Bonga Beads</t>
  </si>
  <si>
    <t>Beaded Jewelry</t>
  </si>
  <si>
    <t>The Shoppe</t>
  </si>
  <si>
    <t>Candles; Plants; Misc</t>
  </si>
  <si>
    <t>Subtle, Me</t>
  </si>
  <si>
    <t>Custom Jewelry</t>
  </si>
  <si>
    <t>Batter Up</t>
  </si>
  <si>
    <t>Waffles Bites</t>
  </si>
  <si>
    <t>Salt Fix</t>
  </si>
  <si>
    <t>Soft Pretzels</t>
  </si>
  <si>
    <t>Boom! Toasted</t>
  </si>
  <si>
    <t>Gourmet Toast</t>
  </si>
  <si>
    <t>Pop Shop</t>
  </si>
  <si>
    <t>Mixed drinks</t>
  </si>
  <si>
    <t>Burro</t>
  </si>
  <si>
    <t>Breakfast burritos</t>
  </si>
  <si>
    <t>Switchback</t>
  </si>
  <si>
    <t>Outdoor apparel</t>
  </si>
  <si>
    <t>Sweet Traditions</t>
  </si>
  <si>
    <t>Recipe jars</t>
  </si>
  <si>
    <t>Cozy's</t>
  </si>
  <si>
    <t>Hot chocolate &amp; other</t>
  </si>
  <si>
    <t>Layers</t>
  </si>
  <si>
    <t>Wood jewelry</t>
  </si>
  <si>
    <t>Sweet Life</t>
  </si>
  <si>
    <t>Confections</t>
  </si>
  <si>
    <t>Uli</t>
  </si>
  <si>
    <t>Spoon/coin rings</t>
  </si>
  <si>
    <t>Taco Town</t>
  </si>
  <si>
    <t>Street tacos</t>
  </si>
  <si>
    <t>Rexburg Roots</t>
  </si>
  <si>
    <t>Game Box</t>
  </si>
  <si>
    <t>Card Games</t>
  </si>
  <si>
    <t>Alpacka Box</t>
  </si>
  <si>
    <t>Custom Gift Boxes</t>
  </si>
  <si>
    <t>Fibra Bands</t>
  </si>
  <si>
    <t>Wrist Bands w/ Functions</t>
  </si>
  <si>
    <t>Hidden  Gems</t>
  </si>
  <si>
    <t>Rotated</t>
  </si>
  <si>
    <t>Adventure Packs (Cards with Locations)</t>
  </si>
  <si>
    <t>Golden Teton Clay</t>
  </si>
  <si>
    <t>Clay jewelry</t>
  </si>
  <si>
    <t>Groovy Mama</t>
  </si>
  <si>
    <t>Tie-dye Apparel</t>
  </si>
  <si>
    <t>Mind Full</t>
  </si>
  <si>
    <t>StLibrary Ampitheatreed Jewelry</t>
  </si>
  <si>
    <t>Gator Gains</t>
  </si>
  <si>
    <t>Gator Masks</t>
  </si>
  <si>
    <t>Ella Rain Jewelry</t>
  </si>
  <si>
    <t>Metal Jewlery</t>
  </si>
  <si>
    <t>BeanPatch</t>
  </si>
  <si>
    <t>Patch Beanies</t>
  </si>
  <si>
    <t>Rexburg Life</t>
  </si>
  <si>
    <t xml:space="preserve">Website for housing options </t>
  </si>
  <si>
    <t>Cherie Jewlery Co</t>
  </si>
  <si>
    <t>Resin Jewlery</t>
  </si>
  <si>
    <t>Nomad</t>
  </si>
  <si>
    <t>Embroidered Beanies</t>
  </si>
  <si>
    <t>Bel Arome</t>
  </si>
  <si>
    <t>Candels</t>
  </si>
  <si>
    <t>Social Survival</t>
  </si>
  <si>
    <t>Date Night Kits</t>
  </si>
  <si>
    <t>The Hunt</t>
  </si>
  <si>
    <t>Scavenger Hunts</t>
  </si>
  <si>
    <t>Paxil</t>
  </si>
  <si>
    <t>Mexican Woven Fabrics</t>
  </si>
  <si>
    <t>R Home Stickers</t>
  </si>
  <si>
    <t>EZ Breezy</t>
  </si>
  <si>
    <t xml:space="preserve">Summer Rental </t>
  </si>
  <si>
    <t>Grungy Goat</t>
  </si>
  <si>
    <t>Bleached Tees</t>
  </si>
  <si>
    <t>Sewly</t>
  </si>
  <si>
    <t>Scrunchies</t>
  </si>
  <si>
    <t>Buzzle</t>
  </si>
  <si>
    <t>Bath Bombs</t>
  </si>
  <si>
    <t>Karate Wash</t>
  </si>
  <si>
    <t>Dunes and Co</t>
  </si>
  <si>
    <t>Sand Dyed Tees</t>
  </si>
  <si>
    <t>Funky Monkey Thrift Shop</t>
  </si>
  <si>
    <t>Outside</t>
  </si>
  <si>
    <t>Selling donated clothes</t>
  </si>
  <si>
    <t>Waypoint</t>
  </si>
  <si>
    <t>Hoodies of various places</t>
  </si>
  <si>
    <t>Spirit of Wix</t>
  </si>
  <si>
    <t xml:space="preserve">FitCheck Apparel </t>
  </si>
  <si>
    <t>Tshirts with Rexburg sayings</t>
  </si>
  <si>
    <t>Remember When</t>
  </si>
  <si>
    <t>Adventure Book</t>
  </si>
  <si>
    <t>Cozy Co</t>
  </si>
  <si>
    <t>Handwarmers</t>
  </si>
  <si>
    <t>Parks n Rex</t>
  </si>
  <si>
    <t>National Parks T-shirts</t>
  </si>
  <si>
    <t>Outlandish</t>
  </si>
  <si>
    <t>Customizable Hoodies</t>
  </si>
  <si>
    <t>The Apricot Tree</t>
  </si>
  <si>
    <t>Campus</t>
  </si>
  <si>
    <t>Popcorn &amp; Pretzels</t>
  </si>
  <si>
    <t>Cheese Louise</t>
  </si>
  <si>
    <t>Mac n Cheese</t>
  </si>
  <si>
    <t>Stroop There It Is</t>
  </si>
  <si>
    <t>Stroopwafels</t>
  </si>
  <si>
    <t>Chap'd</t>
  </si>
  <si>
    <t>I-Center</t>
  </si>
  <si>
    <t>Chapstick</t>
  </si>
  <si>
    <t>208 Stitch</t>
  </si>
  <si>
    <t>Hart</t>
  </si>
  <si>
    <t>Water bottle coozie</t>
  </si>
  <si>
    <t>The Teahive</t>
  </si>
  <si>
    <t>35 (25 + 10 for tent)</t>
  </si>
  <si>
    <t>Tea and protein bytes</t>
  </si>
  <si>
    <t>Splash</t>
  </si>
  <si>
    <t>Tie dye socks</t>
  </si>
  <si>
    <t>The Myx</t>
  </si>
  <si>
    <t>Trail mix &amp; power bites</t>
  </si>
  <si>
    <t>Cardway to Heaven</t>
  </si>
  <si>
    <t>Rexburg themed card games</t>
  </si>
  <si>
    <t>Woofles</t>
  </si>
  <si>
    <t>Snow</t>
  </si>
  <si>
    <t>25/35</t>
  </si>
  <si>
    <t>Waffles</t>
  </si>
  <si>
    <t>Road Bum</t>
  </si>
  <si>
    <t xml:space="preserve">Tie-dye Shirts and Hats </t>
  </si>
  <si>
    <t>Super Freeze</t>
  </si>
  <si>
    <t>Freeze dried candy and fruit</t>
  </si>
  <si>
    <t>Churro a la Rex</t>
  </si>
  <si>
    <t>Churros</t>
  </si>
  <si>
    <t>Carnival Cravings</t>
  </si>
  <si>
    <t>Cotton Candy &amp; Carnival Games</t>
  </si>
  <si>
    <t>Mad Dawg</t>
  </si>
  <si>
    <t xml:space="preserve">Hot Dogs </t>
  </si>
  <si>
    <t>N'ice</t>
  </si>
  <si>
    <t xml:space="preserve">Shaved Ice </t>
  </si>
  <si>
    <t>Scratch</t>
  </si>
  <si>
    <t>Date cards/packs</t>
  </si>
  <si>
    <t>DaniCakes</t>
  </si>
  <si>
    <t>Danish pancakes</t>
  </si>
  <si>
    <t>Pretzel Parlor</t>
  </si>
  <si>
    <t>Covered pretzels(hard) sticks</t>
  </si>
  <si>
    <t>The Cookie Jar</t>
  </si>
  <si>
    <t>Pre-made cookie mixes</t>
  </si>
  <si>
    <t>Banded Together</t>
  </si>
  <si>
    <t>Spoon Rings/necklaces/jewelery</t>
  </si>
  <si>
    <t>FryNight</t>
  </si>
  <si>
    <t>Loaded Fries</t>
  </si>
  <si>
    <t>Twisted Pretzels</t>
  </si>
  <si>
    <t>Scrubalicious</t>
  </si>
  <si>
    <t>Homemade body and lip scrubs</t>
  </si>
  <si>
    <t>Golden Links</t>
  </si>
  <si>
    <t>Permanenant jewlery</t>
  </si>
  <si>
    <t>Unboxed</t>
  </si>
  <si>
    <t>Brownies</t>
  </si>
  <si>
    <t>Rogers</t>
  </si>
  <si>
    <t>Shave cream for sensitive skin</t>
  </si>
  <si>
    <t>Swift Blend</t>
  </si>
  <si>
    <t>Hot Chocolate (gourmet)</t>
  </si>
  <si>
    <t>After Hours</t>
  </si>
  <si>
    <t>Wings and Mocktails</t>
  </si>
  <si>
    <t>CereALLS</t>
  </si>
  <si>
    <t>Cereal balls</t>
  </si>
  <si>
    <t>MemoRays</t>
  </si>
  <si>
    <t>Laser engraving</t>
  </si>
  <si>
    <t>Wickalicous</t>
  </si>
  <si>
    <t>Food scented candles</t>
  </si>
  <si>
    <t>1793 &amp; Co</t>
  </si>
  <si>
    <t>Ampatheater</t>
  </si>
  <si>
    <t>Coin Rings</t>
  </si>
  <si>
    <t>Walk'in Tacos</t>
  </si>
  <si>
    <t>Night MC</t>
  </si>
  <si>
    <t>Tacos in chip bags</t>
  </si>
  <si>
    <t>The Chap Shack</t>
  </si>
  <si>
    <t>chapstick, lip oils</t>
  </si>
  <si>
    <t>Dashing Dough</t>
  </si>
  <si>
    <t>Donuts and frozen drinks</t>
  </si>
  <si>
    <t>Bussin' Butter</t>
  </si>
  <si>
    <t>skin lotions with shea butter</t>
  </si>
  <si>
    <t>New Life</t>
  </si>
  <si>
    <t>bleached shirts and terariums</t>
  </si>
  <si>
    <t>Brims</t>
  </si>
  <si>
    <t>Hats and pathces</t>
  </si>
  <si>
    <t>Dippers</t>
  </si>
  <si>
    <t>Sandwich sticks</t>
  </si>
  <si>
    <t>Easy Peasy</t>
  </si>
  <si>
    <t>Ricks/Hinkley/Outside</t>
  </si>
  <si>
    <t>Lemonade and Cookies</t>
  </si>
  <si>
    <t>CheFigo</t>
  </si>
  <si>
    <t>Itlian Charm Braclets</t>
  </si>
  <si>
    <t>Homeslice</t>
  </si>
  <si>
    <t>Homemade fun bread</t>
  </si>
  <si>
    <t>Tia Tortilla</t>
  </si>
  <si>
    <t>Authentic Tacos</t>
  </si>
  <si>
    <t>Your Signature Jewlery</t>
  </si>
  <si>
    <t>Custom Engraved Necklaces and other items</t>
  </si>
  <si>
    <t>Off-Shore</t>
  </si>
  <si>
    <t>Seaglass jewlery and hoodies</t>
  </si>
  <si>
    <t>On-A-Stick</t>
  </si>
  <si>
    <t>Deserts on a stick</t>
  </si>
  <si>
    <t>Mac Dad</t>
  </si>
  <si>
    <t>Mac and Cheese</t>
  </si>
  <si>
    <t>Frozone</t>
  </si>
  <si>
    <t>Frozen yogurt and and shakes</t>
  </si>
  <si>
    <t>Sunday Blues</t>
  </si>
  <si>
    <t>Solar printed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</si>
</sst>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_([$$-409]* #,##0_);_([$$-409]* \(#,##0\);_([$$-409]* &quot;-&quot;??_);_(@_)"/>
    <numFmt numFmtId="166" formatCode="_(&quot;$&quot;* #,##0_);_(&quot;$&quot;* \(#,##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b/>
      <sz val="11"/>
      <color rgb="FF00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8C8C8"/>
        <bgColor rgb="FFC8C8C8"/>
      </patternFill>
    </fill>
    <fill>
      <patternFill patternType="solid">
        <fgColor rgb="FFFFFF99"/>
        <bgColor rgb="FFFFFF99"/>
      </patternFill>
    </fill>
    <fill>
      <patternFill patternType="solid">
        <fgColor rgb="FFF9CB9C"/>
        <bgColor rgb="FFF9CB9C"/>
      </patternFill>
    </fill>
    <fill>
      <patternFill patternType="solid">
        <fgColor rgb="FFC5E0B3"/>
        <bgColor rgb="FFC5E0B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C8D0D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0CECE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A9D08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BFF0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0B4E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15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9" fontId="3" fillId="3" borderId="2" xfId="2" applyFont="1" applyFill="1" applyBorder="1" applyAlignment="1">
      <alignment horizontal="left" vertical="center" wrapText="1" indent="2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9" fontId="3" fillId="4" borderId="3" xfId="2" applyFont="1" applyFill="1" applyBorder="1" applyAlignment="1">
      <alignment horizontal="left" indent="2"/>
    </xf>
    <xf numFmtId="9" fontId="4" fillId="0" borderId="0" xfId="2" applyFont="1"/>
    <xf numFmtId="0" fontId="3" fillId="4" borderId="4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9" fontId="3" fillId="4" borderId="4" xfId="2" applyFont="1" applyFill="1" applyBorder="1" applyAlignment="1">
      <alignment horizontal="left" indent="2"/>
    </xf>
    <xf numFmtId="0" fontId="3" fillId="5" borderId="4" xfId="0" applyFont="1" applyFill="1" applyBorder="1" applyAlignment="1">
      <alignment horizontal="center"/>
    </xf>
    <xf numFmtId="9" fontId="3" fillId="5" borderId="4" xfId="2" applyFont="1" applyFill="1" applyBorder="1" applyAlignment="1">
      <alignment horizontal="left" indent="2"/>
    </xf>
    <xf numFmtId="164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9" fontId="3" fillId="6" borderId="4" xfId="2" applyFont="1" applyFill="1" applyBorder="1" applyAlignment="1">
      <alignment horizontal="left" indent="2"/>
    </xf>
    <xf numFmtId="0" fontId="3" fillId="7" borderId="4" xfId="0" applyFont="1" applyFill="1" applyBorder="1" applyAlignment="1">
      <alignment horizontal="center"/>
    </xf>
    <xf numFmtId="164" fontId="3" fillId="7" borderId="4" xfId="0" applyNumberFormat="1" applyFont="1" applyFill="1" applyBorder="1" applyAlignment="1">
      <alignment horizontal="center"/>
    </xf>
    <xf numFmtId="9" fontId="3" fillId="7" borderId="4" xfId="2" applyFont="1" applyFill="1" applyBorder="1" applyAlignment="1">
      <alignment horizontal="left" indent="2"/>
    </xf>
    <xf numFmtId="164" fontId="4" fillId="6" borderId="4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9" fontId="3" fillId="8" borderId="4" xfId="2" applyFont="1" applyFill="1" applyBorder="1" applyAlignment="1">
      <alignment horizontal="left" indent="2"/>
    </xf>
    <xf numFmtId="0" fontId="3" fillId="9" borderId="4" xfId="0" applyFont="1" applyFill="1" applyBorder="1" applyAlignment="1">
      <alignment horizontal="center"/>
    </xf>
    <xf numFmtId="164" fontId="3" fillId="9" borderId="4" xfId="0" applyNumberFormat="1" applyFont="1" applyFill="1" applyBorder="1" applyAlignment="1">
      <alignment horizontal="center"/>
    </xf>
    <xf numFmtId="9" fontId="3" fillId="9" borderId="4" xfId="2" applyFont="1" applyFill="1" applyBorder="1" applyAlignment="1">
      <alignment horizontal="left" indent="2"/>
    </xf>
    <xf numFmtId="0" fontId="4" fillId="9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164" fontId="3" fillId="10" borderId="4" xfId="0" applyNumberFormat="1" applyFont="1" applyFill="1" applyBorder="1" applyAlignment="1">
      <alignment horizontal="center"/>
    </xf>
    <xf numFmtId="9" fontId="3" fillId="10" borderId="4" xfId="2" applyFont="1" applyFill="1" applyBorder="1" applyAlignment="1">
      <alignment horizontal="left" indent="2"/>
    </xf>
    <xf numFmtId="0" fontId="3" fillId="11" borderId="4" xfId="0" applyFont="1" applyFill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3" fillId="11" borderId="4" xfId="0" applyFont="1" applyFill="1" applyBorder="1"/>
    <xf numFmtId="164" fontId="3" fillId="11" borderId="4" xfId="0" applyNumberFormat="1" applyFont="1" applyFill="1" applyBorder="1" applyAlignment="1">
      <alignment horizontal="center"/>
    </xf>
    <xf numFmtId="9" fontId="3" fillId="11" borderId="4" xfId="2" applyFont="1" applyFill="1" applyBorder="1" applyAlignment="1">
      <alignment horizontal="left" indent="2"/>
    </xf>
    <xf numFmtId="0" fontId="3" fillId="12" borderId="4" xfId="0" applyFont="1" applyFill="1" applyBorder="1" applyAlignment="1">
      <alignment horizontal="right"/>
    </xf>
    <xf numFmtId="0" fontId="3" fillId="12" borderId="4" xfId="0" applyFont="1" applyFill="1" applyBorder="1"/>
    <xf numFmtId="0" fontId="3" fillId="12" borderId="4" xfId="0" applyFont="1" applyFill="1" applyBorder="1" applyAlignment="1">
      <alignment horizontal="center"/>
    </xf>
    <xf numFmtId="164" fontId="3" fillId="12" borderId="4" xfId="0" applyNumberFormat="1" applyFont="1" applyFill="1" applyBorder="1" applyAlignment="1">
      <alignment horizontal="center"/>
    </xf>
    <xf numFmtId="164" fontId="3" fillId="12" borderId="4" xfId="0" applyNumberFormat="1" applyFont="1" applyFill="1" applyBorder="1" applyAlignment="1">
      <alignment horizontal="right"/>
    </xf>
    <xf numFmtId="9" fontId="3" fillId="12" borderId="4" xfId="2" applyFont="1" applyFill="1" applyBorder="1" applyAlignment="1">
      <alignment horizontal="left" indent="2"/>
    </xf>
    <xf numFmtId="164" fontId="4" fillId="12" borderId="4" xfId="0" applyNumberFormat="1" applyFont="1" applyFill="1" applyBorder="1" applyAlignment="1">
      <alignment horizontal="right"/>
    </xf>
    <xf numFmtId="0" fontId="3" fillId="13" borderId="4" xfId="0" applyFont="1" applyFill="1" applyBorder="1" applyAlignment="1">
      <alignment horizontal="right"/>
    </xf>
    <xf numFmtId="0" fontId="3" fillId="13" borderId="4" xfId="0" applyFont="1" applyFill="1" applyBorder="1"/>
    <xf numFmtId="164" fontId="3" fillId="13" borderId="4" xfId="0" applyNumberFormat="1" applyFont="1" applyFill="1" applyBorder="1" applyAlignment="1">
      <alignment horizontal="center"/>
    </xf>
    <xf numFmtId="164" fontId="3" fillId="13" borderId="4" xfId="0" applyNumberFormat="1" applyFont="1" applyFill="1" applyBorder="1" applyAlignment="1">
      <alignment horizontal="right"/>
    </xf>
    <xf numFmtId="9" fontId="3" fillId="13" borderId="4" xfId="2" applyFont="1" applyFill="1" applyBorder="1" applyAlignment="1">
      <alignment horizontal="left" indent="2"/>
    </xf>
    <xf numFmtId="0" fontId="3" fillId="14" borderId="4" xfId="0" applyFont="1" applyFill="1" applyBorder="1" applyAlignment="1">
      <alignment horizontal="right"/>
    </xf>
    <xf numFmtId="0" fontId="3" fillId="14" borderId="4" xfId="0" applyFont="1" applyFill="1" applyBorder="1"/>
    <xf numFmtId="164" fontId="3" fillId="14" borderId="4" xfId="0" applyNumberFormat="1" applyFont="1" applyFill="1" applyBorder="1" applyAlignment="1">
      <alignment horizontal="center"/>
    </xf>
    <xf numFmtId="164" fontId="3" fillId="14" borderId="4" xfId="0" applyNumberFormat="1" applyFont="1" applyFill="1" applyBorder="1" applyAlignment="1">
      <alignment horizontal="right"/>
    </xf>
    <xf numFmtId="9" fontId="3" fillId="14" borderId="4" xfId="2" applyFont="1" applyFill="1" applyBorder="1" applyAlignment="1">
      <alignment horizontal="left" indent="2"/>
    </xf>
    <xf numFmtId="164" fontId="4" fillId="14" borderId="4" xfId="0" applyNumberFormat="1" applyFont="1" applyFill="1" applyBorder="1" applyAlignment="1">
      <alignment horizontal="right"/>
    </xf>
    <xf numFmtId="0" fontId="3" fillId="15" borderId="4" xfId="0" applyFont="1" applyFill="1" applyBorder="1" applyAlignment="1">
      <alignment horizontal="right"/>
    </xf>
    <xf numFmtId="0" fontId="3" fillId="15" borderId="4" xfId="0" applyFont="1" applyFill="1" applyBorder="1"/>
    <xf numFmtId="164" fontId="3" fillId="15" borderId="4" xfId="0" applyNumberFormat="1" applyFont="1" applyFill="1" applyBorder="1" applyAlignment="1">
      <alignment horizontal="center"/>
    </xf>
    <xf numFmtId="164" fontId="4" fillId="15" borderId="4" xfId="0" applyNumberFormat="1" applyFont="1" applyFill="1" applyBorder="1" applyAlignment="1">
      <alignment horizontal="right"/>
    </xf>
    <xf numFmtId="164" fontId="3" fillId="15" borderId="4" xfId="0" applyNumberFormat="1" applyFont="1" applyFill="1" applyBorder="1" applyAlignment="1">
      <alignment horizontal="right"/>
    </xf>
    <xf numFmtId="9" fontId="3" fillId="15" borderId="4" xfId="2" applyFont="1" applyFill="1" applyBorder="1" applyAlignment="1">
      <alignment horizontal="left" indent="2"/>
    </xf>
    <xf numFmtId="0" fontId="3" fillId="16" borderId="4" xfId="0" applyFont="1" applyFill="1" applyBorder="1" applyAlignment="1">
      <alignment horizontal="right"/>
    </xf>
    <xf numFmtId="0" fontId="3" fillId="16" borderId="4" xfId="0" applyFont="1" applyFill="1" applyBorder="1"/>
    <xf numFmtId="164" fontId="3" fillId="16" borderId="4" xfId="0" applyNumberFormat="1" applyFont="1" applyFill="1" applyBorder="1" applyAlignment="1">
      <alignment horizontal="right"/>
    </xf>
    <xf numFmtId="9" fontId="3" fillId="16" borderId="4" xfId="2" applyFont="1" applyFill="1" applyBorder="1" applyAlignment="1">
      <alignment horizontal="left" indent="2"/>
    </xf>
    <xf numFmtId="164" fontId="4" fillId="16" borderId="4" xfId="0" applyNumberFormat="1" applyFont="1" applyFill="1" applyBorder="1" applyAlignment="1">
      <alignment horizontal="right"/>
    </xf>
    <xf numFmtId="0" fontId="3" fillId="17" borderId="4" xfId="0" applyFont="1" applyFill="1" applyBorder="1" applyAlignment="1">
      <alignment horizontal="right"/>
    </xf>
    <xf numFmtId="0" fontId="3" fillId="17" borderId="4" xfId="0" applyFont="1" applyFill="1" applyBorder="1"/>
    <xf numFmtId="164" fontId="3" fillId="17" borderId="4" xfId="0" applyNumberFormat="1" applyFont="1" applyFill="1" applyBorder="1"/>
    <xf numFmtId="9" fontId="3" fillId="17" borderId="4" xfId="2" applyFont="1" applyFill="1" applyBorder="1" applyAlignment="1">
      <alignment horizontal="left" indent="2"/>
    </xf>
    <xf numFmtId="0" fontId="3" fillId="18" borderId="4" xfId="0" applyFont="1" applyFill="1" applyBorder="1" applyAlignment="1">
      <alignment horizontal="right"/>
    </xf>
    <xf numFmtId="0" fontId="3" fillId="18" borderId="4" xfId="0" applyFont="1" applyFill="1" applyBorder="1"/>
    <xf numFmtId="164" fontId="3" fillId="18" borderId="4" xfId="0" applyNumberFormat="1" applyFont="1" applyFill="1" applyBorder="1"/>
    <xf numFmtId="9" fontId="3" fillId="18" borderId="4" xfId="2" applyFont="1" applyFill="1" applyBorder="1" applyAlignment="1">
      <alignment horizontal="left" indent="2"/>
    </xf>
    <xf numFmtId="0" fontId="3" fillId="19" borderId="4" xfId="0" applyFont="1" applyFill="1" applyBorder="1" applyAlignment="1">
      <alignment horizontal="right"/>
    </xf>
    <xf numFmtId="0" fontId="3" fillId="19" borderId="4" xfId="0" applyFont="1" applyFill="1" applyBorder="1"/>
    <xf numFmtId="164" fontId="3" fillId="19" borderId="4" xfId="0" applyNumberFormat="1" applyFont="1" applyFill="1" applyBorder="1"/>
    <xf numFmtId="9" fontId="3" fillId="19" borderId="4" xfId="2" applyFont="1" applyFill="1" applyBorder="1" applyAlignment="1">
      <alignment horizontal="left" indent="2"/>
    </xf>
    <xf numFmtId="0" fontId="3" fillId="20" borderId="4" xfId="0" applyFont="1" applyFill="1" applyBorder="1" applyAlignment="1">
      <alignment horizontal="right"/>
    </xf>
    <xf numFmtId="0" fontId="3" fillId="20" borderId="4" xfId="0" applyFont="1" applyFill="1" applyBorder="1"/>
    <xf numFmtId="164" fontId="3" fillId="20" borderId="4" xfId="0" applyNumberFormat="1" applyFont="1" applyFill="1" applyBorder="1"/>
    <xf numFmtId="9" fontId="3" fillId="20" borderId="4" xfId="2" applyFont="1" applyFill="1" applyBorder="1" applyAlignment="1">
      <alignment horizontal="left" indent="2"/>
    </xf>
    <xf numFmtId="0" fontId="3" fillId="21" borderId="4" xfId="0" applyFont="1" applyFill="1" applyBorder="1" applyAlignment="1">
      <alignment horizontal="right"/>
    </xf>
    <xf numFmtId="0" fontId="3" fillId="21" borderId="4" xfId="0" applyFont="1" applyFill="1" applyBorder="1"/>
    <xf numFmtId="164" fontId="3" fillId="21" borderId="4" xfId="0" applyNumberFormat="1" applyFont="1" applyFill="1" applyBorder="1"/>
    <xf numFmtId="9" fontId="3" fillId="21" borderId="4" xfId="2" applyFont="1" applyFill="1" applyBorder="1" applyAlignment="1">
      <alignment horizontal="left" indent="2"/>
    </xf>
    <xf numFmtId="0" fontId="3" fillId="22" borderId="5" xfId="0" applyFont="1" applyFill="1" applyBorder="1" applyAlignment="1">
      <alignment horizontal="center"/>
    </xf>
    <xf numFmtId="164" fontId="3" fillId="22" borderId="5" xfId="0" applyNumberFormat="1" applyFont="1" applyFill="1" applyBorder="1" applyAlignment="1">
      <alignment horizontal="center"/>
    </xf>
    <xf numFmtId="165" fontId="3" fillId="22" borderId="5" xfId="0" applyNumberFormat="1" applyFont="1" applyFill="1" applyBorder="1" applyAlignment="1">
      <alignment horizontal="center"/>
    </xf>
    <xf numFmtId="9" fontId="3" fillId="22" borderId="5" xfId="2" applyFont="1" applyFill="1" applyBorder="1" applyAlignment="1">
      <alignment horizontal="left" indent="2"/>
    </xf>
    <xf numFmtId="0" fontId="3" fillId="22" borderId="5" xfId="0" applyFont="1" applyFill="1" applyBorder="1" applyAlignment="1">
      <alignment horizontal="left"/>
    </xf>
    <xf numFmtId="0" fontId="3" fillId="23" borderId="5" xfId="0" applyFont="1" applyFill="1" applyBorder="1" applyAlignment="1">
      <alignment horizontal="center"/>
    </xf>
    <xf numFmtId="0" fontId="3" fillId="23" borderId="6" xfId="0" applyFont="1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164" fontId="3" fillId="23" borderId="4" xfId="0" applyNumberFormat="1" applyFont="1" applyFill="1" applyBorder="1" applyAlignment="1">
      <alignment horizontal="center"/>
    </xf>
    <xf numFmtId="0" fontId="3" fillId="23" borderId="7" xfId="0" applyFont="1" applyFill="1" applyBorder="1"/>
    <xf numFmtId="166" fontId="3" fillId="23" borderId="7" xfId="0" applyNumberFormat="1" applyFont="1" applyFill="1" applyBorder="1"/>
    <xf numFmtId="166" fontId="3" fillId="23" borderId="4" xfId="0" applyNumberFormat="1" applyFont="1" applyFill="1" applyBorder="1"/>
    <xf numFmtId="166" fontId="5" fillId="23" borderId="8" xfId="1" applyNumberFormat="1" applyFont="1" applyFill="1" applyBorder="1" applyProtection="1"/>
    <xf numFmtId="9" fontId="5" fillId="23" borderId="0" xfId="2" applyFont="1" applyFill="1" applyBorder="1" applyAlignment="1" applyProtection="1">
      <alignment horizontal="left" indent="2"/>
    </xf>
    <xf numFmtId="9" fontId="3" fillId="23" borderId="4" xfId="2" applyFont="1" applyFill="1" applyBorder="1" applyAlignment="1">
      <alignment horizontal="left" indent="2"/>
    </xf>
    <xf numFmtId="0" fontId="3" fillId="24" borderId="5" xfId="0" applyFont="1" applyFill="1" applyBorder="1" applyAlignment="1">
      <alignment horizontal="center"/>
    </xf>
    <xf numFmtId="0" fontId="3" fillId="24" borderId="6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164" fontId="3" fillId="24" borderId="4" xfId="0" applyNumberFormat="1" applyFont="1" applyFill="1" applyBorder="1" applyAlignment="1">
      <alignment horizontal="center"/>
    </xf>
    <xf numFmtId="0" fontId="3" fillId="24" borderId="7" xfId="0" applyFont="1" applyFill="1" applyBorder="1"/>
    <xf numFmtId="166" fontId="3" fillId="24" borderId="7" xfId="0" applyNumberFormat="1" applyFont="1" applyFill="1" applyBorder="1"/>
    <xf numFmtId="166" fontId="3" fillId="24" borderId="4" xfId="0" applyNumberFormat="1" applyFont="1" applyFill="1" applyBorder="1"/>
    <xf numFmtId="166" fontId="5" fillId="24" borderId="8" xfId="1" applyNumberFormat="1" applyFont="1" applyFill="1" applyBorder="1"/>
    <xf numFmtId="9" fontId="5" fillId="24" borderId="0" xfId="2" applyFont="1" applyFill="1" applyBorder="1" applyAlignment="1">
      <alignment horizontal="left" indent="2"/>
    </xf>
    <xf numFmtId="9" fontId="3" fillId="24" borderId="4" xfId="2" applyFont="1" applyFill="1" applyBorder="1" applyAlignment="1">
      <alignment horizontal="left" indent="2"/>
    </xf>
    <xf numFmtId="0" fontId="3" fillId="24" borderId="9" xfId="0" applyFont="1" applyFill="1" applyBorder="1" applyAlignment="1">
      <alignment horizontal="center"/>
    </xf>
    <xf numFmtId="0" fontId="3" fillId="24" borderId="10" xfId="0" applyFon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164" fontId="3" fillId="24" borderId="11" xfId="0" applyNumberFormat="1" applyFont="1" applyFill="1" applyBorder="1" applyAlignment="1">
      <alignment horizontal="center"/>
    </xf>
    <xf numFmtId="0" fontId="3" fillId="24" borderId="12" xfId="0" applyFont="1" applyFill="1" applyBorder="1"/>
    <xf numFmtId="166" fontId="3" fillId="24" borderId="12" xfId="0" applyNumberFormat="1" applyFont="1" applyFill="1" applyBorder="1"/>
    <xf numFmtId="166" fontId="3" fillId="24" borderId="11" xfId="0" applyNumberFormat="1" applyFont="1" applyFill="1" applyBorder="1"/>
    <xf numFmtId="9" fontId="3" fillId="24" borderId="11" xfId="2" applyFont="1" applyFill="1" applyBorder="1" applyAlignment="1">
      <alignment horizontal="left" indent="2"/>
    </xf>
    <xf numFmtId="0" fontId="3" fillId="25" borderId="5" xfId="0" applyFont="1" applyFill="1" applyBorder="1" applyAlignment="1">
      <alignment horizontal="center"/>
    </xf>
    <xf numFmtId="0" fontId="3" fillId="25" borderId="6" xfId="0" applyFont="1" applyFill="1" applyBorder="1" applyAlignment="1">
      <alignment horizontal="center"/>
    </xf>
    <xf numFmtId="0" fontId="3" fillId="25" borderId="4" xfId="0" applyFont="1" applyFill="1" applyBorder="1" applyAlignment="1">
      <alignment horizontal="center"/>
    </xf>
    <xf numFmtId="164" fontId="3" fillId="25" borderId="4" xfId="0" applyNumberFormat="1" applyFont="1" applyFill="1" applyBorder="1" applyAlignment="1">
      <alignment horizontal="center"/>
    </xf>
    <xf numFmtId="0" fontId="3" fillId="25" borderId="7" xfId="0" applyFont="1" applyFill="1" applyBorder="1"/>
    <xf numFmtId="166" fontId="3" fillId="25" borderId="7" xfId="0" applyNumberFormat="1" applyFont="1" applyFill="1" applyBorder="1"/>
    <xf numFmtId="166" fontId="3" fillId="25" borderId="4" xfId="0" applyNumberFormat="1" applyFont="1" applyFill="1" applyBorder="1"/>
    <xf numFmtId="166" fontId="5" fillId="25" borderId="8" xfId="1" applyNumberFormat="1" applyFont="1" applyFill="1" applyBorder="1"/>
    <xf numFmtId="9" fontId="5" fillId="25" borderId="0" xfId="2" applyFont="1" applyFill="1" applyBorder="1" applyAlignment="1">
      <alignment horizontal="left" indent="2"/>
    </xf>
    <xf numFmtId="0" fontId="3" fillId="25" borderId="9" xfId="0" applyFont="1" applyFill="1" applyBorder="1" applyAlignment="1">
      <alignment horizontal="center"/>
    </xf>
    <xf numFmtId="0" fontId="3" fillId="25" borderId="10" xfId="0" applyFont="1" applyFill="1" applyBorder="1" applyAlignment="1">
      <alignment horizontal="center"/>
    </xf>
    <xf numFmtId="0" fontId="3" fillId="25" borderId="11" xfId="0" applyFont="1" applyFill="1" applyBorder="1" applyAlignment="1">
      <alignment horizontal="center"/>
    </xf>
    <xf numFmtId="164" fontId="3" fillId="25" borderId="11" xfId="0" applyNumberFormat="1" applyFont="1" applyFill="1" applyBorder="1" applyAlignment="1">
      <alignment horizontal="center"/>
    </xf>
    <xf numFmtId="0" fontId="3" fillId="25" borderId="12" xfId="0" applyFont="1" applyFill="1" applyBorder="1"/>
    <xf numFmtId="166" fontId="3" fillId="25" borderId="12" xfId="0" applyNumberFormat="1" applyFont="1" applyFill="1" applyBorder="1"/>
    <xf numFmtId="166" fontId="3" fillId="25" borderId="11" xfId="0" applyNumberFormat="1" applyFont="1" applyFill="1" applyBorder="1"/>
    <xf numFmtId="0" fontId="3" fillId="26" borderId="5" xfId="0" applyFont="1" applyFill="1" applyBorder="1" applyAlignment="1">
      <alignment horizontal="center"/>
    </xf>
    <xf numFmtId="0" fontId="3" fillId="26" borderId="6" xfId="0" applyFont="1" applyFill="1" applyBorder="1" applyAlignment="1">
      <alignment horizontal="center"/>
    </xf>
    <xf numFmtId="0" fontId="3" fillId="26" borderId="4" xfId="0" applyFont="1" applyFill="1" applyBorder="1" applyAlignment="1">
      <alignment horizontal="center"/>
    </xf>
    <xf numFmtId="164" fontId="3" fillId="26" borderId="4" xfId="0" applyNumberFormat="1" applyFont="1" applyFill="1" applyBorder="1" applyAlignment="1">
      <alignment horizontal="center"/>
    </xf>
    <xf numFmtId="0" fontId="3" fillId="26" borderId="7" xfId="0" applyFont="1" applyFill="1" applyBorder="1"/>
    <xf numFmtId="166" fontId="3" fillId="26" borderId="7" xfId="0" applyNumberFormat="1" applyFont="1" applyFill="1" applyBorder="1"/>
    <xf numFmtId="166" fontId="3" fillId="26" borderId="4" xfId="0" applyNumberFormat="1" applyFont="1" applyFill="1" applyBorder="1"/>
    <xf numFmtId="166" fontId="5" fillId="26" borderId="8" xfId="1" applyNumberFormat="1" applyFont="1" applyFill="1" applyBorder="1"/>
    <xf numFmtId="9" fontId="5" fillId="26" borderId="0" xfId="2" applyFont="1" applyFill="1" applyBorder="1" applyAlignment="1">
      <alignment horizontal="left" indent="2"/>
    </xf>
    <xf numFmtId="0" fontId="3" fillId="26" borderId="9" xfId="0" applyFont="1" applyFill="1" applyBorder="1" applyAlignment="1">
      <alignment horizontal="center"/>
    </xf>
    <xf numFmtId="0" fontId="3" fillId="26" borderId="10" xfId="0" applyFont="1" applyFill="1" applyBorder="1" applyAlignment="1">
      <alignment horizontal="center"/>
    </xf>
    <xf numFmtId="0" fontId="3" fillId="26" borderId="11" xfId="0" applyFont="1" applyFill="1" applyBorder="1" applyAlignment="1">
      <alignment horizontal="center"/>
    </xf>
    <xf numFmtId="164" fontId="3" fillId="26" borderId="11" xfId="0" applyNumberFormat="1" applyFont="1" applyFill="1" applyBorder="1" applyAlignment="1">
      <alignment horizontal="center"/>
    </xf>
    <xf numFmtId="0" fontId="3" fillId="26" borderId="12" xfId="0" applyFont="1" applyFill="1" applyBorder="1"/>
    <xf numFmtId="166" fontId="3" fillId="26" borderId="12" xfId="0" applyNumberFormat="1" applyFont="1" applyFill="1" applyBorder="1"/>
    <xf numFmtId="166" fontId="3" fillId="26" borderId="11" xfId="0" applyNumberFormat="1" applyFont="1" applyFill="1" applyBorder="1"/>
    <xf numFmtId="0" fontId="2" fillId="2" borderId="13" xfId="3" applyBorder="1" applyAlignment="1">
      <alignment horizontal="center" vertical="center"/>
    </xf>
    <xf numFmtId="0" fontId="2" fillId="2" borderId="14" xfId="3" applyBorder="1" applyAlignment="1">
      <alignment horizontal="center" vertical="center"/>
    </xf>
    <xf numFmtId="164" fontId="2" fillId="2" borderId="14" xfId="3" applyNumberFormat="1" applyBorder="1" applyAlignment="1">
      <alignment horizontal="center" vertical="center"/>
    </xf>
    <xf numFmtId="0" fontId="2" fillId="2" borderId="14" xfId="3" applyBorder="1"/>
    <xf numFmtId="166" fontId="2" fillId="2" borderId="14" xfId="3" applyNumberFormat="1" applyBorder="1"/>
    <xf numFmtId="166" fontId="6" fillId="2" borderId="14" xfId="3" applyNumberFormat="1" applyFont="1" applyBorder="1"/>
    <xf numFmtId="9" fontId="6" fillId="2" borderId="14" xfId="2" applyFont="1" applyFill="1" applyBorder="1" applyAlignment="1">
      <alignment horizontal="left" indent="2"/>
    </xf>
    <xf numFmtId="166" fontId="2" fillId="2" borderId="15" xfId="3" applyNumberFormat="1" applyBorder="1"/>
    <xf numFmtId="0" fontId="2" fillId="2" borderId="16" xfId="3" applyBorder="1" applyAlignment="1">
      <alignment horizontal="center" vertical="center"/>
    </xf>
    <xf numFmtId="0" fontId="2" fillId="2" borderId="1" xfId="3" applyAlignment="1">
      <alignment horizontal="center" vertical="center"/>
    </xf>
    <xf numFmtId="164" fontId="2" fillId="2" borderId="1" xfId="3" applyNumberFormat="1" applyAlignment="1">
      <alignment horizontal="center" vertical="center"/>
    </xf>
    <xf numFmtId="0" fontId="2" fillId="2" borderId="1" xfId="3"/>
    <xf numFmtId="166" fontId="2" fillId="2" borderId="1" xfId="3" applyNumberFormat="1"/>
    <xf numFmtId="9" fontId="2" fillId="2" borderId="1" xfId="2" applyFont="1" applyFill="1" applyBorder="1" applyAlignment="1">
      <alignment horizontal="left" indent="2"/>
    </xf>
    <xf numFmtId="166" fontId="2" fillId="2" borderId="17" xfId="3" applyNumberFormat="1" applyBorder="1"/>
    <xf numFmtId="0" fontId="2" fillId="2" borderId="18" xfId="3" applyBorder="1" applyAlignment="1">
      <alignment horizontal="center" vertical="center"/>
    </xf>
    <xf numFmtId="0" fontId="2" fillId="2" borderId="19" xfId="3" applyBorder="1" applyAlignment="1">
      <alignment horizontal="center" vertical="center"/>
    </xf>
    <xf numFmtId="164" fontId="2" fillId="2" borderId="19" xfId="3" applyNumberFormat="1" applyBorder="1" applyAlignment="1">
      <alignment horizontal="center" vertical="center"/>
    </xf>
    <xf numFmtId="0" fontId="2" fillId="2" borderId="19" xfId="3" applyBorder="1"/>
    <xf numFmtId="166" fontId="2" fillId="2" borderId="19" xfId="3" applyNumberFormat="1" applyBorder="1"/>
    <xf numFmtId="9" fontId="2" fillId="2" borderId="19" xfId="2" applyFont="1" applyFill="1" applyBorder="1" applyAlignment="1">
      <alignment horizontal="left" indent="2"/>
    </xf>
    <xf numFmtId="166" fontId="2" fillId="2" borderId="20" xfId="3" applyNumberFormat="1" applyBorder="1"/>
    <xf numFmtId="0" fontId="2" fillId="27" borderId="21" xfId="3" applyFill="1" applyBorder="1" applyAlignment="1">
      <alignment horizontal="center" vertical="center"/>
    </xf>
    <xf numFmtId="0" fontId="2" fillId="27" borderId="22" xfId="3" applyFill="1" applyBorder="1" applyAlignment="1">
      <alignment horizontal="center" vertical="center"/>
    </xf>
    <xf numFmtId="164" fontId="2" fillId="27" borderId="22" xfId="3" applyNumberFormat="1" applyFill="1" applyBorder="1" applyAlignment="1">
      <alignment horizontal="center" vertical="center"/>
    </xf>
    <xf numFmtId="0" fontId="2" fillId="27" borderId="22" xfId="3" applyFill="1" applyBorder="1"/>
    <xf numFmtId="166" fontId="2" fillId="27" borderId="22" xfId="3" applyNumberFormat="1" applyFill="1" applyBorder="1"/>
    <xf numFmtId="9" fontId="2" fillId="27" borderId="22" xfId="2" applyFont="1" applyFill="1" applyBorder="1" applyAlignment="1">
      <alignment horizontal="left" indent="2"/>
    </xf>
    <xf numFmtId="166" fontId="2" fillId="27" borderId="23" xfId="3" applyNumberFormat="1" applyFill="1" applyBorder="1"/>
    <xf numFmtId="0" fontId="2" fillId="27" borderId="24" xfId="3" applyFill="1" applyBorder="1" applyAlignment="1">
      <alignment horizontal="center" vertical="center"/>
    </xf>
    <xf numFmtId="0" fontId="2" fillId="27" borderId="1" xfId="3" applyFill="1" applyAlignment="1">
      <alignment horizontal="center" vertical="center"/>
    </xf>
    <xf numFmtId="164" fontId="2" fillId="27" borderId="1" xfId="3" applyNumberFormat="1" applyFill="1" applyAlignment="1">
      <alignment horizontal="center" vertical="center"/>
    </xf>
    <xf numFmtId="0" fontId="2" fillId="27" borderId="1" xfId="3" applyFill="1"/>
    <xf numFmtId="166" fontId="2" fillId="27" borderId="1" xfId="3" applyNumberFormat="1" applyFill="1"/>
    <xf numFmtId="9" fontId="2" fillId="27" borderId="1" xfId="2" applyFont="1" applyFill="1" applyBorder="1" applyAlignment="1">
      <alignment horizontal="left" indent="2"/>
    </xf>
    <xf numFmtId="166" fontId="2" fillId="27" borderId="25" xfId="3" applyNumberFormat="1" applyFill="1" applyBorder="1"/>
    <xf numFmtId="0" fontId="2" fillId="27" borderId="26" xfId="3" applyFill="1" applyBorder="1" applyAlignment="1">
      <alignment horizontal="center" vertical="center"/>
    </xf>
    <xf numFmtId="0" fontId="2" fillId="27" borderId="19" xfId="3" applyFill="1" applyBorder="1" applyAlignment="1">
      <alignment horizontal="center" vertical="center"/>
    </xf>
    <xf numFmtId="164" fontId="2" fillId="27" borderId="19" xfId="3" applyNumberFormat="1" applyFill="1" applyBorder="1" applyAlignment="1">
      <alignment horizontal="center" vertical="center"/>
    </xf>
    <xf numFmtId="0" fontId="2" fillId="27" borderId="19" xfId="3" applyFill="1" applyBorder="1"/>
    <xf numFmtId="166" fontId="2" fillId="27" borderId="19" xfId="3" applyNumberFormat="1" applyFill="1" applyBorder="1"/>
    <xf numFmtId="9" fontId="2" fillId="27" borderId="19" xfId="2" applyFont="1" applyFill="1" applyBorder="1" applyAlignment="1">
      <alignment horizontal="left" indent="2"/>
    </xf>
    <xf numFmtId="166" fontId="2" fillId="27" borderId="27" xfId="3" applyNumberFormat="1" applyFill="1" applyBorder="1"/>
    <xf numFmtId="0" fontId="2" fillId="28" borderId="21" xfId="3" applyFill="1" applyBorder="1" applyAlignment="1">
      <alignment horizontal="center" vertical="center"/>
    </xf>
    <xf numFmtId="0" fontId="2" fillId="28" borderId="22" xfId="3" applyFill="1" applyBorder="1" applyAlignment="1">
      <alignment horizontal="center" vertical="center"/>
    </xf>
    <xf numFmtId="164" fontId="2" fillId="28" borderId="22" xfId="3" applyNumberFormat="1" applyFill="1" applyBorder="1" applyAlignment="1">
      <alignment horizontal="center" vertical="center"/>
    </xf>
    <xf numFmtId="0" fontId="2" fillId="28" borderId="22" xfId="3" applyFill="1" applyBorder="1"/>
    <xf numFmtId="166" fontId="2" fillId="28" borderId="22" xfId="3" applyNumberFormat="1" applyFill="1" applyBorder="1"/>
    <xf numFmtId="9" fontId="2" fillId="28" borderId="22" xfId="2" applyFont="1" applyFill="1" applyBorder="1" applyAlignment="1">
      <alignment horizontal="left" indent="2"/>
    </xf>
    <xf numFmtId="166" fontId="2" fillId="28" borderId="23" xfId="3" applyNumberFormat="1" applyFill="1" applyBorder="1"/>
    <xf numFmtId="9" fontId="7" fillId="0" borderId="0" xfId="2" applyFont="1"/>
    <xf numFmtId="0" fontId="2" fillId="28" borderId="24" xfId="3" applyFill="1" applyBorder="1" applyAlignment="1">
      <alignment horizontal="center" vertical="center"/>
    </xf>
    <xf numFmtId="0" fontId="2" fillId="28" borderId="1" xfId="3" applyFill="1" applyAlignment="1">
      <alignment horizontal="center" vertical="center"/>
    </xf>
    <xf numFmtId="164" fontId="2" fillId="28" borderId="1" xfId="3" applyNumberFormat="1" applyFill="1" applyAlignment="1">
      <alignment horizontal="center" vertical="center"/>
    </xf>
    <xf numFmtId="0" fontId="2" fillId="28" borderId="1" xfId="3" applyFill="1"/>
    <xf numFmtId="166" fontId="2" fillId="28" borderId="1" xfId="3" applyNumberFormat="1" applyFill="1"/>
    <xf numFmtId="9" fontId="2" fillId="28" borderId="1" xfId="2" applyFont="1" applyFill="1" applyBorder="1" applyAlignment="1">
      <alignment horizontal="left" indent="2"/>
    </xf>
    <xf numFmtId="166" fontId="2" fillId="28" borderId="25" xfId="3" applyNumberFormat="1" applyFill="1" applyBorder="1"/>
    <xf numFmtId="0" fontId="2" fillId="28" borderId="28" xfId="3" applyFill="1" applyBorder="1" applyAlignment="1">
      <alignment horizontal="center" vertical="center"/>
    </xf>
    <xf numFmtId="0" fontId="2" fillId="28" borderId="29" xfId="3" applyFill="1" applyBorder="1" applyAlignment="1">
      <alignment horizontal="center" vertical="center"/>
    </xf>
    <xf numFmtId="164" fontId="2" fillId="28" borderId="29" xfId="3" applyNumberFormat="1" applyFill="1" applyBorder="1" applyAlignment="1">
      <alignment horizontal="center" vertical="center"/>
    </xf>
    <xf numFmtId="0" fontId="2" fillId="28" borderId="29" xfId="3" applyFill="1" applyBorder="1"/>
    <xf numFmtId="166" fontId="2" fillId="28" borderId="29" xfId="3" applyNumberFormat="1" applyFill="1" applyBorder="1"/>
    <xf numFmtId="9" fontId="2" fillId="28" borderId="29" xfId="2" applyFont="1" applyFill="1" applyBorder="1" applyAlignment="1">
      <alignment horizontal="left" indent="2"/>
    </xf>
    <xf numFmtId="166" fontId="2" fillId="28" borderId="30" xfId="3" applyNumberFormat="1" applyFill="1" applyBorder="1"/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_(&quot;$&quot;* #,##0_);_(&quot;$&quot;* \(#,##0\);_(&quot;$&quot;* &quot;-&quot;??_);_(@_)"/>
      <fill>
        <patternFill patternType="solid">
          <fgColor indexed="64"/>
          <bgColor rgb="FFD0B4E0"/>
        </patternFill>
      </fill>
      <border diagonalUp="0" diagonalDown="0">
        <left style="thin">
          <color rgb="FF7F7F7F"/>
        </left>
        <right style="medium">
          <color rgb="FF000000"/>
        </right>
        <top style="thin">
          <color rgb="FF7F7F7F"/>
        </top>
        <bottom style="thin">
          <color rgb="FF7F7F7F"/>
        </bottom>
        <vertical/>
        <horizontal/>
      </border>
    </dxf>
    <dxf>
      <numFmt numFmtId="166" formatCode="_(&quot;$&quot;* #,##0_);_(&quot;$&quot;* \(#,##0\);_(&quot;$&quot;* &quot;-&quot;??_);_(@_)"/>
      <fill>
        <patternFill patternType="solid">
          <fgColor indexed="64"/>
          <bgColor rgb="FFD0B4E0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rgb="FFD0B4E0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rgb="FFD0B4E0"/>
        </patternFill>
      </fill>
    </dxf>
    <dxf>
      <fill>
        <patternFill patternType="solid">
          <fgColor indexed="64"/>
          <bgColor rgb="FFD0B4E0"/>
        </patternFill>
      </fill>
      <alignment horizontal="left" textRotation="0" relativeIndent="1" justifyLastLine="0" shrinkToFit="0" readingOrder="0"/>
    </dxf>
    <dxf>
      <numFmt numFmtId="166" formatCode="_(&quot;$&quot;* #,##0_);_(&quot;$&quot;* \(#,##0\);_(&quot;$&quot;* &quot;-&quot;??_);_(@_)"/>
      <fill>
        <patternFill patternType="solid">
          <fgColor indexed="64"/>
          <bgColor rgb="FFD0B4E0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rgb="FFD0B4E0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rgb="FFD0B4E0"/>
        </patternFill>
      </fill>
    </dxf>
    <dxf>
      <fill>
        <patternFill patternType="solid">
          <fgColor indexed="64"/>
          <bgColor rgb="FFD0B4E0"/>
        </patternFill>
      </fill>
    </dxf>
    <dxf>
      <numFmt numFmtId="164" formatCode="&quot;$&quot;#,##0"/>
      <fill>
        <patternFill patternType="solid">
          <fgColor indexed="64"/>
          <bgColor rgb="FFD0B4E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0B4E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0B4E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0B4E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0B4E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0B4E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000000"/>
        </top>
      </border>
    </dxf>
    <dxf>
      <fill>
        <patternFill patternType="solid">
          <fgColor indexed="64"/>
          <bgColor rgb="FFD0B4E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8C8C8"/>
          <bgColor rgb="FFC8C8C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16DF0-1765-45BF-90E9-FA7907E65DFA}" name="Table1" displayName="Table1" ref="A1:P206" totalsRowShown="0" headerRowDxfId="18" dataDxfId="17" tableBorderDxfId="16" dataCellStyle="Input">
  <autoFilter ref="A1:P206" xr:uid="{4E216DF0-1765-45BF-90E9-FA7907E65DFA}"/>
  <tableColumns count="16">
    <tableColumn id="1" xr3:uid="{315C6F20-E965-498A-B492-7D49F13FC70F}" name="Year" dataDxfId="15" dataCellStyle="Input"/>
    <tableColumn id="2" xr3:uid="{26C6E529-452E-49CD-9C2A-74857551CFFC}" name="Smstr" dataDxfId="14" dataCellStyle="Input"/>
    <tableColumn id="3" xr3:uid="{2E1BEB91-4356-4A50-8BFE-3778A49A6EE1}" name="#" dataDxfId="13" dataCellStyle="Input"/>
    <tableColumn id="4" xr3:uid="{8E8B047B-076C-495A-A88D-F3062FD6A9F0}" name="Company Name" dataDxfId="12" dataCellStyle="Input"/>
    <tableColumn id="5" xr3:uid="{A44E81F0-782A-4C8B-935B-7E308E09C97A}" name="Primary Location" dataDxfId="11" dataCellStyle="Input"/>
    <tableColumn id="6" xr3:uid="{9C7F06F0-46E6-4868-A3FE-631D60004B4D}" name="Rent/Domain Amount _x000a_for Primary Location" dataDxfId="10" dataCellStyle="Input"/>
    <tableColumn id="7" xr3:uid="{4FB02439-1D5B-457F-8E99-24F8C55E9664}" name="Description" dataDxfId="9" dataCellStyle="Input"/>
    <tableColumn id="8" xr3:uid="{32CCB908-D4EC-45AE-81CA-C363DB0C08D7}" name="Revenue" dataDxfId="8" dataCellStyle="Input"/>
    <tableColumn id="9" xr3:uid="{ACA50F0A-A2D5-4A68-803B-D4A6758148E6}" name="COGS" dataDxfId="7" dataCellStyle="Input"/>
    <tableColumn id="10" xr3:uid="{F552BE12-5939-462B-8305-4F2EC70E3108}" name="Gross Profit" dataDxfId="6" dataCellStyle="Input"/>
    <tableColumn id="16" xr3:uid="{12CA32EE-FA11-497F-9FE0-42BE68E6C54F}" name="Gross Margin" dataDxfId="5" dataCellStyle="Percent">
      <calculatedColumnFormula>IF(Table1[[#This Row],[Gross Profit]]&lt;&gt;0,Table1[[#This Row],[Gross Profit]]/Table1[[#This Row],[Revenue]],"")</calculatedColumnFormula>
    </tableColumn>
    <tableColumn id="11" xr3:uid="{33949CF0-814B-4459-9FF3-D0F2E7923D53}" name="Operating Expenses" dataDxfId="4" dataCellStyle="Input"/>
    <tableColumn id="12" xr3:uid="{1DBFC472-7238-44FB-B5CC-421780F83C3F}" name="Operating Income" dataDxfId="3" dataCellStyle="Input"/>
    <tableColumn id="13" xr3:uid="{F4F99945-CAAA-4C99-A56D-E93D324E5ACB}" name="Net Income" dataDxfId="2" dataCellStyle="Input"/>
    <tableColumn id="14" xr3:uid="{EA5F0E44-77FA-4C9C-8338-BF8E2937E4D5}" name="Ending Cash Balance" dataDxfId="1" dataCellStyle="Input"/>
    <tableColumn id="15" xr3:uid="{70E68D90-6A64-49B5-A6C9-B5C32BA30ED7}" name="Net Income Margin" dataDxfId="0" dataCellStyle="Percent">
      <calculatedColumnFormula>IFERROR(N2/H2,0)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89A9-C31B-4BA6-9930-817819678D06}">
  <dimension ref="A1:P206"/>
  <sheetViews>
    <sheetView tabSelected="1" workbookViewId="0"/>
  </sheetViews>
  <sheetFormatPr defaultRowHeight="14.4" x14ac:dyDescent="0.3"/>
  <sheetData>
    <row r="1" spans="1:16" ht="86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x14ac:dyDescent="0.3">
      <c r="A2" s="5">
        <v>2015</v>
      </c>
      <c r="B2" s="5" t="s">
        <v>16</v>
      </c>
      <c r="C2" s="5" t="s">
        <v>17</v>
      </c>
      <c r="D2" s="5" t="s">
        <v>18</v>
      </c>
      <c r="E2" s="5" t="s">
        <v>19</v>
      </c>
      <c r="F2" s="5"/>
      <c r="G2" s="5" t="s">
        <v>20</v>
      </c>
      <c r="H2" s="5"/>
      <c r="I2" s="5"/>
      <c r="J2" s="5"/>
      <c r="K2" s="6" t="str">
        <f>IF(Table1[[#This Row],[Gross Profit]]&lt;&gt;0,Table1[[#This Row],[Gross Profit]]/Table1[[#This Row],[Revenue]],"")</f>
        <v/>
      </c>
      <c r="L2" s="5"/>
      <c r="M2" s="5"/>
      <c r="N2" s="5"/>
      <c r="O2" s="5"/>
      <c r="P2" s="7">
        <f t="shared" ref="P2:P65" si="0">IFERROR(N2/H2,0)</f>
        <v>0</v>
      </c>
    </row>
    <row r="3" spans="1:16" x14ac:dyDescent="0.3">
      <c r="A3" s="8">
        <v>2015</v>
      </c>
      <c r="B3" s="8" t="s">
        <v>16</v>
      </c>
      <c r="C3" s="8" t="s">
        <v>21</v>
      </c>
      <c r="D3" s="8" t="s">
        <v>22</v>
      </c>
      <c r="E3" s="8" t="s">
        <v>23</v>
      </c>
      <c r="F3" s="8"/>
      <c r="G3" s="8" t="s">
        <v>24</v>
      </c>
      <c r="H3" s="9">
        <v>9718</v>
      </c>
      <c r="I3" s="9">
        <v>3778</v>
      </c>
      <c r="J3" s="9">
        <v>5940</v>
      </c>
      <c r="K3" s="10">
        <f>IF(Table1[[#This Row],[Gross Profit]]&lt;&gt;0,Table1[[#This Row],[Gross Profit]]/Table1[[#This Row],[Revenue]],"")</f>
        <v>0.61123688001646426</v>
      </c>
      <c r="L3" s="9">
        <v>13443</v>
      </c>
      <c r="M3" s="9">
        <v>-7502</v>
      </c>
      <c r="N3" s="9">
        <v>-7502</v>
      </c>
      <c r="O3" s="9">
        <v>2363</v>
      </c>
      <c r="P3" s="7">
        <f t="shared" si="0"/>
        <v>-0.77196954105783078</v>
      </c>
    </row>
    <row r="4" spans="1:16" x14ac:dyDescent="0.3">
      <c r="A4" s="8">
        <v>2015</v>
      </c>
      <c r="B4" s="8" t="s">
        <v>16</v>
      </c>
      <c r="C4" s="8" t="s">
        <v>25</v>
      </c>
      <c r="D4" s="8" t="s">
        <v>26</v>
      </c>
      <c r="E4" s="8" t="s">
        <v>27</v>
      </c>
      <c r="F4" s="8"/>
      <c r="G4" s="8" t="s">
        <v>28</v>
      </c>
      <c r="H4" s="9">
        <v>11868</v>
      </c>
      <c r="I4" s="9">
        <v>5993</v>
      </c>
      <c r="J4" s="9">
        <v>5874</v>
      </c>
      <c r="K4" s="10">
        <f>IF(Table1[[#This Row],[Gross Profit]]&lt;&gt;0,Table1[[#This Row],[Gross Profit]]/Table1[[#This Row],[Revenue]],"")</f>
        <v>0.49494438827098081</v>
      </c>
      <c r="L4" s="9">
        <v>1322</v>
      </c>
      <c r="M4" s="9">
        <v>4543</v>
      </c>
      <c r="N4" s="9">
        <v>3861</v>
      </c>
      <c r="O4" s="9">
        <v>1459</v>
      </c>
      <c r="P4" s="7">
        <f t="shared" si="0"/>
        <v>0.32532861476238623</v>
      </c>
    </row>
    <row r="5" spans="1:16" x14ac:dyDescent="0.3">
      <c r="A5" s="8">
        <v>2015</v>
      </c>
      <c r="B5" s="8" t="s">
        <v>16</v>
      </c>
      <c r="C5" s="8" t="s">
        <v>29</v>
      </c>
      <c r="D5" s="8" t="s">
        <v>30</v>
      </c>
      <c r="E5" s="8" t="s">
        <v>27</v>
      </c>
      <c r="F5" s="8"/>
      <c r="G5" s="8" t="s">
        <v>28</v>
      </c>
      <c r="H5" s="9">
        <v>13589</v>
      </c>
      <c r="I5" s="9">
        <v>5910</v>
      </c>
      <c r="J5" s="9">
        <v>7679</v>
      </c>
      <c r="K5" s="10">
        <f>IF(Table1[[#This Row],[Gross Profit]]&lt;&gt;0,Table1[[#This Row],[Gross Profit]]/Table1[[#This Row],[Revenue]],"")</f>
        <v>0.56508941055265283</v>
      </c>
      <c r="L5" s="9">
        <v>5909</v>
      </c>
      <c r="M5" s="9">
        <v>1770</v>
      </c>
      <c r="N5" s="9">
        <v>1770</v>
      </c>
      <c r="O5" s="8"/>
      <c r="P5" s="7">
        <f t="shared" si="0"/>
        <v>0.13025241003753035</v>
      </c>
    </row>
    <row r="6" spans="1:16" x14ac:dyDescent="0.3">
      <c r="A6" s="8">
        <v>2015</v>
      </c>
      <c r="B6" s="8" t="s">
        <v>16</v>
      </c>
      <c r="C6" s="8" t="s">
        <v>31</v>
      </c>
      <c r="D6" s="8"/>
      <c r="E6" s="8"/>
      <c r="F6" s="8"/>
      <c r="G6" s="8"/>
      <c r="H6" s="8"/>
      <c r="I6" s="8"/>
      <c r="J6" s="8"/>
      <c r="K6" s="10" t="str">
        <f>IF(Table1[[#This Row],[Gross Profit]]&lt;&gt;0,Table1[[#This Row],[Gross Profit]]/Table1[[#This Row],[Revenue]],"")</f>
        <v/>
      </c>
      <c r="L6" s="8"/>
      <c r="M6" s="8"/>
      <c r="N6" s="8"/>
      <c r="O6" s="8"/>
      <c r="P6" s="7">
        <f t="shared" si="0"/>
        <v>0</v>
      </c>
    </row>
    <row r="7" spans="1:16" x14ac:dyDescent="0.3">
      <c r="A7" s="8">
        <v>2015</v>
      </c>
      <c r="B7" s="8" t="s">
        <v>16</v>
      </c>
      <c r="C7" s="8" t="s">
        <v>32</v>
      </c>
      <c r="D7" s="8" t="s">
        <v>33</v>
      </c>
      <c r="E7" s="8" t="s">
        <v>34</v>
      </c>
      <c r="F7" s="8"/>
      <c r="G7" s="8" t="s">
        <v>35</v>
      </c>
      <c r="H7" s="9">
        <v>5135</v>
      </c>
      <c r="I7" s="8"/>
      <c r="J7" s="8"/>
      <c r="K7" s="10" t="str">
        <f>IF(Table1[[#This Row],[Gross Profit]]&lt;&gt;0,Table1[[#This Row],[Gross Profit]]/Table1[[#This Row],[Revenue]],"")</f>
        <v/>
      </c>
      <c r="L7" s="8"/>
      <c r="M7" s="8"/>
      <c r="N7" s="9">
        <v>2411</v>
      </c>
      <c r="O7" s="8"/>
      <c r="P7" s="7">
        <f t="shared" si="0"/>
        <v>0.46952288218111005</v>
      </c>
    </row>
    <row r="8" spans="1:16" x14ac:dyDescent="0.3">
      <c r="A8" s="11">
        <v>2015</v>
      </c>
      <c r="B8" s="11" t="s">
        <v>36</v>
      </c>
      <c r="C8" s="11" t="s">
        <v>17</v>
      </c>
      <c r="D8" s="11"/>
      <c r="E8" s="11"/>
      <c r="F8" s="11"/>
      <c r="G8" s="11"/>
      <c r="H8" s="11"/>
      <c r="I8" s="11"/>
      <c r="J8" s="11"/>
      <c r="K8" s="12" t="str">
        <f>IF(Table1[[#This Row],[Gross Profit]]&lt;&gt;0,Table1[[#This Row],[Gross Profit]]/Table1[[#This Row],[Revenue]],"")</f>
        <v/>
      </c>
      <c r="L8" s="11"/>
      <c r="M8" s="11"/>
      <c r="N8" s="11"/>
      <c r="O8" s="11"/>
      <c r="P8" s="7">
        <f t="shared" si="0"/>
        <v>0</v>
      </c>
    </row>
    <row r="9" spans="1:16" x14ac:dyDescent="0.3">
      <c r="A9" s="11">
        <v>2015</v>
      </c>
      <c r="B9" s="11" t="s">
        <v>36</v>
      </c>
      <c r="C9" s="11" t="s">
        <v>21</v>
      </c>
      <c r="D9" s="11"/>
      <c r="E9" s="11"/>
      <c r="F9" s="11"/>
      <c r="G9" s="11"/>
      <c r="H9" s="11"/>
      <c r="I9" s="11"/>
      <c r="J9" s="11"/>
      <c r="K9" s="12" t="str">
        <f>IF(Table1[[#This Row],[Gross Profit]]&lt;&gt;0,Table1[[#This Row],[Gross Profit]]/Table1[[#This Row],[Revenue]],"")</f>
        <v/>
      </c>
      <c r="L9" s="11"/>
      <c r="M9" s="11"/>
      <c r="N9" s="11"/>
      <c r="O9" s="11"/>
      <c r="P9" s="7">
        <f t="shared" si="0"/>
        <v>0</v>
      </c>
    </row>
    <row r="10" spans="1:16" x14ac:dyDescent="0.3">
      <c r="A10" s="11">
        <v>2015</v>
      </c>
      <c r="B10" s="11" t="s">
        <v>36</v>
      </c>
      <c r="C10" s="11" t="s">
        <v>25</v>
      </c>
      <c r="D10" s="11"/>
      <c r="E10" s="11"/>
      <c r="F10" s="11"/>
      <c r="G10" s="11"/>
      <c r="H10" s="11"/>
      <c r="I10" s="11"/>
      <c r="J10" s="11"/>
      <c r="K10" s="12" t="str">
        <f>IF(Table1[[#This Row],[Gross Profit]]&lt;&gt;0,Table1[[#This Row],[Gross Profit]]/Table1[[#This Row],[Revenue]],"")</f>
        <v/>
      </c>
      <c r="L10" s="11"/>
      <c r="M10" s="11"/>
      <c r="N10" s="11"/>
      <c r="O10" s="11"/>
      <c r="P10" s="7">
        <f t="shared" si="0"/>
        <v>0</v>
      </c>
    </row>
    <row r="11" spans="1:16" x14ac:dyDescent="0.3">
      <c r="A11" s="11">
        <v>2015</v>
      </c>
      <c r="B11" s="11" t="s">
        <v>36</v>
      </c>
      <c r="C11" s="11" t="s">
        <v>29</v>
      </c>
      <c r="D11" s="11"/>
      <c r="E11" s="11"/>
      <c r="F11" s="11"/>
      <c r="G11" s="11"/>
      <c r="H11" s="11"/>
      <c r="I11" s="11"/>
      <c r="J11" s="11"/>
      <c r="K11" s="12" t="str">
        <f>IF(Table1[[#This Row],[Gross Profit]]&lt;&gt;0,Table1[[#This Row],[Gross Profit]]/Table1[[#This Row],[Revenue]],"")</f>
        <v/>
      </c>
      <c r="L11" s="11"/>
      <c r="M11" s="11"/>
      <c r="N11" s="11"/>
      <c r="O11" s="11"/>
      <c r="P11" s="7">
        <f t="shared" si="0"/>
        <v>0</v>
      </c>
    </row>
    <row r="12" spans="1:16" x14ac:dyDescent="0.3">
      <c r="A12" s="11">
        <v>2015</v>
      </c>
      <c r="B12" s="11" t="s">
        <v>36</v>
      </c>
      <c r="C12" s="11" t="s">
        <v>31</v>
      </c>
      <c r="D12" s="11" t="s">
        <v>37</v>
      </c>
      <c r="E12" s="11"/>
      <c r="F12" s="11"/>
      <c r="G12" s="11" t="s">
        <v>38</v>
      </c>
      <c r="H12" s="13">
        <v>16625</v>
      </c>
      <c r="I12" s="13">
        <v>8353</v>
      </c>
      <c r="J12" s="13">
        <v>8272</v>
      </c>
      <c r="K12" s="12">
        <f>IF(Table1[[#This Row],[Gross Profit]]&lt;&gt;0,Table1[[#This Row],[Gross Profit]]/Table1[[#This Row],[Revenue]],"")</f>
        <v>0.4975639097744361</v>
      </c>
      <c r="L12" s="13">
        <v>1809</v>
      </c>
      <c r="M12" s="13">
        <v>6462</v>
      </c>
      <c r="N12" s="13">
        <v>6462</v>
      </c>
      <c r="O12" s="11"/>
      <c r="P12" s="7">
        <f t="shared" si="0"/>
        <v>0.38869172932330825</v>
      </c>
    </row>
    <row r="13" spans="1:16" x14ac:dyDescent="0.3">
      <c r="A13" s="11">
        <v>2015</v>
      </c>
      <c r="B13" s="11" t="s">
        <v>36</v>
      </c>
      <c r="C13" s="11" t="s">
        <v>32</v>
      </c>
      <c r="D13" s="11"/>
      <c r="E13" s="11"/>
      <c r="F13" s="11"/>
      <c r="G13" s="11"/>
      <c r="H13" s="11"/>
      <c r="I13" s="11"/>
      <c r="J13" s="11"/>
      <c r="K13" s="12" t="str">
        <f>IF(Table1[[#This Row],[Gross Profit]]&lt;&gt;0,Table1[[#This Row],[Gross Profit]]/Table1[[#This Row],[Revenue]],"")</f>
        <v/>
      </c>
      <c r="L13" s="11"/>
      <c r="M13" s="11"/>
      <c r="N13" s="11"/>
      <c r="O13" s="11"/>
      <c r="P13" s="7">
        <f t="shared" si="0"/>
        <v>0</v>
      </c>
    </row>
    <row r="14" spans="1:16" x14ac:dyDescent="0.3">
      <c r="A14" s="11">
        <v>2015</v>
      </c>
      <c r="B14" s="11" t="s">
        <v>36</v>
      </c>
      <c r="C14" s="11" t="s">
        <v>39</v>
      </c>
      <c r="D14" s="11"/>
      <c r="E14" s="11"/>
      <c r="F14" s="11"/>
      <c r="G14" s="11"/>
      <c r="H14" s="11"/>
      <c r="I14" s="11"/>
      <c r="J14" s="11"/>
      <c r="K14" s="12" t="str">
        <f>IF(Table1[[#This Row],[Gross Profit]]&lt;&gt;0,Table1[[#This Row],[Gross Profit]]/Table1[[#This Row],[Revenue]],"")</f>
        <v/>
      </c>
      <c r="L14" s="11"/>
      <c r="M14" s="11"/>
      <c r="N14" s="11"/>
      <c r="O14" s="11"/>
      <c r="P14" s="7">
        <f t="shared" si="0"/>
        <v>0</v>
      </c>
    </row>
    <row r="15" spans="1:16" x14ac:dyDescent="0.3">
      <c r="A15" s="14">
        <v>2015</v>
      </c>
      <c r="B15" s="14" t="s">
        <v>40</v>
      </c>
      <c r="C15" s="14" t="s">
        <v>17</v>
      </c>
      <c r="D15" s="14" t="s">
        <v>41</v>
      </c>
      <c r="E15" s="14" t="s">
        <v>42</v>
      </c>
      <c r="F15" s="14"/>
      <c r="G15" s="14" t="s">
        <v>43</v>
      </c>
      <c r="H15" s="14"/>
      <c r="I15" s="14"/>
      <c r="J15" s="14"/>
      <c r="K15" s="15" t="str">
        <f>IF(Table1[[#This Row],[Gross Profit]]&lt;&gt;0,Table1[[#This Row],[Gross Profit]]/Table1[[#This Row],[Revenue]],"")</f>
        <v/>
      </c>
      <c r="L15" s="14"/>
      <c r="M15" s="14"/>
      <c r="N15" s="14"/>
      <c r="O15" s="14"/>
      <c r="P15" s="7">
        <f t="shared" si="0"/>
        <v>0</v>
      </c>
    </row>
    <row r="16" spans="1:16" x14ac:dyDescent="0.3">
      <c r="A16" s="14">
        <v>2015</v>
      </c>
      <c r="B16" s="14" t="s">
        <v>40</v>
      </c>
      <c r="C16" s="14" t="s">
        <v>21</v>
      </c>
      <c r="D16" s="14" t="s">
        <v>44</v>
      </c>
      <c r="E16" s="14" t="s">
        <v>23</v>
      </c>
      <c r="F16" s="14"/>
      <c r="G16" s="14" t="s">
        <v>43</v>
      </c>
      <c r="H16" s="14"/>
      <c r="I16" s="14"/>
      <c r="J16" s="14"/>
      <c r="K16" s="15" t="str">
        <f>IF(Table1[[#This Row],[Gross Profit]]&lt;&gt;0,Table1[[#This Row],[Gross Profit]]/Table1[[#This Row],[Revenue]],"")</f>
        <v/>
      </c>
      <c r="L16" s="14"/>
      <c r="M16" s="14"/>
      <c r="N16" s="14"/>
      <c r="O16" s="14"/>
      <c r="P16" s="7">
        <f t="shared" si="0"/>
        <v>0</v>
      </c>
    </row>
    <row r="17" spans="1:16" x14ac:dyDescent="0.3">
      <c r="A17" s="14">
        <v>2015</v>
      </c>
      <c r="B17" s="14" t="s">
        <v>40</v>
      </c>
      <c r="C17" s="14" t="s">
        <v>25</v>
      </c>
      <c r="D17" s="14" t="s">
        <v>45</v>
      </c>
      <c r="E17" s="14" t="s">
        <v>27</v>
      </c>
      <c r="F17" s="14"/>
      <c r="G17" s="14" t="s">
        <v>46</v>
      </c>
      <c r="H17" s="14"/>
      <c r="I17" s="14"/>
      <c r="J17" s="14"/>
      <c r="K17" s="15" t="str">
        <f>IF(Table1[[#This Row],[Gross Profit]]&lt;&gt;0,Table1[[#This Row],[Gross Profit]]/Table1[[#This Row],[Revenue]],"")</f>
        <v/>
      </c>
      <c r="L17" s="14"/>
      <c r="M17" s="14"/>
      <c r="N17" s="14"/>
      <c r="O17" s="14"/>
      <c r="P17" s="7">
        <f t="shared" si="0"/>
        <v>0</v>
      </c>
    </row>
    <row r="18" spans="1:16" x14ac:dyDescent="0.3">
      <c r="A18" s="14">
        <v>2015</v>
      </c>
      <c r="B18" s="14" t="s">
        <v>40</v>
      </c>
      <c r="C18" s="14" t="s">
        <v>29</v>
      </c>
      <c r="D18" s="14" t="s">
        <v>47</v>
      </c>
      <c r="E18" s="14" t="s">
        <v>27</v>
      </c>
      <c r="F18" s="14"/>
      <c r="G18" s="14" t="s">
        <v>46</v>
      </c>
      <c r="H18" s="14"/>
      <c r="I18" s="14"/>
      <c r="J18" s="14"/>
      <c r="K18" s="15" t="str">
        <f>IF(Table1[[#This Row],[Gross Profit]]&lt;&gt;0,Table1[[#This Row],[Gross Profit]]/Table1[[#This Row],[Revenue]],"")</f>
        <v/>
      </c>
      <c r="L18" s="14"/>
      <c r="M18" s="14"/>
      <c r="N18" s="14"/>
      <c r="O18" s="14"/>
      <c r="P18" s="7">
        <f t="shared" si="0"/>
        <v>0</v>
      </c>
    </row>
    <row r="19" spans="1:16" x14ac:dyDescent="0.3">
      <c r="A19" s="14">
        <v>2015</v>
      </c>
      <c r="B19" s="14" t="s">
        <v>40</v>
      </c>
      <c r="C19" s="14" t="s">
        <v>31</v>
      </c>
      <c r="D19" s="14" t="s">
        <v>48</v>
      </c>
      <c r="E19" s="14" t="s">
        <v>49</v>
      </c>
      <c r="F19" s="14"/>
      <c r="G19" s="14" t="s">
        <v>43</v>
      </c>
      <c r="H19" s="14"/>
      <c r="I19" s="14"/>
      <c r="J19" s="14"/>
      <c r="K19" s="15" t="str">
        <f>IF(Table1[[#This Row],[Gross Profit]]&lt;&gt;0,Table1[[#This Row],[Gross Profit]]/Table1[[#This Row],[Revenue]],"")</f>
        <v/>
      </c>
      <c r="L19" s="14"/>
      <c r="M19" s="14"/>
      <c r="N19" s="14"/>
      <c r="O19" s="14"/>
      <c r="P19" s="7">
        <f t="shared" si="0"/>
        <v>0</v>
      </c>
    </row>
    <row r="20" spans="1:16" x14ac:dyDescent="0.3">
      <c r="A20" s="14">
        <v>2015</v>
      </c>
      <c r="B20" s="14" t="s">
        <v>40</v>
      </c>
      <c r="C20" s="14" t="s">
        <v>32</v>
      </c>
      <c r="D20" s="14" t="s">
        <v>50</v>
      </c>
      <c r="E20" s="14" t="s">
        <v>19</v>
      </c>
      <c r="F20" s="14"/>
      <c r="G20" s="14" t="s">
        <v>51</v>
      </c>
      <c r="H20" s="14"/>
      <c r="I20" s="14"/>
      <c r="J20" s="14"/>
      <c r="K20" s="15" t="str">
        <f>IF(Table1[[#This Row],[Gross Profit]]&lt;&gt;0,Table1[[#This Row],[Gross Profit]]/Table1[[#This Row],[Revenue]],"")</f>
        <v/>
      </c>
      <c r="L20" s="14"/>
      <c r="M20" s="14"/>
      <c r="N20" s="14"/>
      <c r="O20" s="14"/>
      <c r="P20" s="7">
        <f t="shared" si="0"/>
        <v>0</v>
      </c>
    </row>
    <row r="21" spans="1:16" x14ac:dyDescent="0.3">
      <c r="A21" s="14">
        <v>2015</v>
      </c>
      <c r="B21" s="14" t="s">
        <v>40</v>
      </c>
      <c r="C21" s="14" t="s">
        <v>39</v>
      </c>
      <c r="D21" s="14" t="s">
        <v>52</v>
      </c>
      <c r="E21" s="14" t="s">
        <v>53</v>
      </c>
      <c r="F21" s="14"/>
      <c r="G21" s="14" t="s">
        <v>54</v>
      </c>
      <c r="H21" s="14"/>
      <c r="I21" s="14"/>
      <c r="J21" s="14"/>
      <c r="K21" s="15" t="str">
        <f>IF(Table1[[#This Row],[Gross Profit]]&lt;&gt;0,Table1[[#This Row],[Gross Profit]]/Table1[[#This Row],[Revenue]],"")</f>
        <v/>
      </c>
      <c r="L21" s="14"/>
      <c r="M21" s="14"/>
      <c r="N21" s="14"/>
      <c r="O21" s="14"/>
      <c r="P21" s="7">
        <f t="shared" si="0"/>
        <v>0</v>
      </c>
    </row>
    <row r="22" spans="1:16" x14ac:dyDescent="0.3">
      <c r="A22" s="14">
        <v>2015</v>
      </c>
      <c r="B22" s="14" t="s">
        <v>40</v>
      </c>
      <c r="C22" s="14" t="s">
        <v>55</v>
      </c>
      <c r="D22" s="14" t="s">
        <v>56</v>
      </c>
      <c r="E22" s="14" t="s">
        <v>27</v>
      </c>
      <c r="F22" s="14"/>
      <c r="G22" s="14" t="s">
        <v>57</v>
      </c>
      <c r="H22" s="14"/>
      <c r="I22" s="14"/>
      <c r="J22" s="14"/>
      <c r="K22" s="15" t="str">
        <f>IF(Table1[[#This Row],[Gross Profit]]&lt;&gt;0,Table1[[#This Row],[Gross Profit]]/Table1[[#This Row],[Revenue]],"")</f>
        <v/>
      </c>
      <c r="L22" s="14"/>
      <c r="M22" s="14"/>
      <c r="N22" s="14"/>
      <c r="O22" s="14"/>
      <c r="P22" s="7">
        <f t="shared" si="0"/>
        <v>0</v>
      </c>
    </row>
    <row r="23" spans="1:16" x14ac:dyDescent="0.3">
      <c r="A23" s="16">
        <v>2016</v>
      </c>
      <c r="B23" s="16" t="s">
        <v>16</v>
      </c>
      <c r="C23" s="16" t="s">
        <v>17</v>
      </c>
      <c r="D23" s="16"/>
      <c r="E23" s="16" t="s">
        <v>42</v>
      </c>
      <c r="F23" s="16"/>
      <c r="G23" s="16" t="s">
        <v>58</v>
      </c>
      <c r="H23" s="17">
        <v>20480</v>
      </c>
      <c r="I23" s="17">
        <v>10072</v>
      </c>
      <c r="J23" s="17">
        <v>10408</v>
      </c>
      <c r="K23" s="18">
        <f>IF(Table1[[#This Row],[Gross Profit]]&lt;&gt;0,Table1[[#This Row],[Gross Profit]]/Table1[[#This Row],[Revenue]],"")</f>
        <v>0.50820312499999998</v>
      </c>
      <c r="L23" s="17">
        <v>8000</v>
      </c>
      <c r="M23" s="17">
        <v>7795</v>
      </c>
      <c r="N23" s="17">
        <v>1629</v>
      </c>
      <c r="O23" s="16"/>
      <c r="P23" s="7">
        <f t="shared" si="0"/>
        <v>7.9541015625000003E-2</v>
      </c>
    </row>
    <row r="24" spans="1:16" x14ac:dyDescent="0.3">
      <c r="A24" s="16">
        <v>2016</v>
      </c>
      <c r="B24" s="16" t="s">
        <v>16</v>
      </c>
      <c r="C24" s="16" t="s">
        <v>21</v>
      </c>
      <c r="D24" s="16"/>
      <c r="E24" s="16" t="s">
        <v>27</v>
      </c>
      <c r="F24" s="16"/>
      <c r="G24" s="16" t="s">
        <v>59</v>
      </c>
      <c r="H24" s="17">
        <v>11552</v>
      </c>
      <c r="I24" s="17">
        <v>5400</v>
      </c>
      <c r="J24" s="17">
        <v>6152</v>
      </c>
      <c r="K24" s="18">
        <f>IF(Table1[[#This Row],[Gross Profit]]&lt;&gt;0,Table1[[#This Row],[Gross Profit]]/Table1[[#This Row],[Revenue]],"")</f>
        <v>0.5325484764542936</v>
      </c>
      <c r="L24" s="17">
        <v>5099</v>
      </c>
      <c r="M24" s="17">
        <v>1053</v>
      </c>
      <c r="N24" s="17">
        <v>677</v>
      </c>
      <c r="O24" s="16"/>
      <c r="P24" s="7">
        <f t="shared" si="0"/>
        <v>5.8604570637119116E-2</v>
      </c>
    </row>
    <row r="25" spans="1:16" x14ac:dyDescent="0.3">
      <c r="A25" s="16">
        <v>2016</v>
      </c>
      <c r="B25" s="16" t="s">
        <v>16</v>
      </c>
      <c r="C25" s="16" t="s">
        <v>25</v>
      </c>
      <c r="D25" s="16"/>
      <c r="E25" s="16" t="s">
        <v>23</v>
      </c>
      <c r="F25" s="16"/>
      <c r="G25" s="16" t="s">
        <v>60</v>
      </c>
      <c r="H25" s="17">
        <v>18509</v>
      </c>
      <c r="I25" s="17">
        <v>9200</v>
      </c>
      <c r="J25" s="17">
        <v>9309</v>
      </c>
      <c r="K25" s="18">
        <f>IF(Table1[[#This Row],[Gross Profit]]&lt;&gt;0,Table1[[#This Row],[Gross Profit]]/Table1[[#This Row],[Revenue]],"")</f>
        <v>0.50294451347992863</v>
      </c>
      <c r="L25" s="17">
        <v>11348</v>
      </c>
      <c r="M25" s="17">
        <v>-2039</v>
      </c>
      <c r="N25" s="17">
        <v>-1474</v>
      </c>
      <c r="O25" s="16"/>
      <c r="P25" s="7">
        <f t="shared" si="0"/>
        <v>-7.9636933383759254E-2</v>
      </c>
    </row>
    <row r="26" spans="1:16" x14ac:dyDescent="0.3">
      <c r="A26" s="16">
        <v>2016</v>
      </c>
      <c r="B26" s="16" t="s">
        <v>16</v>
      </c>
      <c r="C26" s="16" t="s">
        <v>29</v>
      </c>
      <c r="D26" s="16"/>
      <c r="E26" s="16" t="s">
        <v>27</v>
      </c>
      <c r="F26" s="16"/>
      <c r="G26" s="16" t="s">
        <v>46</v>
      </c>
      <c r="H26" s="17">
        <v>8464</v>
      </c>
      <c r="I26" s="17">
        <v>5435</v>
      </c>
      <c r="J26" s="17">
        <v>3029</v>
      </c>
      <c r="K26" s="18">
        <f>IF(Table1[[#This Row],[Gross Profit]]&lt;&gt;0,Table1[[#This Row],[Gross Profit]]/Table1[[#This Row],[Revenue]],"")</f>
        <v>0.35786862003780717</v>
      </c>
      <c r="L26" s="17">
        <v>2702</v>
      </c>
      <c r="M26" s="17">
        <v>327</v>
      </c>
      <c r="N26" s="17">
        <v>151</v>
      </c>
      <c r="O26" s="16"/>
      <c r="P26" s="7">
        <f t="shared" si="0"/>
        <v>1.7840264650283554E-2</v>
      </c>
    </row>
    <row r="27" spans="1:16" x14ac:dyDescent="0.3">
      <c r="A27" s="16">
        <v>2016</v>
      </c>
      <c r="B27" s="16" t="s">
        <v>16</v>
      </c>
      <c r="C27" s="16" t="s">
        <v>31</v>
      </c>
      <c r="D27" s="16" t="s">
        <v>61</v>
      </c>
      <c r="E27" s="16" t="s">
        <v>27</v>
      </c>
      <c r="F27" s="16"/>
      <c r="G27" s="16" t="s">
        <v>46</v>
      </c>
      <c r="H27" s="17">
        <v>14021</v>
      </c>
      <c r="I27" s="17">
        <v>6392</v>
      </c>
      <c r="J27" s="17">
        <v>7629</v>
      </c>
      <c r="K27" s="18">
        <f>IF(Table1[[#This Row],[Gross Profit]]&lt;&gt;0,Table1[[#This Row],[Gross Profit]]/Table1[[#This Row],[Revenue]],"")</f>
        <v>0.54411240282433493</v>
      </c>
      <c r="L27" s="17">
        <v>4217</v>
      </c>
      <c r="M27" s="17">
        <v>3412</v>
      </c>
      <c r="N27" s="17">
        <v>2282</v>
      </c>
      <c r="O27" s="16"/>
      <c r="P27" s="7">
        <f t="shared" si="0"/>
        <v>0.16275586620069896</v>
      </c>
    </row>
    <row r="28" spans="1:16" x14ac:dyDescent="0.3">
      <c r="A28" s="16">
        <v>2016</v>
      </c>
      <c r="B28" s="16" t="s">
        <v>16</v>
      </c>
      <c r="C28" s="16" t="s">
        <v>32</v>
      </c>
      <c r="D28" s="16"/>
      <c r="E28" s="16" t="s">
        <v>53</v>
      </c>
      <c r="F28" s="16"/>
      <c r="G28" s="16" t="s">
        <v>62</v>
      </c>
      <c r="H28" s="17">
        <v>8151</v>
      </c>
      <c r="I28" s="17">
        <v>3388</v>
      </c>
      <c r="J28" s="17">
        <v>4763</v>
      </c>
      <c r="K28" s="18">
        <f>IF(Table1[[#This Row],[Gross Profit]]&lt;&gt;0,Table1[[#This Row],[Gross Profit]]/Table1[[#This Row],[Revenue]],"")</f>
        <v>0.58434547908232115</v>
      </c>
      <c r="L28" s="17">
        <v>5642</v>
      </c>
      <c r="M28" s="17">
        <v>-879</v>
      </c>
      <c r="N28" s="17">
        <v>-785</v>
      </c>
      <c r="O28" s="16"/>
      <c r="P28" s="7">
        <f t="shared" si="0"/>
        <v>-9.6307201570359463E-2</v>
      </c>
    </row>
    <row r="29" spans="1:16" x14ac:dyDescent="0.3">
      <c r="A29" s="16">
        <v>2016</v>
      </c>
      <c r="B29" s="16" t="s">
        <v>16</v>
      </c>
      <c r="C29" s="16" t="s">
        <v>39</v>
      </c>
      <c r="D29" s="16" t="s">
        <v>63</v>
      </c>
      <c r="E29" s="16" t="s">
        <v>19</v>
      </c>
      <c r="F29" s="16"/>
      <c r="G29" s="16" t="s">
        <v>64</v>
      </c>
      <c r="H29" s="17">
        <v>16195</v>
      </c>
      <c r="I29" s="17">
        <v>4536</v>
      </c>
      <c r="J29" s="17">
        <v>11659</v>
      </c>
      <c r="K29" s="18">
        <f>IF(Table1[[#This Row],[Gross Profit]]&lt;&gt;0,Table1[[#This Row],[Gross Profit]]/Table1[[#This Row],[Revenue]],"")</f>
        <v>0.71991355356591535</v>
      </c>
      <c r="L29" s="17">
        <v>7312</v>
      </c>
      <c r="M29" s="17">
        <v>4347</v>
      </c>
      <c r="N29" s="17">
        <v>2917</v>
      </c>
      <c r="O29" s="16"/>
      <c r="P29" s="7">
        <f t="shared" si="0"/>
        <v>0.18011732016054338</v>
      </c>
    </row>
    <row r="30" spans="1:16" x14ac:dyDescent="0.3">
      <c r="A30" s="16">
        <v>2016</v>
      </c>
      <c r="B30" s="16" t="s">
        <v>16</v>
      </c>
      <c r="C30" s="16" t="s">
        <v>55</v>
      </c>
      <c r="D30" s="16"/>
      <c r="E30" s="16" t="s">
        <v>23</v>
      </c>
      <c r="F30" s="16"/>
      <c r="G30" s="16" t="s">
        <v>65</v>
      </c>
      <c r="H30" s="17">
        <v>808</v>
      </c>
      <c r="I30" s="17">
        <v>0</v>
      </c>
      <c r="J30" s="17">
        <v>808</v>
      </c>
      <c r="K30" s="18">
        <f>IF(Table1[[#This Row],[Gross Profit]]&lt;&gt;0,Table1[[#This Row],[Gross Profit]]/Table1[[#This Row],[Revenue]],"")</f>
        <v>1</v>
      </c>
      <c r="L30" s="17">
        <v>458</v>
      </c>
      <c r="M30" s="17">
        <v>350</v>
      </c>
      <c r="N30" s="17">
        <v>-17</v>
      </c>
      <c r="O30" s="16"/>
      <c r="P30" s="7">
        <f t="shared" si="0"/>
        <v>-2.1039603960396041E-2</v>
      </c>
    </row>
    <row r="31" spans="1:16" x14ac:dyDescent="0.3">
      <c r="A31" s="16">
        <v>2016</v>
      </c>
      <c r="B31" s="16" t="s">
        <v>16</v>
      </c>
      <c r="C31" s="16" t="s">
        <v>66</v>
      </c>
      <c r="D31" s="16"/>
      <c r="E31" s="16" t="s">
        <v>49</v>
      </c>
      <c r="F31" s="16"/>
      <c r="G31" s="16" t="s">
        <v>67</v>
      </c>
      <c r="H31" s="17">
        <v>2013</v>
      </c>
      <c r="I31" s="17">
        <v>1639</v>
      </c>
      <c r="J31" s="17">
        <v>374</v>
      </c>
      <c r="K31" s="18">
        <f>IF(Table1[[#This Row],[Gross Profit]]&lt;&gt;0,Table1[[#This Row],[Gross Profit]]/Table1[[#This Row],[Revenue]],"")</f>
        <v>0.18579234972677597</v>
      </c>
      <c r="L31" s="17">
        <v>210</v>
      </c>
      <c r="M31" s="17">
        <v>164</v>
      </c>
      <c r="N31" s="17">
        <v>36</v>
      </c>
      <c r="O31" s="16"/>
      <c r="P31" s="7">
        <f t="shared" si="0"/>
        <v>1.7883755588673621E-2</v>
      </c>
    </row>
    <row r="32" spans="1:16" x14ac:dyDescent="0.3">
      <c r="A32" s="14">
        <v>2016</v>
      </c>
      <c r="B32" s="14" t="s">
        <v>36</v>
      </c>
      <c r="C32" s="14" t="s">
        <v>17</v>
      </c>
      <c r="D32" s="14" t="s">
        <v>68</v>
      </c>
      <c r="E32" s="14" t="s">
        <v>42</v>
      </c>
      <c r="F32" s="14"/>
      <c r="G32" s="14" t="s">
        <v>20</v>
      </c>
      <c r="H32" s="19">
        <v>16171</v>
      </c>
      <c r="I32" s="20">
        <v>6340</v>
      </c>
      <c r="J32" s="20">
        <v>9340</v>
      </c>
      <c r="K32" s="15">
        <f>IF(Table1[[#This Row],[Gross Profit]]&lt;&gt;0,Table1[[#This Row],[Gross Profit]]/Table1[[#This Row],[Revenue]],"")</f>
        <v>0.57757714427060791</v>
      </c>
      <c r="L32" s="20">
        <v>6704</v>
      </c>
      <c r="M32" s="20">
        <v>2636</v>
      </c>
      <c r="N32" s="20">
        <v>1779</v>
      </c>
      <c r="O32" s="14"/>
      <c r="P32" s="7">
        <f t="shared" si="0"/>
        <v>0.11001174942798837</v>
      </c>
    </row>
    <row r="33" spans="1:16" x14ac:dyDescent="0.3">
      <c r="A33" s="14">
        <v>2016</v>
      </c>
      <c r="B33" s="14" t="s">
        <v>36</v>
      </c>
      <c r="C33" s="14" t="s">
        <v>21</v>
      </c>
      <c r="D33" s="14" t="s">
        <v>69</v>
      </c>
      <c r="E33" s="14" t="s">
        <v>70</v>
      </c>
      <c r="F33" s="14"/>
      <c r="G33" s="14" t="s">
        <v>71</v>
      </c>
      <c r="H33" s="20">
        <v>13360</v>
      </c>
      <c r="I33" s="20">
        <v>2326</v>
      </c>
      <c r="J33" s="20">
        <v>11033</v>
      </c>
      <c r="K33" s="15">
        <f>IF(Table1[[#This Row],[Gross Profit]]&lt;&gt;0,Table1[[#This Row],[Gross Profit]]/Table1[[#This Row],[Revenue]],"")</f>
        <v>0.82582335329341316</v>
      </c>
      <c r="L33" s="20">
        <v>4853</v>
      </c>
      <c r="M33" s="20">
        <v>6181</v>
      </c>
      <c r="N33" s="20">
        <v>4285</v>
      </c>
      <c r="O33" s="14"/>
      <c r="P33" s="7">
        <f t="shared" si="0"/>
        <v>0.32073353293413176</v>
      </c>
    </row>
    <row r="34" spans="1:16" x14ac:dyDescent="0.3">
      <c r="A34" s="14">
        <v>2016</v>
      </c>
      <c r="B34" s="14" t="s">
        <v>36</v>
      </c>
      <c r="C34" s="14" t="s">
        <v>25</v>
      </c>
      <c r="D34" s="14" t="s">
        <v>72</v>
      </c>
      <c r="E34" s="14" t="s">
        <v>23</v>
      </c>
      <c r="F34" s="14"/>
      <c r="G34" s="14" t="s">
        <v>73</v>
      </c>
      <c r="H34" s="20">
        <v>10192</v>
      </c>
      <c r="I34" s="20">
        <v>2708</v>
      </c>
      <c r="J34" s="20">
        <v>7484</v>
      </c>
      <c r="K34" s="15">
        <f>IF(Table1[[#This Row],[Gross Profit]]&lt;&gt;0,Table1[[#This Row],[Gross Profit]]/Table1[[#This Row],[Revenue]],"")</f>
        <v>0.73430141287284145</v>
      </c>
      <c r="L34" s="20">
        <v>9802</v>
      </c>
      <c r="M34" s="20">
        <v>-2317</v>
      </c>
      <c r="N34" s="20">
        <v>-3159</v>
      </c>
      <c r="O34" s="14"/>
      <c r="P34" s="7">
        <f t="shared" si="0"/>
        <v>-0.30994897959183676</v>
      </c>
    </row>
    <row r="35" spans="1:16" x14ac:dyDescent="0.3">
      <c r="A35" s="14">
        <v>2016</v>
      </c>
      <c r="B35" s="14" t="s">
        <v>36</v>
      </c>
      <c r="C35" s="14" t="s">
        <v>29</v>
      </c>
      <c r="D35" s="14" t="s">
        <v>74</v>
      </c>
      <c r="E35" s="14" t="s">
        <v>27</v>
      </c>
      <c r="F35" s="14"/>
      <c r="G35" s="14" t="s">
        <v>46</v>
      </c>
      <c r="H35" s="20">
        <v>17489</v>
      </c>
      <c r="I35" s="20">
        <v>5864</v>
      </c>
      <c r="J35" s="20">
        <v>11348</v>
      </c>
      <c r="K35" s="15">
        <f>IF(Table1[[#This Row],[Gross Profit]]&lt;&gt;0,Table1[[#This Row],[Gross Profit]]/Table1[[#This Row],[Revenue]],"")</f>
        <v>0.64886500085768195</v>
      </c>
      <c r="L35" s="20">
        <v>6462</v>
      </c>
      <c r="M35" s="20">
        <v>4886</v>
      </c>
      <c r="N35" s="20">
        <v>3310</v>
      </c>
      <c r="O35" s="14"/>
      <c r="P35" s="7">
        <f t="shared" si="0"/>
        <v>0.18926182171650752</v>
      </c>
    </row>
    <row r="36" spans="1:16" x14ac:dyDescent="0.3">
      <c r="A36" s="14">
        <v>2016</v>
      </c>
      <c r="B36" s="14" t="s">
        <v>36</v>
      </c>
      <c r="C36" s="14" t="s">
        <v>31</v>
      </c>
      <c r="D36" s="14" t="s">
        <v>75</v>
      </c>
      <c r="E36" s="14" t="s">
        <v>19</v>
      </c>
      <c r="F36" s="14"/>
      <c r="G36" s="14" t="s">
        <v>76</v>
      </c>
      <c r="H36" s="20">
        <v>20288</v>
      </c>
      <c r="I36" s="20">
        <v>8197</v>
      </c>
      <c r="J36" s="20">
        <v>12091</v>
      </c>
      <c r="K36" s="15">
        <f>IF(Table1[[#This Row],[Gross Profit]]&lt;&gt;0,Table1[[#This Row],[Gross Profit]]/Table1[[#This Row],[Revenue]],"")</f>
        <v>0.59596805993690849</v>
      </c>
      <c r="L36" s="20">
        <v>11657</v>
      </c>
      <c r="M36" s="20">
        <v>434</v>
      </c>
      <c r="N36" s="20">
        <v>239</v>
      </c>
      <c r="O36" s="14"/>
      <c r="P36" s="7">
        <f t="shared" si="0"/>
        <v>1.1780362776025236E-2</v>
      </c>
    </row>
    <row r="37" spans="1:16" x14ac:dyDescent="0.3">
      <c r="A37" s="14">
        <v>2016</v>
      </c>
      <c r="B37" s="14" t="s">
        <v>36</v>
      </c>
      <c r="C37" s="14" t="s">
        <v>32</v>
      </c>
      <c r="D37" s="14" t="s">
        <v>77</v>
      </c>
      <c r="E37" s="14" t="s">
        <v>23</v>
      </c>
      <c r="F37" s="14"/>
      <c r="G37" s="14" t="s">
        <v>78</v>
      </c>
      <c r="H37" s="20">
        <v>6748</v>
      </c>
      <c r="I37" s="20">
        <v>2772</v>
      </c>
      <c r="J37" s="20">
        <v>3975</v>
      </c>
      <c r="K37" s="15">
        <f>IF(Table1[[#This Row],[Gross Profit]]&lt;&gt;0,Table1[[#This Row],[Gross Profit]]/Table1[[#This Row],[Revenue]],"")</f>
        <v>0.58906342620035568</v>
      </c>
      <c r="L37" s="20">
        <v>7649</v>
      </c>
      <c r="M37" s="20">
        <v>-3674</v>
      </c>
      <c r="N37" s="20">
        <v>-2732</v>
      </c>
      <c r="O37" s="14"/>
      <c r="P37" s="7">
        <f t="shared" si="0"/>
        <v>-0.4048606994665086</v>
      </c>
    </row>
    <row r="38" spans="1:16" x14ac:dyDescent="0.3">
      <c r="A38" s="21">
        <v>2016</v>
      </c>
      <c r="B38" s="21" t="s">
        <v>40</v>
      </c>
      <c r="C38" s="21" t="s">
        <v>17</v>
      </c>
      <c r="D38" s="21" t="s">
        <v>79</v>
      </c>
      <c r="E38" s="21" t="s">
        <v>27</v>
      </c>
      <c r="F38" s="21"/>
      <c r="G38" s="21" t="s">
        <v>80</v>
      </c>
      <c r="H38" s="22">
        <v>12696</v>
      </c>
      <c r="I38" s="22">
        <v>3408</v>
      </c>
      <c r="J38" s="22">
        <v>9288</v>
      </c>
      <c r="K38" s="23">
        <f>IF(Table1[[#This Row],[Gross Profit]]&lt;&gt;0,Table1[[#This Row],[Gross Profit]]/Table1[[#This Row],[Revenue]],"")</f>
        <v>0.73156899810964082</v>
      </c>
      <c r="L38" s="22">
        <v>5240</v>
      </c>
      <c r="M38" s="22">
        <v>4048</v>
      </c>
      <c r="N38" s="22">
        <v>2789</v>
      </c>
      <c r="O38" s="22">
        <v>7501</v>
      </c>
      <c r="P38" s="7">
        <f t="shared" si="0"/>
        <v>0.21967548834278514</v>
      </c>
    </row>
    <row r="39" spans="1:16" x14ac:dyDescent="0.3">
      <c r="A39" s="21">
        <v>2016</v>
      </c>
      <c r="B39" s="21" t="s">
        <v>40</v>
      </c>
      <c r="C39" s="21" t="s">
        <v>21</v>
      </c>
      <c r="D39" s="21" t="s">
        <v>81</v>
      </c>
      <c r="E39" s="21" t="s">
        <v>23</v>
      </c>
      <c r="F39" s="21"/>
      <c r="G39" s="21" t="s">
        <v>82</v>
      </c>
      <c r="H39" s="22">
        <v>6779</v>
      </c>
      <c r="I39" s="22">
        <v>3751</v>
      </c>
      <c r="J39" s="22">
        <v>3028</v>
      </c>
      <c r="K39" s="23">
        <f>IF(Table1[[#This Row],[Gross Profit]]&lt;&gt;0,Table1[[#This Row],[Gross Profit]]/Table1[[#This Row],[Revenue]],"")</f>
        <v>0.44667355067119047</v>
      </c>
      <c r="L39" s="22">
        <v>4163</v>
      </c>
      <c r="M39" s="22">
        <v>-1135</v>
      </c>
      <c r="N39" s="22">
        <v>-929</v>
      </c>
      <c r="O39" s="22">
        <v>1088</v>
      </c>
      <c r="P39" s="7">
        <f t="shared" si="0"/>
        <v>-0.13704086148399469</v>
      </c>
    </row>
    <row r="40" spans="1:16" x14ac:dyDescent="0.3">
      <c r="A40" s="21">
        <v>2016</v>
      </c>
      <c r="B40" s="21" t="s">
        <v>40</v>
      </c>
      <c r="C40" s="21" t="s">
        <v>25</v>
      </c>
      <c r="D40" s="21" t="s">
        <v>83</v>
      </c>
      <c r="E40" s="21" t="s">
        <v>84</v>
      </c>
      <c r="F40" s="21"/>
      <c r="G40" s="21" t="s">
        <v>85</v>
      </c>
      <c r="H40" s="22">
        <v>16508</v>
      </c>
      <c r="I40" s="22">
        <v>7689</v>
      </c>
      <c r="J40" s="22">
        <v>8819</v>
      </c>
      <c r="K40" s="23">
        <f>IF(Table1[[#This Row],[Gross Profit]]&lt;&gt;0,Table1[[#This Row],[Gross Profit]]/Table1[[#This Row],[Revenue]],"")</f>
        <v>0.53422582990065426</v>
      </c>
      <c r="L40" s="22">
        <v>10684</v>
      </c>
      <c r="M40" s="22">
        <v>-1685</v>
      </c>
      <c r="N40" s="22">
        <v>-1366</v>
      </c>
      <c r="O40" s="22">
        <v>5842</v>
      </c>
      <c r="P40" s="7">
        <f t="shared" si="0"/>
        <v>-8.2747758662466683E-2</v>
      </c>
    </row>
    <row r="41" spans="1:16" x14ac:dyDescent="0.3">
      <c r="A41" s="21">
        <v>2016</v>
      </c>
      <c r="B41" s="21" t="s">
        <v>40</v>
      </c>
      <c r="C41" s="21" t="s">
        <v>29</v>
      </c>
      <c r="D41" s="21" t="s">
        <v>86</v>
      </c>
      <c r="E41" s="21" t="s">
        <v>27</v>
      </c>
      <c r="F41" s="21"/>
      <c r="G41" s="21" t="s">
        <v>87</v>
      </c>
      <c r="H41" s="22">
        <v>10610</v>
      </c>
      <c r="I41" s="22">
        <v>3868</v>
      </c>
      <c r="J41" s="22">
        <v>6742</v>
      </c>
      <c r="K41" s="23">
        <f>IF(Table1[[#This Row],[Gross Profit]]&lt;&gt;0,Table1[[#This Row],[Gross Profit]]/Table1[[#This Row],[Revenue]],"")</f>
        <v>0.63543826578699336</v>
      </c>
      <c r="L41" s="22">
        <v>5411</v>
      </c>
      <c r="M41" s="22">
        <v>1331</v>
      </c>
      <c r="N41" s="22">
        <v>890</v>
      </c>
      <c r="O41" s="22">
        <v>3580</v>
      </c>
      <c r="P41" s="7">
        <f t="shared" si="0"/>
        <v>8.3883129123468431E-2</v>
      </c>
    </row>
    <row r="42" spans="1:16" x14ac:dyDescent="0.3">
      <c r="A42" s="21">
        <v>2016</v>
      </c>
      <c r="B42" s="21" t="s">
        <v>40</v>
      </c>
      <c r="C42" s="21" t="s">
        <v>31</v>
      </c>
      <c r="D42" s="21" t="s">
        <v>88</v>
      </c>
      <c r="E42" s="21" t="s">
        <v>27</v>
      </c>
      <c r="F42" s="21"/>
      <c r="G42" s="21" t="s">
        <v>46</v>
      </c>
      <c r="H42" s="22">
        <v>13990</v>
      </c>
      <c r="I42" s="22">
        <v>8377</v>
      </c>
      <c r="J42" s="22">
        <v>5613</v>
      </c>
      <c r="K42" s="23">
        <f>IF(Table1[[#This Row],[Gross Profit]]&lt;&gt;0,Table1[[#This Row],[Gross Profit]]/Table1[[#This Row],[Revenue]],"")</f>
        <v>0.40121515368120086</v>
      </c>
      <c r="L42" s="22">
        <v>6642</v>
      </c>
      <c r="M42" s="22">
        <v>-1030</v>
      </c>
      <c r="N42" s="22">
        <v>-816</v>
      </c>
      <c r="O42" s="22">
        <v>2759</v>
      </c>
      <c r="P42" s="7">
        <f t="shared" si="0"/>
        <v>-5.8327376697641174E-2</v>
      </c>
    </row>
    <row r="43" spans="1:16" x14ac:dyDescent="0.3">
      <c r="A43" s="21">
        <v>2016</v>
      </c>
      <c r="B43" s="21" t="s">
        <v>40</v>
      </c>
      <c r="C43" s="21" t="s">
        <v>32</v>
      </c>
      <c r="D43" s="21" t="s">
        <v>89</v>
      </c>
      <c r="E43" s="21" t="s">
        <v>27</v>
      </c>
      <c r="F43" s="21"/>
      <c r="G43" s="21" t="s">
        <v>90</v>
      </c>
      <c r="H43" s="22">
        <v>5467</v>
      </c>
      <c r="I43" s="22">
        <v>508</v>
      </c>
      <c r="J43" s="22">
        <v>4959</v>
      </c>
      <c r="K43" s="23">
        <f>IF(Table1[[#This Row],[Gross Profit]]&lt;&gt;0,Table1[[#This Row],[Gross Profit]]/Table1[[#This Row],[Revenue]],"")</f>
        <v>0.9070788366563014</v>
      </c>
      <c r="L43" s="22">
        <v>5090</v>
      </c>
      <c r="M43" s="22">
        <v>-131</v>
      </c>
      <c r="N43" s="22">
        <v>817</v>
      </c>
      <c r="O43" s="22">
        <v>3319</v>
      </c>
      <c r="P43" s="7">
        <f t="shared" si="0"/>
        <v>0.14944210718858605</v>
      </c>
    </row>
    <row r="44" spans="1:16" x14ac:dyDescent="0.3">
      <c r="A44" s="21">
        <v>2016</v>
      </c>
      <c r="B44" s="21" t="s">
        <v>40</v>
      </c>
      <c r="C44" s="21" t="s">
        <v>39</v>
      </c>
      <c r="D44" s="21" t="s">
        <v>91</v>
      </c>
      <c r="E44" s="21" t="s">
        <v>42</v>
      </c>
      <c r="F44" s="21"/>
      <c r="G44" s="21" t="s">
        <v>92</v>
      </c>
      <c r="H44" s="22">
        <v>11539</v>
      </c>
      <c r="I44" s="22">
        <v>5324</v>
      </c>
      <c r="J44" s="22">
        <v>6214</v>
      </c>
      <c r="K44" s="23">
        <f>IF(Table1[[#This Row],[Gross Profit]]&lt;&gt;0,Table1[[#This Row],[Gross Profit]]/Table1[[#This Row],[Revenue]],"")</f>
        <v>0.53852153566166916</v>
      </c>
      <c r="L44" s="22">
        <v>6971</v>
      </c>
      <c r="M44" s="22">
        <v>-756</v>
      </c>
      <c r="N44" s="22">
        <v>-530</v>
      </c>
      <c r="O44" s="22">
        <v>3810</v>
      </c>
      <c r="P44" s="7">
        <f t="shared" si="0"/>
        <v>-4.59311898778057E-2</v>
      </c>
    </row>
    <row r="45" spans="1:16" x14ac:dyDescent="0.3">
      <c r="A45" s="21">
        <v>2016</v>
      </c>
      <c r="B45" s="21" t="s">
        <v>40</v>
      </c>
      <c r="C45" s="21" t="s">
        <v>55</v>
      </c>
      <c r="D45" s="21" t="s">
        <v>93</v>
      </c>
      <c r="E45" s="21" t="s">
        <v>27</v>
      </c>
      <c r="F45" s="21"/>
      <c r="G45" s="21" t="s">
        <v>46</v>
      </c>
      <c r="H45" s="22">
        <v>6246</v>
      </c>
      <c r="I45" s="22">
        <v>2327</v>
      </c>
      <c r="J45" s="22">
        <v>3919</v>
      </c>
      <c r="K45" s="23">
        <f>IF(Table1[[#This Row],[Gross Profit]]&lt;&gt;0,Table1[[#This Row],[Gross Profit]]/Table1[[#This Row],[Revenue]],"")</f>
        <v>0.62744156260006401</v>
      </c>
      <c r="L45" s="22">
        <v>4129</v>
      </c>
      <c r="M45" s="22">
        <v>-210</v>
      </c>
      <c r="N45" s="22">
        <v>-696</v>
      </c>
      <c r="O45" s="22">
        <v>1888</v>
      </c>
      <c r="P45" s="7">
        <f t="shared" si="0"/>
        <v>-0.11143131604226705</v>
      </c>
    </row>
    <row r="46" spans="1:16" x14ac:dyDescent="0.3">
      <c r="A46" s="24">
        <v>2017</v>
      </c>
      <c r="B46" s="24" t="s">
        <v>16</v>
      </c>
      <c r="C46" s="24" t="s">
        <v>17</v>
      </c>
      <c r="D46" s="24" t="s">
        <v>94</v>
      </c>
      <c r="E46" s="24" t="s">
        <v>19</v>
      </c>
      <c r="F46" s="24"/>
      <c r="G46" s="24" t="s">
        <v>95</v>
      </c>
      <c r="H46" s="25">
        <v>15117</v>
      </c>
      <c r="I46" s="25">
        <v>4672</v>
      </c>
      <c r="J46" s="25">
        <v>10446</v>
      </c>
      <c r="K46" s="26">
        <f>IF(Table1[[#This Row],[Gross Profit]]&lt;&gt;0,Table1[[#This Row],[Gross Profit]]/Table1[[#This Row],[Revenue]],"")</f>
        <v>0.69101012105576498</v>
      </c>
      <c r="L46" s="25">
        <v>7254</v>
      </c>
      <c r="M46" s="25">
        <v>3191</v>
      </c>
      <c r="N46" s="25">
        <v>2187</v>
      </c>
      <c r="O46" s="24"/>
      <c r="P46" s="7">
        <f t="shared" si="0"/>
        <v>0.14467156181782101</v>
      </c>
    </row>
    <row r="47" spans="1:16" x14ac:dyDescent="0.3">
      <c r="A47" s="24">
        <v>2017</v>
      </c>
      <c r="B47" s="24" t="s">
        <v>16</v>
      </c>
      <c r="C47" s="24" t="s">
        <v>21</v>
      </c>
      <c r="D47" s="24" t="s">
        <v>96</v>
      </c>
      <c r="E47" s="24" t="s">
        <v>27</v>
      </c>
      <c r="F47" s="24"/>
      <c r="G47" s="24" t="s">
        <v>97</v>
      </c>
      <c r="H47" s="25">
        <v>9534</v>
      </c>
      <c r="I47" s="25">
        <v>4687</v>
      </c>
      <c r="J47" s="25">
        <v>4847</v>
      </c>
      <c r="K47" s="26">
        <f>IF(Table1[[#This Row],[Gross Profit]]&lt;&gt;0,Table1[[#This Row],[Gross Profit]]/Table1[[#This Row],[Revenue]],"")</f>
        <v>0.50839102160688066</v>
      </c>
      <c r="L47" s="25">
        <v>3873</v>
      </c>
      <c r="M47" s="25">
        <v>974</v>
      </c>
      <c r="N47" s="25">
        <v>632</v>
      </c>
      <c r="O47" s="24"/>
      <c r="P47" s="7">
        <f t="shared" si="0"/>
        <v>6.6289070694357036E-2</v>
      </c>
    </row>
    <row r="48" spans="1:16" x14ac:dyDescent="0.3">
      <c r="A48" s="24">
        <v>2017</v>
      </c>
      <c r="B48" s="24" t="s">
        <v>16</v>
      </c>
      <c r="C48" s="24" t="s">
        <v>25</v>
      </c>
      <c r="D48" s="24" t="s">
        <v>98</v>
      </c>
      <c r="E48" s="24" t="s">
        <v>27</v>
      </c>
      <c r="F48" s="24"/>
      <c r="G48" s="24" t="s">
        <v>99</v>
      </c>
      <c r="H48" s="25">
        <v>7404</v>
      </c>
      <c r="I48" s="25">
        <v>3622</v>
      </c>
      <c r="J48" s="25">
        <v>3783</v>
      </c>
      <c r="K48" s="26">
        <f>IF(Table1[[#This Row],[Gross Profit]]&lt;&gt;0,Table1[[#This Row],[Gross Profit]]/Table1[[#This Row],[Revenue]],"")</f>
        <v>0.51094003241491082</v>
      </c>
      <c r="L48" s="25">
        <v>3283</v>
      </c>
      <c r="M48" s="25">
        <v>500</v>
      </c>
      <c r="N48" s="25">
        <v>511</v>
      </c>
      <c r="O48" s="24"/>
      <c r="P48" s="7">
        <f t="shared" si="0"/>
        <v>6.9016747703943809E-2</v>
      </c>
    </row>
    <row r="49" spans="1:16" x14ac:dyDescent="0.3">
      <c r="A49" s="24">
        <v>2017</v>
      </c>
      <c r="B49" s="24" t="s">
        <v>16</v>
      </c>
      <c r="C49" s="24" t="s">
        <v>29</v>
      </c>
      <c r="D49" s="24" t="s">
        <v>100</v>
      </c>
      <c r="E49" s="27" t="s">
        <v>101</v>
      </c>
      <c r="F49" s="24"/>
      <c r="G49" s="24" t="s">
        <v>102</v>
      </c>
      <c r="H49" s="25">
        <v>38186</v>
      </c>
      <c r="I49" s="25">
        <v>15711</v>
      </c>
      <c r="J49" s="25">
        <v>22474</v>
      </c>
      <c r="K49" s="26">
        <f>IF(Table1[[#This Row],[Gross Profit]]&lt;&gt;0,Table1[[#This Row],[Gross Profit]]/Table1[[#This Row],[Revenue]],"")</f>
        <v>0.5885403027287488</v>
      </c>
      <c r="L49" s="25">
        <v>9288</v>
      </c>
      <c r="M49" s="25">
        <v>13186</v>
      </c>
      <c r="N49" s="25">
        <v>9213</v>
      </c>
      <c r="O49" s="24"/>
      <c r="P49" s="7">
        <f t="shared" si="0"/>
        <v>0.24126643272403497</v>
      </c>
    </row>
    <row r="50" spans="1:16" x14ac:dyDescent="0.3">
      <c r="A50" s="24">
        <v>2017</v>
      </c>
      <c r="B50" s="24" t="s">
        <v>16</v>
      </c>
      <c r="C50" s="24" t="s">
        <v>31</v>
      </c>
      <c r="D50" s="24" t="s">
        <v>103</v>
      </c>
      <c r="E50" s="24" t="s">
        <v>104</v>
      </c>
      <c r="F50" s="24"/>
      <c r="G50" s="24" t="s">
        <v>105</v>
      </c>
      <c r="H50" s="25">
        <v>11753</v>
      </c>
      <c r="I50" s="25">
        <v>2956</v>
      </c>
      <c r="J50" s="25">
        <v>8797</v>
      </c>
      <c r="K50" s="26">
        <f>IF(Table1[[#This Row],[Gross Profit]]&lt;&gt;0,Table1[[#This Row],[Gross Profit]]/Table1[[#This Row],[Revenue]],"")</f>
        <v>0.7484897472985621</v>
      </c>
      <c r="L50" s="25">
        <v>5468</v>
      </c>
      <c r="M50" s="25">
        <v>3328</v>
      </c>
      <c r="N50" s="25">
        <v>2301</v>
      </c>
      <c r="O50" s="24"/>
      <c r="P50" s="7">
        <f t="shared" si="0"/>
        <v>0.19577980090189739</v>
      </c>
    </row>
    <row r="51" spans="1:16" x14ac:dyDescent="0.3">
      <c r="A51" s="24">
        <v>2017</v>
      </c>
      <c r="B51" s="24" t="s">
        <v>16</v>
      </c>
      <c r="C51" s="24" t="s">
        <v>32</v>
      </c>
      <c r="D51" s="24" t="s">
        <v>106</v>
      </c>
      <c r="E51" s="24" t="s">
        <v>84</v>
      </c>
      <c r="F51" s="24"/>
      <c r="G51" s="24" t="s">
        <v>107</v>
      </c>
      <c r="H51" s="25">
        <v>15613</v>
      </c>
      <c r="I51" s="25">
        <v>5088</v>
      </c>
      <c r="J51" s="25">
        <v>10526</v>
      </c>
      <c r="K51" s="26">
        <f>IF(Table1[[#This Row],[Gross Profit]]&lt;&gt;0,Table1[[#This Row],[Gross Profit]]/Table1[[#This Row],[Revenue]],"")</f>
        <v>0.67418177160058923</v>
      </c>
      <c r="L51" s="25">
        <v>6784</v>
      </c>
      <c r="M51" s="25">
        <v>3742</v>
      </c>
      <c r="N51" s="25">
        <v>2531</v>
      </c>
      <c r="O51" s="24"/>
      <c r="P51" s="7">
        <f t="shared" si="0"/>
        <v>0.1621084993274835</v>
      </c>
    </row>
    <row r="52" spans="1:16" x14ac:dyDescent="0.3">
      <c r="A52" s="24">
        <v>2017</v>
      </c>
      <c r="B52" s="24" t="s">
        <v>16</v>
      </c>
      <c r="C52" s="24" t="s">
        <v>39</v>
      </c>
      <c r="D52" s="24" t="s">
        <v>108</v>
      </c>
      <c r="E52" s="24" t="s">
        <v>27</v>
      </c>
      <c r="F52" s="24"/>
      <c r="G52" s="24" t="s">
        <v>99</v>
      </c>
      <c r="H52" s="25">
        <v>4762</v>
      </c>
      <c r="I52" s="25">
        <v>2334</v>
      </c>
      <c r="J52" s="25">
        <v>2428</v>
      </c>
      <c r="K52" s="26">
        <f>IF(Table1[[#This Row],[Gross Profit]]&lt;&gt;0,Table1[[#This Row],[Gross Profit]]/Table1[[#This Row],[Revenue]],"")</f>
        <v>0.50986980260394787</v>
      </c>
      <c r="L52" s="25">
        <v>3559</v>
      </c>
      <c r="M52" s="25">
        <v>-1131</v>
      </c>
      <c r="N52" s="25">
        <v>-875</v>
      </c>
      <c r="O52" s="24"/>
      <c r="P52" s="7">
        <f t="shared" si="0"/>
        <v>-0.18374632507349853</v>
      </c>
    </row>
    <row r="53" spans="1:16" x14ac:dyDescent="0.3">
      <c r="A53" s="24">
        <v>2017</v>
      </c>
      <c r="B53" s="24" t="s">
        <v>16</v>
      </c>
      <c r="C53" s="24" t="s">
        <v>55</v>
      </c>
      <c r="D53" s="24" t="s">
        <v>109</v>
      </c>
      <c r="E53" s="24" t="s">
        <v>27</v>
      </c>
      <c r="F53" s="24"/>
      <c r="G53" s="24" t="s">
        <v>110</v>
      </c>
      <c r="H53" s="25">
        <v>5786</v>
      </c>
      <c r="I53" s="25">
        <v>2930</v>
      </c>
      <c r="J53" s="25">
        <v>2930</v>
      </c>
      <c r="K53" s="26">
        <f>IF(Table1[[#This Row],[Gross Profit]]&lt;&gt;0,Table1[[#This Row],[Gross Profit]]/Table1[[#This Row],[Revenue]],"")</f>
        <v>0.50639474593847222</v>
      </c>
      <c r="L53" s="25">
        <v>4413</v>
      </c>
      <c r="M53" s="25">
        <v>-1483</v>
      </c>
      <c r="N53" s="25">
        <v>-1069</v>
      </c>
      <c r="O53" s="24"/>
      <c r="P53" s="7">
        <f t="shared" si="0"/>
        <v>-0.18475630833045281</v>
      </c>
    </row>
    <row r="54" spans="1:16" x14ac:dyDescent="0.3">
      <c r="A54" s="28">
        <v>2017</v>
      </c>
      <c r="B54" s="28" t="s">
        <v>36</v>
      </c>
      <c r="C54" s="28" t="s">
        <v>17</v>
      </c>
      <c r="D54" s="28" t="s">
        <v>111</v>
      </c>
      <c r="E54" s="28" t="s">
        <v>27</v>
      </c>
      <c r="F54" s="28"/>
      <c r="G54" s="28" t="s">
        <v>112</v>
      </c>
      <c r="H54" s="29">
        <v>20078</v>
      </c>
      <c r="I54" s="29">
        <v>11478</v>
      </c>
      <c r="J54" s="29">
        <v>8600</v>
      </c>
      <c r="K54" s="30">
        <f>IF(Table1[[#This Row],[Gross Profit]]&lt;&gt;0,Table1[[#This Row],[Gross Profit]]/Table1[[#This Row],[Revenue]],"")</f>
        <v>0.4283295148919215</v>
      </c>
      <c r="L54" s="29">
        <v>4076</v>
      </c>
      <c r="M54" s="29">
        <v>4524</v>
      </c>
      <c r="N54" s="29">
        <v>3091</v>
      </c>
      <c r="O54" s="28"/>
      <c r="P54" s="7">
        <f t="shared" si="0"/>
        <v>0.15394959657336388</v>
      </c>
    </row>
    <row r="55" spans="1:16" x14ac:dyDescent="0.3">
      <c r="A55" s="28">
        <v>2017</v>
      </c>
      <c r="B55" s="28" t="s">
        <v>36</v>
      </c>
      <c r="C55" s="28" t="s">
        <v>21</v>
      </c>
      <c r="D55" s="28" t="s">
        <v>113</v>
      </c>
      <c r="E55" s="28" t="s">
        <v>84</v>
      </c>
      <c r="F55" s="28"/>
      <c r="G55" s="28" t="s">
        <v>114</v>
      </c>
      <c r="H55" s="29">
        <v>11432</v>
      </c>
      <c r="I55" s="29">
        <v>5567</v>
      </c>
      <c r="J55" s="29">
        <v>5866</v>
      </c>
      <c r="K55" s="30">
        <f>IF(Table1[[#This Row],[Gross Profit]]&lt;&gt;0,Table1[[#This Row],[Gross Profit]]/Table1[[#This Row],[Revenue]],"")</f>
        <v>0.51312106368089572</v>
      </c>
      <c r="L55" s="29">
        <v>7016</v>
      </c>
      <c r="M55" s="29">
        <v>-1150</v>
      </c>
      <c r="N55" s="29">
        <v>-875</v>
      </c>
      <c r="O55" s="28"/>
      <c r="P55" s="7">
        <f t="shared" si="0"/>
        <v>-7.6539538138558433E-2</v>
      </c>
    </row>
    <row r="56" spans="1:16" x14ac:dyDescent="0.3">
      <c r="A56" s="28">
        <v>2017</v>
      </c>
      <c r="B56" s="28" t="s">
        <v>36</v>
      </c>
      <c r="C56" s="28" t="s">
        <v>25</v>
      </c>
      <c r="D56" s="28" t="s">
        <v>115</v>
      </c>
      <c r="E56" s="28" t="s">
        <v>23</v>
      </c>
      <c r="F56" s="28"/>
      <c r="G56" s="28" t="s">
        <v>116</v>
      </c>
      <c r="H56" s="29">
        <v>8539</v>
      </c>
      <c r="I56" s="29">
        <v>2314</v>
      </c>
      <c r="J56" s="29">
        <v>6225</v>
      </c>
      <c r="K56" s="30">
        <f>IF(Table1[[#This Row],[Gross Profit]]&lt;&gt;0,Table1[[#This Row],[Gross Profit]]/Table1[[#This Row],[Revenue]],"")</f>
        <v>0.72900808057149546</v>
      </c>
      <c r="L56" s="29">
        <v>7310</v>
      </c>
      <c r="M56" s="29">
        <v>-1085</v>
      </c>
      <c r="N56" s="29">
        <v>-811</v>
      </c>
      <c r="O56" s="28"/>
      <c r="P56" s="7">
        <f t="shared" si="0"/>
        <v>-9.4975992504977166E-2</v>
      </c>
    </row>
    <row r="57" spans="1:16" x14ac:dyDescent="0.3">
      <c r="A57" s="28">
        <v>2017</v>
      </c>
      <c r="B57" s="28" t="s">
        <v>36</v>
      </c>
      <c r="C57" s="28" t="s">
        <v>29</v>
      </c>
      <c r="D57" s="28" t="s">
        <v>117</v>
      </c>
      <c r="E57" s="28" t="s">
        <v>101</v>
      </c>
      <c r="F57" s="28"/>
      <c r="G57" s="28" t="s">
        <v>20</v>
      </c>
      <c r="H57" s="29">
        <v>15592</v>
      </c>
      <c r="I57" s="29">
        <v>4456</v>
      </c>
      <c r="J57" s="29">
        <v>11137</v>
      </c>
      <c r="K57" s="30">
        <f>IF(Table1[[#This Row],[Gross Profit]]&lt;&gt;0,Table1[[#This Row],[Gross Profit]]/Table1[[#This Row],[Revenue]],"")</f>
        <v>0.71427655207798868</v>
      </c>
      <c r="L57" s="29">
        <v>8743</v>
      </c>
      <c r="M57" s="29">
        <v>2394</v>
      </c>
      <c r="N57" s="29">
        <v>1531</v>
      </c>
      <c r="O57" s="28"/>
      <c r="P57" s="7">
        <f t="shared" si="0"/>
        <v>9.8191380194971783E-2</v>
      </c>
    </row>
    <row r="58" spans="1:16" x14ac:dyDescent="0.3">
      <c r="A58" s="28">
        <v>2017</v>
      </c>
      <c r="B58" s="28" t="s">
        <v>36</v>
      </c>
      <c r="C58" s="28" t="s">
        <v>31</v>
      </c>
      <c r="D58" s="28" t="s">
        <v>118</v>
      </c>
      <c r="E58" s="28" t="s">
        <v>23</v>
      </c>
      <c r="F58" s="28"/>
      <c r="G58" s="28" t="s">
        <v>119</v>
      </c>
      <c r="H58" s="29">
        <v>4507</v>
      </c>
      <c r="I58" s="29">
        <v>1036</v>
      </c>
      <c r="J58" s="29">
        <v>3471</v>
      </c>
      <c r="K58" s="30">
        <f>IF(Table1[[#This Row],[Gross Profit]]&lt;&gt;0,Table1[[#This Row],[Gross Profit]]/Table1[[#This Row],[Revenue]],"")</f>
        <v>0.77013534501885961</v>
      </c>
      <c r="L58" s="29">
        <v>4595</v>
      </c>
      <c r="M58" s="29">
        <v>-1124</v>
      </c>
      <c r="N58" s="29">
        <v>-846</v>
      </c>
      <c r="O58" s="28"/>
      <c r="P58" s="7">
        <f t="shared" si="0"/>
        <v>-0.18770800976259153</v>
      </c>
    </row>
    <row r="59" spans="1:16" x14ac:dyDescent="0.3">
      <c r="A59" s="28">
        <v>2017</v>
      </c>
      <c r="B59" s="28" t="s">
        <v>36</v>
      </c>
      <c r="C59" s="28" t="s">
        <v>32</v>
      </c>
      <c r="D59" s="28" t="s">
        <v>120</v>
      </c>
      <c r="E59" s="28" t="s">
        <v>27</v>
      </c>
      <c r="F59" s="28"/>
      <c r="G59" s="28" t="s">
        <v>121</v>
      </c>
      <c r="H59" s="29">
        <v>5092</v>
      </c>
      <c r="I59" s="29">
        <v>788</v>
      </c>
      <c r="J59" s="29">
        <v>4305</v>
      </c>
      <c r="K59" s="30">
        <f>IF(Table1[[#This Row],[Gross Profit]]&lt;&gt;0,Table1[[#This Row],[Gross Profit]]/Table1[[#This Row],[Revenue]],"")</f>
        <v>0.84544383346425767</v>
      </c>
      <c r="L59" s="29">
        <v>4304</v>
      </c>
      <c r="M59" s="29">
        <v>1</v>
      </c>
      <c r="N59" s="29">
        <v>-62</v>
      </c>
      <c r="O59" s="28"/>
      <c r="P59" s="7">
        <f t="shared" si="0"/>
        <v>-1.2175962293794187E-2</v>
      </c>
    </row>
    <row r="60" spans="1:16" x14ac:dyDescent="0.3">
      <c r="A60" s="31">
        <v>2017</v>
      </c>
      <c r="B60" s="32" t="s">
        <v>40</v>
      </c>
      <c r="C60" s="33" t="s">
        <v>17</v>
      </c>
      <c r="D60" s="32" t="s">
        <v>122</v>
      </c>
      <c r="E60" s="32" t="s">
        <v>27</v>
      </c>
      <c r="F60" s="34">
        <v>35</v>
      </c>
      <c r="G60" s="32" t="s">
        <v>123</v>
      </c>
      <c r="H60" s="34">
        <v>20321</v>
      </c>
      <c r="I60" s="34">
        <v>8544</v>
      </c>
      <c r="J60" s="34">
        <v>11777</v>
      </c>
      <c r="K60" s="35">
        <f>IF(Table1[[#This Row],[Gross Profit]]&lt;&gt;0,Table1[[#This Row],[Gross Profit]]/Table1[[#This Row],[Revenue]],"")</f>
        <v>0.57954825057821957</v>
      </c>
      <c r="L60" s="34">
        <v>3993</v>
      </c>
      <c r="M60" s="34">
        <v>7784</v>
      </c>
      <c r="N60" s="34">
        <v>5446</v>
      </c>
      <c r="O60" s="32"/>
      <c r="P60" s="7">
        <f t="shared" si="0"/>
        <v>0.26799862211505338</v>
      </c>
    </row>
    <row r="61" spans="1:16" x14ac:dyDescent="0.3">
      <c r="A61" s="31">
        <v>2017</v>
      </c>
      <c r="B61" s="32" t="s">
        <v>40</v>
      </c>
      <c r="C61" s="33" t="s">
        <v>21</v>
      </c>
      <c r="D61" s="32" t="s">
        <v>124</v>
      </c>
      <c r="E61" s="32" t="s">
        <v>27</v>
      </c>
      <c r="F61" s="34">
        <v>35</v>
      </c>
      <c r="G61" s="32" t="s">
        <v>125</v>
      </c>
      <c r="H61" s="34">
        <v>10660</v>
      </c>
      <c r="I61" s="34">
        <v>5884</v>
      </c>
      <c r="J61" s="34">
        <v>4776</v>
      </c>
      <c r="K61" s="35">
        <f>IF(Table1[[#This Row],[Gross Profit]]&lt;&gt;0,Table1[[#This Row],[Gross Profit]]/Table1[[#This Row],[Revenue]],"")</f>
        <v>0.4480300187617261</v>
      </c>
      <c r="L61" s="34">
        <v>3648</v>
      </c>
      <c r="M61" s="34">
        <v>1128</v>
      </c>
      <c r="N61" s="34">
        <v>670</v>
      </c>
      <c r="O61" s="32"/>
      <c r="P61" s="7">
        <f t="shared" si="0"/>
        <v>6.2851782363977482E-2</v>
      </c>
    </row>
    <row r="62" spans="1:16" x14ac:dyDescent="0.3">
      <c r="A62" s="31">
        <v>2017</v>
      </c>
      <c r="B62" s="32" t="s">
        <v>40</v>
      </c>
      <c r="C62" s="33" t="s">
        <v>25</v>
      </c>
      <c r="D62" s="32" t="s">
        <v>126</v>
      </c>
      <c r="E62" s="32" t="s">
        <v>27</v>
      </c>
      <c r="F62" s="34">
        <v>35</v>
      </c>
      <c r="G62" s="32" t="s">
        <v>127</v>
      </c>
      <c r="H62" s="34">
        <v>7421</v>
      </c>
      <c r="I62" s="34">
        <v>3322</v>
      </c>
      <c r="J62" s="34">
        <v>4099</v>
      </c>
      <c r="K62" s="35">
        <f>IF(Table1[[#This Row],[Gross Profit]]&lt;&gt;0,Table1[[#This Row],[Gross Profit]]/Table1[[#This Row],[Revenue]],"")</f>
        <v>0.55235143511656115</v>
      </c>
      <c r="L62" s="34">
        <v>3686</v>
      </c>
      <c r="M62" s="34">
        <v>413</v>
      </c>
      <c r="N62" s="34">
        <v>241</v>
      </c>
      <c r="O62" s="32"/>
      <c r="P62" s="7">
        <f t="shared" si="0"/>
        <v>3.2475407627004446E-2</v>
      </c>
    </row>
    <row r="63" spans="1:16" x14ac:dyDescent="0.3">
      <c r="A63" s="31">
        <v>2017</v>
      </c>
      <c r="B63" s="32" t="s">
        <v>40</v>
      </c>
      <c r="C63" s="33" t="s">
        <v>29</v>
      </c>
      <c r="D63" s="32" t="s">
        <v>128</v>
      </c>
      <c r="E63" s="32" t="s">
        <v>19</v>
      </c>
      <c r="F63" s="34">
        <v>150</v>
      </c>
      <c r="G63" s="32" t="s">
        <v>129</v>
      </c>
      <c r="H63" s="34">
        <v>7680</v>
      </c>
      <c r="I63" s="34">
        <v>3705</v>
      </c>
      <c r="J63" s="34">
        <v>3975</v>
      </c>
      <c r="K63" s="35">
        <f>IF(Table1[[#This Row],[Gross Profit]]&lt;&gt;0,Table1[[#This Row],[Gross Profit]]/Table1[[#This Row],[Revenue]],"")</f>
        <v>0.517578125</v>
      </c>
      <c r="L63" s="34">
        <v>5746</v>
      </c>
      <c r="M63" s="34">
        <v>-1771</v>
      </c>
      <c r="N63" s="34">
        <v>-1323</v>
      </c>
      <c r="O63" s="32"/>
      <c r="P63" s="7">
        <f t="shared" si="0"/>
        <v>-0.17226562500000001</v>
      </c>
    </row>
    <row r="64" spans="1:16" x14ac:dyDescent="0.3">
      <c r="A64" s="31">
        <v>2017</v>
      </c>
      <c r="B64" s="32" t="s">
        <v>40</v>
      </c>
      <c r="C64" s="33" t="s">
        <v>31</v>
      </c>
      <c r="D64" s="32" t="s">
        <v>130</v>
      </c>
      <c r="E64" s="32" t="s">
        <v>84</v>
      </c>
      <c r="F64" s="34">
        <v>150</v>
      </c>
      <c r="G64" s="32" t="s">
        <v>131</v>
      </c>
      <c r="H64" s="34">
        <v>15648</v>
      </c>
      <c r="I64" s="34">
        <v>6388</v>
      </c>
      <c r="J64" s="34">
        <v>9260</v>
      </c>
      <c r="K64" s="35">
        <f>IF(Table1[[#This Row],[Gross Profit]]&lt;&gt;0,Table1[[#This Row],[Gross Profit]]/Table1[[#This Row],[Revenue]],"")</f>
        <v>0.59176891615541927</v>
      </c>
      <c r="L64" s="34">
        <v>8640</v>
      </c>
      <c r="M64" s="34">
        <v>620</v>
      </c>
      <c r="N64" s="34">
        <v>378</v>
      </c>
      <c r="O64" s="32"/>
      <c r="P64" s="7">
        <f t="shared" si="0"/>
        <v>2.415644171779141E-2</v>
      </c>
    </row>
    <row r="65" spans="1:16" x14ac:dyDescent="0.3">
      <c r="A65" s="31">
        <v>2017</v>
      </c>
      <c r="B65" s="32" t="s">
        <v>40</v>
      </c>
      <c r="C65" s="33" t="s">
        <v>32</v>
      </c>
      <c r="D65" s="32" t="s">
        <v>132</v>
      </c>
      <c r="E65" s="32" t="s">
        <v>23</v>
      </c>
      <c r="F65" s="34">
        <v>35</v>
      </c>
      <c r="G65" s="32" t="s">
        <v>133</v>
      </c>
      <c r="H65" s="34">
        <v>12637</v>
      </c>
      <c r="I65" s="34">
        <v>5738</v>
      </c>
      <c r="J65" s="34">
        <v>6899</v>
      </c>
      <c r="K65" s="35">
        <f>IF(Table1[[#This Row],[Gross Profit]]&lt;&gt;0,Table1[[#This Row],[Gross Profit]]/Table1[[#This Row],[Revenue]],"")</f>
        <v>0.54593653557015109</v>
      </c>
      <c r="L65" s="34">
        <v>6168</v>
      </c>
      <c r="M65" s="34">
        <v>731</v>
      </c>
      <c r="N65" s="34">
        <v>438</v>
      </c>
      <c r="O65" s="32"/>
      <c r="P65" s="7">
        <f t="shared" si="0"/>
        <v>3.4660125029674763E-2</v>
      </c>
    </row>
    <row r="66" spans="1:16" x14ac:dyDescent="0.3">
      <c r="A66" s="31">
        <v>2017</v>
      </c>
      <c r="B66" s="32" t="s">
        <v>40</v>
      </c>
      <c r="C66" s="33" t="s">
        <v>39</v>
      </c>
      <c r="D66" s="32" t="s">
        <v>134</v>
      </c>
      <c r="E66" s="32" t="s">
        <v>27</v>
      </c>
      <c r="F66" s="34">
        <v>35</v>
      </c>
      <c r="G66" s="32" t="s">
        <v>135</v>
      </c>
      <c r="H66" s="34">
        <v>3033</v>
      </c>
      <c r="I66" s="34">
        <v>2396</v>
      </c>
      <c r="J66" s="34">
        <v>637</v>
      </c>
      <c r="K66" s="35">
        <f>IF(Table1[[#This Row],[Gross Profit]]&lt;&gt;0,Table1[[#This Row],[Gross Profit]]/Table1[[#This Row],[Revenue]],"")</f>
        <v>0.21002307945928125</v>
      </c>
      <c r="L66" s="34">
        <v>2671</v>
      </c>
      <c r="M66" s="34">
        <v>-2034</v>
      </c>
      <c r="N66" s="34">
        <v>-1543</v>
      </c>
      <c r="O66" s="32"/>
      <c r="P66" s="7">
        <f t="shared" ref="P66:P129" si="1">IFERROR(N66/H66,0)</f>
        <v>-0.50873722387075504</v>
      </c>
    </row>
    <row r="67" spans="1:16" x14ac:dyDescent="0.3">
      <c r="A67" s="36">
        <v>2018</v>
      </c>
      <c r="B67" s="37" t="s">
        <v>16</v>
      </c>
      <c r="C67" s="37" t="s">
        <v>17</v>
      </c>
      <c r="D67" s="38" t="s">
        <v>136</v>
      </c>
      <c r="E67" s="38" t="s">
        <v>19</v>
      </c>
      <c r="F67" s="39">
        <v>150</v>
      </c>
      <c r="G67" s="38" t="s">
        <v>137</v>
      </c>
      <c r="H67" s="40">
        <v>16323</v>
      </c>
      <c r="I67" s="40">
        <v>6720</v>
      </c>
      <c r="J67" s="40">
        <v>9604</v>
      </c>
      <c r="K67" s="41">
        <f>IF(Table1[[#This Row],[Gross Profit]]&lt;&gt;0,Table1[[#This Row],[Gross Profit]]/Table1[[#This Row],[Revenue]],"")</f>
        <v>0.58837223549592599</v>
      </c>
      <c r="L67" s="40">
        <v>7332</v>
      </c>
      <c r="M67" s="40">
        <v>2272</v>
      </c>
      <c r="N67" s="40">
        <v>1783</v>
      </c>
      <c r="O67" s="40">
        <v>7461</v>
      </c>
      <c r="P67" s="7">
        <f t="shared" si="1"/>
        <v>0.10923237150033695</v>
      </c>
    </row>
    <row r="68" spans="1:16" x14ac:dyDescent="0.3">
      <c r="A68" s="36">
        <v>2018</v>
      </c>
      <c r="B68" s="37" t="s">
        <v>16</v>
      </c>
      <c r="C68" s="37" t="s">
        <v>21</v>
      </c>
      <c r="D68" s="38" t="s">
        <v>138</v>
      </c>
      <c r="E68" s="38" t="s">
        <v>84</v>
      </c>
      <c r="F68" s="39">
        <v>150</v>
      </c>
      <c r="G68" s="38" t="s">
        <v>139</v>
      </c>
      <c r="H68" s="40">
        <v>18262</v>
      </c>
      <c r="I68" s="40">
        <v>9266</v>
      </c>
      <c r="J68" s="40">
        <v>8995</v>
      </c>
      <c r="K68" s="41">
        <f>IF(Table1[[#This Row],[Gross Profit]]&lt;&gt;0,Table1[[#This Row],[Gross Profit]]/Table1[[#This Row],[Revenue]],"")</f>
        <v>0.49255284196692584</v>
      </c>
      <c r="L68" s="40">
        <v>7186</v>
      </c>
      <c r="M68" s="40">
        <v>1809</v>
      </c>
      <c r="N68" s="40">
        <v>1222</v>
      </c>
      <c r="O68" s="40">
        <v>6252</v>
      </c>
      <c r="P68" s="7">
        <f t="shared" si="1"/>
        <v>6.6914905267769137E-2</v>
      </c>
    </row>
    <row r="69" spans="1:16" x14ac:dyDescent="0.3">
      <c r="A69" s="36">
        <v>2018</v>
      </c>
      <c r="B69" s="37" t="s">
        <v>16</v>
      </c>
      <c r="C69" s="37" t="s">
        <v>25</v>
      </c>
      <c r="D69" s="38" t="s">
        <v>140</v>
      </c>
      <c r="E69" s="38" t="s">
        <v>42</v>
      </c>
      <c r="F69" s="39">
        <v>75</v>
      </c>
      <c r="G69" s="38" t="s">
        <v>141</v>
      </c>
      <c r="H69" s="40">
        <v>11128</v>
      </c>
      <c r="I69" s="40">
        <v>4622</v>
      </c>
      <c r="J69" s="40">
        <v>6506</v>
      </c>
      <c r="K69" s="41">
        <f>IF(Table1[[#This Row],[Gross Profit]]&lt;&gt;0,Table1[[#This Row],[Gross Profit]]/Table1[[#This Row],[Revenue]],"")</f>
        <v>0.58465132997843283</v>
      </c>
      <c r="L69" s="40">
        <v>6493</v>
      </c>
      <c r="M69" s="40">
        <v>13</v>
      </c>
      <c r="N69" s="40">
        <v>-70</v>
      </c>
      <c r="O69" s="40">
        <v>3535</v>
      </c>
      <c r="P69" s="7">
        <f t="shared" si="1"/>
        <v>-6.2904385334291877E-3</v>
      </c>
    </row>
    <row r="70" spans="1:16" x14ac:dyDescent="0.3">
      <c r="A70" s="36">
        <v>2018</v>
      </c>
      <c r="B70" s="37" t="s">
        <v>16</v>
      </c>
      <c r="C70" s="37" t="s">
        <v>29</v>
      </c>
      <c r="D70" s="38" t="s">
        <v>142</v>
      </c>
      <c r="E70" s="38" t="s">
        <v>27</v>
      </c>
      <c r="F70" s="39">
        <v>35</v>
      </c>
      <c r="G70" s="38" t="s">
        <v>143</v>
      </c>
      <c r="H70" s="40">
        <v>9093</v>
      </c>
      <c r="I70" s="40">
        <v>3902</v>
      </c>
      <c r="J70" s="40">
        <v>5190</v>
      </c>
      <c r="K70" s="41">
        <f>IF(Table1[[#This Row],[Gross Profit]]&lt;&gt;0,Table1[[#This Row],[Gross Profit]]/Table1[[#This Row],[Revenue]],"")</f>
        <v>0.57076872319366545</v>
      </c>
      <c r="L70" s="40">
        <v>3741</v>
      </c>
      <c r="M70" s="40">
        <v>1449</v>
      </c>
      <c r="N70" s="40">
        <v>937</v>
      </c>
      <c r="O70" s="40">
        <v>3574</v>
      </c>
      <c r="P70" s="7">
        <f t="shared" si="1"/>
        <v>0.10304629935114924</v>
      </c>
    </row>
    <row r="71" spans="1:16" x14ac:dyDescent="0.3">
      <c r="A71" s="36">
        <v>2018</v>
      </c>
      <c r="B71" s="37" t="s">
        <v>16</v>
      </c>
      <c r="C71" s="37" t="s">
        <v>31</v>
      </c>
      <c r="D71" s="38" t="s">
        <v>48</v>
      </c>
      <c r="E71" s="38" t="s">
        <v>27</v>
      </c>
      <c r="F71" s="39">
        <v>35</v>
      </c>
      <c r="G71" s="38" t="s">
        <v>144</v>
      </c>
      <c r="H71" s="40">
        <v>6647</v>
      </c>
      <c r="I71" s="40">
        <v>4147</v>
      </c>
      <c r="J71" s="40">
        <v>2501</v>
      </c>
      <c r="K71" s="41">
        <f>IF(Table1[[#This Row],[Gross Profit]]&lt;&gt;0,Table1[[#This Row],[Gross Profit]]/Table1[[#This Row],[Revenue]],"")</f>
        <v>0.37625996690236196</v>
      </c>
      <c r="L71" s="40">
        <v>4042</v>
      </c>
      <c r="M71" s="40">
        <v>-1541</v>
      </c>
      <c r="N71" s="40">
        <v>-1191</v>
      </c>
      <c r="O71" s="40">
        <v>1766</v>
      </c>
      <c r="P71" s="7">
        <f t="shared" si="1"/>
        <v>-0.17917857680156463</v>
      </c>
    </row>
    <row r="72" spans="1:16" x14ac:dyDescent="0.3">
      <c r="A72" s="36">
        <v>2018</v>
      </c>
      <c r="B72" s="37" t="s">
        <v>16</v>
      </c>
      <c r="C72" s="37" t="s">
        <v>32</v>
      </c>
      <c r="D72" s="38" t="s">
        <v>145</v>
      </c>
      <c r="E72" s="38" t="s">
        <v>27</v>
      </c>
      <c r="F72" s="39">
        <v>35</v>
      </c>
      <c r="G72" s="38" t="s">
        <v>146</v>
      </c>
      <c r="H72" s="42">
        <v>11023</v>
      </c>
      <c r="I72" s="40">
        <v>3094</v>
      </c>
      <c r="J72" s="40">
        <v>4162</v>
      </c>
      <c r="K72" s="41">
        <f>IF(Table1[[#This Row],[Gross Profit]]&lt;&gt;0,Table1[[#This Row],[Gross Profit]]/Table1[[#This Row],[Revenue]],"")</f>
        <v>0.37757416311348996</v>
      </c>
      <c r="L72" s="40">
        <v>3788</v>
      </c>
      <c r="M72" s="40">
        <v>375</v>
      </c>
      <c r="N72" s="40">
        <v>332</v>
      </c>
      <c r="O72" s="40">
        <v>3678</v>
      </c>
      <c r="P72" s="7">
        <f t="shared" si="1"/>
        <v>3.0118842420393723E-2</v>
      </c>
    </row>
    <row r="73" spans="1:16" x14ac:dyDescent="0.3">
      <c r="A73" s="36">
        <v>2018</v>
      </c>
      <c r="B73" s="37" t="s">
        <v>16</v>
      </c>
      <c r="C73" s="37" t="s">
        <v>39</v>
      </c>
      <c r="D73" s="38" t="s">
        <v>147</v>
      </c>
      <c r="E73" s="38" t="s">
        <v>27</v>
      </c>
      <c r="F73" s="39">
        <v>35</v>
      </c>
      <c r="G73" s="38" t="s">
        <v>148</v>
      </c>
      <c r="H73" s="40">
        <v>7980</v>
      </c>
      <c r="I73" s="40">
        <v>2616</v>
      </c>
      <c r="J73" s="40">
        <v>5364</v>
      </c>
      <c r="K73" s="41">
        <f>IF(Table1[[#This Row],[Gross Profit]]&lt;&gt;0,Table1[[#This Row],[Gross Profit]]/Table1[[#This Row],[Revenue]],"")</f>
        <v>0.67218045112781954</v>
      </c>
      <c r="L73" s="40">
        <v>4243</v>
      </c>
      <c r="M73" s="40">
        <v>1121</v>
      </c>
      <c r="N73" s="40">
        <v>714</v>
      </c>
      <c r="O73" s="40">
        <v>3990</v>
      </c>
      <c r="P73" s="7">
        <f t="shared" si="1"/>
        <v>8.9473684210526316E-2</v>
      </c>
    </row>
    <row r="74" spans="1:16" x14ac:dyDescent="0.3">
      <c r="A74" s="43">
        <v>2018</v>
      </c>
      <c r="B74" s="44" t="s">
        <v>36</v>
      </c>
      <c r="C74" s="44" t="s">
        <v>17</v>
      </c>
      <c r="D74" s="44" t="s">
        <v>149</v>
      </c>
      <c r="E74" s="44" t="s">
        <v>27</v>
      </c>
      <c r="F74" s="45">
        <v>35</v>
      </c>
      <c r="G74" s="44" t="s">
        <v>150</v>
      </c>
      <c r="H74" s="46">
        <v>3050</v>
      </c>
      <c r="I74" s="46">
        <v>1103</v>
      </c>
      <c r="J74" s="46">
        <v>1946</v>
      </c>
      <c r="K74" s="47">
        <f>IF(Table1[[#This Row],[Gross Profit]]&lt;&gt;0,Table1[[#This Row],[Gross Profit]]/Table1[[#This Row],[Revenue]],"")</f>
        <v>0.6380327868852459</v>
      </c>
      <c r="L74" s="46">
        <v>2907</v>
      </c>
      <c r="M74" s="46">
        <v>-961</v>
      </c>
      <c r="N74" s="46">
        <v>-704</v>
      </c>
      <c r="O74" s="46">
        <v>796</v>
      </c>
      <c r="P74" s="7">
        <f t="shared" si="1"/>
        <v>-0.23081967213114754</v>
      </c>
    </row>
    <row r="75" spans="1:16" x14ac:dyDescent="0.3">
      <c r="A75" s="43">
        <v>2018</v>
      </c>
      <c r="B75" s="44" t="s">
        <v>36</v>
      </c>
      <c r="C75" s="44" t="s">
        <v>21</v>
      </c>
      <c r="D75" s="44" t="s">
        <v>151</v>
      </c>
      <c r="E75" s="44" t="s">
        <v>27</v>
      </c>
      <c r="F75" s="45">
        <v>35</v>
      </c>
      <c r="G75" s="44" t="s">
        <v>90</v>
      </c>
      <c r="H75" s="46">
        <v>4486</v>
      </c>
      <c r="I75" s="46">
        <v>932</v>
      </c>
      <c r="J75" s="46">
        <v>3553</v>
      </c>
      <c r="K75" s="47">
        <f>IF(Table1[[#This Row],[Gross Profit]]&lt;&gt;0,Table1[[#This Row],[Gross Profit]]/Table1[[#This Row],[Revenue]],"")</f>
        <v>0.79201961658493092</v>
      </c>
      <c r="L75" s="46">
        <v>2733</v>
      </c>
      <c r="M75" s="46">
        <v>821</v>
      </c>
      <c r="N75" s="46">
        <v>559</v>
      </c>
      <c r="O75" s="46">
        <v>2339</v>
      </c>
      <c r="P75" s="7">
        <f t="shared" si="1"/>
        <v>0.12460989745876058</v>
      </c>
    </row>
    <row r="76" spans="1:16" x14ac:dyDescent="0.3">
      <c r="A76" s="43">
        <v>2018</v>
      </c>
      <c r="B76" s="44" t="s">
        <v>36</v>
      </c>
      <c r="C76" s="44" t="s">
        <v>25</v>
      </c>
      <c r="D76" s="44" t="s">
        <v>152</v>
      </c>
      <c r="E76" s="44" t="s">
        <v>153</v>
      </c>
      <c r="F76" s="45">
        <v>35</v>
      </c>
      <c r="G76" s="44" t="s">
        <v>154</v>
      </c>
      <c r="H76" s="46">
        <v>4910</v>
      </c>
      <c r="I76" s="46">
        <v>2858</v>
      </c>
      <c r="J76" s="46">
        <v>2052</v>
      </c>
      <c r="K76" s="47">
        <f>IF(Table1[[#This Row],[Gross Profit]]&lt;&gt;0,Table1[[#This Row],[Gross Profit]]/Table1[[#This Row],[Revenue]],"")</f>
        <v>0.41792260692464356</v>
      </c>
      <c r="L76" s="46">
        <v>3008</v>
      </c>
      <c r="M76" s="46">
        <v>956</v>
      </c>
      <c r="N76" s="46">
        <v>-753</v>
      </c>
      <c r="O76" s="46">
        <v>1229</v>
      </c>
      <c r="P76" s="7">
        <f t="shared" si="1"/>
        <v>-0.15336048879837066</v>
      </c>
    </row>
    <row r="77" spans="1:16" x14ac:dyDescent="0.3">
      <c r="A77" s="43">
        <v>2018</v>
      </c>
      <c r="B77" s="44" t="s">
        <v>36</v>
      </c>
      <c r="C77" s="44" t="s">
        <v>29</v>
      </c>
      <c r="D77" s="44" t="s">
        <v>155</v>
      </c>
      <c r="E77" s="44" t="s">
        <v>19</v>
      </c>
      <c r="F77" s="45">
        <v>150</v>
      </c>
      <c r="G77" s="44" t="s">
        <v>156</v>
      </c>
      <c r="H77" s="46">
        <v>3052</v>
      </c>
      <c r="I77" s="46">
        <v>682</v>
      </c>
      <c r="J77" s="46">
        <v>2370</v>
      </c>
      <c r="K77" s="47">
        <f>IF(Table1[[#This Row],[Gross Profit]]&lt;&gt;0,Table1[[#This Row],[Gross Profit]]/Table1[[#This Row],[Revenue]],"")</f>
        <v>0.77653997378768025</v>
      </c>
      <c r="L77" s="46">
        <v>5612</v>
      </c>
      <c r="M77" s="46">
        <v>-3242</v>
      </c>
      <c r="N77" s="46">
        <v>-2340</v>
      </c>
      <c r="O77" s="46">
        <v>-691</v>
      </c>
      <c r="P77" s="7">
        <f t="shared" si="1"/>
        <v>-0.76671035386631714</v>
      </c>
    </row>
    <row r="78" spans="1:16" x14ac:dyDescent="0.3">
      <c r="A78" s="43">
        <v>2018</v>
      </c>
      <c r="B78" s="44" t="s">
        <v>36</v>
      </c>
      <c r="C78" s="44" t="s">
        <v>31</v>
      </c>
      <c r="D78" s="44" t="s">
        <v>157</v>
      </c>
      <c r="E78" s="44" t="s">
        <v>27</v>
      </c>
      <c r="F78" s="45">
        <v>35</v>
      </c>
      <c r="G78" s="44" t="s">
        <v>28</v>
      </c>
      <c r="H78" s="46">
        <v>3802</v>
      </c>
      <c r="I78" s="46">
        <v>2219</v>
      </c>
      <c r="J78" s="46">
        <v>1583</v>
      </c>
      <c r="K78" s="47">
        <f>IF(Table1[[#This Row],[Gross Profit]]&lt;&gt;0,Table1[[#This Row],[Gross Profit]]/Table1[[#This Row],[Revenue]],"")</f>
        <v>0.41635981062598632</v>
      </c>
      <c r="L78" s="46">
        <v>2905</v>
      </c>
      <c r="M78" s="46">
        <v>-1322</v>
      </c>
      <c r="N78" s="46">
        <v>-978</v>
      </c>
      <c r="O78" s="46">
        <v>567</v>
      </c>
      <c r="P78" s="7">
        <f t="shared" si="1"/>
        <v>-0.25723303524460811</v>
      </c>
    </row>
    <row r="79" spans="1:16" x14ac:dyDescent="0.3">
      <c r="A79" s="43">
        <v>2018</v>
      </c>
      <c r="B79" s="44" t="s">
        <v>36</v>
      </c>
      <c r="C79" s="44" t="s">
        <v>32</v>
      </c>
      <c r="D79" s="44" t="s">
        <v>158</v>
      </c>
      <c r="E79" s="44" t="s">
        <v>42</v>
      </c>
      <c r="F79" s="45">
        <v>75</v>
      </c>
      <c r="G79" s="44" t="s">
        <v>159</v>
      </c>
      <c r="H79" s="46">
        <v>7481</v>
      </c>
      <c r="I79" s="46">
        <v>3653</v>
      </c>
      <c r="J79" s="46">
        <v>3828</v>
      </c>
      <c r="K79" s="47">
        <f>IF(Table1[[#This Row],[Gross Profit]]&lt;&gt;0,Table1[[#This Row],[Gross Profit]]/Table1[[#This Row],[Revenue]],"")</f>
        <v>0.51169629728645905</v>
      </c>
      <c r="L79" s="46">
        <v>4582</v>
      </c>
      <c r="M79" s="46">
        <v>-753</v>
      </c>
      <c r="N79" s="46">
        <v>-566</v>
      </c>
      <c r="O79" s="46">
        <v>2160</v>
      </c>
      <c r="P79" s="7">
        <f t="shared" si="1"/>
        <v>-7.5658334447266412E-2</v>
      </c>
    </row>
    <row r="80" spans="1:16" x14ac:dyDescent="0.3">
      <c r="A80" s="43">
        <v>2018</v>
      </c>
      <c r="B80" s="44" t="s">
        <v>36</v>
      </c>
      <c r="C80" s="44" t="s">
        <v>39</v>
      </c>
      <c r="D80" s="44" t="s">
        <v>160</v>
      </c>
      <c r="E80" s="44" t="s">
        <v>84</v>
      </c>
      <c r="F80" s="45">
        <v>150</v>
      </c>
      <c r="G80" s="44" t="s">
        <v>161</v>
      </c>
      <c r="H80" s="46">
        <v>9102</v>
      </c>
      <c r="I80" s="46">
        <v>5264</v>
      </c>
      <c r="J80" s="46">
        <v>3838</v>
      </c>
      <c r="K80" s="47">
        <f>IF(Table1[[#This Row],[Gross Profit]]&lt;&gt;0,Table1[[#This Row],[Gross Profit]]/Table1[[#This Row],[Revenue]],"")</f>
        <v>0.42166556800703142</v>
      </c>
      <c r="L80" s="46">
        <v>5423</v>
      </c>
      <c r="M80" s="46">
        <v>-1585</v>
      </c>
      <c r="N80" s="46">
        <v>-1169</v>
      </c>
      <c r="O80" s="46">
        <v>3738</v>
      </c>
      <c r="P80" s="7">
        <f t="shared" si="1"/>
        <v>-0.12843331136014063</v>
      </c>
    </row>
    <row r="81" spans="1:16" x14ac:dyDescent="0.3">
      <c r="A81" s="43">
        <v>2018</v>
      </c>
      <c r="B81" s="44" t="s">
        <v>36</v>
      </c>
      <c r="C81" s="44" t="s">
        <v>55</v>
      </c>
      <c r="D81" s="44" t="s">
        <v>162</v>
      </c>
      <c r="E81" s="44" t="s">
        <v>27</v>
      </c>
      <c r="F81" s="45">
        <v>35</v>
      </c>
      <c r="G81" s="44" t="s">
        <v>163</v>
      </c>
      <c r="H81" s="46">
        <v>3354</v>
      </c>
      <c r="I81" s="46">
        <v>3244</v>
      </c>
      <c r="J81" s="46">
        <v>110</v>
      </c>
      <c r="K81" s="47">
        <f>IF(Table1[[#This Row],[Gross Profit]]&lt;&gt;0,Table1[[#This Row],[Gross Profit]]/Table1[[#This Row],[Revenue]],"")</f>
        <v>3.2796660703637445E-2</v>
      </c>
      <c r="L81" s="46">
        <v>3424</v>
      </c>
      <c r="M81" s="46">
        <v>-3313</v>
      </c>
      <c r="N81" s="46">
        <v>-2402</v>
      </c>
      <c r="O81" s="46">
        <v>-1935</v>
      </c>
      <c r="P81" s="7">
        <f t="shared" si="1"/>
        <v>-0.71615980918306499</v>
      </c>
    </row>
    <row r="82" spans="1:16" x14ac:dyDescent="0.3">
      <c r="A82" s="48">
        <v>2018</v>
      </c>
      <c r="B82" s="49" t="s">
        <v>40</v>
      </c>
      <c r="C82" s="49" t="s">
        <v>17</v>
      </c>
      <c r="D82" s="49" t="s">
        <v>164</v>
      </c>
      <c r="E82" s="49" t="s">
        <v>27</v>
      </c>
      <c r="F82" s="50">
        <v>35</v>
      </c>
      <c r="G82" s="49" t="s">
        <v>165</v>
      </c>
      <c r="H82" s="51">
        <v>8360</v>
      </c>
      <c r="I82" s="51">
        <v>1756</v>
      </c>
      <c r="J82" s="51">
        <v>6604</v>
      </c>
      <c r="K82" s="52">
        <f>IF(Table1[[#This Row],[Gross Profit]]&lt;&gt;0,Table1[[#This Row],[Gross Profit]]/Table1[[#This Row],[Revenue]],"")</f>
        <v>0.78995215311004785</v>
      </c>
      <c r="L82" s="51">
        <v>4816</v>
      </c>
      <c r="M82" s="51">
        <v>1788</v>
      </c>
      <c r="N82" s="51">
        <v>1280</v>
      </c>
      <c r="O82" s="51">
        <v>6130</v>
      </c>
      <c r="P82" s="7">
        <f t="shared" si="1"/>
        <v>0.15311004784688995</v>
      </c>
    </row>
    <row r="83" spans="1:16" x14ac:dyDescent="0.3">
      <c r="A83" s="48">
        <v>2018</v>
      </c>
      <c r="B83" s="49" t="s">
        <v>40</v>
      </c>
      <c r="C83" s="49" t="s">
        <v>21</v>
      </c>
      <c r="D83" s="49" t="s">
        <v>166</v>
      </c>
      <c r="E83" s="49" t="s">
        <v>27</v>
      </c>
      <c r="F83" s="50">
        <v>35</v>
      </c>
      <c r="G83" s="49" t="s">
        <v>90</v>
      </c>
      <c r="H83" s="51">
        <v>14475</v>
      </c>
      <c r="I83" s="51">
        <v>2419</v>
      </c>
      <c r="J83" s="51">
        <v>12056</v>
      </c>
      <c r="K83" s="52">
        <f>IF(Table1[[#This Row],[Gross Profit]]&lt;&gt;0,Table1[[#This Row],[Gross Profit]]/Table1[[#This Row],[Revenue]],"")</f>
        <v>0.8328842832469775</v>
      </c>
      <c r="L83" s="51">
        <v>3717</v>
      </c>
      <c r="M83" s="51">
        <v>8339</v>
      </c>
      <c r="N83" s="53">
        <v>5754</v>
      </c>
      <c r="O83" s="51">
        <v>10578</v>
      </c>
      <c r="P83" s="7">
        <f t="shared" si="1"/>
        <v>0.39751295336787562</v>
      </c>
    </row>
    <row r="84" spans="1:16" x14ac:dyDescent="0.3">
      <c r="A84" s="48">
        <v>2018</v>
      </c>
      <c r="B84" s="49" t="s">
        <v>40</v>
      </c>
      <c r="C84" s="49" t="s">
        <v>25</v>
      </c>
      <c r="D84" s="49" t="s">
        <v>167</v>
      </c>
      <c r="E84" s="49" t="s">
        <v>27</v>
      </c>
      <c r="F84" s="50">
        <v>35</v>
      </c>
      <c r="G84" s="49" t="s">
        <v>168</v>
      </c>
      <c r="H84" s="51">
        <v>8448</v>
      </c>
      <c r="I84" s="51">
        <v>3919</v>
      </c>
      <c r="J84" s="51">
        <v>5159</v>
      </c>
      <c r="K84" s="52">
        <f>IF(Table1[[#This Row],[Gross Profit]]&lt;&gt;0,Table1[[#This Row],[Gross Profit]]/Table1[[#This Row],[Revenue]],"")</f>
        <v>0.61067708333333337</v>
      </c>
      <c r="L84" s="51">
        <v>1468</v>
      </c>
      <c r="M84" s="51">
        <v>1468</v>
      </c>
      <c r="N84" s="51">
        <v>998</v>
      </c>
      <c r="O84" s="51">
        <v>4574</v>
      </c>
      <c r="P84" s="7">
        <f t="shared" si="1"/>
        <v>0.1181344696969697</v>
      </c>
    </row>
    <row r="85" spans="1:16" x14ac:dyDescent="0.3">
      <c r="A85" s="48">
        <v>2018</v>
      </c>
      <c r="B85" s="49" t="s">
        <v>40</v>
      </c>
      <c r="C85" s="49" t="s">
        <v>29</v>
      </c>
      <c r="D85" s="49" t="s">
        <v>169</v>
      </c>
      <c r="E85" s="49" t="s">
        <v>27</v>
      </c>
      <c r="F85" s="50">
        <v>35</v>
      </c>
      <c r="G85" s="49" t="s">
        <v>170</v>
      </c>
      <c r="H85" s="51">
        <v>8276</v>
      </c>
      <c r="I85" s="51">
        <v>3153</v>
      </c>
      <c r="J85" s="51">
        <v>5123</v>
      </c>
      <c r="K85" s="52">
        <f>IF(Table1[[#This Row],[Gross Profit]]&lt;&gt;0,Table1[[#This Row],[Gross Profit]]/Table1[[#This Row],[Revenue]],"")</f>
        <v>0.61901884968583853</v>
      </c>
      <c r="L85" s="51">
        <v>2530</v>
      </c>
      <c r="M85" s="51">
        <v>2593</v>
      </c>
      <c r="N85" s="51">
        <v>1758</v>
      </c>
      <c r="O85" s="51">
        <v>3723</v>
      </c>
      <c r="P85" s="7">
        <f t="shared" si="1"/>
        <v>0.2124214596423393</v>
      </c>
    </row>
    <row r="86" spans="1:16" x14ac:dyDescent="0.3">
      <c r="A86" s="48">
        <v>2018</v>
      </c>
      <c r="B86" s="49" t="s">
        <v>40</v>
      </c>
      <c r="C86" s="49" t="s">
        <v>31</v>
      </c>
      <c r="D86" s="49" t="s">
        <v>171</v>
      </c>
      <c r="E86" s="49" t="s">
        <v>153</v>
      </c>
      <c r="F86" s="50">
        <v>35</v>
      </c>
      <c r="G86" s="49" t="s">
        <v>172</v>
      </c>
      <c r="H86" s="51">
        <v>8784</v>
      </c>
      <c r="I86" s="51">
        <v>3456</v>
      </c>
      <c r="J86" s="51">
        <v>5325</v>
      </c>
      <c r="K86" s="52">
        <f>IF(Table1[[#This Row],[Gross Profit]]&lt;&gt;0,Table1[[#This Row],[Gross Profit]]/Table1[[#This Row],[Revenue]],"")</f>
        <v>0.60621584699453557</v>
      </c>
      <c r="L86" s="51">
        <v>4787</v>
      </c>
      <c r="M86" s="51">
        <v>538</v>
      </c>
      <c r="N86" s="51">
        <v>345</v>
      </c>
      <c r="O86" s="51">
        <v>3325</v>
      </c>
      <c r="P86" s="7">
        <f t="shared" si="1"/>
        <v>3.9275956284153007E-2</v>
      </c>
    </row>
    <row r="87" spans="1:16" x14ac:dyDescent="0.3">
      <c r="A87" s="48">
        <v>2018</v>
      </c>
      <c r="B87" s="49" t="s">
        <v>40</v>
      </c>
      <c r="C87" s="49" t="s">
        <v>32</v>
      </c>
      <c r="D87" s="49" t="s">
        <v>173</v>
      </c>
      <c r="E87" s="49" t="s">
        <v>19</v>
      </c>
      <c r="F87" s="50">
        <v>150</v>
      </c>
      <c r="G87" s="49" t="s">
        <v>64</v>
      </c>
      <c r="H87" s="53">
        <v>15264</v>
      </c>
      <c r="I87" s="51">
        <v>6521</v>
      </c>
      <c r="J87" s="51">
        <v>8742</v>
      </c>
      <c r="K87" s="52">
        <f>IF(Table1[[#This Row],[Gross Profit]]&lt;&gt;0,Table1[[#This Row],[Gross Profit]]/Table1[[#This Row],[Revenue]],"")</f>
        <v>0.57272012578616349</v>
      </c>
      <c r="L87" s="51">
        <v>4737</v>
      </c>
      <c r="M87" s="51">
        <v>4005</v>
      </c>
      <c r="N87" s="51">
        <v>2780</v>
      </c>
      <c r="O87" s="51">
        <v>8253</v>
      </c>
      <c r="P87" s="7">
        <f t="shared" si="1"/>
        <v>0.18212788259958071</v>
      </c>
    </row>
    <row r="88" spans="1:16" x14ac:dyDescent="0.3">
      <c r="A88" s="48">
        <v>2018</v>
      </c>
      <c r="B88" s="49" t="s">
        <v>40</v>
      </c>
      <c r="C88" s="49" t="s">
        <v>39</v>
      </c>
      <c r="D88" s="49" t="s">
        <v>174</v>
      </c>
      <c r="E88" s="49" t="s">
        <v>84</v>
      </c>
      <c r="F88" s="50">
        <v>150</v>
      </c>
      <c r="G88" s="49" t="s">
        <v>175</v>
      </c>
      <c r="H88" s="51">
        <v>9446</v>
      </c>
      <c r="I88" s="51">
        <v>5102</v>
      </c>
      <c r="J88" s="51">
        <v>4344</v>
      </c>
      <c r="K88" s="52">
        <f>IF(Table1[[#This Row],[Gross Profit]]&lt;&gt;0,Table1[[#This Row],[Gross Profit]]/Table1[[#This Row],[Revenue]],"")</f>
        <v>0.4598771966970146</v>
      </c>
      <c r="L88" s="51">
        <v>4556</v>
      </c>
      <c r="M88" s="51">
        <v>-213</v>
      </c>
      <c r="N88" s="51">
        <v>-75</v>
      </c>
      <c r="O88" s="51">
        <v>4354</v>
      </c>
      <c r="P88" s="7">
        <f t="shared" si="1"/>
        <v>-7.9398687275037058E-3</v>
      </c>
    </row>
    <row r="89" spans="1:16" x14ac:dyDescent="0.3">
      <c r="A89" s="48">
        <v>2018</v>
      </c>
      <c r="B89" s="49" t="s">
        <v>40</v>
      </c>
      <c r="C89" s="49" t="s">
        <v>55</v>
      </c>
      <c r="D89" s="49" t="s">
        <v>176</v>
      </c>
      <c r="E89" s="49" t="s">
        <v>42</v>
      </c>
      <c r="F89" s="50">
        <v>75</v>
      </c>
      <c r="G89" s="49" t="s">
        <v>177</v>
      </c>
      <c r="H89" s="51">
        <v>9919</v>
      </c>
      <c r="I89" s="51">
        <v>5460</v>
      </c>
      <c r="J89" s="51">
        <v>4458</v>
      </c>
      <c r="K89" s="52">
        <f>IF(Table1[[#This Row],[Gross Profit]]&lt;&gt;0,Table1[[#This Row],[Gross Profit]]/Table1[[#This Row],[Revenue]],"")</f>
        <v>0.44944046778909164</v>
      </c>
      <c r="L89" s="51">
        <v>5182</v>
      </c>
      <c r="M89" s="51">
        <v>-723</v>
      </c>
      <c r="N89" s="51">
        <v>-547</v>
      </c>
      <c r="O89" s="51">
        <v>2509</v>
      </c>
      <c r="P89" s="7">
        <f t="shared" si="1"/>
        <v>-5.514668817421111E-2</v>
      </c>
    </row>
    <row r="90" spans="1:16" x14ac:dyDescent="0.3">
      <c r="A90" s="54">
        <v>2019</v>
      </c>
      <c r="B90" s="55" t="s">
        <v>16</v>
      </c>
      <c r="C90" s="55" t="s">
        <v>17</v>
      </c>
      <c r="D90" s="55" t="s">
        <v>178</v>
      </c>
      <c r="E90" s="55" t="s">
        <v>84</v>
      </c>
      <c r="F90" s="56">
        <v>150</v>
      </c>
      <c r="G90" s="55" t="s">
        <v>179</v>
      </c>
      <c r="H90" s="57">
        <v>18838</v>
      </c>
      <c r="I90" s="58">
        <v>10821</v>
      </c>
      <c r="J90" s="58">
        <v>8017</v>
      </c>
      <c r="K90" s="59">
        <f>IF(Table1[[#This Row],[Gross Profit]]&lt;&gt;0,Table1[[#This Row],[Gross Profit]]/Table1[[#This Row],[Revenue]],"")</f>
        <v>0.42557596347807625</v>
      </c>
      <c r="L90" s="58">
        <v>6339</v>
      </c>
      <c r="M90" s="58">
        <v>1678</v>
      </c>
      <c r="N90" s="57">
        <v>1116</v>
      </c>
      <c r="O90" s="58">
        <v>7954</v>
      </c>
      <c r="P90" s="7">
        <f t="shared" si="1"/>
        <v>5.9241957744983545E-2</v>
      </c>
    </row>
    <row r="91" spans="1:16" x14ac:dyDescent="0.3">
      <c r="A91" s="54">
        <v>2019</v>
      </c>
      <c r="B91" s="55" t="s">
        <v>16</v>
      </c>
      <c r="C91" s="55" t="s">
        <v>21</v>
      </c>
      <c r="D91" s="55" t="s">
        <v>180</v>
      </c>
      <c r="E91" s="55" t="s">
        <v>42</v>
      </c>
      <c r="F91" s="56">
        <v>75</v>
      </c>
      <c r="G91" s="55" t="s">
        <v>181</v>
      </c>
      <c r="H91" s="58">
        <v>12743</v>
      </c>
      <c r="I91" s="58">
        <v>8001</v>
      </c>
      <c r="J91" s="58">
        <v>4743</v>
      </c>
      <c r="K91" s="59">
        <f>IF(Table1[[#This Row],[Gross Profit]]&lt;&gt;0,Table1[[#This Row],[Gross Profit]]/Table1[[#This Row],[Revenue]],"")</f>
        <v>0.37220434748489367</v>
      </c>
      <c r="L91" s="58">
        <v>7166</v>
      </c>
      <c r="M91" s="58">
        <v>-2423</v>
      </c>
      <c r="N91" s="58">
        <v>-1742</v>
      </c>
      <c r="O91" s="58">
        <v>4151</v>
      </c>
      <c r="P91" s="7">
        <f t="shared" si="1"/>
        <v>-0.1367025033351644</v>
      </c>
    </row>
    <row r="92" spans="1:16" x14ac:dyDescent="0.3">
      <c r="A92" s="54">
        <v>2019</v>
      </c>
      <c r="B92" s="55" t="s">
        <v>16</v>
      </c>
      <c r="C92" s="55" t="s">
        <v>25</v>
      </c>
      <c r="D92" s="55" t="s">
        <v>182</v>
      </c>
      <c r="E92" s="55" t="s">
        <v>183</v>
      </c>
      <c r="F92" s="56">
        <v>35</v>
      </c>
      <c r="G92" s="55" t="s">
        <v>184</v>
      </c>
      <c r="H92" s="58">
        <v>11393</v>
      </c>
      <c r="I92" s="58">
        <v>5499</v>
      </c>
      <c r="J92" s="58">
        <v>5894</v>
      </c>
      <c r="K92" s="59">
        <f>IF(Table1[[#This Row],[Gross Profit]]&lt;&gt;0,Table1[[#This Row],[Gross Profit]]/Table1[[#This Row],[Revenue]],"")</f>
        <v>0.51733520582814008</v>
      </c>
      <c r="L92" s="58">
        <v>5091</v>
      </c>
      <c r="M92" s="58">
        <v>802</v>
      </c>
      <c r="N92" s="58">
        <v>518</v>
      </c>
      <c r="O92" s="58">
        <v>4765</v>
      </c>
      <c r="P92" s="7">
        <f t="shared" si="1"/>
        <v>4.5466514526463615E-2</v>
      </c>
    </row>
    <row r="93" spans="1:16" x14ac:dyDescent="0.3">
      <c r="A93" s="54">
        <v>2019</v>
      </c>
      <c r="B93" s="55" t="s">
        <v>16</v>
      </c>
      <c r="C93" s="55" t="s">
        <v>29</v>
      </c>
      <c r="D93" s="55" t="s">
        <v>185</v>
      </c>
      <c r="E93" s="55" t="s">
        <v>27</v>
      </c>
      <c r="F93" s="56">
        <v>35</v>
      </c>
      <c r="G93" s="55" t="s">
        <v>67</v>
      </c>
      <c r="H93" s="58">
        <v>6391</v>
      </c>
      <c r="I93" s="58">
        <v>2928</v>
      </c>
      <c r="J93" s="58">
        <v>3463</v>
      </c>
      <c r="K93" s="59">
        <f>IF(Table1[[#This Row],[Gross Profit]]&lt;&gt;0,Table1[[#This Row],[Gross Profit]]/Table1[[#This Row],[Revenue]],"")</f>
        <v>0.54185573462681902</v>
      </c>
      <c r="L93" s="58">
        <v>3998</v>
      </c>
      <c r="M93" s="58">
        <v>-535</v>
      </c>
      <c r="N93" s="58">
        <v>-417</v>
      </c>
      <c r="O93" s="58">
        <v>1909</v>
      </c>
      <c r="P93" s="7">
        <f t="shared" si="1"/>
        <v>-6.5248005007041157E-2</v>
      </c>
    </row>
    <row r="94" spans="1:16" x14ac:dyDescent="0.3">
      <c r="A94" s="54">
        <v>2019</v>
      </c>
      <c r="B94" s="55" t="s">
        <v>16</v>
      </c>
      <c r="C94" s="55" t="s">
        <v>31</v>
      </c>
      <c r="D94" s="55" t="s">
        <v>186</v>
      </c>
      <c r="E94" s="55" t="s">
        <v>19</v>
      </c>
      <c r="F94" s="56">
        <v>150</v>
      </c>
      <c r="G94" s="55" t="s">
        <v>187</v>
      </c>
      <c r="H94" s="58">
        <v>13100</v>
      </c>
      <c r="I94" s="58">
        <v>7515</v>
      </c>
      <c r="J94" s="58">
        <v>5585</v>
      </c>
      <c r="K94" s="59">
        <f>IF(Table1[[#This Row],[Gross Profit]]&lt;&gt;0,Table1[[#This Row],[Gross Profit]]/Table1[[#This Row],[Revenue]],"")</f>
        <v>0.42633587786259541</v>
      </c>
      <c r="L94" s="58">
        <v>7340</v>
      </c>
      <c r="M94" s="58">
        <v>-1755</v>
      </c>
      <c r="N94" s="58">
        <v>-1309</v>
      </c>
      <c r="O94" s="58">
        <v>5709</v>
      </c>
      <c r="P94" s="7">
        <f t="shared" si="1"/>
        <v>-9.9923664122137407E-2</v>
      </c>
    </row>
    <row r="95" spans="1:16" x14ac:dyDescent="0.3">
      <c r="A95" s="54">
        <v>2019</v>
      </c>
      <c r="B95" s="55" t="s">
        <v>16</v>
      </c>
      <c r="C95" s="55" t="s">
        <v>32</v>
      </c>
      <c r="D95" s="55" t="s">
        <v>188</v>
      </c>
      <c r="E95" s="55" t="s">
        <v>27</v>
      </c>
      <c r="F95" s="56">
        <v>35</v>
      </c>
      <c r="G95" s="55" t="s">
        <v>189</v>
      </c>
      <c r="H95" s="58">
        <v>8714</v>
      </c>
      <c r="I95" s="58">
        <v>5544</v>
      </c>
      <c r="J95" s="58">
        <v>3170</v>
      </c>
      <c r="K95" s="59">
        <f>IF(Table1[[#This Row],[Gross Profit]]&lt;&gt;0,Table1[[#This Row],[Gross Profit]]/Table1[[#This Row],[Revenue]],"")</f>
        <v>0.36378241909570808</v>
      </c>
      <c r="L95" s="58">
        <v>5054</v>
      </c>
      <c r="M95" s="58">
        <v>-1884</v>
      </c>
      <c r="N95" s="58">
        <v>-1376</v>
      </c>
      <c r="O95" s="58">
        <v>2346</v>
      </c>
      <c r="P95" s="7">
        <f t="shared" si="1"/>
        <v>-0.15790681661693826</v>
      </c>
    </row>
    <row r="96" spans="1:16" x14ac:dyDescent="0.3">
      <c r="A96" s="54">
        <v>2019</v>
      </c>
      <c r="B96" s="55" t="s">
        <v>16</v>
      </c>
      <c r="C96" s="55" t="s">
        <v>39</v>
      </c>
      <c r="D96" s="55" t="s">
        <v>190</v>
      </c>
      <c r="E96" s="55" t="s">
        <v>27</v>
      </c>
      <c r="F96" s="56">
        <v>35</v>
      </c>
      <c r="G96" s="55" t="s">
        <v>191</v>
      </c>
      <c r="H96" s="58">
        <v>4732</v>
      </c>
      <c r="I96" s="58">
        <v>912</v>
      </c>
      <c r="J96" s="58">
        <v>3820</v>
      </c>
      <c r="K96" s="59">
        <f>IF(Table1[[#This Row],[Gross Profit]]&lt;&gt;0,Table1[[#This Row],[Gross Profit]]/Table1[[#This Row],[Revenue]],"")</f>
        <v>0.80726965342349954</v>
      </c>
      <c r="L96" s="58">
        <v>3714</v>
      </c>
      <c r="M96" s="58">
        <v>106</v>
      </c>
      <c r="N96" s="58">
        <v>28</v>
      </c>
      <c r="O96" s="58">
        <v>2460</v>
      </c>
      <c r="P96" s="7">
        <f t="shared" si="1"/>
        <v>5.9171597633136093E-3</v>
      </c>
    </row>
    <row r="97" spans="1:16" x14ac:dyDescent="0.3">
      <c r="A97" s="54">
        <v>2019</v>
      </c>
      <c r="B97" s="55" t="s">
        <v>16</v>
      </c>
      <c r="C97" s="55" t="s">
        <v>55</v>
      </c>
      <c r="D97" s="55" t="s">
        <v>192</v>
      </c>
      <c r="E97" s="55" t="s">
        <v>27</v>
      </c>
      <c r="F97" s="56">
        <v>35</v>
      </c>
      <c r="G97" s="55" t="s">
        <v>189</v>
      </c>
      <c r="H97" s="58">
        <v>7226</v>
      </c>
      <c r="I97" s="58">
        <v>2393</v>
      </c>
      <c r="J97" s="58">
        <v>4833</v>
      </c>
      <c r="K97" s="59">
        <f>IF(Table1[[#This Row],[Gross Profit]]&lt;&gt;0,Table1[[#This Row],[Gross Profit]]/Table1[[#This Row],[Revenue]],"")</f>
        <v>0.66883476335455305</v>
      </c>
      <c r="L97" s="58">
        <v>4687</v>
      </c>
      <c r="M97" s="58">
        <v>146</v>
      </c>
      <c r="N97" s="58">
        <v>150</v>
      </c>
      <c r="O97" s="58">
        <v>2772</v>
      </c>
      <c r="P97" s="7">
        <f t="shared" si="1"/>
        <v>2.0758372543592581E-2</v>
      </c>
    </row>
    <row r="98" spans="1:16" x14ac:dyDescent="0.3">
      <c r="A98" s="54">
        <v>2019</v>
      </c>
      <c r="B98" s="55" t="s">
        <v>16</v>
      </c>
      <c r="C98" s="55" t="s">
        <v>66</v>
      </c>
      <c r="D98" s="55" t="s">
        <v>193</v>
      </c>
      <c r="E98" s="55" t="s">
        <v>27</v>
      </c>
      <c r="F98" s="56">
        <v>35</v>
      </c>
      <c r="G98" s="55" t="s">
        <v>191</v>
      </c>
      <c r="H98" s="58">
        <v>4719</v>
      </c>
      <c r="I98" s="58">
        <v>1830</v>
      </c>
      <c r="J98" s="58">
        <v>2889</v>
      </c>
      <c r="K98" s="59">
        <f>IF(Table1[[#This Row],[Gross Profit]]&lt;&gt;0,Table1[[#This Row],[Gross Profit]]/Table1[[#This Row],[Revenue]],"")</f>
        <v>0.61220597584233949</v>
      </c>
      <c r="L98" s="58">
        <v>4635</v>
      </c>
      <c r="M98" s="58">
        <v>-1746</v>
      </c>
      <c r="N98" s="58">
        <v>-1293</v>
      </c>
      <c r="O98" s="58">
        <v>1948</v>
      </c>
      <c r="P98" s="7">
        <f t="shared" si="1"/>
        <v>-0.27399872854418311</v>
      </c>
    </row>
    <row r="99" spans="1:16" x14ac:dyDescent="0.3">
      <c r="A99" s="60">
        <v>2019</v>
      </c>
      <c r="B99" s="61" t="s">
        <v>36</v>
      </c>
      <c r="C99" s="61" t="s">
        <v>17</v>
      </c>
      <c r="D99" s="61" t="s">
        <v>194</v>
      </c>
      <c r="E99" s="61" t="s">
        <v>27</v>
      </c>
      <c r="F99" s="62">
        <v>35</v>
      </c>
      <c r="G99" s="61" t="s">
        <v>195</v>
      </c>
      <c r="H99" s="62">
        <v>6684</v>
      </c>
      <c r="I99" s="62">
        <v>6327</v>
      </c>
      <c r="J99" s="62">
        <v>357</v>
      </c>
      <c r="K99" s="63">
        <f>IF(Table1[[#This Row],[Gross Profit]]&lt;&gt;0,Table1[[#This Row],[Gross Profit]]/Table1[[#This Row],[Revenue]],"")</f>
        <v>5.3411131059245963E-2</v>
      </c>
      <c r="L99" s="62">
        <v>4116</v>
      </c>
      <c r="M99" s="62">
        <v>-3759</v>
      </c>
      <c r="N99" s="64">
        <v>-2659</v>
      </c>
      <c r="O99" s="62">
        <v>3265</v>
      </c>
      <c r="P99" s="7">
        <f t="shared" si="1"/>
        <v>-0.39781567923399164</v>
      </c>
    </row>
    <row r="100" spans="1:16" x14ac:dyDescent="0.3">
      <c r="A100" s="60">
        <v>2019</v>
      </c>
      <c r="B100" s="61" t="s">
        <v>36</v>
      </c>
      <c r="C100" s="61" t="s">
        <v>21</v>
      </c>
      <c r="D100" s="61" t="s">
        <v>196</v>
      </c>
      <c r="E100" s="61" t="s">
        <v>42</v>
      </c>
      <c r="F100" s="62">
        <v>75</v>
      </c>
      <c r="G100" s="61" t="s">
        <v>197</v>
      </c>
      <c r="H100" s="62">
        <v>7560</v>
      </c>
      <c r="I100" s="62">
        <v>3506</v>
      </c>
      <c r="J100" s="62">
        <v>4054</v>
      </c>
      <c r="K100" s="63">
        <f>IF(Table1[[#This Row],[Gross Profit]]&lt;&gt;0,Table1[[#This Row],[Gross Profit]]/Table1[[#This Row],[Revenue]],"")</f>
        <v>0.53624338624338619</v>
      </c>
      <c r="L100" s="62">
        <v>7271</v>
      </c>
      <c r="M100" s="62">
        <v>-3217</v>
      </c>
      <c r="N100" s="62">
        <v>-2326</v>
      </c>
      <c r="O100" s="62">
        <v>1679</v>
      </c>
      <c r="P100" s="7">
        <f t="shared" si="1"/>
        <v>-0.30767195767195765</v>
      </c>
    </row>
    <row r="101" spans="1:16" x14ac:dyDescent="0.3">
      <c r="A101" s="60">
        <v>2019</v>
      </c>
      <c r="B101" s="61" t="s">
        <v>36</v>
      </c>
      <c r="C101" s="61" t="s">
        <v>25</v>
      </c>
      <c r="D101" s="61" t="s">
        <v>198</v>
      </c>
      <c r="E101" s="61" t="s">
        <v>23</v>
      </c>
      <c r="F101" s="62">
        <v>25</v>
      </c>
      <c r="G101" s="61" t="s">
        <v>199</v>
      </c>
      <c r="H101" s="62">
        <v>4612</v>
      </c>
      <c r="I101" s="62">
        <v>2347</v>
      </c>
      <c r="J101" s="62">
        <v>2265</v>
      </c>
      <c r="K101" s="63">
        <f>IF(Table1[[#This Row],[Gross Profit]]&lt;&gt;0,Table1[[#This Row],[Gross Profit]]/Table1[[#This Row],[Revenue]],"")</f>
        <v>0.49111014744145709</v>
      </c>
      <c r="L101" s="62">
        <v>3198</v>
      </c>
      <c r="M101" s="62">
        <v>-933</v>
      </c>
      <c r="N101" s="62">
        <v>-752</v>
      </c>
      <c r="O101" s="62">
        <v>950</v>
      </c>
      <c r="P101" s="7">
        <f t="shared" si="1"/>
        <v>-0.16305290546400694</v>
      </c>
    </row>
    <row r="102" spans="1:16" x14ac:dyDescent="0.3">
      <c r="A102" s="60">
        <v>2019</v>
      </c>
      <c r="B102" s="61" t="s">
        <v>36</v>
      </c>
      <c r="C102" s="61" t="s">
        <v>29</v>
      </c>
      <c r="D102" s="61" t="s">
        <v>200</v>
      </c>
      <c r="E102" s="61" t="s">
        <v>19</v>
      </c>
      <c r="F102" s="62">
        <v>150</v>
      </c>
      <c r="G102" s="61" t="s">
        <v>201</v>
      </c>
      <c r="H102" s="62">
        <v>9183</v>
      </c>
      <c r="I102" s="62">
        <v>3947</v>
      </c>
      <c r="J102" s="62">
        <v>5236</v>
      </c>
      <c r="K102" s="63">
        <f>IF(Table1[[#This Row],[Gross Profit]]&lt;&gt;0,Table1[[#This Row],[Gross Profit]]/Table1[[#This Row],[Revenue]],"")</f>
        <v>0.57018403571817489</v>
      </c>
      <c r="L102" s="62">
        <v>7191</v>
      </c>
      <c r="M102" s="62">
        <v>-1955</v>
      </c>
      <c r="N102" s="62">
        <v>-1410</v>
      </c>
      <c r="O102" s="62">
        <v>2217</v>
      </c>
      <c r="P102" s="7">
        <f t="shared" si="1"/>
        <v>-0.15354459327017314</v>
      </c>
    </row>
    <row r="103" spans="1:16" x14ac:dyDescent="0.3">
      <c r="A103" s="60">
        <v>2019</v>
      </c>
      <c r="B103" s="61" t="s">
        <v>36</v>
      </c>
      <c r="C103" s="61" t="s">
        <v>31</v>
      </c>
      <c r="D103" s="61" t="s">
        <v>202</v>
      </c>
      <c r="E103" s="61" t="s">
        <v>84</v>
      </c>
      <c r="F103" s="62">
        <v>150</v>
      </c>
      <c r="G103" s="61" t="s">
        <v>203</v>
      </c>
      <c r="H103" s="62">
        <v>13878</v>
      </c>
      <c r="I103" s="62">
        <v>7978</v>
      </c>
      <c r="J103" s="62">
        <v>5900</v>
      </c>
      <c r="K103" s="63">
        <f>IF(Table1[[#This Row],[Gross Profit]]&lt;&gt;0,Table1[[#This Row],[Gross Profit]]/Table1[[#This Row],[Revenue]],"")</f>
        <v>0.42513330451073644</v>
      </c>
      <c r="L103" s="62">
        <v>8376</v>
      </c>
      <c r="M103" s="62">
        <v>-2476</v>
      </c>
      <c r="N103" s="62">
        <v>1765</v>
      </c>
      <c r="O103" s="62">
        <v>3726</v>
      </c>
      <c r="P103" s="7">
        <f t="shared" si="1"/>
        <v>0.12717970889177116</v>
      </c>
    </row>
    <row r="104" spans="1:16" x14ac:dyDescent="0.3">
      <c r="A104" s="60">
        <v>2019</v>
      </c>
      <c r="B104" s="61" t="s">
        <v>36</v>
      </c>
      <c r="C104" s="61" t="s">
        <v>32</v>
      </c>
      <c r="D104" s="61" t="s">
        <v>204</v>
      </c>
      <c r="E104" s="61" t="s">
        <v>23</v>
      </c>
      <c r="F104" s="62">
        <v>35</v>
      </c>
      <c r="G104" s="61" t="s">
        <v>205</v>
      </c>
      <c r="H104" s="62">
        <v>4845</v>
      </c>
      <c r="I104" s="62">
        <v>4257</v>
      </c>
      <c r="J104" s="62">
        <v>588</v>
      </c>
      <c r="K104" s="63">
        <f>IF(Table1[[#This Row],[Gross Profit]]&lt;&gt;0,Table1[[#This Row],[Gross Profit]]/Table1[[#This Row],[Revenue]],"")</f>
        <v>0.12136222910216718</v>
      </c>
      <c r="L104" s="62">
        <v>3398</v>
      </c>
      <c r="M104" s="62">
        <v>-2810</v>
      </c>
      <c r="N104" s="62">
        <v>-2060</v>
      </c>
      <c r="O104" s="62">
        <v>0</v>
      </c>
      <c r="P104" s="7">
        <f t="shared" si="1"/>
        <v>-0.42518059855521156</v>
      </c>
    </row>
    <row r="105" spans="1:16" x14ac:dyDescent="0.3">
      <c r="A105" s="60">
        <v>2019</v>
      </c>
      <c r="B105" s="61" t="s">
        <v>36</v>
      </c>
      <c r="C105" s="61" t="s">
        <v>39</v>
      </c>
      <c r="D105" s="61" t="s">
        <v>206</v>
      </c>
      <c r="E105" s="61" t="s">
        <v>27</v>
      </c>
      <c r="F105" s="62">
        <v>35</v>
      </c>
      <c r="G105" s="61" t="s">
        <v>207</v>
      </c>
      <c r="H105" s="62">
        <v>9043</v>
      </c>
      <c r="I105" s="62">
        <v>3049</v>
      </c>
      <c r="J105" s="62">
        <v>5994</v>
      </c>
      <c r="K105" s="63">
        <f>IF(Table1[[#This Row],[Gross Profit]]&lt;&gt;0,Table1[[#This Row],[Gross Profit]]/Table1[[#This Row],[Revenue]],"")</f>
        <v>0.66283313059825277</v>
      </c>
      <c r="L105" s="62">
        <v>3834</v>
      </c>
      <c r="M105" s="62">
        <v>2160</v>
      </c>
      <c r="N105" s="62">
        <v>1479</v>
      </c>
      <c r="O105" s="62">
        <v>6551</v>
      </c>
      <c r="P105" s="7">
        <f t="shared" si="1"/>
        <v>0.1635519186110804</v>
      </c>
    </row>
    <row r="106" spans="1:16" x14ac:dyDescent="0.3">
      <c r="A106" s="60">
        <v>2019</v>
      </c>
      <c r="B106" s="61" t="s">
        <v>36</v>
      </c>
      <c r="C106" s="61" t="s">
        <v>55</v>
      </c>
      <c r="D106" s="61" t="s">
        <v>208</v>
      </c>
      <c r="E106" s="61" t="s">
        <v>27</v>
      </c>
      <c r="F106" s="62">
        <v>25</v>
      </c>
      <c r="G106" s="61" t="s">
        <v>76</v>
      </c>
      <c r="H106" s="62">
        <v>9088</v>
      </c>
      <c r="I106" s="62">
        <v>3249</v>
      </c>
      <c r="J106" s="62">
        <v>5839</v>
      </c>
      <c r="K106" s="63">
        <f>IF(Table1[[#This Row],[Gross Profit]]&lt;&gt;0,Table1[[#This Row],[Gross Profit]]/Table1[[#This Row],[Revenue]],"")</f>
        <v>0.64249559859154926</v>
      </c>
      <c r="L106" s="62">
        <v>7319</v>
      </c>
      <c r="M106" s="62">
        <v>-1480</v>
      </c>
      <c r="N106" s="62">
        <v>-1084</v>
      </c>
      <c r="O106" s="62">
        <v>3333</v>
      </c>
      <c r="P106" s="7">
        <f t="shared" si="1"/>
        <v>-0.1192781690140845</v>
      </c>
    </row>
    <row r="107" spans="1:16" x14ac:dyDescent="0.3">
      <c r="A107" s="65">
        <v>2019</v>
      </c>
      <c r="B107" s="66" t="s">
        <v>40</v>
      </c>
      <c r="C107" s="66" t="s">
        <v>17</v>
      </c>
      <c r="D107" s="66" t="s">
        <v>209</v>
      </c>
      <c r="E107" s="66" t="s">
        <v>27</v>
      </c>
      <c r="F107" s="67">
        <v>35</v>
      </c>
      <c r="G107" s="66" t="s">
        <v>210</v>
      </c>
      <c r="H107" s="67">
        <v>3806</v>
      </c>
      <c r="I107" s="67">
        <v>2140</v>
      </c>
      <c r="J107" s="67">
        <v>1666</v>
      </c>
      <c r="K107" s="68">
        <f>IF(Table1[[#This Row],[Gross Profit]]&lt;&gt;0,Table1[[#This Row],[Gross Profit]]/Table1[[#This Row],[Revenue]],"")</f>
        <v>0.43772990015764585</v>
      </c>
      <c r="L107" s="67">
        <v>2772</v>
      </c>
      <c r="M107" s="67">
        <v>-1106</v>
      </c>
      <c r="N107" s="67">
        <v>-816</v>
      </c>
      <c r="O107" s="67">
        <v>286</v>
      </c>
      <c r="P107" s="7">
        <f t="shared" si="1"/>
        <v>-0.21439831844456123</v>
      </c>
    </row>
    <row r="108" spans="1:16" x14ac:dyDescent="0.3">
      <c r="A108" s="65">
        <v>2019</v>
      </c>
      <c r="B108" s="66" t="s">
        <v>40</v>
      </c>
      <c r="C108" s="66" t="s">
        <v>21</v>
      </c>
      <c r="D108" s="66" t="s">
        <v>37</v>
      </c>
      <c r="E108" s="66" t="s">
        <v>19</v>
      </c>
      <c r="F108" s="67">
        <v>150</v>
      </c>
      <c r="G108" s="66" t="s">
        <v>211</v>
      </c>
      <c r="H108" s="67">
        <v>11973</v>
      </c>
      <c r="I108" s="67">
        <v>6906</v>
      </c>
      <c r="J108" s="67">
        <v>5067</v>
      </c>
      <c r="K108" s="68">
        <f>IF(Table1[[#This Row],[Gross Profit]]&lt;&gt;0,Table1[[#This Row],[Gross Profit]]/Table1[[#This Row],[Revenue]],"")</f>
        <v>0.42320220496116262</v>
      </c>
      <c r="L108" s="67">
        <v>3782</v>
      </c>
      <c r="M108" s="67">
        <v>1285</v>
      </c>
      <c r="N108" s="67">
        <v>863</v>
      </c>
      <c r="O108" s="67">
        <v>5959</v>
      </c>
      <c r="P108" s="7">
        <f t="shared" si="1"/>
        <v>7.2078844065814746E-2</v>
      </c>
    </row>
    <row r="109" spans="1:16" x14ac:dyDescent="0.3">
      <c r="A109" s="65">
        <v>2019</v>
      </c>
      <c r="B109" s="66" t="s">
        <v>40</v>
      </c>
      <c r="C109" s="66" t="s">
        <v>25</v>
      </c>
      <c r="D109" s="66" t="s">
        <v>212</v>
      </c>
      <c r="E109" s="66" t="s">
        <v>27</v>
      </c>
      <c r="F109" s="67">
        <v>35</v>
      </c>
      <c r="G109" s="66" t="s">
        <v>213</v>
      </c>
      <c r="H109" s="67">
        <v>7498</v>
      </c>
      <c r="I109" s="67">
        <v>1924</v>
      </c>
      <c r="J109" s="67">
        <v>5575</v>
      </c>
      <c r="K109" s="68">
        <f>IF(Table1[[#This Row],[Gross Profit]]&lt;&gt;0,Table1[[#This Row],[Gross Profit]]/Table1[[#This Row],[Revenue]],"")</f>
        <v>0.74353160842891441</v>
      </c>
      <c r="L109" s="67">
        <v>4234</v>
      </c>
      <c r="M109" s="67">
        <v>1341</v>
      </c>
      <c r="N109" s="67">
        <v>911</v>
      </c>
      <c r="O109" s="67">
        <v>3268</v>
      </c>
      <c r="P109" s="7">
        <f t="shared" si="1"/>
        <v>0.1214990664177114</v>
      </c>
    </row>
    <row r="110" spans="1:16" x14ac:dyDescent="0.3">
      <c r="A110" s="65">
        <v>2019</v>
      </c>
      <c r="B110" s="66" t="s">
        <v>40</v>
      </c>
      <c r="C110" s="66" t="s">
        <v>29</v>
      </c>
      <c r="D110" s="66" t="s">
        <v>214</v>
      </c>
      <c r="E110" s="66" t="s">
        <v>27</v>
      </c>
      <c r="F110" s="67">
        <v>35</v>
      </c>
      <c r="G110" s="66" t="s">
        <v>215</v>
      </c>
      <c r="H110" s="67">
        <v>5471</v>
      </c>
      <c r="I110" s="67">
        <v>1786</v>
      </c>
      <c r="J110" s="67">
        <v>3685</v>
      </c>
      <c r="K110" s="68">
        <f>IF(Table1[[#This Row],[Gross Profit]]&lt;&gt;0,Table1[[#This Row],[Gross Profit]]/Table1[[#This Row],[Revenue]],"")</f>
        <v>0.67355145311643205</v>
      </c>
      <c r="L110" s="67">
        <v>2937</v>
      </c>
      <c r="M110" s="67">
        <v>748</v>
      </c>
      <c r="N110" s="67">
        <v>462</v>
      </c>
      <c r="O110" s="67">
        <v>1711</v>
      </c>
      <c r="P110" s="7">
        <f t="shared" si="1"/>
        <v>8.4445256808627314E-2</v>
      </c>
    </row>
    <row r="111" spans="1:16" x14ac:dyDescent="0.3">
      <c r="A111" s="65">
        <v>2019</v>
      </c>
      <c r="B111" s="66" t="s">
        <v>40</v>
      </c>
      <c r="C111" s="66" t="s">
        <v>31</v>
      </c>
      <c r="D111" s="66" t="s">
        <v>216</v>
      </c>
      <c r="E111" s="66" t="s">
        <v>27</v>
      </c>
      <c r="F111" s="67">
        <v>35</v>
      </c>
      <c r="G111" s="66" t="s">
        <v>217</v>
      </c>
      <c r="H111" s="67">
        <v>6984</v>
      </c>
      <c r="I111" s="67">
        <v>2320</v>
      </c>
      <c r="J111" s="67">
        <v>4574</v>
      </c>
      <c r="K111" s="68">
        <f>IF(Table1[[#This Row],[Gross Profit]]&lt;&gt;0,Table1[[#This Row],[Gross Profit]]/Table1[[#This Row],[Revenue]],"")</f>
        <v>0.65492554410080184</v>
      </c>
      <c r="L111" s="67">
        <v>5895</v>
      </c>
      <c r="M111" s="67">
        <v>-1321</v>
      </c>
      <c r="N111" s="67">
        <v>-978</v>
      </c>
      <c r="O111" s="67">
        <v>1890</v>
      </c>
      <c r="P111" s="7">
        <f t="shared" si="1"/>
        <v>-0.14003436426116839</v>
      </c>
    </row>
    <row r="112" spans="1:16" x14ac:dyDescent="0.3">
      <c r="A112" s="65">
        <v>2019</v>
      </c>
      <c r="B112" s="66" t="s">
        <v>40</v>
      </c>
      <c r="C112" s="66" t="s">
        <v>32</v>
      </c>
      <c r="D112" s="66" t="s">
        <v>218</v>
      </c>
      <c r="E112" s="66" t="s">
        <v>23</v>
      </c>
      <c r="F112" s="67">
        <v>35</v>
      </c>
      <c r="G112" s="66" t="s">
        <v>219</v>
      </c>
      <c r="H112" s="67">
        <v>5248</v>
      </c>
      <c r="I112" s="67">
        <v>1233</v>
      </c>
      <c r="J112" s="67">
        <v>4015</v>
      </c>
      <c r="K112" s="68">
        <f>IF(Table1[[#This Row],[Gross Profit]]&lt;&gt;0,Table1[[#This Row],[Gross Profit]]/Table1[[#This Row],[Revenue]],"")</f>
        <v>0.76505335365853655</v>
      </c>
      <c r="L112" s="67">
        <v>5082</v>
      </c>
      <c r="M112" s="67">
        <v>-1067</v>
      </c>
      <c r="N112" s="67">
        <v>-795</v>
      </c>
      <c r="O112" s="67">
        <v>1955</v>
      </c>
      <c r="P112" s="7">
        <f t="shared" si="1"/>
        <v>-0.15148628048780488</v>
      </c>
    </row>
    <row r="113" spans="1:16" x14ac:dyDescent="0.3">
      <c r="A113" s="65">
        <v>2019</v>
      </c>
      <c r="B113" s="66" t="s">
        <v>40</v>
      </c>
      <c r="C113" s="66" t="s">
        <v>39</v>
      </c>
      <c r="D113" s="66" t="s">
        <v>220</v>
      </c>
      <c r="E113" s="66" t="s">
        <v>84</v>
      </c>
      <c r="F113" s="67">
        <v>150</v>
      </c>
      <c r="G113" s="66" t="s">
        <v>221</v>
      </c>
      <c r="H113" s="67">
        <v>5697</v>
      </c>
      <c r="I113" s="67">
        <v>1436</v>
      </c>
      <c r="J113" s="67">
        <v>4261</v>
      </c>
      <c r="K113" s="68">
        <f>IF(Table1[[#This Row],[Gross Profit]]&lt;&gt;0,Table1[[#This Row],[Gross Profit]]/Table1[[#This Row],[Revenue]],"")</f>
        <v>0.74793751097068628</v>
      </c>
      <c r="L113" s="67">
        <v>4515</v>
      </c>
      <c r="M113" s="67">
        <v>-254</v>
      </c>
      <c r="N113" s="67">
        <v>-207</v>
      </c>
      <c r="O113" s="67">
        <v>1660</v>
      </c>
      <c r="P113" s="7">
        <f t="shared" si="1"/>
        <v>-3.6334913112164295E-2</v>
      </c>
    </row>
    <row r="114" spans="1:16" x14ac:dyDescent="0.3">
      <c r="A114" s="65">
        <v>2019</v>
      </c>
      <c r="B114" s="66" t="s">
        <v>40</v>
      </c>
      <c r="C114" s="66" t="s">
        <v>55</v>
      </c>
      <c r="D114" s="66" t="s">
        <v>222</v>
      </c>
      <c r="E114" s="66" t="s">
        <v>42</v>
      </c>
      <c r="F114" s="67">
        <v>75</v>
      </c>
      <c r="G114" s="66" t="s">
        <v>223</v>
      </c>
      <c r="H114" s="67">
        <v>3428</v>
      </c>
      <c r="I114" s="67">
        <v>2512</v>
      </c>
      <c r="J114" s="67">
        <v>916</v>
      </c>
      <c r="K114" s="68">
        <f>IF(Table1[[#This Row],[Gross Profit]]&lt;&gt;0,Table1[[#This Row],[Gross Profit]]/Table1[[#This Row],[Revenue]],"")</f>
        <v>0.26721120186697783</v>
      </c>
      <c r="L114" s="67">
        <v>2360</v>
      </c>
      <c r="M114" s="67">
        <v>-1444</v>
      </c>
      <c r="N114" s="67">
        <v>-1059</v>
      </c>
      <c r="O114" s="67">
        <v>-197</v>
      </c>
      <c r="P114" s="7">
        <f t="shared" si="1"/>
        <v>-0.308926487747958</v>
      </c>
    </row>
    <row r="115" spans="1:16" x14ac:dyDescent="0.3">
      <c r="A115" s="69">
        <v>2020</v>
      </c>
      <c r="B115" s="70" t="s">
        <v>16</v>
      </c>
      <c r="C115" s="70" t="s">
        <v>17</v>
      </c>
      <c r="D115" s="70" t="s">
        <v>224</v>
      </c>
      <c r="E115" s="70" t="s">
        <v>23</v>
      </c>
      <c r="F115" s="71">
        <v>35</v>
      </c>
      <c r="G115" s="70" t="s">
        <v>225</v>
      </c>
      <c r="H115" s="71">
        <v>3644</v>
      </c>
      <c r="I115" s="71">
        <v>2621</v>
      </c>
      <c r="J115" s="71">
        <v>971</v>
      </c>
      <c r="K115" s="72">
        <f>IF(Table1[[#This Row],[Gross Profit]]&lt;&gt;0,Table1[[#This Row],[Gross Profit]]/Table1[[#This Row],[Revenue]],"")</f>
        <v>0.26646542261251371</v>
      </c>
      <c r="L115" s="71">
        <v>2046</v>
      </c>
      <c r="M115" s="71">
        <v>-1075</v>
      </c>
      <c r="N115" s="71">
        <v>-812</v>
      </c>
      <c r="O115" s="71">
        <v>1362</v>
      </c>
      <c r="P115" s="7">
        <f t="shared" si="1"/>
        <v>-0.22283205268935236</v>
      </c>
    </row>
    <row r="116" spans="1:16" x14ac:dyDescent="0.3">
      <c r="A116" s="69">
        <v>2020</v>
      </c>
      <c r="B116" s="70" t="s">
        <v>16</v>
      </c>
      <c r="C116" s="70" t="s">
        <v>21</v>
      </c>
      <c r="D116" s="70" t="s">
        <v>226</v>
      </c>
      <c r="E116" s="70" t="s">
        <v>19</v>
      </c>
      <c r="F116" s="71">
        <v>150</v>
      </c>
      <c r="G116" s="70" t="s">
        <v>227</v>
      </c>
      <c r="H116" s="71">
        <v>6987</v>
      </c>
      <c r="I116" s="71">
        <v>3711</v>
      </c>
      <c r="J116" s="71">
        <v>3276</v>
      </c>
      <c r="K116" s="72">
        <f>IF(Table1[[#This Row],[Gross Profit]]&lt;&gt;0,Table1[[#This Row],[Gross Profit]]/Table1[[#This Row],[Revenue]],"")</f>
        <v>0.46887075998282524</v>
      </c>
      <c r="L116" s="71">
        <v>4663</v>
      </c>
      <c r="M116" s="71">
        <v>-1388</v>
      </c>
      <c r="N116" s="71">
        <v>-1009</v>
      </c>
      <c r="O116" s="71">
        <v>735</v>
      </c>
      <c r="P116" s="7">
        <f t="shared" si="1"/>
        <v>-0.14441104909116931</v>
      </c>
    </row>
    <row r="117" spans="1:16" x14ac:dyDescent="0.3">
      <c r="A117" s="69">
        <v>2020</v>
      </c>
      <c r="B117" s="70" t="s">
        <v>16</v>
      </c>
      <c r="C117" s="70" t="s">
        <v>25</v>
      </c>
      <c r="D117" s="70" t="s">
        <v>228</v>
      </c>
      <c r="E117" s="70" t="s">
        <v>27</v>
      </c>
      <c r="F117" s="71">
        <v>35</v>
      </c>
      <c r="G117" s="70" t="s">
        <v>229</v>
      </c>
      <c r="H117" s="71">
        <v>1702</v>
      </c>
      <c r="I117" s="71">
        <v>1085</v>
      </c>
      <c r="J117" s="71">
        <v>617</v>
      </c>
      <c r="K117" s="72">
        <f>IF(Table1[[#This Row],[Gross Profit]]&lt;&gt;0,Table1[[#This Row],[Gross Profit]]/Table1[[#This Row],[Revenue]],"")</f>
        <v>0.3625146886016451</v>
      </c>
      <c r="L117" s="71">
        <v>1554</v>
      </c>
      <c r="M117" s="71">
        <v>-937</v>
      </c>
      <c r="N117" s="71">
        <v>-712</v>
      </c>
      <c r="O117" s="71">
        <v>1012</v>
      </c>
      <c r="P117" s="7">
        <f t="shared" si="1"/>
        <v>-0.418331374853114</v>
      </c>
    </row>
    <row r="118" spans="1:16" x14ac:dyDescent="0.3">
      <c r="A118" s="69">
        <v>2020</v>
      </c>
      <c r="B118" s="70" t="s">
        <v>16</v>
      </c>
      <c r="C118" s="70" t="s">
        <v>29</v>
      </c>
      <c r="D118" s="70" t="s">
        <v>230</v>
      </c>
      <c r="E118" s="70" t="s">
        <v>27</v>
      </c>
      <c r="F118" s="71">
        <v>35</v>
      </c>
      <c r="G118" s="70" t="s">
        <v>231</v>
      </c>
      <c r="H118" s="71">
        <v>1604</v>
      </c>
      <c r="I118" s="71">
        <v>1760</v>
      </c>
      <c r="J118" s="71">
        <v>-157</v>
      </c>
      <c r="K118" s="72">
        <f>IF(Table1[[#This Row],[Gross Profit]]&lt;&gt;0,Table1[[#This Row],[Gross Profit]]/Table1[[#This Row],[Revenue]],"")</f>
        <v>-9.788029925187032E-2</v>
      </c>
      <c r="L118" s="71">
        <v>1057</v>
      </c>
      <c r="M118" s="71">
        <v>-1214</v>
      </c>
      <c r="N118" s="71">
        <v>-895</v>
      </c>
      <c r="O118" s="71">
        <v>807</v>
      </c>
      <c r="P118" s="7">
        <f t="shared" si="1"/>
        <v>-0.55798004987531169</v>
      </c>
    </row>
    <row r="119" spans="1:16" x14ac:dyDescent="0.3">
      <c r="A119" s="69">
        <v>2020</v>
      </c>
      <c r="B119" s="70" t="s">
        <v>16</v>
      </c>
      <c r="C119" s="70" t="s">
        <v>31</v>
      </c>
      <c r="D119" s="70" t="s">
        <v>232</v>
      </c>
      <c r="E119" s="70" t="s">
        <v>27</v>
      </c>
      <c r="F119" s="71">
        <v>35</v>
      </c>
      <c r="G119" s="70" t="s">
        <v>233</v>
      </c>
      <c r="H119" s="71">
        <v>2838</v>
      </c>
      <c r="I119" s="71">
        <v>582</v>
      </c>
      <c r="J119" s="71">
        <v>2256</v>
      </c>
      <c r="K119" s="72">
        <f>IF(Table1[[#This Row],[Gross Profit]]&lt;&gt;0,Table1[[#This Row],[Gross Profit]]/Table1[[#This Row],[Revenue]],"")</f>
        <v>0.79492600422832982</v>
      </c>
      <c r="L119" s="71">
        <v>2848</v>
      </c>
      <c r="M119" s="71">
        <v>-592</v>
      </c>
      <c r="N119" s="71">
        <v>-449</v>
      </c>
      <c r="O119" s="71">
        <v>712</v>
      </c>
      <c r="P119" s="7">
        <f t="shared" si="1"/>
        <v>-0.15821000704721636</v>
      </c>
    </row>
    <row r="120" spans="1:16" x14ac:dyDescent="0.3">
      <c r="A120" s="69">
        <v>2020</v>
      </c>
      <c r="B120" s="70" t="s">
        <v>16</v>
      </c>
      <c r="C120" s="70" t="s">
        <v>32</v>
      </c>
      <c r="D120" s="70" t="s">
        <v>234</v>
      </c>
      <c r="E120" s="70" t="s">
        <v>27</v>
      </c>
      <c r="F120" s="71">
        <v>35</v>
      </c>
      <c r="G120" s="70" t="s">
        <v>235</v>
      </c>
      <c r="H120" s="71">
        <v>2737</v>
      </c>
      <c r="I120" s="71">
        <v>350</v>
      </c>
      <c r="J120" s="71">
        <v>2387</v>
      </c>
      <c r="K120" s="72">
        <f>IF(Table1[[#This Row],[Gross Profit]]&lt;&gt;0,Table1[[#This Row],[Gross Profit]]/Table1[[#This Row],[Revenue]],"")</f>
        <v>0.87212276214833762</v>
      </c>
      <c r="L120" s="71">
        <v>2001</v>
      </c>
      <c r="M120" s="71">
        <v>386</v>
      </c>
      <c r="N120" s="71">
        <v>242</v>
      </c>
      <c r="O120" s="71">
        <v>1740</v>
      </c>
      <c r="P120" s="7">
        <f t="shared" si="1"/>
        <v>8.8417975886006583E-2</v>
      </c>
    </row>
    <row r="121" spans="1:16" x14ac:dyDescent="0.3">
      <c r="A121" s="69">
        <v>2020</v>
      </c>
      <c r="B121" s="70" t="s">
        <v>16</v>
      </c>
      <c r="C121" s="70" t="s">
        <v>39</v>
      </c>
      <c r="D121" s="70" t="s">
        <v>236</v>
      </c>
      <c r="E121" s="70" t="s">
        <v>27</v>
      </c>
      <c r="F121" s="71">
        <v>35</v>
      </c>
      <c r="G121" s="70" t="s">
        <v>237</v>
      </c>
      <c r="H121" s="71">
        <v>1894</v>
      </c>
      <c r="I121" s="71">
        <v>897</v>
      </c>
      <c r="J121" s="71">
        <v>997</v>
      </c>
      <c r="K121" s="72">
        <f>IF(Table1[[#This Row],[Gross Profit]]&lt;&gt;0,Table1[[#This Row],[Gross Profit]]/Table1[[#This Row],[Revenue]],"")</f>
        <v>0.52639915522703273</v>
      </c>
      <c r="L121" s="71">
        <v>2092</v>
      </c>
      <c r="M121" s="71">
        <v>-1095</v>
      </c>
      <c r="N121" s="71">
        <v>-809</v>
      </c>
      <c r="O121" s="71">
        <v>909</v>
      </c>
      <c r="P121" s="7">
        <f t="shared" si="1"/>
        <v>-0.42713833157338965</v>
      </c>
    </row>
    <row r="122" spans="1:16" x14ac:dyDescent="0.3">
      <c r="A122" s="69">
        <v>2020</v>
      </c>
      <c r="B122" s="70" t="s">
        <v>16</v>
      </c>
      <c r="C122" s="70" t="s">
        <v>55</v>
      </c>
      <c r="D122" s="70" t="s">
        <v>238</v>
      </c>
      <c r="E122" s="70" t="s">
        <v>27</v>
      </c>
      <c r="F122" s="71">
        <v>35</v>
      </c>
      <c r="G122" s="70" t="s">
        <v>239</v>
      </c>
      <c r="H122" s="71">
        <v>4103</v>
      </c>
      <c r="I122" s="71">
        <v>423</v>
      </c>
      <c r="J122" s="71">
        <v>3680</v>
      </c>
      <c r="K122" s="72">
        <f>IF(Table1[[#This Row],[Gross Profit]]&lt;&gt;0,Table1[[#This Row],[Gross Profit]]/Table1[[#This Row],[Revenue]],"")</f>
        <v>0.89690470387521326</v>
      </c>
      <c r="L122" s="71">
        <v>3394</v>
      </c>
      <c r="M122" s="71">
        <v>286</v>
      </c>
      <c r="N122" s="71">
        <v>162</v>
      </c>
      <c r="O122" s="71">
        <v>1900</v>
      </c>
      <c r="P122" s="7">
        <f t="shared" si="1"/>
        <v>3.9483304898854495E-2</v>
      </c>
    </row>
    <row r="123" spans="1:16" x14ac:dyDescent="0.3">
      <c r="A123" s="69">
        <v>2020</v>
      </c>
      <c r="B123" s="70" t="s">
        <v>16</v>
      </c>
      <c r="C123" s="70" t="s">
        <v>66</v>
      </c>
      <c r="D123" s="70" t="s">
        <v>240</v>
      </c>
      <c r="E123" s="70" t="s">
        <v>42</v>
      </c>
      <c r="F123" s="71">
        <v>75</v>
      </c>
      <c r="G123" s="70" t="s">
        <v>241</v>
      </c>
      <c r="H123" s="71">
        <v>3208</v>
      </c>
      <c r="I123" s="71">
        <v>1936</v>
      </c>
      <c r="J123" s="71">
        <v>1676</v>
      </c>
      <c r="K123" s="72">
        <f>IF(Table1[[#This Row],[Gross Profit]]&lt;&gt;0,Table1[[#This Row],[Gross Profit]]/Table1[[#This Row],[Revenue]],"")</f>
        <v>0.52244389027431426</v>
      </c>
      <c r="L123" s="71">
        <v>3303</v>
      </c>
      <c r="M123" s="71">
        <v>-1627</v>
      </c>
      <c r="N123" s="71">
        <v>-1198</v>
      </c>
      <c r="O123" s="71">
        <v>515</v>
      </c>
      <c r="P123" s="7">
        <f t="shared" si="1"/>
        <v>-0.37344139650872821</v>
      </c>
    </row>
    <row r="124" spans="1:16" x14ac:dyDescent="0.3">
      <c r="A124" s="73">
        <v>2020</v>
      </c>
      <c r="B124" s="74" t="s">
        <v>36</v>
      </c>
      <c r="C124" s="74" t="s">
        <v>17</v>
      </c>
      <c r="D124" s="74" t="s">
        <v>242</v>
      </c>
      <c r="E124" s="74" t="s">
        <v>49</v>
      </c>
      <c r="F124" s="75">
        <v>7</v>
      </c>
      <c r="G124" s="74" t="s">
        <v>28</v>
      </c>
      <c r="H124" s="75">
        <v>3436</v>
      </c>
      <c r="I124" s="75">
        <v>2533</v>
      </c>
      <c r="J124" s="75">
        <v>904</v>
      </c>
      <c r="K124" s="76">
        <f>IF(Table1[[#This Row],[Gross Profit]]&lt;&gt;0,Table1[[#This Row],[Gross Profit]]/Table1[[#This Row],[Revenue]],"")</f>
        <v>0.26309662398137368</v>
      </c>
      <c r="L124" s="75">
        <v>2740</v>
      </c>
      <c r="M124" s="75">
        <v>-1836</v>
      </c>
      <c r="N124" s="75">
        <v>-1430</v>
      </c>
      <c r="O124" s="75">
        <v>-27</v>
      </c>
      <c r="P124" s="7">
        <f t="shared" si="1"/>
        <v>-0.41618160651920838</v>
      </c>
    </row>
    <row r="125" spans="1:16" x14ac:dyDescent="0.3">
      <c r="A125" s="77">
        <v>2020</v>
      </c>
      <c r="B125" s="78" t="s">
        <v>40</v>
      </c>
      <c r="C125" s="78" t="s">
        <v>17</v>
      </c>
      <c r="D125" s="78" t="s">
        <v>243</v>
      </c>
      <c r="E125" s="78" t="s">
        <v>49</v>
      </c>
      <c r="F125" s="79"/>
      <c r="G125" s="78" t="s">
        <v>244</v>
      </c>
      <c r="H125" s="79">
        <v>2570</v>
      </c>
      <c r="I125" s="79">
        <v>1260</v>
      </c>
      <c r="J125" s="79">
        <v>1310</v>
      </c>
      <c r="K125" s="80">
        <f>IF(Table1[[#This Row],[Gross Profit]]&lt;&gt;0,Table1[[#This Row],[Gross Profit]]/Table1[[#This Row],[Revenue]],"")</f>
        <v>0.50972762645914393</v>
      </c>
      <c r="L125" s="79">
        <v>1345</v>
      </c>
      <c r="M125" s="79">
        <v>-35</v>
      </c>
      <c r="N125" s="79">
        <v>-10</v>
      </c>
      <c r="O125" s="79">
        <v>1052</v>
      </c>
      <c r="P125" s="7">
        <f t="shared" si="1"/>
        <v>-3.8910505836575876E-3</v>
      </c>
    </row>
    <row r="126" spans="1:16" x14ac:dyDescent="0.3">
      <c r="A126" s="77">
        <v>2020</v>
      </c>
      <c r="B126" s="78" t="s">
        <v>40</v>
      </c>
      <c r="C126" s="78" t="s">
        <v>21</v>
      </c>
      <c r="D126" s="78" t="s">
        <v>245</v>
      </c>
      <c r="E126" s="78" t="s">
        <v>49</v>
      </c>
      <c r="F126" s="79"/>
      <c r="G126" s="78" t="s">
        <v>246</v>
      </c>
      <c r="H126" s="79">
        <v>4872</v>
      </c>
      <c r="I126" s="79">
        <v>2584</v>
      </c>
      <c r="J126" s="79">
        <v>2288</v>
      </c>
      <c r="K126" s="80">
        <f>IF(Table1[[#This Row],[Gross Profit]]&lt;&gt;0,Table1[[#This Row],[Gross Profit]]/Table1[[#This Row],[Revenue]],"")</f>
        <v>0.46962233169129719</v>
      </c>
      <c r="L126" s="79">
        <v>2013</v>
      </c>
      <c r="M126" s="79">
        <v>275</v>
      </c>
      <c r="N126" s="79">
        <v>81</v>
      </c>
      <c r="O126" s="79">
        <v>60</v>
      </c>
      <c r="P126" s="7">
        <f t="shared" si="1"/>
        <v>1.6625615763546799E-2</v>
      </c>
    </row>
    <row r="127" spans="1:16" x14ac:dyDescent="0.3">
      <c r="A127" s="77">
        <v>2020</v>
      </c>
      <c r="B127" s="78" t="s">
        <v>40</v>
      </c>
      <c r="C127" s="78" t="s">
        <v>25</v>
      </c>
      <c r="D127" s="78" t="s">
        <v>247</v>
      </c>
      <c r="E127" s="78" t="s">
        <v>49</v>
      </c>
      <c r="F127" s="79"/>
      <c r="G127" s="78" t="s">
        <v>248</v>
      </c>
      <c r="H127" s="79">
        <v>2082</v>
      </c>
      <c r="I127" s="79">
        <v>1126</v>
      </c>
      <c r="J127" s="79">
        <v>976</v>
      </c>
      <c r="K127" s="80">
        <f>IF(Table1[[#This Row],[Gross Profit]]&lt;&gt;0,Table1[[#This Row],[Gross Profit]]/Table1[[#This Row],[Revenue]],"")</f>
        <v>0.4687800192122959</v>
      </c>
      <c r="L127" s="79">
        <v>2603</v>
      </c>
      <c r="M127" s="79">
        <v>-1627</v>
      </c>
      <c r="N127" s="79">
        <v>-1246</v>
      </c>
      <c r="O127" s="79">
        <v>-484</v>
      </c>
      <c r="P127" s="7">
        <f t="shared" si="1"/>
        <v>-0.59846301633045151</v>
      </c>
    </row>
    <row r="128" spans="1:16" x14ac:dyDescent="0.3">
      <c r="A128" s="77">
        <v>2020</v>
      </c>
      <c r="B128" s="78" t="s">
        <v>40</v>
      </c>
      <c r="C128" s="78" t="s">
        <v>29</v>
      </c>
      <c r="D128" s="78" t="s">
        <v>249</v>
      </c>
      <c r="E128" s="78" t="s">
        <v>250</v>
      </c>
      <c r="F128" s="79">
        <v>35</v>
      </c>
      <c r="G128" s="78" t="s">
        <v>251</v>
      </c>
      <c r="H128" s="79">
        <v>4385</v>
      </c>
      <c r="I128" s="79">
        <v>807</v>
      </c>
      <c r="J128" s="79">
        <v>3578</v>
      </c>
      <c r="K128" s="80">
        <f>IF(Table1[[#This Row],[Gross Profit]]&lt;&gt;0,Table1[[#This Row],[Gross Profit]]/Table1[[#This Row],[Revenue]],"")</f>
        <v>0.81596351197263395</v>
      </c>
      <c r="L128" s="79">
        <v>3251</v>
      </c>
      <c r="M128" s="79">
        <v>328</v>
      </c>
      <c r="N128" s="79">
        <v>179</v>
      </c>
      <c r="O128" s="79">
        <v>295</v>
      </c>
      <c r="P128" s="7">
        <f t="shared" si="1"/>
        <v>4.0820980615735462E-2</v>
      </c>
    </row>
    <row r="129" spans="1:16" x14ac:dyDescent="0.3">
      <c r="A129" s="77">
        <v>2020</v>
      </c>
      <c r="B129" s="78" t="s">
        <v>40</v>
      </c>
      <c r="C129" s="78" t="s">
        <v>31</v>
      </c>
      <c r="D129" s="78" t="s">
        <v>252</v>
      </c>
      <c r="E129" s="78" t="s">
        <v>250</v>
      </c>
      <c r="F129" s="79">
        <v>35</v>
      </c>
      <c r="G129" s="78" t="s">
        <v>253</v>
      </c>
      <c r="H129" s="79">
        <v>4140</v>
      </c>
      <c r="I129" s="79">
        <v>198</v>
      </c>
      <c r="J129" s="79">
        <v>3347</v>
      </c>
      <c r="K129" s="80">
        <f>IF(Table1[[#This Row],[Gross Profit]]&lt;&gt;0,Table1[[#This Row],[Gross Profit]]/Table1[[#This Row],[Revenue]],"")</f>
        <v>0.80845410628019321</v>
      </c>
      <c r="L129" s="79">
        <v>2342</v>
      </c>
      <c r="M129" s="79">
        <v>1005</v>
      </c>
      <c r="N129" s="79">
        <v>648</v>
      </c>
      <c r="O129" s="79">
        <v>1058</v>
      </c>
      <c r="P129" s="7">
        <f t="shared" si="1"/>
        <v>0.15652173913043479</v>
      </c>
    </row>
    <row r="130" spans="1:16" x14ac:dyDescent="0.3">
      <c r="A130" s="77">
        <v>2020</v>
      </c>
      <c r="B130" s="78" t="s">
        <v>40</v>
      </c>
      <c r="C130" s="78" t="s">
        <v>32</v>
      </c>
      <c r="D130" s="78" t="s">
        <v>254</v>
      </c>
      <c r="E130" s="78" t="s">
        <v>250</v>
      </c>
      <c r="F130" s="79">
        <v>35</v>
      </c>
      <c r="G130" s="78" t="s">
        <v>255</v>
      </c>
      <c r="H130" s="79">
        <v>7189</v>
      </c>
      <c r="I130" s="79">
        <v>3909</v>
      </c>
      <c r="J130" s="79">
        <v>3280</v>
      </c>
      <c r="K130" s="80">
        <f>IF(Table1[[#This Row],[Gross Profit]]&lt;&gt;0,Table1[[#This Row],[Gross Profit]]/Table1[[#This Row],[Revenue]],"")</f>
        <v>0.45625260815134233</v>
      </c>
      <c r="L130" s="79">
        <v>4538</v>
      </c>
      <c r="M130" s="79">
        <v>-1258</v>
      </c>
      <c r="N130" s="79">
        <v>-988</v>
      </c>
      <c r="O130" s="79">
        <v>289</v>
      </c>
      <c r="P130" s="7">
        <f t="shared" ref="P130:P193" si="2">IFERROR(N130/H130,0)</f>
        <v>-0.13743218806509946</v>
      </c>
    </row>
    <row r="131" spans="1:16" x14ac:dyDescent="0.3">
      <c r="A131" s="77">
        <v>2020</v>
      </c>
      <c r="B131" s="78" t="s">
        <v>40</v>
      </c>
      <c r="C131" s="78" t="s">
        <v>39</v>
      </c>
      <c r="D131" s="78" t="s">
        <v>256</v>
      </c>
      <c r="E131" s="78" t="s">
        <v>250</v>
      </c>
      <c r="F131" s="79">
        <v>35</v>
      </c>
      <c r="G131" s="78" t="s">
        <v>257</v>
      </c>
      <c r="H131" s="79">
        <v>4126</v>
      </c>
      <c r="I131" s="79">
        <v>874</v>
      </c>
      <c r="J131" s="79">
        <v>3159</v>
      </c>
      <c r="K131" s="80">
        <f>IF(Table1[[#This Row],[Gross Profit]]&lt;&gt;0,Table1[[#This Row],[Gross Profit]]/Table1[[#This Row],[Revenue]],"")</f>
        <v>0.76563257392147355</v>
      </c>
      <c r="L131" s="79">
        <v>2043</v>
      </c>
      <c r="M131" s="79">
        <v>1116</v>
      </c>
      <c r="N131" s="79">
        <v>714</v>
      </c>
      <c r="O131" s="79">
        <v>966</v>
      </c>
      <c r="P131" s="7">
        <f t="shared" si="2"/>
        <v>0.17304895782840524</v>
      </c>
    </row>
    <row r="132" spans="1:16" x14ac:dyDescent="0.3">
      <c r="A132" s="77">
        <v>2020</v>
      </c>
      <c r="B132" s="78" t="s">
        <v>40</v>
      </c>
      <c r="C132" s="78" t="s">
        <v>55</v>
      </c>
      <c r="D132" s="78" t="s">
        <v>258</v>
      </c>
      <c r="E132" s="78" t="s">
        <v>250</v>
      </c>
      <c r="F132" s="79">
        <v>35</v>
      </c>
      <c r="G132" s="78" t="s">
        <v>259</v>
      </c>
      <c r="H132" s="79">
        <v>3981</v>
      </c>
      <c r="I132" s="79">
        <v>1609</v>
      </c>
      <c r="J132" s="79">
        <v>2372</v>
      </c>
      <c r="K132" s="80">
        <f>IF(Table1[[#This Row],[Gross Profit]]&lt;&gt;0,Table1[[#This Row],[Gross Profit]]/Table1[[#This Row],[Revenue]],"")</f>
        <v>0.595830193418739</v>
      </c>
      <c r="L132" s="79">
        <v>2343</v>
      </c>
      <c r="M132" s="79">
        <v>29</v>
      </c>
      <c r="N132" s="79">
        <v>-29</v>
      </c>
      <c r="O132" s="79">
        <v>-325</v>
      </c>
      <c r="P132" s="7">
        <f t="shared" si="2"/>
        <v>-7.2846018588294398E-3</v>
      </c>
    </row>
    <row r="133" spans="1:16" x14ac:dyDescent="0.3">
      <c r="A133" s="81">
        <v>2021</v>
      </c>
      <c r="B133" s="82" t="s">
        <v>16</v>
      </c>
      <c r="C133" s="82" t="s">
        <v>17</v>
      </c>
      <c r="D133" s="82" t="s">
        <v>260</v>
      </c>
      <c r="E133" s="82" t="s">
        <v>49</v>
      </c>
      <c r="F133" s="83"/>
      <c r="G133" s="82" t="s">
        <v>261</v>
      </c>
      <c r="H133" s="83">
        <v>2602</v>
      </c>
      <c r="I133" s="83">
        <v>868</v>
      </c>
      <c r="J133" s="83">
        <v>1734</v>
      </c>
      <c r="K133" s="84">
        <f>IF(Table1[[#This Row],[Gross Profit]]&lt;&gt;0,Table1[[#This Row],[Gross Profit]]/Table1[[#This Row],[Revenue]],"")</f>
        <v>0.66641045349730976</v>
      </c>
      <c r="L133" s="83">
        <v>1179</v>
      </c>
      <c r="M133" s="83">
        <v>555</v>
      </c>
      <c r="N133" s="83">
        <v>293</v>
      </c>
      <c r="O133" s="83">
        <v>396</v>
      </c>
      <c r="P133" s="7">
        <f t="shared" si="2"/>
        <v>0.11260568793235973</v>
      </c>
    </row>
    <row r="134" spans="1:16" x14ac:dyDescent="0.3">
      <c r="A134" s="81">
        <v>2021</v>
      </c>
      <c r="B134" s="82" t="s">
        <v>16</v>
      </c>
      <c r="C134" s="82" t="s">
        <v>21</v>
      </c>
      <c r="D134" s="82" t="s">
        <v>262</v>
      </c>
      <c r="E134" s="82" t="s">
        <v>49</v>
      </c>
      <c r="F134" s="83"/>
      <c r="G134" s="82" t="s">
        <v>263</v>
      </c>
      <c r="H134" s="83">
        <v>9644</v>
      </c>
      <c r="I134" s="83">
        <v>4864</v>
      </c>
      <c r="J134" s="83">
        <v>4780</v>
      </c>
      <c r="K134" s="84">
        <f>IF(Table1[[#This Row],[Gross Profit]]&lt;&gt;0,Table1[[#This Row],[Gross Profit]]/Table1[[#This Row],[Revenue]],"")</f>
        <v>0.49564496059726254</v>
      </c>
      <c r="L134" s="83">
        <v>1717</v>
      </c>
      <c r="M134" s="83">
        <v>3063</v>
      </c>
      <c r="N134" s="83">
        <v>2105</v>
      </c>
      <c r="O134" s="83">
        <v>2535</v>
      </c>
      <c r="P134" s="7">
        <f t="shared" si="2"/>
        <v>0.21827042720862713</v>
      </c>
    </row>
    <row r="135" spans="1:16" x14ac:dyDescent="0.3">
      <c r="A135" s="81">
        <v>2021</v>
      </c>
      <c r="B135" s="82" t="s">
        <v>16</v>
      </c>
      <c r="C135" s="82" t="s">
        <v>25</v>
      </c>
      <c r="D135" s="82" t="s">
        <v>264</v>
      </c>
      <c r="E135" s="82" t="s">
        <v>49</v>
      </c>
      <c r="F135" s="83"/>
      <c r="G135" s="82" t="s">
        <v>265</v>
      </c>
      <c r="H135" s="83">
        <v>476</v>
      </c>
      <c r="I135" s="83">
        <v>0</v>
      </c>
      <c r="J135" s="83">
        <f>SUM(H135:I135)</f>
        <v>476</v>
      </c>
      <c r="K135" s="84">
        <f>IF(Table1[[#This Row],[Gross Profit]]&lt;&gt;0,Table1[[#This Row],[Gross Profit]]/Table1[[#This Row],[Revenue]],"")</f>
        <v>1</v>
      </c>
      <c r="L135" s="83">
        <v>1301</v>
      </c>
      <c r="M135" s="83">
        <v>-825</v>
      </c>
      <c r="N135" s="83">
        <v>432</v>
      </c>
      <c r="O135" s="83">
        <v>815</v>
      </c>
      <c r="P135" s="7">
        <f t="shared" si="2"/>
        <v>0.90756302521008403</v>
      </c>
    </row>
    <row r="136" spans="1:16" x14ac:dyDescent="0.3">
      <c r="A136" s="81">
        <v>2021</v>
      </c>
      <c r="B136" s="82" t="s">
        <v>16</v>
      </c>
      <c r="C136" s="82" t="s">
        <v>29</v>
      </c>
      <c r="D136" s="82" t="s">
        <v>266</v>
      </c>
      <c r="E136" s="82" t="s">
        <v>250</v>
      </c>
      <c r="F136" s="83">
        <v>35</v>
      </c>
      <c r="G136" s="82" t="s">
        <v>267</v>
      </c>
      <c r="H136" s="83">
        <v>2319</v>
      </c>
      <c r="I136" s="83">
        <v>364</v>
      </c>
      <c r="J136" s="83">
        <v>1954</v>
      </c>
      <c r="K136" s="84">
        <f>IF(Table1[[#This Row],[Gross Profit]]&lt;&gt;0,Table1[[#This Row],[Gross Profit]]/Table1[[#This Row],[Revenue]],"")</f>
        <v>0.84260457093574814</v>
      </c>
      <c r="L136" s="83">
        <v>1872</v>
      </c>
      <c r="M136" s="83">
        <v>83</v>
      </c>
      <c r="N136" s="83">
        <v>1044</v>
      </c>
      <c r="O136" s="83">
        <v>1275</v>
      </c>
      <c r="P136" s="7">
        <f t="shared" si="2"/>
        <v>0.45019404915912031</v>
      </c>
    </row>
    <row r="137" spans="1:16" x14ac:dyDescent="0.3">
      <c r="A137" s="81">
        <v>2021</v>
      </c>
      <c r="B137" s="82" t="s">
        <v>16</v>
      </c>
      <c r="C137" s="82" t="s">
        <v>31</v>
      </c>
      <c r="D137" s="82" t="s">
        <v>268</v>
      </c>
      <c r="E137" s="82" t="s">
        <v>250</v>
      </c>
      <c r="F137" s="83">
        <v>35</v>
      </c>
      <c r="G137" s="82" t="s">
        <v>269</v>
      </c>
      <c r="H137" s="83">
        <v>4695</v>
      </c>
      <c r="I137" s="83">
        <v>1784</v>
      </c>
      <c r="J137" s="83">
        <v>2912</v>
      </c>
      <c r="K137" s="84">
        <f>IF(Table1[[#This Row],[Gross Profit]]&lt;&gt;0,Table1[[#This Row],[Gross Profit]]/Table1[[#This Row],[Revenue]],"")</f>
        <v>0.62023429179978695</v>
      </c>
      <c r="L137" s="83">
        <v>2470</v>
      </c>
      <c r="M137" s="83">
        <v>442</v>
      </c>
      <c r="N137" s="83">
        <v>184</v>
      </c>
      <c r="O137" s="83">
        <v>192</v>
      </c>
      <c r="P137" s="7">
        <f t="shared" si="2"/>
        <v>3.9190628328008521E-2</v>
      </c>
    </row>
    <row r="138" spans="1:16" x14ac:dyDescent="0.3">
      <c r="A138" s="81">
        <v>2021</v>
      </c>
      <c r="B138" s="82" t="s">
        <v>16</v>
      </c>
      <c r="C138" s="82" t="s">
        <v>32</v>
      </c>
      <c r="D138" s="82" t="s">
        <v>270</v>
      </c>
      <c r="E138" s="82" t="s">
        <v>250</v>
      </c>
      <c r="F138" s="83">
        <v>35</v>
      </c>
      <c r="G138" s="82" t="s">
        <v>271</v>
      </c>
      <c r="H138" s="83">
        <v>2814</v>
      </c>
      <c r="I138" s="83">
        <v>1335</v>
      </c>
      <c r="J138" s="83">
        <v>1479</v>
      </c>
      <c r="K138" s="84">
        <f>IF(Table1[[#This Row],[Gross Profit]]&lt;&gt;0,Table1[[#This Row],[Gross Profit]]/Table1[[#This Row],[Revenue]],"")</f>
        <v>0.52558635394456288</v>
      </c>
      <c r="L138" s="83">
        <v>2102</v>
      </c>
      <c r="M138" s="83">
        <v>-624</v>
      </c>
      <c r="N138" s="83">
        <v>-537</v>
      </c>
      <c r="O138" s="83">
        <v>613</v>
      </c>
      <c r="P138" s="7">
        <f t="shared" si="2"/>
        <v>-0.1908315565031983</v>
      </c>
    </row>
    <row r="139" spans="1:16" x14ac:dyDescent="0.3">
      <c r="A139" s="81">
        <v>2021</v>
      </c>
      <c r="B139" s="82" t="s">
        <v>16</v>
      </c>
      <c r="C139" s="82" t="s">
        <v>39</v>
      </c>
      <c r="D139" s="82" t="s">
        <v>272</v>
      </c>
      <c r="E139" s="82" t="s">
        <v>250</v>
      </c>
      <c r="F139" s="83">
        <v>35</v>
      </c>
      <c r="G139" s="82" t="s">
        <v>273</v>
      </c>
      <c r="H139" s="83">
        <v>2712</v>
      </c>
      <c r="I139" s="83">
        <v>1295</v>
      </c>
      <c r="J139" s="83">
        <f>H139-I139</f>
        <v>1417</v>
      </c>
      <c r="K139" s="84">
        <f>IF(Table1[[#This Row],[Gross Profit]]&lt;&gt;0,Table1[[#This Row],[Gross Profit]]/Table1[[#This Row],[Revenue]],"")</f>
        <v>0.52249262536873153</v>
      </c>
      <c r="L139" s="83">
        <v>1786</v>
      </c>
      <c r="M139" s="83">
        <v>-369</v>
      </c>
      <c r="N139" s="83">
        <v>-404</v>
      </c>
      <c r="O139" s="83">
        <v>0</v>
      </c>
      <c r="P139" s="7">
        <f t="shared" si="2"/>
        <v>-0.14896755162241887</v>
      </c>
    </row>
    <row r="140" spans="1:16" x14ac:dyDescent="0.3">
      <c r="A140" s="81">
        <v>2021</v>
      </c>
      <c r="B140" s="82" t="s">
        <v>16</v>
      </c>
      <c r="C140" s="82" t="s">
        <v>55</v>
      </c>
      <c r="D140" s="82" t="s">
        <v>274</v>
      </c>
      <c r="E140" s="82" t="s">
        <v>250</v>
      </c>
      <c r="F140" s="83">
        <v>35</v>
      </c>
      <c r="G140" s="82" t="s">
        <v>275</v>
      </c>
      <c r="H140" s="83">
        <v>4493</v>
      </c>
      <c r="I140" s="83">
        <v>145</v>
      </c>
      <c r="J140" s="83">
        <v>4348</v>
      </c>
      <c r="K140" s="84">
        <f>IF(Table1[[#This Row],[Gross Profit]]&lt;&gt;0,Table1[[#This Row],[Gross Profit]]/Table1[[#This Row],[Revenue]],"")</f>
        <v>0.96772757622969063</v>
      </c>
      <c r="L140" s="83">
        <v>2478</v>
      </c>
      <c r="M140" s="83">
        <v>1869</v>
      </c>
      <c r="N140" s="83">
        <v>1609</v>
      </c>
      <c r="O140" s="83">
        <v>2203</v>
      </c>
      <c r="P140" s="7">
        <f t="shared" si="2"/>
        <v>0.35811261963053637</v>
      </c>
    </row>
    <row r="141" spans="1:16" x14ac:dyDescent="0.3">
      <c r="A141" s="85">
        <v>2021</v>
      </c>
      <c r="B141" s="85" t="s">
        <v>36</v>
      </c>
      <c r="C141" s="85" t="s">
        <v>17</v>
      </c>
      <c r="D141" s="85" t="s">
        <v>276</v>
      </c>
      <c r="E141" s="85" t="s">
        <v>49</v>
      </c>
      <c r="F141" s="86">
        <v>35</v>
      </c>
      <c r="G141" s="85" t="s">
        <v>277</v>
      </c>
      <c r="H141" s="87">
        <v>2841</v>
      </c>
      <c r="I141" s="87">
        <v>1965</v>
      </c>
      <c r="J141" s="87">
        <v>877</v>
      </c>
      <c r="K141" s="88">
        <f>IF(Table1[[#This Row],[Gross Profit]]&lt;&gt;0,Table1[[#This Row],[Gross Profit]]/Table1[[#This Row],[Revenue]],"")</f>
        <v>0.30869412178810279</v>
      </c>
      <c r="L141" s="87">
        <v>1701</v>
      </c>
      <c r="M141" s="87">
        <v>-825</v>
      </c>
      <c r="N141" s="87">
        <v>-697</v>
      </c>
      <c r="O141" s="87">
        <v>854</v>
      </c>
      <c r="P141" s="7">
        <f t="shared" si="2"/>
        <v>-0.24533614924322422</v>
      </c>
    </row>
    <row r="142" spans="1:16" x14ac:dyDescent="0.3">
      <c r="A142" s="85">
        <v>2021</v>
      </c>
      <c r="B142" s="85" t="s">
        <v>36</v>
      </c>
      <c r="C142" s="85" t="s">
        <v>21</v>
      </c>
      <c r="D142" s="85" t="s">
        <v>278</v>
      </c>
      <c r="E142" s="85" t="s">
        <v>49</v>
      </c>
      <c r="F142" s="86">
        <v>35</v>
      </c>
      <c r="G142" s="89" t="s">
        <v>191</v>
      </c>
      <c r="H142" s="87">
        <v>657</v>
      </c>
      <c r="I142" s="87">
        <v>377</v>
      </c>
      <c r="J142" s="87">
        <v>279</v>
      </c>
      <c r="K142" s="88">
        <f>IF(Table1[[#This Row],[Gross Profit]]&lt;&gt;0,Table1[[#This Row],[Gross Profit]]/Table1[[#This Row],[Revenue]],"")</f>
        <v>0.42465753424657532</v>
      </c>
      <c r="L142" s="87">
        <v>626</v>
      </c>
      <c r="M142" s="87">
        <v>-346</v>
      </c>
      <c r="N142" s="87">
        <v>-287</v>
      </c>
      <c r="O142" s="87">
        <v>100</v>
      </c>
      <c r="P142" s="7">
        <f t="shared" si="2"/>
        <v>-0.43683409436834092</v>
      </c>
    </row>
    <row r="143" spans="1:16" x14ac:dyDescent="0.3">
      <c r="A143" s="85">
        <v>2021</v>
      </c>
      <c r="B143" s="85" t="s">
        <v>36</v>
      </c>
      <c r="C143" s="85" t="s">
        <v>25</v>
      </c>
      <c r="D143" s="85" t="s">
        <v>279</v>
      </c>
      <c r="E143" s="85" t="s">
        <v>49</v>
      </c>
      <c r="F143" s="86"/>
      <c r="G143" s="89" t="s">
        <v>280</v>
      </c>
      <c r="H143" s="87">
        <v>291</v>
      </c>
      <c r="I143" s="87">
        <v>0</v>
      </c>
      <c r="J143" s="87">
        <v>291</v>
      </c>
      <c r="K143" s="88">
        <f>IF(Table1[[#This Row],[Gross Profit]]&lt;&gt;0,Table1[[#This Row],[Gross Profit]]/Table1[[#This Row],[Revenue]],"")</f>
        <v>1</v>
      </c>
      <c r="L143" s="87">
        <v>1109</v>
      </c>
      <c r="M143" s="87">
        <v>-819</v>
      </c>
      <c r="N143" s="87">
        <v>-909</v>
      </c>
      <c r="O143" s="87">
        <v>419</v>
      </c>
      <c r="P143" s="7">
        <f t="shared" si="2"/>
        <v>-3.1237113402061856</v>
      </c>
    </row>
    <row r="144" spans="1:16" x14ac:dyDescent="0.3">
      <c r="A144" s="85">
        <v>2021</v>
      </c>
      <c r="B144" s="85" t="s">
        <v>36</v>
      </c>
      <c r="C144" s="85" t="s">
        <v>29</v>
      </c>
      <c r="D144" s="85" t="s">
        <v>281</v>
      </c>
      <c r="E144" s="85" t="s">
        <v>250</v>
      </c>
      <c r="F144" s="86">
        <v>35</v>
      </c>
      <c r="G144" s="89" t="s">
        <v>282</v>
      </c>
      <c r="H144" s="87">
        <v>6697</v>
      </c>
      <c r="I144" s="87">
        <v>1914</v>
      </c>
      <c r="J144" s="87">
        <v>4783</v>
      </c>
      <c r="K144" s="88">
        <f>IF(Table1[[#This Row],[Gross Profit]]&lt;&gt;0,Table1[[#This Row],[Gross Profit]]/Table1[[#This Row],[Revenue]],"")</f>
        <v>0.71420038823353738</v>
      </c>
      <c r="L144" s="87">
        <v>3926</v>
      </c>
      <c r="M144" s="87">
        <v>857</v>
      </c>
      <c r="N144" s="87">
        <v>603</v>
      </c>
      <c r="O144" s="87">
        <v>746</v>
      </c>
      <c r="P144" s="7">
        <f t="shared" si="2"/>
        <v>9.0040316559653583E-2</v>
      </c>
    </row>
    <row r="145" spans="1:16" x14ac:dyDescent="0.3">
      <c r="A145" s="85">
        <v>2021</v>
      </c>
      <c r="B145" s="85" t="s">
        <v>36</v>
      </c>
      <c r="C145" s="85" t="s">
        <v>31</v>
      </c>
      <c r="D145" s="85" t="s">
        <v>283</v>
      </c>
      <c r="E145" s="85" t="s">
        <v>250</v>
      </c>
      <c r="F145" s="86">
        <v>35</v>
      </c>
      <c r="G145" s="89" t="s">
        <v>284</v>
      </c>
      <c r="H145" s="87">
        <v>2151</v>
      </c>
      <c r="I145" s="87">
        <v>845</v>
      </c>
      <c r="J145" s="87">
        <v>1306</v>
      </c>
      <c r="K145" s="88">
        <f>IF(Table1[[#This Row],[Gross Profit]]&lt;&gt;0,Table1[[#This Row],[Gross Profit]]/Table1[[#This Row],[Revenue]],"")</f>
        <v>0.60715946071594606</v>
      </c>
      <c r="L145" s="87">
        <v>1768</v>
      </c>
      <c r="M145" s="87">
        <v>-462</v>
      </c>
      <c r="N145" s="87">
        <v>-419</v>
      </c>
      <c r="O145" s="87">
        <v>1002</v>
      </c>
      <c r="P145" s="7">
        <f t="shared" si="2"/>
        <v>-0.19479311947931194</v>
      </c>
    </row>
    <row r="146" spans="1:16" x14ac:dyDescent="0.3">
      <c r="A146" s="85">
        <v>2021</v>
      </c>
      <c r="B146" s="85" t="s">
        <v>36</v>
      </c>
      <c r="C146" s="85" t="s">
        <v>32</v>
      </c>
      <c r="D146" s="85" t="s">
        <v>285</v>
      </c>
      <c r="E146" s="85" t="s">
        <v>250</v>
      </c>
      <c r="F146" s="86">
        <v>35</v>
      </c>
      <c r="G146" s="89" t="s">
        <v>286</v>
      </c>
      <c r="H146" s="87">
        <v>1446</v>
      </c>
      <c r="I146" s="87">
        <v>249</v>
      </c>
      <c r="J146" s="87">
        <v>1196</v>
      </c>
      <c r="K146" s="88">
        <f>IF(Table1[[#This Row],[Gross Profit]]&lt;&gt;0,Table1[[#This Row],[Gross Profit]]/Table1[[#This Row],[Revenue]],"")</f>
        <v>0.82710926694329179</v>
      </c>
      <c r="L146" s="87">
        <v>1894</v>
      </c>
      <c r="M146" s="87">
        <v>-697</v>
      </c>
      <c r="N146" s="87">
        <v>-435</v>
      </c>
      <c r="O146" s="87">
        <v>280</v>
      </c>
      <c r="P146" s="7">
        <f t="shared" si="2"/>
        <v>-0.30082987551867219</v>
      </c>
    </row>
    <row r="147" spans="1:16" x14ac:dyDescent="0.3">
      <c r="A147" s="85">
        <v>2021</v>
      </c>
      <c r="B147" s="85" t="s">
        <v>36</v>
      </c>
      <c r="C147" s="85" t="s">
        <v>39</v>
      </c>
      <c r="D147" s="85" t="s">
        <v>287</v>
      </c>
      <c r="E147" s="85" t="s">
        <v>250</v>
      </c>
      <c r="F147" s="86">
        <v>35</v>
      </c>
      <c r="G147" s="89" t="s">
        <v>71</v>
      </c>
      <c r="H147" s="87">
        <v>5674</v>
      </c>
      <c r="I147" s="87">
        <v>362</v>
      </c>
      <c r="J147" s="87">
        <v>5288</v>
      </c>
      <c r="K147" s="88">
        <f>IF(Table1[[#This Row],[Gross Profit]]&lt;&gt;0,Table1[[#This Row],[Gross Profit]]/Table1[[#This Row],[Revenue]],"")</f>
        <v>0.93197039125837156</v>
      </c>
      <c r="L147" s="87">
        <v>5255</v>
      </c>
      <c r="M147" s="87">
        <v>33</v>
      </c>
      <c r="N147" s="87">
        <v>-20</v>
      </c>
      <c r="O147" s="87">
        <v>1574</v>
      </c>
      <c r="P147" s="7">
        <f t="shared" si="2"/>
        <v>-3.5248501938667607E-3</v>
      </c>
    </row>
    <row r="148" spans="1:16" x14ac:dyDescent="0.3">
      <c r="A148" s="85">
        <v>2021</v>
      </c>
      <c r="B148" s="85" t="s">
        <v>36</v>
      </c>
      <c r="C148" s="85" t="s">
        <v>55</v>
      </c>
      <c r="D148" s="85" t="s">
        <v>288</v>
      </c>
      <c r="E148" s="85" t="s">
        <v>250</v>
      </c>
      <c r="F148" s="86">
        <v>35</v>
      </c>
      <c r="G148" s="89" t="s">
        <v>289</v>
      </c>
      <c r="H148" s="87">
        <v>7124</v>
      </c>
      <c r="I148" s="87">
        <v>2872</v>
      </c>
      <c r="J148" s="87">
        <v>4252</v>
      </c>
      <c r="K148" s="88">
        <f>IF(Table1[[#This Row],[Gross Profit]]&lt;&gt;0,Table1[[#This Row],[Gross Profit]]/Table1[[#This Row],[Revenue]],"")</f>
        <v>0.59685569904548008</v>
      </c>
      <c r="L148" s="87">
        <v>3172</v>
      </c>
      <c r="M148" s="87">
        <v>1079</v>
      </c>
      <c r="N148" s="87">
        <v>655</v>
      </c>
      <c r="O148" s="87">
        <v>935</v>
      </c>
      <c r="P148" s="7">
        <f t="shared" si="2"/>
        <v>9.1942728804042667E-2</v>
      </c>
    </row>
    <row r="149" spans="1:16" x14ac:dyDescent="0.3">
      <c r="A149" s="90">
        <v>2021</v>
      </c>
      <c r="B149" s="90" t="s">
        <v>40</v>
      </c>
      <c r="C149" s="91" t="s">
        <v>17</v>
      </c>
      <c r="D149" s="92" t="s">
        <v>290</v>
      </c>
      <c r="E149" s="92" t="s">
        <v>291</v>
      </c>
      <c r="F149" s="93">
        <v>25</v>
      </c>
      <c r="G149" s="94" t="s">
        <v>292</v>
      </c>
      <c r="H149" s="95">
        <v>2153.37</v>
      </c>
      <c r="I149" s="96">
        <v>285</v>
      </c>
      <c r="J149" s="97">
        <v>3334</v>
      </c>
      <c r="K149" s="98">
        <f>IF(Table1[[#This Row],[Gross Profit]]&lt;&gt;0,Table1[[#This Row],[Gross Profit]]/Table1[[#This Row],[Revenue]],"")</f>
        <v>1.5482708498771693</v>
      </c>
      <c r="L149" s="96">
        <v>3055</v>
      </c>
      <c r="M149" s="96">
        <v>279</v>
      </c>
      <c r="N149" s="96">
        <v>106</v>
      </c>
      <c r="O149" s="96">
        <v>-25</v>
      </c>
      <c r="P149" s="7">
        <f t="shared" si="2"/>
        <v>4.9225167992495489E-2</v>
      </c>
    </row>
    <row r="150" spans="1:16" x14ac:dyDescent="0.3">
      <c r="A150" s="90">
        <v>2021</v>
      </c>
      <c r="B150" s="90" t="s">
        <v>40</v>
      </c>
      <c r="C150" s="91" t="s">
        <v>21</v>
      </c>
      <c r="D150" s="92" t="s">
        <v>293</v>
      </c>
      <c r="E150" s="92" t="s">
        <v>291</v>
      </c>
      <c r="F150" s="93">
        <v>25</v>
      </c>
      <c r="G150" s="94" t="s">
        <v>294</v>
      </c>
      <c r="H150" s="95">
        <v>7759.39</v>
      </c>
      <c r="I150" s="96">
        <v>3769</v>
      </c>
      <c r="J150" s="96">
        <v>5110</v>
      </c>
      <c r="K150" s="99">
        <f>IF(Table1[[#This Row],[Gross Profit]]&lt;&gt;0,Table1[[#This Row],[Gross Profit]]/Table1[[#This Row],[Revenue]],"")</f>
        <v>0.65855692264469246</v>
      </c>
      <c r="L150" s="96">
        <v>3902</v>
      </c>
      <c r="M150" s="96">
        <v>1207</v>
      </c>
      <c r="N150" s="96">
        <v>703</v>
      </c>
      <c r="O150" s="96">
        <v>629</v>
      </c>
      <c r="P150" s="7">
        <f t="shared" si="2"/>
        <v>9.0599905404935177E-2</v>
      </c>
    </row>
    <row r="151" spans="1:16" x14ac:dyDescent="0.3">
      <c r="A151" s="90">
        <v>2021</v>
      </c>
      <c r="B151" s="90" t="s">
        <v>40</v>
      </c>
      <c r="C151" s="91" t="s">
        <v>25</v>
      </c>
      <c r="D151" s="92" t="s">
        <v>295</v>
      </c>
      <c r="E151" s="92" t="s">
        <v>250</v>
      </c>
      <c r="F151" s="93">
        <v>35</v>
      </c>
      <c r="G151" s="94" t="s">
        <v>170</v>
      </c>
      <c r="H151" s="95">
        <v>10510.41</v>
      </c>
      <c r="I151" s="96">
        <v>5013</v>
      </c>
      <c r="J151" s="96">
        <v>7795</v>
      </c>
      <c r="K151" s="99">
        <f>IF(Table1[[#This Row],[Gross Profit]]&lt;&gt;0,Table1[[#This Row],[Gross Profit]]/Table1[[#This Row],[Revenue]],"")</f>
        <v>0.74164566368010387</v>
      </c>
      <c r="L151" s="96">
        <v>4285</v>
      </c>
      <c r="M151" s="96">
        <v>3510</v>
      </c>
      <c r="N151" s="96">
        <v>1970</v>
      </c>
      <c r="O151" s="96">
        <v>2178</v>
      </c>
      <c r="P151" s="7">
        <f t="shared" si="2"/>
        <v>0.18743322096854453</v>
      </c>
    </row>
    <row r="152" spans="1:16" x14ac:dyDescent="0.3">
      <c r="A152" s="90">
        <v>2021</v>
      </c>
      <c r="B152" s="90" t="s">
        <v>40</v>
      </c>
      <c r="C152" s="91" t="s">
        <v>29</v>
      </c>
      <c r="D152" s="92" t="s">
        <v>296</v>
      </c>
      <c r="E152" s="92" t="s">
        <v>291</v>
      </c>
      <c r="F152" s="93">
        <v>25</v>
      </c>
      <c r="G152" s="94" t="s">
        <v>297</v>
      </c>
      <c r="H152" s="95">
        <v>4700</v>
      </c>
      <c r="I152" s="96">
        <v>2516</v>
      </c>
      <c r="J152" s="96">
        <v>2795</v>
      </c>
      <c r="K152" s="99">
        <f>IF(Table1[[#This Row],[Gross Profit]]&lt;&gt;0,Table1[[#This Row],[Gross Profit]]/Table1[[#This Row],[Revenue]],"")</f>
        <v>0.59468085106382984</v>
      </c>
      <c r="L152" s="96">
        <v>3905</v>
      </c>
      <c r="M152" s="96">
        <v>-1110</v>
      </c>
      <c r="N152" s="96">
        <v>-925</v>
      </c>
      <c r="O152" s="96">
        <v>1115</v>
      </c>
      <c r="P152" s="7">
        <f t="shared" si="2"/>
        <v>-0.19680851063829788</v>
      </c>
    </row>
    <row r="153" spans="1:16" x14ac:dyDescent="0.3">
      <c r="A153" s="90">
        <v>2021</v>
      </c>
      <c r="B153" s="90" t="s">
        <v>40</v>
      </c>
      <c r="C153" s="91" t="s">
        <v>31</v>
      </c>
      <c r="D153" s="92" t="s">
        <v>298</v>
      </c>
      <c r="E153" s="92" t="s">
        <v>250</v>
      </c>
      <c r="F153" s="93">
        <v>25</v>
      </c>
      <c r="G153" s="94" t="s">
        <v>299</v>
      </c>
      <c r="H153" s="95">
        <v>2506.7399999999998</v>
      </c>
      <c r="I153" s="96">
        <v>1017</v>
      </c>
      <c r="J153" s="96">
        <v>2199</v>
      </c>
      <c r="K153" s="99">
        <f>IF(Table1[[#This Row],[Gross Profit]]&lt;&gt;0,Table1[[#This Row],[Gross Profit]]/Table1[[#This Row],[Revenue]],"")</f>
        <v>0.87723497450872456</v>
      </c>
      <c r="L153" s="96">
        <v>2802</v>
      </c>
      <c r="M153" s="96">
        <v>-602</v>
      </c>
      <c r="N153" s="96">
        <v>-492</v>
      </c>
      <c r="O153" s="96">
        <v>436</v>
      </c>
      <c r="P153" s="7">
        <f t="shared" si="2"/>
        <v>-0.19627085377821396</v>
      </c>
    </row>
    <row r="154" spans="1:16" x14ac:dyDescent="0.3">
      <c r="A154" s="90">
        <v>2021</v>
      </c>
      <c r="B154" s="90" t="s">
        <v>40</v>
      </c>
      <c r="C154" s="91" t="s">
        <v>32</v>
      </c>
      <c r="D154" s="92" t="s">
        <v>300</v>
      </c>
      <c r="E154" s="92" t="s">
        <v>291</v>
      </c>
      <c r="F154" s="93">
        <v>25</v>
      </c>
      <c r="G154" s="94" t="s">
        <v>301</v>
      </c>
      <c r="H154" s="95">
        <v>3521.97</v>
      </c>
      <c r="I154" s="96">
        <v>912</v>
      </c>
      <c r="J154" s="96">
        <v>4371</v>
      </c>
      <c r="K154" s="99">
        <f>IF(Table1[[#This Row],[Gross Profit]]&lt;&gt;0,Table1[[#This Row],[Gross Profit]]/Table1[[#This Row],[Revenue]],"")</f>
        <v>1.2410667893252925</v>
      </c>
      <c r="L154" s="96">
        <v>3584</v>
      </c>
      <c r="M154" s="96">
        <v>787</v>
      </c>
      <c r="N154" s="96">
        <v>456</v>
      </c>
      <c r="O154" s="96">
        <v>95</v>
      </c>
      <c r="P154" s="7">
        <f t="shared" si="2"/>
        <v>0.12947299380744301</v>
      </c>
    </row>
    <row r="155" spans="1:16" x14ac:dyDescent="0.3">
      <c r="A155" s="90">
        <v>2021</v>
      </c>
      <c r="B155" s="90" t="s">
        <v>40</v>
      </c>
      <c r="C155" s="91" t="s">
        <v>39</v>
      </c>
      <c r="D155" s="92" t="s">
        <v>302</v>
      </c>
      <c r="E155" s="92" t="s">
        <v>84</v>
      </c>
      <c r="F155" s="93">
        <v>35</v>
      </c>
      <c r="G155" s="94" t="s">
        <v>303</v>
      </c>
      <c r="H155" s="95">
        <v>9146.2099999999991</v>
      </c>
      <c r="I155" s="96">
        <v>3132</v>
      </c>
      <c r="J155" s="96">
        <v>6018</v>
      </c>
      <c r="K155" s="99">
        <f>IF(Table1[[#This Row],[Gross Profit]]&lt;&gt;0,Table1[[#This Row],[Gross Profit]]/Table1[[#This Row],[Revenue]],"")</f>
        <v>0.65797745732932011</v>
      </c>
      <c r="L155" s="96">
        <v>4334</v>
      </c>
      <c r="M155" s="96">
        <v>1683</v>
      </c>
      <c r="N155" s="96">
        <v>1061</v>
      </c>
      <c r="O155" s="96">
        <v>1863</v>
      </c>
      <c r="P155" s="7">
        <f t="shared" si="2"/>
        <v>0.11600433403562788</v>
      </c>
    </row>
    <row r="156" spans="1:16" x14ac:dyDescent="0.3">
      <c r="A156" s="90">
        <v>2021</v>
      </c>
      <c r="B156" s="90" t="s">
        <v>40</v>
      </c>
      <c r="C156" s="91" t="s">
        <v>55</v>
      </c>
      <c r="D156" s="92" t="s">
        <v>304</v>
      </c>
      <c r="E156" s="92" t="s">
        <v>19</v>
      </c>
      <c r="F156" s="93">
        <v>35</v>
      </c>
      <c r="G156" s="94" t="s">
        <v>305</v>
      </c>
      <c r="H156" s="95">
        <v>9026.7199999999993</v>
      </c>
      <c r="I156" s="96">
        <v>6955</v>
      </c>
      <c r="J156" s="96">
        <v>5607</v>
      </c>
      <c r="K156" s="99">
        <f>IF(Table1[[#This Row],[Gross Profit]]&lt;&gt;0,Table1[[#This Row],[Gross Profit]]/Table1[[#This Row],[Revenue]],"")</f>
        <v>0.62115585727706191</v>
      </c>
      <c r="L156" s="96">
        <v>3852</v>
      </c>
      <c r="M156" s="96">
        <v>1755</v>
      </c>
      <c r="N156" s="96">
        <v>1240</v>
      </c>
      <c r="O156" s="96">
        <v>1049</v>
      </c>
      <c r="P156" s="7">
        <f t="shared" si="2"/>
        <v>0.13736994168424413</v>
      </c>
    </row>
    <row r="157" spans="1:16" x14ac:dyDescent="0.3">
      <c r="A157" s="100">
        <v>2022</v>
      </c>
      <c r="B157" s="100" t="s">
        <v>16</v>
      </c>
      <c r="C157" s="101" t="s">
        <v>17</v>
      </c>
      <c r="D157" s="102" t="s">
        <v>306</v>
      </c>
      <c r="E157" s="102" t="s">
        <v>307</v>
      </c>
      <c r="F157" s="103"/>
      <c r="G157" s="104" t="s">
        <v>308</v>
      </c>
      <c r="H157" s="105">
        <v>3870</v>
      </c>
      <c r="I157" s="106">
        <v>1468</v>
      </c>
      <c r="J157" s="107">
        <v>2402</v>
      </c>
      <c r="K157" s="108">
        <f>IF(Table1[[#This Row],[Gross Profit]]&lt;&gt;0,Table1[[#This Row],[Gross Profit]]/Table1[[#This Row],[Revenue]],"")</f>
        <v>0.62067183462532305</v>
      </c>
      <c r="L157" s="106">
        <v>3118</v>
      </c>
      <c r="M157" s="106">
        <v>-715</v>
      </c>
      <c r="N157" s="106">
        <v>-625</v>
      </c>
      <c r="O157" s="106">
        <v>140</v>
      </c>
      <c r="P157" s="7">
        <f t="shared" si="2"/>
        <v>-0.16149870801033592</v>
      </c>
    </row>
    <row r="158" spans="1:16" x14ac:dyDescent="0.3">
      <c r="A158" s="100">
        <v>2022</v>
      </c>
      <c r="B158" s="100" t="s">
        <v>16</v>
      </c>
      <c r="C158" s="101" t="s">
        <v>21</v>
      </c>
      <c r="D158" s="102" t="s">
        <v>309</v>
      </c>
      <c r="E158" s="102" t="s">
        <v>19</v>
      </c>
      <c r="F158" s="103">
        <v>35</v>
      </c>
      <c r="G158" s="104" t="s">
        <v>310</v>
      </c>
      <c r="H158" s="105">
        <v>16664</v>
      </c>
      <c r="I158" s="106">
        <v>5326</v>
      </c>
      <c r="J158" s="106">
        <v>11337</v>
      </c>
      <c r="K158" s="109">
        <f>IF(Table1[[#This Row],[Gross Profit]]&lt;&gt;0,Table1[[#This Row],[Gross Profit]]/Table1[[#This Row],[Revenue]],"")</f>
        <v>0.68032885261641862</v>
      </c>
      <c r="L158" s="106">
        <v>6910</v>
      </c>
      <c r="M158" s="106">
        <v>4428</v>
      </c>
      <c r="N158" s="106">
        <v>3043</v>
      </c>
      <c r="O158" s="106">
        <v>4464</v>
      </c>
      <c r="P158" s="7">
        <f t="shared" si="2"/>
        <v>0.18260921747479597</v>
      </c>
    </row>
    <row r="159" spans="1:16" x14ac:dyDescent="0.3">
      <c r="A159" s="100">
        <v>2022</v>
      </c>
      <c r="B159" s="100" t="s">
        <v>16</v>
      </c>
      <c r="C159" s="101" t="s">
        <v>25</v>
      </c>
      <c r="D159" s="102" t="s">
        <v>311</v>
      </c>
      <c r="E159" s="102" t="s">
        <v>104</v>
      </c>
      <c r="F159" s="103"/>
      <c r="G159" s="104" t="s">
        <v>312</v>
      </c>
      <c r="H159" s="105">
        <v>14393</v>
      </c>
      <c r="I159" s="106">
        <v>2750</v>
      </c>
      <c r="J159" s="106">
        <v>11643</v>
      </c>
      <c r="K159" s="109">
        <f>IF(Table1[[#This Row],[Gross Profit]]&lt;&gt;0,Table1[[#This Row],[Gross Profit]]/Table1[[#This Row],[Revenue]],"")</f>
        <v>0.80893489890919201</v>
      </c>
      <c r="L159" s="106">
        <v>8257</v>
      </c>
      <c r="M159" s="106">
        <v>3386</v>
      </c>
      <c r="N159" s="106">
        <v>2868</v>
      </c>
      <c r="O159" s="106">
        <v>4375</v>
      </c>
      <c r="P159" s="7">
        <f t="shared" si="2"/>
        <v>0.19926353088306817</v>
      </c>
    </row>
    <row r="160" spans="1:16" x14ac:dyDescent="0.3">
      <c r="A160" s="100">
        <v>2022</v>
      </c>
      <c r="B160" s="100" t="s">
        <v>16</v>
      </c>
      <c r="C160" s="101" t="s">
        <v>29</v>
      </c>
      <c r="D160" s="102" t="s">
        <v>313</v>
      </c>
      <c r="E160" s="102" t="s">
        <v>314</v>
      </c>
      <c r="F160" s="103">
        <v>35</v>
      </c>
      <c r="G160" s="104" t="s">
        <v>315</v>
      </c>
      <c r="H160" s="105">
        <v>5936</v>
      </c>
      <c r="I160" s="106">
        <v>1209</v>
      </c>
      <c r="J160" s="106">
        <v>4538</v>
      </c>
      <c r="K160" s="109">
        <f>IF(Table1[[#This Row],[Gross Profit]]&lt;&gt;0,Table1[[#This Row],[Gross Profit]]/Table1[[#This Row],[Revenue]],"")</f>
        <v>0.76448787061994605</v>
      </c>
      <c r="L160" s="106">
        <v>2930</v>
      </c>
      <c r="M160" s="106">
        <v>1608</v>
      </c>
      <c r="N160" s="106">
        <v>1053</v>
      </c>
      <c r="O160" s="106">
        <v>877</v>
      </c>
      <c r="P160" s="7">
        <f t="shared" si="2"/>
        <v>0.17739218328840969</v>
      </c>
    </row>
    <row r="161" spans="1:16" x14ac:dyDescent="0.3">
      <c r="A161" s="100">
        <v>2022</v>
      </c>
      <c r="B161" s="100" t="s">
        <v>16</v>
      </c>
      <c r="C161" s="101" t="s">
        <v>31</v>
      </c>
      <c r="D161" s="102" t="s">
        <v>316</v>
      </c>
      <c r="E161" s="102" t="s">
        <v>317</v>
      </c>
      <c r="F161" s="103">
        <v>35</v>
      </c>
      <c r="G161" s="104" t="s">
        <v>318</v>
      </c>
      <c r="H161" s="105">
        <v>6030</v>
      </c>
      <c r="I161" s="106">
        <v>2469</v>
      </c>
      <c r="J161" s="106">
        <v>3562</v>
      </c>
      <c r="K161" s="109">
        <f>IF(Table1[[#This Row],[Gross Profit]]&lt;&gt;0,Table1[[#This Row],[Gross Profit]]/Table1[[#This Row],[Revenue]],"")</f>
        <v>0.5907131011608624</v>
      </c>
      <c r="L161" s="106">
        <v>3178</v>
      </c>
      <c r="M161" s="106">
        <v>383</v>
      </c>
      <c r="N161" s="106">
        <v>162</v>
      </c>
      <c r="O161" s="106">
        <v>334</v>
      </c>
      <c r="P161" s="7">
        <f t="shared" si="2"/>
        <v>2.6865671641791045E-2</v>
      </c>
    </row>
    <row r="162" spans="1:16" x14ac:dyDescent="0.3">
      <c r="A162" s="100">
        <v>2022</v>
      </c>
      <c r="B162" s="100" t="s">
        <v>16</v>
      </c>
      <c r="C162" s="101" t="s">
        <v>32</v>
      </c>
      <c r="D162" s="102" t="s">
        <v>319</v>
      </c>
      <c r="E162" s="102" t="s">
        <v>291</v>
      </c>
      <c r="F162" s="103" t="s">
        <v>320</v>
      </c>
      <c r="G162" s="104" t="s">
        <v>321</v>
      </c>
      <c r="H162" s="105">
        <v>6380</v>
      </c>
      <c r="I162" s="106">
        <v>1935</v>
      </c>
      <c r="J162" s="106">
        <v>4444</v>
      </c>
      <c r="K162" s="109">
        <f>IF(Table1[[#This Row],[Gross Profit]]&lt;&gt;0,Table1[[#This Row],[Gross Profit]]/Table1[[#This Row],[Revenue]],"")</f>
        <v>0.69655172413793098</v>
      </c>
      <c r="L162" s="106">
        <v>4537</v>
      </c>
      <c r="M162" s="106">
        <v>-93</v>
      </c>
      <c r="N162" s="106">
        <v>-135</v>
      </c>
      <c r="O162" s="106">
        <v>0</v>
      </c>
      <c r="P162" s="7">
        <f t="shared" si="2"/>
        <v>-2.115987460815047E-2</v>
      </c>
    </row>
    <row r="163" spans="1:16" x14ac:dyDescent="0.3">
      <c r="A163" s="100">
        <v>2022</v>
      </c>
      <c r="B163" s="100" t="s">
        <v>16</v>
      </c>
      <c r="C163" s="101" t="s">
        <v>39</v>
      </c>
      <c r="D163" s="102" t="s">
        <v>322</v>
      </c>
      <c r="E163" s="102" t="s">
        <v>317</v>
      </c>
      <c r="F163" s="103">
        <v>35</v>
      </c>
      <c r="G163" s="104" t="s">
        <v>323</v>
      </c>
      <c r="H163" s="105">
        <v>9936</v>
      </c>
      <c r="I163" s="106">
        <v>3626</v>
      </c>
      <c r="J163" s="106">
        <v>6310</v>
      </c>
      <c r="K163" s="109">
        <f>IF(Table1[[#This Row],[Gross Profit]]&lt;&gt;0,Table1[[#This Row],[Gross Profit]]/Table1[[#This Row],[Revenue]],"")</f>
        <v>0.63506441223832533</v>
      </c>
      <c r="L163" s="106">
        <v>5185</v>
      </c>
      <c r="M163" s="106">
        <v>1125</v>
      </c>
      <c r="N163" s="106">
        <v>698</v>
      </c>
      <c r="O163" s="106">
        <v>1056</v>
      </c>
      <c r="P163" s="7">
        <f t="shared" si="2"/>
        <v>7.0249597423510474E-2</v>
      </c>
    </row>
    <row r="164" spans="1:16" x14ac:dyDescent="0.3">
      <c r="A164" s="110">
        <v>2022</v>
      </c>
      <c r="B164" s="110" t="s">
        <v>16</v>
      </c>
      <c r="C164" s="111" t="s">
        <v>55</v>
      </c>
      <c r="D164" s="112" t="s">
        <v>324</v>
      </c>
      <c r="E164" s="112" t="s">
        <v>104</v>
      </c>
      <c r="F164" s="113">
        <v>35</v>
      </c>
      <c r="G164" s="114" t="s">
        <v>325</v>
      </c>
      <c r="H164" s="115">
        <v>2580</v>
      </c>
      <c r="I164" s="116">
        <v>689</v>
      </c>
      <c r="J164" s="116">
        <v>1891</v>
      </c>
      <c r="K164" s="117">
        <f>IF(Table1[[#This Row],[Gross Profit]]&lt;&gt;0,Table1[[#This Row],[Gross Profit]]/Table1[[#This Row],[Revenue]],"")</f>
        <v>0.73294573643410854</v>
      </c>
      <c r="L164" s="116">
        <v>2721</v>
      </c>
      <c r="M164" s="116">
        <v>-830</v>
      </c>
      <c r="N164" s="116">
        <v>-648</v>
      </c>
      <c r="O164" s="116">
        <v>0</v>
      </c>
      <c r="P164" s="7">
        <f t="shared" si="2"/>
        <v>-0.25116279069767444</v>
      </c>
    </row>
    <row r="165" spans="1:16" x14ac:dyDescent="0.3">
      <c r="A165" s="118">
        <v>2022</v>
      </c>
      <c r="B165" s="118" t="s">
        <v>36</v>
      </c>
      <c r="C165" s="119" t="s">
        <v>17</v>
      </c>
      <c r="D165" s="120" t="s">
        <v>326</v>
      </c>
      <c r="E165" s="120" t="s">
        <v>291</v>
      </c>
      <c r="F165" s="121">
        <v>25</v>
      </c>
      <c r="G165" s="122" t="s">
        <v>327</v>
      </c>
      <c r="H165" s="123">
        <v>6198</v>
      </c>
      <c r="I165" s="124">
        <v>3643</v>
      </c>
      <c r="J165" s="125">
        <f t="shared" ref="J165:J172" si="3">H165-I165</f>
        <v>2555</v>
      </c>
      <c r="K165" s="126">
        <f>IF(Table1[[#This Row],[Gross Profit]]&lt;&gt;0,Table1[[#This Row],[Gross Profit]]/Table1[[#This Row],[Revenue]],"")</f>
        <v>0.41222975153275249</v>
      </c>
      <c r="L165" s="124">
        <v>2151</v>
      </c>
      <c r="M165" s="124">
        <v>404</v>
      </c>
      <c r="N165" s="124">
        <v>170</v>
      </c>
      <c r="O165" s="124">
        <v>218</v>
      </c>
      <c r="P165" s="7">
        <f t="shared" si="2"/>
        <v>2.7428202646014845E-2</v>
      </c>
    </row>
    <row r="166" spans="1:16" x14ac:dyDescent="0.3">
      <c r="A166" s="118">
        <v>2022</v>
      </c>
      <c r="B166" s="118" t="s">
        <v>36</v>
      </c>
      <c r="C166" s="119" t="s">
        <v>21</v>
      </c>
      <c r="D166" s="120" t="s">
        <v>328</v>
      </c>
      <c r="E166" s="120" t="s">
        <v>329</v>
      </c>
      <c r="F166" s="121" t="s">
        <v>330</v>
      </c>
      <c r="G166" s="122" t="s">
        <v>331</v>
      </c>
      <c r="H166" s="123">
        <v>2189</v>
      </c>
      <c r="I166" s="124">
        <v>615</v>
      </c>
      <c r="J166" s="125">
        <f t="shared" si="3"/>
        <v>1574</v>
      </c>
      <c r="K166" s="126">
        <f>IF(Table1[[#This Row],[Gross Profit]]&lt;&gt;0,Table1[[#This Row],[Gross Profit]]/Table1[[#This Row],[Revenue]],"")</f>
        <v>0.71904979442667882</v>
      </c>
      <c r="L166" s="124">
        <v>2353</v>
      </c>
      <c r="M166" s="124">
        <v>-779</v>
      </c>
      <c r="N166" s="124">
        <v>-571</v>
      </c>
      <c r="O166" s="124">
        <v>0</v>
      </c>
      <c r="P166" s="7">
        <f t="shared" si="2"/>
        <v>-0.26084970306075833</v>
      </c>
    </row>
    <row r="167" spans="1:16" x14ac:dyDescent="0.3">
      <c r="A167" s="118">
        <v>2022</v>
      </c>
      <c r="B167" s="118" t="s">
        <v>36</v>
      </c>
      <c r="C167" s="119" t="s">
        <v>25</v>
      </c>
      <c r="D167" s="120" t="s">
        <v>332</v>
      </c>
      <c r="E167" s="120" t="s">
        <v>291</v>
      </c>
      <c r="F167" s="121">
        <v>25</v>
      </c>
      <c r="G167" s="122" t="s">
        <v>333</v>
      </c>
      <c r="H167" s="123">
        <v>4064</v>
      </c>
      <c r="I167" s="124">
        <v>2020</v>
      </c>
      <c r="J167" s="125">
        <f t="shared" si="3"/>
        <v>2044</v>
      </c>
      <c r="K167" s="126">
        <f>IF(Table1[[#This Row],[Gross Profit]]&lt;&gt;0,Table1[[#This Row],[Gross Profit]]/Table1[[#This Row],[Revenue]],"")</f>
        <v>0.50295275590551181</v>
      </c>
      <c r="L167" s="124">
        <v>2271</v>
      </c>
      <c r="M167" s="124">
        <v>-146</v>
      </c>
      <c r="N167" s="124">
        <v>-187</v>
      </c>
      <c r="O167" s="124">
        <v>21</v>
      </c>
      <c r="P167" s="7">
        <f t="shared" si="2"/>
        <v>-4.6013779527559057E-2</v>
      </c>
    </row>
    <row r="168" spans="1:16" x14ac:dyDescent="0.3">
      <c r="A168" s="118">
        <v>2022</v>
      </c>
      <c r="B168" s="118" t="s">
        <v>36</v>
      </c>
      <c r="C168" s="119" t="s">
        <v>29</v>
      </c>
      <c r="D168" s="120" t="s">
        <v>334</v>
      </c>
      <c r="E168" s="120" t="s">
        <v>291</v>
      </c>
      <c r="F168" s="121">
        <v>25</v>
      </c>
      <c r="G168" s="122" t="s">
        <v>335</v>
      </c>
      <c r="H168" s="123">
        <v>5576</v>
      </c>
      <c r="I168" s="124">
        <v>1670</v>
      </c>
      <c r="J168" s="125">
        <f t="shared" si="3"/>
        <v>3906</v>
      </c>
      <c r="K168" s="126">
        <f>IF(Table1[[#This Row],[Gross Profit]]&lt;&gt;0,Table1[[#This Row],[Gross Profit]]/Table1[[#This Row],[Revenue]],"")</f>
        <v>0.70050215208034439</v>
      </c>
      <c r="L168" s="124">
        <v>3606</v>
      </c>
      <c r="M168" s="124">
        <v>300</v>
      </c>
      <c r="N168" s="124">
        <v>102</v>
      </c>
      <c r="O168" s="124">
        <v>146</v>
      </c>
      <c r="P168" s="7">
        <f t="shared" si="2"/>
        <v>1.8292682926829267E-2</v>
      </c>
    </row>
    <row r="169" spans="1:16" x14ac:dyDescent="0.3">
      <c r="A169" s="118">
        <v>2022</v>
      </c>
      <c r="B169" s="118" t="s">
        <v>36</v>
      </c>
      <c r="C169" s="119" t="s">
        <v>31</v>
      </c>
      <c r="D169" s="120" t="s">
        <v>336</v>
      </c>
      <c r="E169" s="120" t="s">
        <v>291</v>
      </c>
      <c r="F169" s="121">
        <v>25</v>
      </c>
      <c r="G169" s="122" t="s">
        <v>337</v>
      </c>
      <c r="H169" s="123">
        <v>5497</v>
      </c>
      <c r="I169" s="124">
        <v>2259</v>
      </c>
      <c r="J169" s="125">
        <f t="shared" si="3"/>
        <v>3238</v>
      </c>
      <c r="K169" s="126">
        <f>IF(Table1[[#This Row],[Gross Profit]]&lt;&gt;0,Table1[[#This Row],[Gross Profit]]/Table1[[#This Row],[Revenue]],"")</f>
        <v>0.58904857194833549</v>
      </c>
      <c r="L169" s="124">
        <v>3401</v>
      </c>
      <c r="M169" s="124">
        <v>-163</v>
      </c>
      <c r="N169" s="124">
        <v>-156</v>
      </c>
      <c r="O169" s="124">
        <v>7</v>
      </c>
      <c r="P169" s="7">
        <f t="shared" si="2"/>
        <v>-2.837911588138985E-2</v>
      </c>
    </row>
    <row r="170" spans="1:16" x14ac:dyDescent="0.3">
      <c r="A170" s="118">
        <v>2022</v>
      </c>
      <c r="B170" s="118" t="s">
        <v>36</v>
      </c>
      <c r="C170" s="119" t="s">
        <v>32</v>
      </c>
      <c r="D170" s="120" t="s">
        <v>338</v>
      </c>
      <c r="E170" s="120" t="s">
        <v>291</v>
      </c>
      <c r="F170" s="121">
        <v>25</v>
      </c>
      <c r="G170" s="122" t="s">
        <v>339</v>
      </c>
      <c r="H170" s="123">
        <v>2936</v>
      </c>
      <c r="I170" s="124">
        <v>537</v>
      </c>
      <c r="J170" s="125">
        <f t="shared" si="3"/>
        <v>2399</v>
      </c>
      <c r="K170" s="126">
        <f>IF(Table1[[#This Row],[Gross Profit]]&lt;&gt;0,Table1[[#This Row],[Gross Profit]]/Table1[[#This Row],[Revenue]],"")</f>
        <v>0.81709809264305178</v>
      </c>
      <c r="L170" s="124">
        <v>2307</v>
      </c>
      <c r="M170" s="124">
        <v>92</v>
      </c>
      <c r="N170" s="124">
        <v>261</v>
      </c>
      <c r="O170" s="124">
        <v>399</v>
      </c>
      <c r="P170" s="7">
        <f t="shared" si="2"/>
        <v>8.8896457765667569E-2</v>
      </c>
    </row>
    <row r="171" spans="1:16" x14ac:dyDescent="0.3">
      <c r="A171" s="118">
        <v>2022</v>
      </c>
      <c r="B171" s="118" t="s">
        <v>36</v>
      </c>
      <c r="C171" s="119" t="s">
        <v>39</v>
      </c>
      <c r="D171" s="120" t="s">
        <v>340</v>
      </c>
      <c r="E171" s="120" t="s">
        <v>19</v>
      </c>
      <c r="F171" s="121">
        <v>35</v>
      </c>
      <c r="G171" s="122" t="s">
        <v>341</v>
      </c>
      <c r="H171" s="123">
        <v>12755</v>
      </c>
      <c r="I171" s="124">
        <v>4545</v>
      </c>
      <c r="J171" s="125">
        <f t="shared" si="3"/>
        <v>8210</v>
      </c>
      <c r="K171" s="126">
        <f>IF(Table1[[#This Row],[Gross Profit]]&lt;&gt;0,Table1[[#This Row],[Gross Profit]]/Table1[[#This Row],[Revenue]],"")</f>
        <v>0.64366914935319486</v>
      </c>
      <c r="L171" s="124">
        <v>4718</v>
      </c>
      <c r="M171" s="124">
        <v>3492</v>
      </c>
      <c r="N171" s="124">
        <v>2310</v>
      </c>
      <c r="O171" s="124">
        <v>3300</v>
      </c>
      <c r="P171" s="7">
        <f t="shared" si="2"/>
        <v>0.18110544884359076</v>
      </c>
    </row>
    <row r="172" spans="1:16" x14ac:dyDescent="0.3">
      <c r="A172" s="127">
        <v>2022</v>
      </c>
      <c r="B172" s="118" t="s">
        <v>36</v>
      </c>
      <c r="C172" s="128" t="s">
        <v>55</v>
      </c>
      <c r="D172" s="129" t="s">
        <v>342</v>
      </c>
      <c r="E172" s="129" t="s">
        <v>291</v>
      </c>
      <c r="F172" s="130">
        <v>25</v>
      </c>
      <c r="G172" s="131" t="s">
        <v>343</v>
      </c>
      <c r="H172" s="132">
        <v>7603</v>
      </c>
      <c r="I172" s="133">
        <v>2011</v>
      </c>
      <c r="J172" s="125">
        <f t="shared" si="3"/>
        <v>5592</v>
      </c>
      <c r="K172" s="126">
        <f>IF(Table1[[#This Row],[Gross Profit]]&lt;&gt;0,Table1[[#This Row],[Gross Profit]]/Table1[[#This Row],[Revenue]],"")</f>
        <v>0.7354991450743128</v>
      </c>
      <c r="L172" s="133">
        <v>3963</v>
      </c>
      <c r="M172" s="133">
        <v>1665</v>
      </c>
      <c r="N172" s="133">
        <v>1108</v>
      </c>
      <c r="O172" s="133">
        <v>1610</v>
      </c>
      <c r="P172" s="7">
        <f t="shared" si="2"/>
        <v>0.14573194791529659</v>
      </c>
    </row>
    <row r="173" spans="1:16" x14ac:dyDescent="0.3">
      <c r="A173" s="134">
        <v>2022</v>
      </c>
      <c r="B173" s="134" t="s">
        <v>40</v>
      </c>
      <c r="C173" s="135" t="s">
        <v>17</v>
      </c>
      <c r="D173" s="136" t="s">
        <v>344</v>
      </c>
      <c r="E173" s="136" t="s">
        <v>314</v>
      </c>
      <c r="F173" s="137" t="s">
        <v>330</v>
      </c>
      <c r="G173" s="138" t="s">
        <v>345</v>
      </c>
      <c r="H173" s="139">
        <v>2342</v>
      </c>
      <c r="I173" s="140">
        <v>637</v>
      </c>
      <c r="J173" s="141">
        <v>1705</v>
      </c>
      <c r="K173" s="142">
        <f>IF(Table1[[#This Row],[Gross Profit]]&lt;&gt;0,Table1[[#This Row],[Gross Profit]]/Table1[[#This Row],[Revenue]],"")</f>
        <v>0.72801024765157984</v>
      </c>
      <c r="L173" s="140">
        <v>2292</v>
      </c>
      <c r="M173" s="140">
        <v>-586</v>
      </c>
      <c r="N173" s="140">
        <v>-486</v>
      </c>
      <c r="O173" s="140">
        <v>587</v>
      </c>
      <c r="P173" s="7">
        <f t="shared" si="2"/>
        <v>-0.20751494449188729</v>
      </c>
    </row>
    <row r="174" spans="1:16" x14ac:dyDescent="0.3">
      <c r="A174" s="134">
        <v>2022</v>
      </c>
      <c r="B174" s="134" t="s">
        <v>40</v>
      </c>
      <c r="C174" s="135" t="s">
        <v>21</v>
      </c>
      <c r="D174" s="136" t="s">
        <v>346</v>
      </c>
      <c r="E174" s="136" t="s">
        <v>19</v>
      </c>
      <c r="F174" s="137">
        <v>150</v>
      </c>
      <c r="G174" s="138" t="s">
        <v>347</v>
      </c>
      <c r="H174" s="139">
        <v>8953</v>
      </c>
      <c r="I174" s="140">
        <v>1511</v>
      </c>
      <c r="J174" s="141">
        <v>7442</v>
      </c>
      <c r="K174" s="142">
        <f>IF(Table1[[#This Row],[Gross Profit]]&lt;&gt;0,Table1[[#This Row],[Gross Profit]]/Table1[[#This Row],[Revenue]],"")</f>
        <v>0.83122975538925503</v>
      </c>
      <c r="L174" s="140">
        <v>6064</v>
      </c>
      <c r="M174" s="140">
        <v>1378</v>
      </c>
      <c r="N174" s="140">
        <v>830</v>
      </c>
      <c r="O174" s="140">
        <v>993</v>
      </c>
      <c r="P174" s="7">
        <f t="shared" si="2"/>
        <v>9.2706355411593874E-2</v>
      </c>
    </row>
    <row r="175" spans="1:16" x14ac:dyDescent="0.3">
      <c r="A175" s="134">
        <v>2022</v>
      </c>
      <c r="B175" s="134" t="s">
        <v>40</v>
      </c>
      <c r="C175" s="135" t="s">
        <v>25</v>
      </c>
      <c r="D175" s="136" t="s">
        <v>348</v>
      </c>
      <c r="E175" s="136" t="s">
        <v>291</v>
      </c>
      <c r="F175" s="137" t="s">
        <v>330</v>
      </c>
      <c r="G175" s="138" t="s">
        <v>349</v>
      </c>
      <c r="H175" s="139">
        <v>8107</v>
      </c>
      <c r="I175" s="140">
        <v>2621</v>
      </c>
      <c r="J175" s="141">
        <v>5486</v>
      </c>
      <c r="K175" s="142">
        <f>IF(Table1[[#This Row],[Gross Profit]]&lt;&gt;0,Table1[[#This Row],[Gross Profit]]/Table1[[#This Row],[Revenue]],"")</f>
        <v>0.67669914888368077</v>
      </c>
      <c r="L175" s="140">
        <v>2938</v>
      </c>
      <c r="M175" s="140">
        <v>2549</v>
      </c>
      <c r="N175" s="140">
        <v>1727</v>
      </c>
      <c r="O175" s="140">
        <v>2499</v>
      </c>
      <c r="P175" s="7">
        <f t="shared" si="2"/>
        <v>0.2130257801899593</v>
      </c>
    </row>
    <row r="176" spans="1:16" x14ac:dyDescent="0.3">
      <c r="A176" s="134">
        <v>2022</v>
      </c>
      <c r="B176" s="134" t="s">
        <v>40</v>
      </c>
      <c r="C176" s="135" t="s">
        <v>29</v>
      </c>
      <c r="D176" s="136" t="s">
        <v>350</v>
      </c>
      <c r="E176" s="136" t="s">
        <v>291</v>
      </c>
      <c r="F176" s="137">
        <v>25</v>
      </c>
      <c r="G176" s="138" t="s">
        <v>351</v>
      </c>
      <c r="H176" s="139">
        <v>6051</v>
      </c>
      <c r="I176" s="140">
        <v>2820</v>
      </c>
      <c r="J176" s="141">
        <v>3230</v>
      </c>
      <c r="K176" s="142">
        <f>IF(Table1[[#This Row],[Gross Profit]]&lt;&gt;0,Table1[[#This Row],[Gross Profit]]/Table1[[#This Row],[Revenue]],"")</f>
        <v>0.53379606676582381</v>
      </c>
      <c r="L176" s="140">
        <v>2427</v>
      </c>
      <c r="M176" s="140">
        <v>803</v>
      </c>
      <c r="N176" s="140">
        <v>480</v>
      </c>
      <c r="O176" s="140">
        <v>523</v>
      </c>
      <c r="P176" s="7">
        <f t="shared" si="2"/>
        <v>7.932573128408528E-2</v>
      </c>
    </row>
    <row r="177" spans="1:16" x14ac:dyDescent="0.3">
      <c r="A177" s="134">
        <v>2022</v>
      </c>
      <c r="B177" s="134" t="s">
        <v>40</v>
      </c>
      <c r="C177" s="135" t="s">
        <v>31</v>
      </c>
      <c r="D177" s="136" t="s">
        <v>352</v>
      </c>
      <c r="E177" s="136" t="s">
        <v>314</v>
      </c>
      <c r="F177" s="137">
        <v>25</v>
      </c>
      <c r="G177" s="138" t="s">
        <v>353</v>
      </c>
      <c r="H177" s="139">
        <v>8326</v>
      </c>
      <c r="I177" s="140">
        <v>1188</v>
      </c>
      <c r="J177" s="141">
        <v>7138</v>
      </c>
      <c r="K177" s="142">
        <f>IF(Table1[[#This Row],[Gross Profit]]&lt;&gt;0,Table1[[#This Row],[Gross Profit]]/Table1[[#This Row],[Revenue]],"")</f>
        <v>0.85731443670429974</v>
      </c>
      <c r="L177" s="140">
        <v>4068</v>
      </c>
      <c r="M177" s="140">
        <v>3069</v>
      </c>
      <c r="N177" s="140">
        <v>2174</v>
      </c>
      <c r="O177" s="140">
        <v>2997</v>
      </c>
      <c r="P177" s="7">
        <f t="shared" si="2"/>
        <v>0.261109776603411</v>
      </c>
    </row>
    <row r="178" spans="1:16" x14ac:dyDescent="0.3">
      <c r="A178" s="134">
        <v>2022</v>
      </c>
      <c r="B178" s="134" t="s">
        <v>40</v>
      </c>
      <c r="C178" s="135" t="s">
        <v>32</v>
      </c>
      <c r="D178" s="136" t="s">
        <v>354</v>
      </c>
      <c r="E178" s="136" t="s">
        <v>27</v>
      </c>
      <c r="F178" s="137">
        <v>100</v>
      </c>
      <c r="G178" s="138" t="s">
        <v>355</v>
      </c>
      <c r="H178" s="139">
        <v>8011</v>
      </c>
      <c r="I178" s="140">
        <v>3037</v>
      </c>
      <c r="J178" s="141">
        <v>4974</v>
      </c>
      <c r="K178" s="142">
        <f>IF(Table1[[#This Row],[Gross Profit]]&lt;&gt;0,Table1[[#This Row],[Gross Profit]]/Table1[[#This Row],[Revenue]],"")</f>
        <v>0.620896267632006</v>
      </c>
      <c r="L178" s="140">
        <v>4385</v>
      </c>
      <c r="M178" s="140">
        <v>589</v>
      </c>
      <c r="N178" s="140">
        <v>299</v>
      </c>
      <c r="O178" s="140">
        <v>253</v>
      </c>
      <c r="P178" s="7">
        <f t="shared" si="2"/>
        <v>3.7323679940082385E-2</v>
      </c>
    </row>
    <row r="179" spans="1:16" x14ac:dyDescent="0.3">
      <c r="A179" s="134">
        <v>2022</v>
      </c>
      <c r="B179" s="134" t="s">
        <v>40</v>
      </c>
      <c r="C179" s="135" t="s">
        <v>39</v>
      </c>
      <c r="D179" s="136" t="s">
        <v>356</v>
      </c>
      <c r="E179" s="136" t="s">
        <v>314</v>
      </c>
      <c r="F179" s="137">
        <v>35</v>
      </c>
      <c r="G179" s="138" t="s">
        <v>221</v>
      </c>
      <c r="H179" s="139">
        <v>5796</v>
      </c>
      <c r="I179" s="140">
        <v>1479</v>
      </c>
      <c r="J179" s="141">
        <v>4317</v>
      </c>
      <c r="K179" s="142">
        <f>IF(Table1[[#This Row],[Gross Profit]]&lt;&gt;0,Table1[[#This Row],[Gross Profit]]/Table1[[#This Row],[Revenue]],"")</f>
        <v>0.74482401656314701</v>
      </c>
      <c r="L179" s="140">
        <v>3714</v>
      </c>
      <c r="M179" s="140">
        <v>602</v>
      </c>
      <c r="N179" s="140">
        <v>270</v>
      </c>
      <c r="O179" s="140">
        <v>1</v>
      </c>
      <c r="P179" s="7">
        <f t="shared" si="2"/>
        <v>4.6583850931677016E-2</v>
      </c>
    </row>
    <row r="180" spans="1:16" ht="15" thickBot="1" x14ac:dyDescent="0.35">
      <c r="A180" s="143">
        <v>2022</v>
      </c>
      <c r="B180" s="134" t="s">
        <v>40</v>
      </c>
      <c r="C180" s="144" t="s">
        <v>55</v>
      </c>
      <c r="D180" s="145" t="s">
        <v>357</v>
      </c>
      <c r="E180" s="145" t="s">
        <v>314</v>
      </c>
      <c r="F180" s="146">
        <v>35</v>
      </c>
      <c r="G180" s="147" t="s">
        <v>358</v>
      </c>
      <c r="H180" s="148">
        <v>9031</v>
      </c>
      <c r="I180" s="149">
        <v>2378</v>
      </c>
      <c r="J180" s="141">
        <v>6653</v>
      </c>
      <c r="K180" s="142">
        <f>IF(Table1[[#This Row],[Gross Profit]]&lt;&gt;0,Table1[[#This Row],[Gross Profit]]/Table1[[#This Row],[Revenue]],"")</f>
        <v>0.73668475251910093</v>
      </c>
      <c r="L180" s="149">
        <v>4337</v>
      </c>
      <c r="M180" s="149">
        <v>2276</v>
      </c>
      <c r="N180" s="149">
        <v>1513</v>
      </c>
      <c r="O180" s="149">
        <v>2026</v>
      </c>
      <c r="P180" s="7">
        <f t="shared" si="2"/>
        <v>0.16753404938545011</v>
      </c>
    </row>
    <row r="181" spans="1:16" x14ac:dyDescent="0.3">
      <c r="A181" s="150">
        <v>2023</v>
      </c>
      <c r="B181" s="151" t="s">
        <v>16</v>
      </c>
      <c r="C181" s="151" t="s">
        <v>17</v>
      </c>
      <c r="D181" s="151" t="s">
        <v>359</v>
      </c>
      <c r="E181" s="151" t="s">
        <v>314</v>
      </c>
      <c r="F181" s="152">
        <v>35</v>
      </c>
      <c r="G181" s="153" t="s">
        <v>360</v>
      </c>
      <c r="H181" s="154">
        <v>18754</v>
      </c>
      <c r="I181" s="155">
        <v>2019</v>
      </c>
      <c r="J181" s="155">
        <v>13508</v>
      </c>
      <c r="K181" s="156">
        <f>IF(Table1[[#This Row],[Gross Profit]]&lt;&gt;0,Table1[[#This Row],[Gross Profit]]/Table1[[#This Row],[Revenue]],"")</f>
        <v>0.72027300842486941</v>
      </c>
      <c r="L181" s="155">
        <v>6330</v>
      </c>
      <c r="M181" s="154">
        <v>8260</v>
      </c>
      <c r="N181" s="154">
        <v>5127</v>
      </c>
      <c r="O181" s="157">
        <v>6021</v>
      </c>
      <c r="P181" s="7">
        <f t="shared" si="2"/>
        <v>0.27338167857523726</v>
      </c>
    </row>
    <row r="182" spans="1:16" x14ac:dyDescent="0.3">
      <c r="A182" s="158">
        <v>2023</v>
      </c>
      <c r="B182" s="159" t="s">
        <v>16</v>
      </c>
      <c r="C182" s="159" t="s">
        <v>21</v>
      </c>
      <c r="D182" s="159" t="s">
        <v>361</v>
      </c>
      <c r="E182" s="159" t="s">
        <v>104</v>
      </c>
      <c r="F182" s="160">
        <v>35</v>
      </c>
      <c r="G182" s="161" t="s">
        <v>362</v>
      </c>
      <c r="H182" s="162">
        <v>10221</v>
      </c>
      <c r="I182" s="162">
        <v>3859</v>
      </c>
      <c r="J182" s="162">
        <v>6362</v>
      </c>
      <c r="K182" s="163">
        <f>IF(Table1[[#This Row],[Gross Profit]]&lt;&gt;0,Table1[[#This Row],[Gross Profit]]/Table1[[#This Row],[Revenue]],"")</f>
        <v>0.62244398786811461</v>
      </c>
      <c r="L182" s="162">
        <v>3877</v>
      </c>
      <c r="M182" s="162">
        <v>2485</v>
      </c>
      <c r="N182" s="162">
        <v>1345</v>
      </c>
      <c r="O182" s="164">
        <v>1922</v>
      </c>
      <c r="P182" s="7">
        <f t="shared" si="2"/>
        <v>0.13159182076117798</v>
      </c>
    </row>
    <row r="183" spans="1:16" x14ac:dyDescent="0.3">
      <c r="A183" s="158">
        <v>2023</v>
      </c>
      <c r="B183" s="159" t="s">
        <v>16</v>
      </c>
      <c r="C183" s="159" t="s">
        <v>25</v>
      </c>
      <c r="D183" s="159" t="s">
        <v>363</v>
      </c>
      <c r="E183" s="159" t="s">
        <v>317</v>
      </c>
      <c r="F183" s="160">
        <v>35</v>
      </c>
      <c r="G183" s="161" t="s">
        <v>364</v>
      </c>
      <c r="H183" s="162">
        <v>6528</v>
      </c>
      <c r="I183" s="162">
        <v>2507</v>
      </c>
      <c r="J183" s="162">
        <v>4021</v>
      </c>
      <c r="K183" s="163">
        <f>IF(Table1[[#This Row],[Gross Profit]]&lt;&gt;0,Table1[[#This Row],[Gross Profit]]/Table1[[#This Row],[Revenue]],"")</f>
        <v>0.61596200980392157</v>
      </c>
      <c r="L183" s="162">
        <v>2913</v>
      </c>
      <c r="M183" s="162">
        <v>1108</v>
      </c>
      <c r="N183" s="162">
        <v>523</v>
      </c>
      <c r="O183" s="164">
        <v>627</v>
      </c>
      <c r="P183" s="7">
        <f t="shared" si="2"/>
        <v>8.0116421568627458E-2</v>
      </c>
    </row>
    <row r="184" spans="1:16" x14ac:dyDescent="0.3">
      <c r="A184" s="158">
        <v>2023</v>
      </c>
      <c r="B184" s="159" t="s">
        <v>16</v>
      </c>
      <c r="C184" s="159" t="s">
        <v>29</v>
      </c>
      <c r="D184" s="159" t="s">
        <v>365</v>
      </c>
      <c r="E184" s="159" t="s">
        <v>19</v>
      </c>
      <c r="F184" s="160">
        <v>150</v>
      </c>
      <c r="G184" s="161" t="s">
        <v>366</v>
      </c>
      <c r="H184" s="162">
        <v>8146</v>
      </c>
      <c r="I184" s="162">
        <v>2340</v>
      </c>
      <c r="J184" s="162">
        <v>5805</v>
      </c>
      <c r="K184" s="163">
        <f>IF(Table1[[#This Row],[Gross Profit]]&lt;&gt;0,Table1[[#This Row],[Gross Profit]]/Table1[[#This Row],[Revenue]],"")</f>
        <v>0.71261969064571573</v>
      </c>
      <c r="L184" s="162">
        <v>6505</v>
      </c>
      <c r="M184" s="162">
        <v>-700</v>
      </c>
      <c r="N184" s="162">
        <v>-758</v>
      </c>
      <c r="O184" s="164">
        <v>73</v>
      </c>
      <c r="P184" s="7">
        <f t="shared" si="2"/>
        <v>-9.3051804566658486E-2</v>
      </c>
    </row>
    <row r="185" spans="1:16" x14ac:dyDescent="0.3">
      <c r="A185" s="158">
        <v>2023</v>
      </c>
      <c r="B185" s="159" t="s">
        <v>16</v>
      </c>
      <c r="C185" s="159" t="s">
        <v>31</v>
      </c>
      <c r="D185" s="159" t="s">
        <v>367</v>
      </c>
      <c r="E185" s="159" t="s">
        <v>27</v>
      </c>
      <c r="F185" s="160">
        <v>150</v>
      </c>
      <c r="G185" s="161" t="s">
        <v>368</v>
      </c>
      <c r="H185" s="162">
        <v>14384</v>
      </c>
      <c r="I185" s="162">
        <v>6699</v>
      </c>
      <c r="J185" s="162">
        <v>7685</v>
      </c>
      <c r="K185" s="163">
        <f>IF(Table1[[#This Row],[Gross Profit]]&lt;&gt;0,Table1[[#This Row],[Gross Profit]]/Table1[[#This Row],[Revenue]],"")</f>
        <v>0.53427419354838712</v>
      </c>
      <c r="L185" s="162">
        <v>6654</v>
      </c>
      <c r="M185" s="162">
        <v>1031</v>
      </c>
      <c r="N185" s="162">
        <v>555</v>
      </c>
      <c r="O185" s="164">
        <v>714</v>
      </c>
      <c r="P185" s="7">
        <f t="shared" si="2"/>
        <v>3.8584538375973303E-2</v>
      </c>
    </row>
    <row r="186" spans="1:16" x14ac:dyDescent="0.3">
      <c r="A186" s="158">
        <v>2023</v>
      </c>
      <c r="B186" s="159" t="s">
        <v>16</v>
      </c>
      <c r="C186" s="159" t="s">
        <v>32</v>
      </c>
      <c r="D186" s="159" t="s">
        <v>369</v>
      </c>
      <c r="E186" s="159" t="s">
        <v>104</v>
      </c>
      <c r="F186" s="160">
        <v>35</v>
      </c>
      <c r="G186" s="161" t="s">
        <v>370</v>
      </c>
      <c r="H186" s="162">
        <v>6669</v>
      </c>
      <c r="I186" s="162">
        <v>2007</v>
      </c>
      <c r="J186" s="162">
        <v>4662</v>
      </c>
      <c r="K186" s="163">
        <f>IF(Table1[[#This Row],[Gross Profit]]&lt;&gt;0,Table1[[#This Row],[Gross Profit]]/Table1[[#This Row],[Revenue]],"")</f>
        <v>0.69905533063427805</v>
      </c>
      <c r="L186" s="162">
        <v>2614</v>
      </c>
      <c r="M186" s="162">
        <v>2048</v>
      </c>
      <c r="N186" s="162">
        <v>1338</v>
      </c>
      <c r="O186" s="164">
        <v>2177</v>
      </c>
      <c r="P186" s="7">
        <f t="shared" si="2"/>
        <v>0.200629779577148</v>
      </c>
    </row>
    <row r="187" spans="1:16" x14ac:dyDescent="0.3">
      <c r="A187" s="158">
        <v>2023</v>
      </c>
      <c r="B187" s="159" t="s">
        <v>16</v>
      </c>
      <c r="C187" s="159" t="s">
        <v>39</v>
      </c>
      <c r="D187" s="159" t="s">
        <v>371</v>
      </c>
      <c r="E187" s="159" t="s">
        <v>84</v>
      </c>
      <c r="F187" s="160">
        <v>35</v>
      </c>
      <c r="G187" s="161" t="s">
        <v>372</v>
      </c>
      <c r="H187" s="162">
        <v>4319</v>
      </c>
      <c r="I187" s="162">
        <v>500</v>
      </c>
      <c r="J187" s="162">
        <v>3819</v>
      </c>
      <c r="K187" s="163">
        <f>IF(Table1[[#This Row],[Gross Profit]]&lt;&gt;0,Table1[[#This Row],[Gross Profit]]/Table1[[#This Row],[Revenue]],"")</f>
        <v>0.88423246121787447</v>
      </c>
      <c r="L187" s="162">
        <v>3727</v>
      </c>
      <c r="M187" s="162">
        <v>93</v>
      </c>
      <c r="N187" s="162">
        <v>-44</v>
      </c>
      <c r="O187" s="164">
        <v>51</v>
      </c>
      <c r="P187" s="7">
        <f t="shared" si="2"/>
        <v>-1.0187543412827044E-2</v>
      </c>
    </row>
    <row r="188" spans="1:16" ht="15" thickBot="1" x14ac:dyDescent="0.35">
      <c r="A188" s="165">
        <v>2023</v>
      </c>
      <c r="B188" s="166" t="s">
        <v>16</v>
      </c>
      <c r="C188" s="166" t="s">
        <v>55</v>
      </c>
      <c r="D188" s="166" t="s">
        <v>373</v>
      </c>
      <c r="E188" s="166" t="s">
        <v>250</v>
      </c>
      <c r="F188" s="167">
        <v>35</v>
      </c>
      <c r="G188" s="168" t="s">
        <v>374</v>
      </c>
      <c r="H188" s="169">
        <v>11056</v>
      </c>
      <c r="I188" s="169">
        <v>5020</v>
      </c>
      <c r="J188" s="169">
        <v>6036</v>
      </c>
      <c r="K188" s="170">
        <f>IF(Table1[[#This Row],[Gross Profit]]&lt;&gt;0,Table1[[#This Row],[Gross Profit]]/Table1[[#This Row],[Revenue]],"")</f>
        <v>0.54594790159189577</v>
      </c>
      <c r="L188" s="169">
        <v>3405</v>
      </c>
      <c r="M188" s="169">
        <v>2630</v>
      </c>
      <c r="N188" s="169">
        <v>1579</v>
      </c>
      <c r="O188" s="171">
        <v>2256</v>
      </c>
      <c r="P188" s="7">
        <f t="shared" si="2"/>
        <v>0.14281837916063675</v>
      </c>
    </row>
    <row r="189" spans="1:16" x14ac:dyDescent="0.3">
      <c r="A189" s="172">
        <v>2023</v>
      </c>
      <c r="B189" s="173" t="s">
        <v>36</v>
      </c>
      <c r="C189" s="173" t="s">
        <v>17</v>
      </c>
      <c r="D189" s="173" t="s">
        <v>375</v>
      </c>
      <c r="E189" s="173" t="s">
        <v>376</v>
      </c>
      <c r="F189" s="174">
        <v>25</v>
      </c>
      <c r="G189" s="175" t="s">
        <v>377</v>
      </c>
      <c r="H189" s="176">
        <v>8111</v>
      </c>
      <c r="I189" s="176">
        <v>276</v>
      </c>
      <c r="J189" s="176">
        <f>H189-I189</f>
        <v>7835</v>
      </c>
      <c r="K189" s="177">
        <f>IF(Table1[[#This Row],[Gross Profit]]&lt;&gt;0,Table1[[#This Row],[Gross Profit]]/Table1[[#This Row],[Revenue]],"")</f>
        <v>0.96597213660461101</v>
      </c>
      <c r="L189" s="176">
        <v>4513</v>
      </c>
      <c r="M189" s="176">
        <v>3323</v>
      </c>
      <c r="N189" s="176">
        <v>2208</v>
      </c>
      <c r="O189" s="178">
        <v>3155</v>
      </c>
      <c r="P189" s="7">
        <f t="shared" si="2"/>
        <v>0.27222290716311182</v>
      </c>
    </row>
    <row r="190" spans="1:16" x14ac:dyDescent="0.3">
      <c r="A190" s="179">
        <v>2023</v>
      </c>
      <c r="B190" s="180" t="s">
        <v>36</v>
      </c>
      <c r="C190" s="180" t="s">
        <v>21</v>
      </c>
      <c r="D190" s="180" t="s">
        <v>378</v>
      </c>
      <c r="E190" s="180" t="s">
        <v>379</v>
      </c>
      <c r="F190" s="181">
        <v>150</v>
      </c>
      <c r="G190" s="182" t="s">
        <v>380</v>
      </c>
      <c r="H190" s="183">
        <v>8944</v>
      </c>
      <c r="I190" s="183">
        <v>3205</v>
      </c>
      <c r="J190" s="183">
        <f t="shared" ref="J190:J197" si="4">H190-I190</f>
        <v>5739</v>
      </c>
      <c r="K190" s="184">
        <f>IF(Table1[[#This Row],[Gross Profit]]&lt;&gt;0,Table1[[#This Row],[Gross Profit]]/Table1[[#This Row],[Revenue]],"")</f>
        <v>0.64165921288014316</v>
      </c>
      <c r="L190" s="183">
        <v>5609</v>
      </c>
      <c r="M190" s="183">
        <v>129</v>
      </c>
      <c r="N190" s="183">
        <v>-187</v>
      </c>
      <c r="O190" s="185">
        <v>0</v>
      </c>
      <c r="P190" s="7">
        <f t="shared" si="2"/>
        <v>-2.0907871198568875E-2</v>
      </c>
    </row>
    <row r="191" spans="1:16" x14ac:dyDescent="0.3">
      <c r="A191" s="179">
        <v>2023</v>
      </c>
      <c r="B191" s="180" t="s">
        <v>36</v>
      </c>
      <c r="C191" s="180" t="s">
        <v>25</v>
      </c>
      <c r="D191" s="180" t="s">
        <v>381</v>
      </c>
      <c r="E191" s="180" t="s">
        <v>376</v>
      </c>
      <c r="F191" s="181">
        <v>25</v>
      </c>
      <c r="G191" s="182" t="s">
        <v>382</v>
      </c>
      <c r="H191" s="183">
        <v>4023</v>
      </c>
      <c r="I191" s="183">
        <v>893</v>
      </c>
      <c r="J191" s="183">
        <f t="shared" si="4"/>
        <v>3130</v>
      </c>
      <c r="K191" s="184">
        <f>IF(Table1[[#This Row],[Gross Profit]]&lt;&gt;0,Table1[[#This Row],[Gross Profit]]/Table1[[#This Row],[Revenue]],"")</f>
        <v>0.77802634849614716</v>
      </c>
      <c r="L191" s="183">
        <v>2442</v>
      </c>
      <c r="M191" s="183">
        <v>688</v>
      </c>
      <c r="N191" s="183">
        <v>-2</v>
      </c>
      <c r="O191" s="185">
        <v>0</v>
      </c>
      <c r="P191" s="7">
        <f t="shared" si="2"/>
        <v>-4.9714143673875214E-4</v>
      </c>
    </row>
    <row r="192" spans="1:16" x14ac:dyDescent="0.3">
      <c r="A192" s="179">
        <v>2023</v>
      </c>
      <c r="B192" s="180" t="s">
        <v>36</v>
      </c>
      <c r="C192" s="180" t="s">
        <v>29</v>
      </c>
      <c r="D192" s="180" t="s">
        <v>383</v>
      </c>
      <c r="E192" s="180" t="s">
        <v>104</v>
      </c>
      <c r="F192" s="181">
        <v>35</v>
      </c>
      <c r="G192" s="182" t="s">
        <v>384</v>
      </c>
      <c r="H192" s="183">
        <v>5372</v>
      </c>
      <c r="I192" s="183">
        <v>2384</v>
      </c>
      <c r="J192" s="183">
        <f t="shared" si="4"/>
        <v>2988</v>
      </c>
      <c r="K192" s="184">
        <f>IF(Table1[[#This Row],[Gross Profit]]&lt;&gt;0,Table1[[#This Row],[Gross Profit]]/Table1[[#This Row],[Revenue]],"")</f>
        <v>0.55621742367833205</v>
      </c>
      <c r="L192" s="183">
        <v>3146</v>
      </c>
      <c r="M192" s="183">
        <v>-158</v>
      </c>
      <c r="N192" s="183">
        <v>-328</v>
      </c>
      <c r="O192" s="185">
        <v>0</v>
      </c>
      <c r="P192" s="7">
        <f t="shared" si="2"/>
        <v>-6.1057334326135519E-2</v>
      </c>
    </row>
    <row r="193" spans="1:16" x14ac:dyDescent="0.3">
      <c r="A193" s="179">
        <v>2023</v>
      </c>
      <c r="B193" s="180" t="s">
        <v>36</v>
      </c>
      <c r="C193" s="180" t="s">
        <v>31</v>
      </c>
      <c r="D193" s="180" t="s">
        <v>385</v>
      </c>
      <c r="E193" s="180" t="s">
        <v>376</v>
      </c>
      <c r="F193" s="181">
        <v>25</v>
      </c>
      <c r="G193" s="182" t="s">
        <v>386</v>
      </c>
      <c r="H193" s="183">
        <v>4972</v>
      </c>
      <c r="I193" s="183">
        <v>1815</v>
      </c>
      <c r="J193" s="183">
        <f t="shared" si="4"/>
        <v>3157</v>
      </c>
      <c r="K193" s="184">
        <f>IF(Table1[[#This Row],[Gross Profit]]&lt;&gt;0,Table1[[#This Row],[Gross Profit]]/Table1[[#This Row],[Revenue]],"")</f>
        <v>0.63495575221238942</v>
      </c>
      <c r="L193" s="183">
        <v>3060</v>
      </c>
      <c r="M193" s="183">
        <v>97</v>
      </c>
      <c r="N193" s="183">
        <v>-35</v>
      </c>
      <c r="O193" s="185">
        <v>0</v>
      </c>
      <c r="P193" s="7">
        <f t="shared" si="2"/>
        <v>-7.0394207562349152E-3</v>
      </c>
    </row>
    <row r="194" spans="1:16" x14ac:dyDescent="0.3">
      <c r="A194" s="179">
        <v>2023</v>
      </c>
      <c r="B194" s="180" t="s">
        <v>36</v>
      </c>
      <c r="C194" s="180" t="s">
        <v>32</v>
      </c>
      <c r="D194" s="180" t="s">
        <v>387</v>
      </c>
      <c r="E194" s="180" t="s">
        <v>376</v>
      </c>
      <c r="F194" s="181">
        <v>25</v>
      </c>
      <c r="G194" s="182" t="s">
        <v>388</v>
      </c>
      <c r="H194" s="183">
        <v>3675</v>
      </c>
      <c r="I194" s="183">
        <v>754</v>
      </c>
      <c r="J194" s="183">
        <f t="shared" si="4"/>
        <v>2921</v>
      </c>
      <c r="K194" s="184">
        <f>IF(Table1[[#This Row],[Gross Profit]]&lt;&gt;0,Table1[[#This Row],[Gross Profit]]/Table1[[#This Row],[Revenue]],"")</f>
        <v>0.79482993197278906</v>
      </c>
      <c r="L194" s="183">
        <v>2830</v>
      </c>
      <c r="M194" s="183">
        <v>91</v>
      </c>
      <c r="N194" s="183">
        <v>63</v>
      </c>
      <c r="O194" s="185">
        <v>91</v>
      </c>
      <c r="P194" s="7">
        <f t="shared" ref="P194:P206" si="5">IFERROR(N194/H194,0)</f>
        <v>1.7142857142857144E-2</v>
      </c>
    </row>
    <row r="195" spans="1:16" x14ac:dyDescent="0.3">
      <c r="A195" s="179">
        <v>2023</v>
      </c>
      <c r="B195" s="180" t="s">
        <v>36</v>
      </c>
      <c r="C195" s="180" t="s">
        <v>39</v>
      </c>
      <c r="D195" s="180" t="s">
        <v>389</v>
      </c>
      <c r="E195" s="180" t="s">
        <v>376</v>
      </c>
      <c r="F195" s="181">
        <v>25</v>
      </c>
      <c r="G195" s="182" t="s">
        <v>390</v>
      </c>
      <c r="H195" s="183">
        <v>14720</v>
      </c>
      <c r="I195" s="183">
        <v>7410</v>
      </c>
      <c r="J195" s="183">
        <f t="shared" si="4"/>
        <v>7310</v>
      </c>
      <c r="K195" s="184">
        <f>IF(Table1[[#This Row],[Gross Profit]]&lt;&gt;0,Table1[[#This Row],[Gross Profit]]/Table1[[#This Row],[Revenue]],"")</f>
        <v>0.49660326086956524</v>
      </c>
      <c r="L195" s="183">
        <v>2503</v>
      </c>
      <c r="M195" s="183">
        <v>4808</v>
      </c>
      <c r="N195" s="183">
        <v>3259</v>
      </c>
      <c r="O195" s="185">
        <v>4655</v>
      </c>
      <c r="P195" s="7">
        <f t="shared" si="5"/>
        <v>0.22139945652173912</v>
      </c>
    </row>
    <row r="196" spans="1:16" x14ac:dyDescent="0.3">
      <c r="A196" s="179">
        <v>2023</v>
      </c>
      <c r="B196" s="180" t="s">
        <v>36</v>
      </c>
      <c r="C196" s="180" t="s">
        <v>55</v>
      </c>
      <c r="D196" s="180" t="s">
        <v>391</v>
      </c>
      <c r="E196" s="180" t="s">
        <v>19</v>
      </c>
      <c r="F196" s="181">
        <v>150</v>
      </c>
      <c r="G196" s="182" t="s">
        <v>392</v>
      </c>
      <c r="H196" s="183">
        <v>6535</v>
      </c>
      <c r="I196" s="183">
        <v>2453</v>
      </c>
      <c r="J196" s="183">
        <f t="shared" si="4"/>
        <v>4082</v>
      </c>
      <c r="K196" s="184">
        <f>IF(Table1[[#This Row],[Gross Profit]]&lt;&gt;0,Table1[[#This Row],[Gross Profit]]/Table1[[#This Row],[Revenue]],"")</f>
        <v>0.62463657230298397</v>
      </c>
      <c r="L196" s="183">
        <v>4620</v>
      </c>
      <c r="M196" s="183">
        <v>-538</v>
      </c>
      <c r="N196" s="183">
        <v>-329</v>
      </c>
      <c r="O196" s="185">
        <v>0</v>
      </c>
      <c r="P196" s="7">
        <f t="shared" si="5"/>
        <v>-5.0344299923488905E-2</v>
      </c>
    </row>
    <row r="197" spans="1:16" ht="15" thickBot="1" x14ac:dyDescent="0.35">
      <c r="A197" s="186">
        <v>2023</v>
      </c>
      <c r="B197" s="187" t="s">
        <v>36</v>
      </c>
      <c r="C197" s="187" t="s">
        <v>66</v>
      </c>
      <c r="D197" s="187" t="s">
        <v>393</v>
      </c>
      <c r="E197" s="187" t="s">
        <v>394</v>
      </c>
      <c r="F197" s="188">
        <v>25</v>
      </c>
      <c r="G197" s="189" t="s">
        <v>395</v>
      </c>
      <c r="H197" s="190">
        <v>4463</v>
      </c>
      <c r="I197" s="190">
        <v>1337</v>
      </c>
      <c r="J197" s="190">
        <f t="shared" si="4"/>
        <v>3126</v>
      </c>
      <c r="K197" s="191">
        <f>IF(Table1[[#This Row],[Gross Profit]]&lt;&gt;0,Table1[[#This Row],[Gross Profit]]/Table1[[#This Row],[Revenue]],"")</f>
        <v>0.70042572260811109</v>
      </c>
      <c r="L197" s="190">
        <v>2632</v>
      </c>
      <c r="M197" s="190">
        <v>494</v>
      </c>
      <c r="N197" s="190">
        <v>190</v>
      </c>
      <c r="O197" s="192">
        <v>272</v>
      </c>
      <c r="P197" s="7">
        <f t="shared" si="5"/>
        <v>4.2572260811113601E-2</v>
      </c>
    </row>
    <row r="198" spans="1:16" x14ac:dyDescent="0.3">
      <c r="A198" s="193">
        <v>2023</v>
      </c>
      <c r="B198" s="194" t="s">
        <v>40</v>
      </c>
      <c r="C198" s="194" t="s">
        <v>17</v>
      </c>
      <c r="D198" s="194" t="s">
        <v>396</v>
      </c>
      <c r="E198" s="194" t="s">
        <v>314</v>
      </c>
      <c r="F198" s="195">
        <v>35</v>
      </c>
      <c r="G198" s="196" t="s">
        <v>397</v>
      </c>
      <c r="H198" s="197">
        <v>17527</v>
      </c>
      <c r="I198" s="197">
        <v>3279</v>
      </c>
      <c r="J198" s="197">
        <v>14248</v>
      </c>
      <c r="K198" s="198">
        <f>IF(Table1[[#This Row],[Gross Profit]]&lt;&gt;0,Table1[[#This Row],[Gross Profit]]/Table1[[#This Row],[Revenue]],"")</f>
        <v>0.81291721344211787</v>
      </c>
      <c r="L198" s="197">
        <v>4313</v>
      </c>
      <c r="M198" s="197">
        <v>9935</v>
      </c>
      <c r="N198" s="197">
        <v>6540</v>
      </c>
      <c r="O198" s="199">
        <v>8943</v>
      </c>
      <c r="P198" s="200">
        <f t="shared" si="5"/>
        <v>0.37313858618132023</v>
      </c>
    </row>
    <row r="199" spans="1:16" x14ac:dyDescent="0.3">
      <c r="A199" s="201">
        <v>2023</v>
      </c>
      <c r="B199" s="202" t="s">
        <v>40</v>
      </c>
      <c r="C199" s="202" t="s">
        <v>21</v>
      </c>
      <c r="D199" s="202" t="s">
        <v>398</v>
      </c>
      <c r="E199" s="202" t="s">
        <v>317</v>
      </c>
      <c r="F199" s="203">
        <v>35</v>
      </c>
      <c r="G199" s="204" t="s">
        <v>399</v>
      </c>
      <c r="H199" s="205">
        <v>8851</v>
      </c>
      <c r="I199" s="205">
        <v>2284</v>
      </c>
      <c r="J199" s="205">
        <v>6567</v>
      </c>
      <c r="K199" s="206">
        <f>IF(Table1[[#This Row],[Gross Profit]]&lt;&gt;0,Table1[[#This Row],[Gross Profit]]/Table1[[#This Row],[Revenue]],"")</f>
        <v>0.74195006213987125</v>
      </c>
      <c r="L199" s="205">
        <v>3397</v>
      </c>
      <c r="M199" s="205">
        <v>3169</v>
      </c>
      <c r="N199" s="205">
        <v>2042</v>
      </c>
      <c r="O199" s="207">
        <v>3006</v>
      </c>
      <c r="P199" s="200">
        <f t="shared" si="5"/>
        <v>0.23070839453169134</v>
      </c>
    </row>
    <row r="200" spans="1:16" x14ac:dyDescent="0.3">
      <c r="A200" s="201">
        <v>2023</v>
      </c>
      <c r="B200" s="202" t="s">
        <v>40</v>
      </c>
      <c r="C200" s="202" t="s">
        <v>25</v>
      </c>
      <c r="D200" s="202" t="s">
        <v>400</v>
      </c>
      <c r="E200" s="202" t="s">
        <v>379</v>
      </c>
      <c r="F200" s="203">
        <v>150</v>
      </c>
      <c r="G200" s="204" t="s">
        <v>401</v>
      </c>
      <c r="H200" s="205">
        <v>18173</v>
      </c>
      <c r="I200" s="205">
        <v>6525</v>
      </c>
      <c r="J200" s="205">
        <v>11648</v>
      </c>
      <c r="K200" s="206">
        <f>IF(Table1[[#This Row],[Gross Profit]]&lt;&gt;0,Table1[[#This Row],[Gross Profit]]/Table1[[#This Row],[Revenue]],"")</f>
        <v>0.64095086116766631</v>
      </c>
      <c r="L200" s="205">
        <v>5264</v>
      </c>
      <c r="M200" s="205">
        <v>6384</v>
      </c>
      <c r="N200" s="205">
        <v>4119</v>
      </c>
      <c r="O200" s="207">
        <v>6383</v>
      </c>
      <c r="P200" s="200">
        <f t="shared" si="5"/>
        <v>0.22665492763990536</v>
      </c>
    </row>
    <row r="201" spans="1:16" x14ac:dyDescent="0.3">
      <c r="A201" s="201">
        <v>2023</v>
      </c>
      <c r="B201" s="202" t="s">
        <v>40</v>
      </c>
      <c r="C201" s="202" t="s">
        <v>29</v>
      </c>
      <c r="D201" s="202" t="s">
        <v>402</v>
      </c>
      <c r="E201" s="202" t="s">
        <v>84</v>
      </c>
      <c r="F201" s="203">
        <v>35</v>
      </c>
      <c r="G201" s="204" t="s">
        <v>403</v>
      </c>
      <c r="H201" s="205">
        <v>9622</v>
      </c>
      <c r="I201" s="205">
        <v>2709</v>
      </c>
      <c r="J201" s="205">
        <v>6913</v>
      </c>
      <c r="K201" s="206">
        <f>IF(Table1[[#This Row],[Gross Profit]]&lt;&gt;0,Table1[[#This Row],[Gross Profit]]/Table1[[#This Row],[Revenue]],"")</f>
        <v>0.71845770110164209</v>
      </c>
      <c r="L201" s="205">
        <v>5336</v>
      </c>
      <c r="M201" s="205">
        <v>1577</v>
      </c>
      <c r="N201" s="205">
        <v>220</v>
      </c>
      <c r="O201" s="207">
        <v>500</v>
      </c>
      <c r="P201" s="200">
        <f t="shared" si="5"/>
        <v>2.2864269382664726E-2</v>
      </c>
    </row>
    <row r="202" spans="1:16" x14ac:dyDescent="0.3">
      <c r="A202" s="201">
        <v>2023</v>
      </c>
      <c r="B202" s="202" t="s">
        <v>40</v>
      </c>
      <c r="C202" s="202" t="s">
        <v>31</v>
      </c>
      <c r="D202" s="202" t="s">
        <v>404</v>
      </c>
      <c r="E202" s="202" t="s">
        <v>317</v>
      </c>
      <c r="F202" s="203">
        <v>35</v>
      </c>
      <c r="G202" s="204" t="s">
        <v>405</v>
      </c>
      <c r="H202" s="205">
        <v>11223</v>
      </c>
      <c r="I202" s="205">
        <v>3469</v>
      </c>
      <c r="J202" s="205">
        <v>7754</v>
      </c>
      <c r="K202" s="206">
        <f>IF(Table1[[#This Row],[Gross Profit]]&lt;&gt;0,Table1[[#This Row],[Gross Profit]]/Table1[[#This Row],[Revenue]],"")</f>
        <v>0.6909026107101488</v>
      </c>
      <c r="L202" s="205">
        <v>3795</v>
      </c>
      <c r="M202" s="205">
        <v>3959</v>
      </c>
      <c r="N202" s="205">
        <v>2699</v>
      </c>
      <c r="O202" s="207">
        <v>3947</v>
      </c>
      <c r="P202" s="200">
        <f t="shared" si="5"/>
        <v>0.24048828299028779</v>
      </c>
    </row>
    <row r="203" spans="1:16" x14ac:dyDescent="0.3">
      <c r="A203" s="201">
        <v>2023</v>
      </c>
      <c r="B203" s="202" t="s">
        <v>40</v>
      </c>
      <c r="C203" s="202" t="s">
        <v>32</v>
      </c>
      <c r="D203" s="202" t="s">
        <v>406</v>
      </c>
      <c r="E203" s="202" t="s">
        <v>104</v>
      </c>
      <c r="F203" s="203">
        <v>35</v>
      </c>
      <c r="G203" s="204" t="s">
        <v>407</v>
      </c>
      <c r="H203" s="205">
        <v>8808</v>
      </c>
      <c r="I203" s="205">
        <v>3451</v>
      </c>
      <c r="J203" s="205">
        <v>5357</v>
      </c>
      <c r="K203" s="206">
        <f>IF(Table1[[#This Row],[Gross Profit]]&lt;&gt;0,Table1[[#This Row],[Gross Profit]]/Table1[[#This Row],[Revenue]],"")</f>
        <v>0.60819709355131701</v>
      </c>
      <c r="L203" s="205">
        <v>3446</v>
      </c>
      <c r="M203" s="205">
        <v>1911</v>
      </c>
      <c r="N203" s="205">
        <v>1114</v>
      </c>
      <c r="O203" s="207">
        <v>1797</v>
      </c>
      <c r="P203" s="200">
        <f t="shared" si="5"/>
        <v>0.12647593097184379</v>
      </c>
    </row>
    <row r="204" spans="1:16" x14ac:dyDescent="0.3">
      <c r="A204" s="201">
        <v>2023</v>
      </c>
      <c r="B204" s="202" t="s">
        <v>40</v>
      </c>
      <c r="C204" s="202" t="s">
        <v>39</v>
      </c>
      <c r="D204" s="202" t="s">
        <v>408</v>
      </c>
      <c r="E204" s="202" t="s">
        <v>19</v>
      </c>
      <c r="F204" s="203">
        <v>150</v>
      </c>
      <c r="G204" s="204" t="s">
        <v>409</v>
      </c>
      <c r="H204" s="205">
        <v>16491</v>
      </c>
      <c r="I204" s="205">
        <v>5397</v>
      </c>
      <c r="J204" s="205">
        <v>10848</v>
      </c>
      <c r="K204" s="206">
        <f>IF(Table1[[#This Row],[Gross Profit]]&lt;&gt;0,Table1[[#This Row],[Gross Profit]]/Table1[[#This Row],[Revenue]],"")</f>
        <v>0.65781335273785702</v>
      </c>
      <c r="L204" s="205">
        <v>6060</v>
      </c>
      <c r="M204" s="205">
        <v>4789</v>
      </c>
      <c r="N204" s="205">
        <v>2162</v>
      </c>
      <c r="O204" s="207">
        <v>3000</v>
      </c>
      <c r="P204" s="200">
        <f t="shared" si="5"/>
        <v>0.13110181311018132</v>
      </c>
    </row>
    <row r="205" spans="1:16" x14ac:dyDescent="0.3">
      <c r="A205" s="201">
        <v>2023</v>
      </c>
      <c r="B205" s="202" t="s">
        <v>40</v>
      </c>
      <c r="C205" s="202" t="s">
        <v>55</v>
      </c>
      <c r="D205" s="202" t="s">
        <v>410</v>
      </c>
      <c r="E205" s="202" t="s">
        <v>84</v>
      </c>
      <c r="F205" s="203">
        <v>35</v>
      </c>
      <c r="G205" s="204" t="s">
        <v>411</v>
      </c>
      <c r="H205" s="205">
        <v>6220</v>
      </c>
      <c r="I205" s="205">
        <v>1491</v>
      </c>
      <c r="J205" s="205">
        <v>4276</v>
      </c>
      <c r="K205" s="206">
        <f>IF(Table1[[#This Row],[Gross Profit]]&lt;&gt;0,Table1[[#This Row],[Gross Profit]]/Table1[[#This Row],[Revenue]],"")</f>
        <v>0.68745980707395493</v>
      </c>
      <c r="L205" s="205">
        <v>1300</v>
      </c>
      <c r="M205" s="205">
        <v>-1283</v>
      </c>
      <c r="N205" s="205">
        <v>-1069</v>
      </c>
      <c r="O205" s="207">
        <v>23</v>
      </c>
      <c r="P205" s="200">
        <f t="shared" si="5"/>
        <v>-0.17186495176848873</v>
      </c>
    </row>
    <row r="206" spans="1:16" ht="15" thickBot="1" x14ac:dyDescent="0.35">
      <c r="A206" s="208">
        <v>2023</v>
      </c>
      <c r="B206" s="209" t="s">
        <v>40</v>
      </c>
      <c r="C206" s="209" t="s">
        <v>66</v>
      </c>
      <c r="D206" s="209" t="s">
        <v>412</v>
      </c>
      <c r="E206" s="209" t="s">
        <v>314</v>
      </c>
      <c r="F206" s="210">
        <v>35</v>
      </c>
      <c r="G206" s="211" t="s">
        <v>413</v>
      </c>
      <c r="H206" s="212">
        <v>4544</v>
      </c>
      <c r="I206" s="212">
        <v>1799</v>
      </c>
      <c r="J206" s="212">
        <v>2673</v>
      </c>
      <c r="K206" s="213">
        <f>IF(Table1[[#This Row],[Gross Profit]]&lt;&gt;0,Table1[[#This Row],[Gross Profit]]/Table1[[#This Row],[Revenue]],"")</f>
        <v>0.58824823943661975</v>
      </c>
      <c r="L206" s="212">
        <v>2936</v>
      </c>
      <c r="M206" s="212">
        <v>-263</v>
      </c>
      <c r="N206" s="212">
        <v>-542</v>
      </c>
      <c r="O206" s="214">
        <v>0</v>
      </c>
      <c r="P206" s="200">
        <f t="shared" si="5"/>
        <v>-0.1192781690140845</v>
      </c>
    </row>
  </sheetData>
  <conditionalFormatting sqref="P2:P206">
    <cfRule type="cellIs" dxfId="19" priority="1" operator="lessThan">
      <formula>0</formula>
    </cfRule>
  </conditionalFormatting>
  <dataValidations count="4">
    <dataValidation type="list" allowBlank="1" showInputMessage="1" showErrorMessage="1" sqref="B181:B188" xr:uid="{515148EF-3551-4C27-BD94-F4999B384EAB}">
      <formula1>"Winter,Spring,Fall"</formula1>
    </dataValidation>
    <dataValidation type="list" allowBlank="1" showInputMessage="1" showErrorMessage="1" sqref="A181:A197" xr:uid="{66E19F34-4060-4527-A121-59CBAC1E8C78}">
      <formula1>"2023,2024,2025,2026,2027,2028,2029,2030"</formula1>
    </dataValidation>
    <dataValidation type="list" allowBlank="1" showInputMessage="1" showErrorMessage="1" sqref="C181:C188" xr:uid="{AB486B73-204B-4B84-8734-4C63773FC40E}">
      <formula1>"A,B,C,D,E,F,G,H,I,J,K,L"</formula1>
    </dataValidation>
    <dataValidation type="list" allowBlank="1" showInputMessage="1" showErrorMessage="1" sqref="E181:E188" xr:uid="{D18747A9-B1FD-42AF-B0FB-2E2C4857746F}">
      <formula1>$S$30:$S$48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Doelling, Derek</dc:creator>
  <cp:lastModifiedBy>Doelling, Derek</cp:lastModifiedBy>
  <dcterms:created xsi:type="dcterms:W3CDTF">2024-05-30T00:37:50Z</dcterms:created>
  <dcterms:modified xsi:type="dcterms:W3CDTF">2024-05-30T00:40:08Z</dcterms:modified>
</cp:coreProperties>
</file>