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Fall 2022 Registration/"/>
    </mc:Choice>
  </mc:AlternateContent>
  <xr:revisionPtr revIDLastSave="1316" documentId="8_{5BA70EDB-632B-4E47-B523-552FC5AFBA1D}" xr6:coauthVersionLast="47" xr6:coauthVersionMax="47" xr10:uidLastSave="{A4BA16DC-5D8B-4CE4-9448-F75FCEF410C9}"/>
  <bookViews>
    <workbookView xWindow="-110" yWindow="-110" windowWidth="19420" windowHeight="10300" firstSheet="3" activeTab="3" xr2:uid="{00000000-000D-0000-FFFF-FFFF00000000}"/>
  </bookViews>
  <sheets>
    <sheet name="ClassListRaw" sheetId="1" r:id="rId1"/>
    <sheet name="PT" sheetId="8" r:id="rId2"/>
    <sheet name="Faculty" sheetId="6" r:id="rId3"/>
    <sheet name="Data" sheetId="2" r:id="rId4"/>
    <sheet name="Reporting" sheetId="7" r:id="rId5"/>
    <sheet name="PBI" sheetId="11" r:id="rId6"/>
    <sheet name="RegistrationTab" sheetId="9" r:id="rId7"/>
    <sheet name="RegistrationFaculty" sheetId="10" r:id="rId8"/>
    <sheet name="Survey" sheetId="13" r:id="rId9"/>
  </sheets>
  <definedNames>
    <definedName name="_xlnm._FilterDatabase" localSheetId="3" hidden="1">Data!$A$1:$AA$144</definedName>
  </definedNames>
  <calcPr calcId="191028"/>
  <pivotCaches>
    <pivotCache cacheId="6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1" i="2" l="1"/>
  <c r="T131" i="2"/>
  <c r="W131" i="2"/>
  <c r="Q131" i="2"/>
  <c r="R131" i="2"/>
  <c r="P131" i="2"/>
  <c r="U131" i="2" s="1"/>
  <c r="O131" i="2"/>
  <c r="N131" i="2"/>
  <c r="N59" i="2"/>
  <c r="O59" i="2"/>
  <c r="P59" i="2"/>
  <c r="Q59" i="2"/>
  <c r="R59" i="2"/>
  <c r="S59" i="2"/>
  <c r="T59" i="2"/>
  <c r="U59" i="2"/>
  <c r="W59" i="2"/>
  <c r="A96" i="2"/>
  <c r="E2" i="9"/>
  <c r="F2" i="9"/>
  <c r="F3" i="9"/>
  <c r="N102" i="2"/>
  <c r="O102" i="2"/>
  <c r="P102" i="2"/>
  <c r="Q102" i="2"/>
  <c r="R102" i="2"/>
  <c r="S102" i="2"/>
  <c r="T102" i="2"/>
  <c r="W102" i="2" s="1"/>
  <c r="U102" i="2"/>
  <c r="N107" i="2"/>
  <c r="O107" i="2"/>
  <c r="P107" i="2"/>
  <c r="Q107" i="2"/>
  <c r="R107" i="2"/>
  <c r="S107" i="2"/>
  <c r="T107" i="2"/>
  <c r="U107" i="2"/>
  <c r="N74" i="2"/>
  <c r="O74" i="2"/>
  <c r="P74" i="2"/>
  <c r="U74" i="2" s="1"/>
  <c r="Q74" i="2"/>
  <c r="R74" i="2"/>
  <c r="S74" i="2"/>
  <c r="T74" i="2"/>
  <c r="T47" i="2"/>
  <c r="S47" i="2"/>
  <c r="R47" i="2"/>
  <c r="Q47" i="2"/>
  <c r="P47" i="2"/>
  <c r="U47" i="2" s="1"/>
  <c r="O47" i="2"/>
  <c r="N47" i="2"/>
  <c r="N114" i="2"/>
  <c r="O114" i="2"/>
  <c r="P114" i="2"/>
  <c r="U114" i="2" s="1"/>
  <c r="R114" i="2"/>
  <c r="S114" i="2"/>
  <c r="N12" i="2"/>
  <c r="O12" i="2"/>
  <c r="P12" i="2"/>
  <c r="U12" i="2" s="1"/>
  <c r="R12" i="2"/>
  <c r="S12" i="2"/>
  <c r="N127" i="2"/>
  <c r="O127" i="2"/>
  <c r="P127" i="2"/>
  <c r="U127" i="2" s="1"/>
  <c r="Q127" i="2"/>
  <c r="R127" i="2"/>
  <c r="S127" i="2"/>
  <c r="N19" i="2"/>
  <c r="O19" i="2"/>
  <c r="P19" i="2"/>
  <c r="U19" i="2" s="1"/>
  <c r="R19" i="2"/>
  <c r="S19" i="2"/>
  <c r="N61" i="2"/>
  <c r="O61" i="2"/>
  <c r="P61" i="2"/>
  <c r="R61" i="2"/>
  <c r="S61" i="2"/>
  <c r="N17" i="2"/>
  <c r="O17" i="2"/>
  <c r="P17" i="2"/>
  <c r="U17" i="2" s="1"/>
  <c r="R17" i="2"/>
  <c r="S17" i="2"/>
  <c r="N18" i="2"/>
  <c r="O18" i="2"/>
  <c r="P18" i="2"/>
  <c r="R18" i="2"/>
  <c r="S18" i="2"/>
  <c r="N49" i="2"/>
  <c r="O49" i="2"/>
  <c r="P49" i="2"/>
  <c r="R49" i="2"/>
  <c r="S49" i="2"/>
  <c r="N29" i="2"/>
  <c r="O29" i="2"/>
  <c r="P29" i="2"/>
  <c r="Q29" i="2"/>
  <c r="R29" i="2"/>
  <c r="S29" i="2"/>
  <c r="N21" i="2"/>
  <c r="O21" i="2"/>
  <c r="P21" i="2"/>
  <c r="U21" i="2" s="1"/>
  <c r="R21" i="2"/>
  <c r="S21" i="2"/>
  <c r="N132" i="2"/>
  <c r="O132" i="2"/>
  <c r="P132" i="2"/>
  <c r="R132" i="2"/>
  <c r="S132" i="2"/>
  <c r="N20" i="2"/>
  <c r="O20" i="2"/>
  <c r="P20" i="2"/>
  <c r="R20" i="2"/>
  <c r="S20" i="2"/>
  <c r="N13" i="2"/>
  <c r="O13" i="2"/>
  <c r="P13" i="2"/>
  <c r="R13" i="2"/>
  <c r="S13" i="2"/>
  <c r="N34" i="2"/>
  <c r="O34" i="2"/>
  <c r="P34" i="2"/>
  <c r="U34" i="2" s="1"/>
  <c r="R34" i="2"/>
  <c r="S34" i="2"/>
  <c r="N37" i="2"/>
  <c r="O37" i="2"/>
  <c r="P37" i="2"/>
  <c r="R37" i="2"/>
  <c r="S37" i="2"/>
  <c r="N133" i="2"/>
  <c r="O133" i="2"/>
  <c r="P133" i="2"/>
  <c r="R133" i="2"/>
  <c r="S133" i="2"/>
  <c r="N30" i="2"/>
  <c r="O30" i="2"/>
  <c r="P30" i="2"/>
  <c r="U30" i="2" s="1"/>
  <c r="R30" i="2"/>
  <c r="S30" i="2"/>
  <c r="N62" i="2"/>
  <c r="O62" i="2"/>
  <c r="P62" i="2"/>
  <c r="U62" i="2" s="1"/>
  <c r="R62" i="2"/>
  <c r="S62" i="2"/>
  <c r="N87" i="2"/>
  <c r="O87" i="2"/>
  <c r="P87" i="2"/>
  <c r="U87" i="2" s="1"/>
  <c r="R87" i="2"/>
  <c r="S87" i="2"/>
  <c r="N142" i="2"/>
  <c r="O142" i="2"/>
  <c r="P142" i="2"/>
  <c r="R142" i="2"/>
  <c r="S142" i="2"/>
  <c r="N35" i="2"/>
  <c r="O35" i="2"/>
  <c r="P35" i="2"/>
  <c r="R35" i="2"/>
  <c r="S35" i="2"/>
  <c r="N63" i="2"/>
  <c r="O63" i="2"/>
  <c r="P63" i="2"/>
  <c r="U63" i="2" s="1"/>
  <c r="R63" i="2"/>
  <c r="S63" i="2"/>
  <c r="N39" i="2"/>
  <c r="O39" i="2"/>
  <c r="P39" i="2"/>
  <c r="R39" i="2"/>
  <c r="S39" i="2"/>
  <c r="N41" i="2"/>
  <c r="O41" i="2"/>
  <c r="P41" i="2"/>
  <c r="Q41" i="2"/>
  <c r="R41" i="2"/>
  <c r="S41" i="2"/>
  <c r="N78" i="2"/>
  <c r="O78" i="2"/>
  <c r="P78" i="2"/>
  <c r="R78" i="2"/>
  <c r="S78" i="2"/>
  <c r="N141" i="2"/>
  <c r="O141" i="2"/>
  <c r="P141" i="2"/>
  <c r="U141" i="2" s="1"/>
  <c r="R141" i="2"/>
  <c r="S141" i="2"/>
  <c r="N38" i="2"/>
  <c r="O38" i="2"/>
  <c r="P38" i="2"/>
  <c r="R38" i="2"/>
  <c r="S38" i="2"/>
  <c r="N58" i="2"/>
  <c r="O58" i="2"/>
  <c r="P58" i="2"/>
  <c r="U58" i="2" s="1"/>
  <c r="R58" i="2"/>
  <c r="S58" i="2"/>
  <c r="N57" i="2"/>
  <c r="O57" i="2"/>
  <c r="P57" i="2"/>
  <c r="R57" i="2"/>
  <c r="S57" i="2"/>
  <c r="N103" i="2"/>
  <c r="O103" i="2"/>
  <c r="P103" i="2"/>
  <c r="U103" i="2" s="1"/>
  <c r="R103" i="2"/>
  <c r="S103" i="2"/>
  <c r="N134" i="2"/>
  <c r="O134" i="2"/>
  <c r="P134" i="2"/>
  <c r="R134" i="2"/>
  <c r="S134" i="2"/>
  <c r="N40" i="2"/>
  <c r="O40" i="2"/>
  <c r="P40" i="2"/>
  <c r="R40" i="2"/>
  <c r="S40" i="2"/>
  <c r="N68" i="2"/>
  <c r="O68" i="2"/>
  <c r="P68" i="2"/>
  <c r="R68" i="2"/>
  <c r="S68" i="2"/>
  <c r="N75" i="2"/>
  <c r="O75" i="2"/>
  <c r="P75" i="2"/>
  <c r="U75" i="2" s="1"/>
  <c r="R75" i="2"/>
  <c r="S75" i="2"/>
  <c r="N69" i="2"/>
  <c r="O69" i="2"/>
  <c r="P69" i="2"/>
  <c r="R69" i="2"/>
  <c r="S69" i="2"/>
  <c r="N76" i="2"/>
  <c r="O76" i="2"/>
  <c r="P76" i="2"/>
  <c r="U76" i="2" s="1"/>
  <c r="R76" i="2"/>
  <c r="S76" i="2"/>
  <c r="N60" i="2"/>
  <c r="O60" i="2"/>
  <c r="P60" i="2"/>
  <c r="R60" i="2"/>
  <c r="S60" i="2"/>
  <c r="N115" i="2"/>
  <c r="O115" i="2"/>
  <c r="P115" i="2"/>
  <c r="U115" i="2" s="1"/>
  <c r="R115" i="2"/>
  <c r="S115" i="2"/>
  <c r="N143" i="2"/>
  <c r="O143" i="2"/>
  <c r="P143" i="2"/>
  <c r="R143" i="2"/>
  <c r="S143" i="2"/>
  <c r="N42" i="2"/>
  <c r="O42" i="2"/>
  <c r="P42" i="2"/>
  <c r="R42" i="2"/>
  <c r="S42" i="2"/>
  <c r="N79" i="2"/>
  <c r="O79" i="2"/>
  <c r="P79" i="2"/>
  <c r="R79" i="2"/>
  <c r="S79" i="2"/>
  <c r="N31" i="2"/>
  <c r="O31" i="2"/>
  <c r="P31" i="2"/>
  <c r="U31" i="2" s="1"/>
  <c r="R31" i="2"/>
  <c r="S31" i="2"/>
  <c r="N48" i="2"/>
  <c r="O48" i="2"/>
  <c r="P48" i="2"/>
  <c r="R48" i="2"/>
  <c r="S48" i="2"/>
  <c r="N135" i="2"/>
  <c r="O135" i="2"/>
  <c r="P135" i="2"/>
  <c r="U135" i="2" s="1"/>
  <c r="R135" i="2"/>
  <c r="S135" i="2"/>
  <c r="N116" i="2"/>
  <c r="O116" i="2"/>
  <c r="P116" i="2"/>
  <c r="R116" i="2"/>
  <c r="S116" i="2"/>
  <c r="N77" i="2"/>
  <c r="O77" i="2"/>
  <c r="P77" i="2"/>
  <c r="U77" i="2" s="1"/>
  <c r="R77" i="2"/>
  <c r="S77" i="2"/>
  <c r="N93" i="2"/>
  <c r="O93" i="2"/>
  <c r="P93" i="2"/>
  <c r="R93" i="2"/>
  <c r="S93" i="2"/>
  <c r="N117" i="2"/>
  <c r="O117" i="2"/>
  <c r="P117" i="2"/>
  <c r="R117" i="2"/>
  <c r="S117" i="2"/>
  <c r="N2" i="2"/>
  <c r="O2" i="2"/>
  <c r="P2" i="2"/>
  <c r="R2" i="2"/>
  <c r="S2" i="2"/>
  <c r="N3" i="2"/>
  <c r="O3" i="2"/>
  <c r="P3" i="2"/>
  <c r="U3" i="2" s="1"/>
  <c r="R3" i="2"/>
  <c r="S3" i="2"/>
  <c r="N4" i="2"/>
  <c r="O4" i="2"/>
  <c r="P4" i="2"/>
  <c r="R4" i="2"/>
  <c r="S4" i="2"/>
  <c r="N97" i="2"/>
  <c r="O97" i="2"/>
  <c r="P97" i="2"/>
  <c r="U97" i="2" s="1"/>
  <c r="R97" i="2"/>
  <c r="S97" i="2"/>
  <c r="N70" i="2"/>
  <c r="O70" i="2"/>
  <c r="P70" i="2"/>
  <c r="R70" i="2"/>
  <c r="S70" i="2"/>
  <c r="N128" i="2"/>
  <c r="O128" i="2"/>
  <c r="P128" i="2"/>
  <c r="U128" i="2" s="1"/>
  <c r="R128" i="2"/>
  <c r="S128" i="2"/>
  <c r="N11" i="2"/>
  <c r="O11" i="2"/>
  <c r="P11" i="2"/>
  <c r="R11" i="2"/>
  <c r="S11" i="2"/>
  <c r="N32" i="2"/>
  <c r="O32" i="2"/>
  <c r="P32" i="2"/>
  <c r="R32" i="2"/>
  <c r="S32" i="2"/>
  <c r="N94" i="2"/>
  <c r="O94" i="2"/>
  <c r="P94" i="2"/>
  <c r="U94" i="2" s="1"/>
  <c r="Q94" i="2"/>
  <c r="R94" i="2"/>
  <c r="S94" i="2"/>
  <c r="N50" i="2"/>
  <c r="O50" i="2"/>
  <c r="P50" i="2"/>
  <c r="U50" i="2" s="1"/>
  <c r="R50" i="2"/>
  <c r="S50" i="2"/>
  <c r="N88" i="2"/>
  <c r="O88" i="2"/>
  <c r="P88" i="2"/>
  <c r="R88" i="2"/>
  <c r="S88" i="2"/>
  <c r="N80" i="2"/>
  <c r="O80" i="2"/>
  <c r="P80" i="2"/>
  <c r="R80" i="2"/>
  <c r="S80" i="2"/>
  <c r="N43" i="2"/>
  <c r="O43" i="2"/>
  <c r="P43" i="2"/>
  <c r="U43" i="2" s="1"/>
  <c r="R43" i="2"/>
  <c r="S43" i="2"/>
  <c r="N14" i="2"/>
  <c r="O14" i="2"/>
  <c r="P14" i="2"/>
  <c r="U14" i="2" s="1"/>
  <c r="R14" i="2"/>
  <c r="S14" i="2"/>
  <c r="N44" i="2"/>
  <c r="O44" i="2"/>
  <c r="P44" i="2"/>
  <c r="U44" i="2" s="1"/>
  <c r="R44" i="2"/>
  <c r="S44" i="2"/>
  <c r="N22" i="2"/>
  <c r="O22" i="2"/>
  <c r="P22" i="2"/>
  <c r="R22" i="2"/>
  <c r="S22" i="2"/>
  <c r="N64" i="2"/>
  <c r="O64" i="2"/>
  <c r="P64" i="2"/>
  <c r="R64" i="2"/>
  <c r="S64" i="2"/>
  <c r="N95" i="2"/>
  <c r="O95" i="2"/>
  <c r="P95" i="2"/>
  <c r="R95" i="2"/>
  <c r="S95" i="2"/>
  <c r="N51" i="2"/>
  <c r="O51" i="2"/>
  <c r="P51" i="2"/>
  <c r="R51" i="2"/>
  <c r="S51" i="2"/>
  <c r="N144" i="2"/>
  <c r="O144" i="2"/>
  <c r="P144" i="2"/>
  <c r="R144" i="2"/>
  <c r="S144" i="2"/>
  <c r="N45" i="2"/>
  <c r="O45" i="2"/>
  <c r="P45" i="2"/>
  <c r="U45" i="2" s="1"/>
  <c r="R45" i="2"/>
  <c r="S45" i="2"/>
  <c r="N148" i="2"/>
  <c r="O148" i="2"/>
  <c r="P148" i="2"/>
  <c r="U148" i="2" s="1"/>
  <c r="R148" i="2"/>
  <c r="S148" i="2"/>
  <c r="N81" i="2"/>
  <c r="O81" i="2"/>
  <c r="P81" i="2"/>
  <c r="U81" i="2" s="1"/>
  <c r="R81" i="2"/>
  <c r="S81" i="2"/>
  <c r="N89" i="2"/>
  <c r="O89" i="2"/>
  <c r="P89" i="2"/>
  <c r="R89" i="2"/>
  <c r="S89" i="2"/>
  <c r="N71" i="2"/>
  <c r="O71" i="2"/>
  <c r="P71" i="2"/>
  <c r="R71" i="2"/>
  <c r="S71" i="2"/>
  <c r="N90" i="2"/>
  <c r="O90" i="2"/>
  <c r="P90" i="2"/>
  <c r="U90" i="2" s="1"/>
  <c r="R90" i="2"/>
  <c r="S90" i="2"/>
  <c r="N145" i="2"/>
  <c r="O145" i="2"/>
  <c r="P145" i="2"/>
  <c r="U145" i="2" s="1"/>
  <c r="Q145" i="2"/>
  <c r="R145" i="2"/>
  <c r="S145" i="2"/>
  <c r="N112" i="2"/>
  <c r="O112" i="2"/>
  <c r="P112" i="2"/>
  <c r="R112" i="2"/>
  <c r="S112" i="2"/>
  <c r="N146" i="2"/>
  <c r="O146" i="2"/>
  <c r="P146" i="2"/>
  <c r="R146" i="2"/>
  <c r="S146" i="2"/>
  <c r="N82" i="2"/>
  <c r="O82" i="2"/>
  <c r="P82" i="2"/>
  <c r="R82" i="2"/>
  <c r="S82" i="2"/>
  <c r="N65" i="2"/>
  <c r="O65" i="2"/>
  <c r="P65" i="2"/>
  <c r="R65" i="2"/>
  <c r="S65" i="2"/>
  <c r="N104" i="2"/>
  <c r="O104" i="2"/>
  <c r="P104" i="2"/>
  <c r="R104" i="2"/>
  <c r="S104" i="2"/>
  <c r="N91" i="2"/>
  <c r="O91" i="2"/>
  <c r="P91" i="2"/>
  <c r="R91" i="2"/>
  <c r="S91" i="2"/>
  <c r="N118" i="2"/>
  <c r="O118" i="2"/>
  <c r="P118" i="2"/>
  <c r="U118" i="2" s="1"/>
  <c r="Q118" i="2"/>
  <c r="R118" i="2"/>
  <c r="S118" i="2"/>
  <c r="N119" i="2"/>
  <c r="O119" i="2"/>
  <c r="P119" i="2"/>
  <c r="U119" i="2" s="1"/>
  <c r="R119" i="2"/>
  <c r="S119" i="2"/>
  <c r="N72" i="2"/>
  <c r="O72" i="2"/>
  <c r="P72" i="2"/>
  <c r="R72" i="2"/>
  <c r="S72" i="2"/>
  <c r="N52" i="2"/>
  <c r="O52" i="2"/>
  <c r="P52" i="2"/>
  <c r="U52" i="2" s="1"/>
  <c r="R52" i="2"/>
  <c r="S52" i="2"/>
  <c r="N98" i="2"/>
  <c r="O98" i="2"/>
  <c r="P98" i="2"/>
  <c r="U98" i="2" s="1"/>
  <c r="Q98" i="2"/>
  <c r="R98" i="2"/>
  <c r="S98" i="2"/>
  <c r="N136" i="2"/>
  <c r="O136" i="2"/>
  <c r="P136" i="2"/>
  <c r="R136" i="2"/>
  <c r="S136" i="2"/>
  <c r="N53" i="2"/>
  <c r="O53" i="2"/>
  <c r="P53" i="2"/>
  <c r="U53" i="2" s="1"/>
  <c r="R53" i="2"/>
  <c r="S53" i="2"/>
  <c r="N124" i="2"/>
  <c r="O124" i="2"/>
  <c r="P124" i="2"/>
  <c r="R124" i="2"/>
  <c r="S124" i="2"/>
  <c r="N5" i="2"/>
  <c r="O5" i="2"/>
  <c r="P5" i="2"/>
  <c r="U5" i="2" s="1"/>
  <c r="R5" i="2"/>
  <c r="S5" i="2"/>
  <c r="N33" i="2"/>
  <c r="O33" i="2"/>
  <c r="P33" i="2"/>
  <c r="R33" i="2"/>
  <c r="S33" i="2"/>
  <c r="N108" i="2"/>
  <c r="O108" i="2"/>
  <c r="P108" i="2"/>
  <c r="R108" i="2"/>
  <c r="S108" i="2"/>
  <c r="N125" i="2"/>
  <c r="O125" i="2"/>
  <c r="P125" i="2"/>
  <c r="Q125" i="2"/>
  <c r="R125" i="2"/>
  <c r="S125" i="2"/>
  <c r="N137" i="2"/>
  <c r="O137" i="2"/>
  <c r="P137" i="2"/>
  <c r="U137" i="2" s="1"/>
  <c r="R137" i="2"/>
  <c r="S137" i="2"/>
  <c r="N6" i="2"/>
  <c r="O6" i="2"/>
  <c r="P6" i="2"/>
  <c r="Q6" i="2"/>
  <c r="R6" i="2"/>
  <c r="S6" i="2"/>
  <c r="N83" i="2"/>
  <c r="O83" i="2"/>
  <c r="P83" i="2"/>
  <c r="R83" i="2"/>
  <c r="S83" i="2"/>
  <c r="N7" i="2"/>
  <c r="O7" i="2"/>
  <c r="P7" i="2"/>
  <c r="R7" i="2"/>
  <c r="S7" i="2"/>
  <c r="N109" i="2"/>
  <c r="O109" i="2"/>
  <c r="P109" i="2"/>
  <c r="U109" i="2" s="1"/>
  <c r="R109" i="2"/>
  <c r="S109" i="2"/>
  <c r="N120" i="2"/>
  <c r="O120" i="2"/>
  <c r="P120" i="2"/>
  <c r="R120" i="2"/>
  <c r="S120" i="2"/>
  <c r="N46" i="2"/>
  <c r="O46" i="2"/>
  <c r="P46" i="2"/>
  <c r="U46" i="2" s="1"/>
  <c r="R46" i="2"/>
  <c r="S46" i="2"/>
  <c r="N110" i="2"/>
  <c r="O110" i="2"/>
  <c r="P110" i="2"/>
  <c r="R110" i="2"/>
  <c r="S110" i="2"/>
  <c r="N84" i="2"/>
  <c r="O84" i="2"/>
  <c r="P84" i="2"/>
  <c r="U84" i="2" s="1"/>
  <c r="R84" i="2"/>
  <c r="S84" i="2"/>
  <c r="N8" i="2"/>
  <c r="O8" i="2"/>
  <c r="P8" i="2"/>
  <c r="R8" i="2"/>
  <c r="S8" i="2"/>
  <c r="N23" i="2"/>
  <c r="O23" i="2"/>
  <c r="P23" i="2"/>
  <c r="R23" i="2"/>
  <c r="S23" i="2"/>
  <c r="N9" i="2"/>
  <c r="O9" i="2"/>
  <c r="P9" i="2"/>
  <c r="R9" i="2"/>
  <c r="S9" i="2"/>
  <c r="N15" i="2"/>
  <c r="O15" i="2"/>
  <c r="P15" i="2"/>
  <c r="R15" i="2"/>
  <c r="S15" i="2"/>
  <c r="N111" i="2"/>
  <c r="O111" i="2"/>
  <c r="P111" i="2"/>
  <c r="R111" i="2"/>
  <c r="S111" i="2"/>
  <c r="N130" i="2"/>
  <c r="O130" i="2"/>
  <c r="P130" i="2"/>
  <c r="U130" i="2" s="1"/>
  <c r="R130" i="2"/>
  <c r="S130" i="2"/>
  <c r="N105" i="2"/>
  <c r="O105" i="2"/>
  <c r="P105" i="2"/>
  <c r="R105" i="2"/>
  <c r="S105" i="2"/>
  <c r="N66" i="2"/>
  <c r="O66" i="2"/>
  <c r="P66" i="2"/>
  <c r="U66" i="2" s="1"/>
  <c r="R66" i="2"/>
  <c r="S66" i="2"/>
  <c r="N126" i="2"/>
  <c r="O126" i="2"/>
  <c r="P126" i="2"/>
  <c r="R126" i="2"/>
  <c r="S126" i="2"/>
  <c r="N99" i="2"/>
  <c r="O99" i="2"/>
  <c r="P99" i="2"/>
  <c r="R99" i="2"/>
  <c r="S99" i="2"/>
  <c r="N54" i="2"/>
  <c r="O54" i="2"/>
  <c r="P54" i="2"/>
  <c r="U54" i="2" s="1"/>
  <c r="R54" i="2"/>
  <c r="S54" i="2"/>
  <c r="N92" i="2"/>
  <c r="O92" i="2"/>
  <c r="P92" i="2"/>
  <c r="R92" i="2"/>
  <c r="S92" i="2"/>
  <c r="N24" i="2"/>
  <c r="O24" i="2"/>
  <c r="P24" i="2"/>
  <c r="U24" i="2" s="1"/>
  <c r="R24" i="2"/>
  <c r="S24" i="2"/>
  <c r="N25" i="2"/>
  <c r="O25" i="2"/>
  <c r="P25" i="2"/>
  <c r="U25" i="2" s="1"/>
  <c r="Q25" i="2"/>
  <c r="R25" i="2"/>
  <c r="S25" i="2"/>
  <c r="N100" i="2"/>
  <c r="O100" i="2"/>
  <c r="P100" i="2"/>
  <c r="R100" i="2"/>
  <c r="S100" i="2"/>
  <c r="N73" i="2"/>
  <c r="O73" i="2"/>
  <c r="P73" i="2"/>
  <c r="U73" i="2" s="1"/>
  <c r="R73" i="2"/>
  <c r="S73" i="2"/>
  <c r="N85" i="2"/>
  <c r="O85" i="2"/>
  <c r="P85" i="2"/>
  <c r="R85" i="2"/>
  <c r="S85" i="2"/>
  <c r="N86" i="2"/>
  <c r="O86" i="2"/>
  <c r="P86" i="2"/>
  <c r="U86" i="2" s="1"/>
  <c r="R86" i="2"/>
  <c r="S86" i="2"/>
  <c r="N121" i="2"/>
  <c r="O121" i="2"/>
  <c r="P121" i="2"/>
  <c r="R121" i="2"/>
  <c r="S121" i="2"/>
  <c r="N36" i="2"/>
  <c r="O36" i="2"/>
  <c r="P36" i="2"/>
  <c r="R36" i="2"/>
  <c r="S36" i="2"/>
  <c r="N106" i="2"/>
  <c r="O106" i="2"/>
  <c r="P106" i="2"/>
  <c r="R106" i="2"/>
  <c r="S106" i="2"/>
  <c r="N26" i="2"/>
  <c r="O26" i="2"/>
  <c r="P26" i="2"/>
  <c r="U26" i="2" s="1"/>
  <c r="R26" i="2"/>
  <c r="S26" i="2"/>
  <c r="N67" i="2"/>
  <c r="O67" i="2"/>
  <c r="P67" i="2"/>
  <c r="U67" i="2" s="1"/>
  <c r="R67" i="2"/>
  <c r="S67" i="2"/>
  <c r="N147" i="2"/>
  <c r="O147" i="2"/>
  <c r="P147" i="2"/>
  <c r="R147" i="2"/>
  <c r="S147" i="2"/>
  <c r="N101" i="2"/>
  <c r="O101" i="2"/>
  <c r="P101" i="2"/>
  <c r="R101" i="2"/>
  <c r="S101" i="2"/>
  <c r="N113" i="2"/>
  <c r="O113" i="2"/>
  <c r="P113" i="2"/>
  <c r="U113" i="2" s="1"/>
  <c r="R113" i="2"/>
  <c r="S113" i="2"/>
  <c r="N129" i="2"/>
  <c r="O129" i="2"/>
  <c r="P129" i="2"/>
  <c r="R129" i="2"/>
  <c r="S129" i="2"/>
  <c r="N122" i="2"/>
  <c r="O122" i="2"/>
  <c r="P122" i="2"/>
  <c r="U122" i="2" s="1"/>
  <c r="R122" i="2"/>
  <c r="S122" i="2"/>
  <c r="N10" i="2"/>
  <c r="O10" i="2"/>
  <c r="P10" i="2"/>
  <c r="R10" i="2"/>
  <c r="S10" i="2"/>
  <c r="N27" i="2"/>
  <c r="O27" i="2"/>
  <c r="P27" i="2"/>
  <c r="U27" i="2" s="1"/>
  <c r="R27" i="2"/>
  <c r="S27" i="2"/>
  <c r="N123" i="2"/>
  <c r="O123" i="2"/>
  <c r="P123" i="2"/>
  <c r="U123" i="2" s="1"/>
  <c r="Q123" i="2"/>
  <c r="R123" i="2"/>
  <c r="S123" i="2"/>
  <c r="N55" i="2"/>
  <c r="O55" i="2"/>
  <c r="P55" i="2"/>
  <c r="R55" i="2"/>
  <c r="S55" i="2"/>
  <c r="N138" i="2"/>
  <c r="O138" i="2"/>
  <c r="P138" i="2"/>
  <c r="U138" i="2" s="1"/>
  <c r="R138" i="2"/>
  <c r="S138" i="2"/>
  <c r="N149" i="2"/>
  <c r="O149" i="2"/>
  <c r="P149" i="2"/>
  <c r="U149" i="2" s="1"/>
  <c r="R149" i="2"/>
  <c r="S149" i="2"/>
  <c r="N16" i="2"/>
  <c r="O16" i="2"/>
  <c r="P16" i="2"/>
  <c r="R16" i="2"/>
  <c r="S16" i="2"/>
  <c r="N150" i="2"/>
  <c r="O150" i="2"/>
  <c r="P150" i="2"/>
  <c r="R150" i="2"/>
  <c r="S150" i="2"/>
  <c r="N28" i="2"/>
  <c r="O28" i="2"/>
  <c r="P28" i="2"/>
  <c r="U28" i="2" s="1"/>
  <c r="R28" i="2"/>
  <c r="S28" i="2"/>
  <c r="N56" i="2"/>
  <c r="O56" i="2"/>
  <c r="P56" i="2"/>
  <c r="U56" i="2" s="1"/>
  <c r="R56" i="2"/>
  <c r="S56" i="2"/>
  <c r="N139" i="2"/>
  <c r="O139" i="2"/>
  <c r="P139" i="2"/>
  <c r="U139" i="2" s="1"/>
  <c r="R139" i="2"/>
  <c r="S139" i="2"/>
  <c r="N140" i="2"/>
  <c r="O140" i="2"/>
  <c r="P140" i="2"/>
  <c r="U140" i="2" s="1"/>
  <c r="Q140" i="2"/>
  <c r="R140" i="2"/>
  <c r="S140" i="2"/>
  <c r="T140" i="2"/>
  <c r="J140" i="2"/>
  <c r="T94" i="2"/>
  <c r="J94" i="2"/>
  <c r="T6" i="2"/>
  <c r="U6" i="2"/>
  <c r="J6" i="2"/>
  <c r="T125" i="2"/>
  <c r="U125" i="2"/>
  <c r="J125" i="2"/>
  <c r="J145" i="2"/>
  <c r="T145" i="2"/>
  <c r="W145" i="2" s="1"/>
  <c r="T123" i="2"/>
  <c r="W123" i="2" s="1"/>
  <c r="T25" i="2"/>
  <c r="T127" i="2"/>
  <c r="Y127" i="2" s="1"/>
  <c r="J25" i="2"/>
  <c r="J127" i="2"/>
  <c r="J123" i="2"/>
  <c r="J118" i="2"/>
  <c r="T118" i="2"/>
  <c r="J98" i="2"/>
  <c r="T98" i="2"/>
  <c r="J41" i="2"/>
  <c r="U41" i="2"/>
  <c r="T41" i="2"/>
  <c r="W41" i="2" s="1"/>
  <c r="T141" i="2"/>
  <c r="I141" i="2"/>
  <c r="J141" i="2" s="1"/>
  <c r="O11" i="7"/>
  <c r="T60" i="2"/>
  <c r="T113" i="2"/>
  <c r="T61" i="2"/>
  <c r="W61" i="2" s="1"/>
  <c r="T21" i="2"/>
  <c r="T133" i="2"/>
  <c r="T63" i="2"/>
  <c r="T42" i="2"/>
  <c r="T79" i="2"/>
  <c r="W79" i="2" s="1"/>
  <c r="T117" i="2"/>
  <c r="W117" i="2" s="1"/>
  <c r="T2" i="2"/>
  <c r="T3" i="2"/>
  <c r="W3" i="2" s="1"/>
  <c r="T4" i="2"/>
  <c r="T80" i="2"/>
  <c r="T43" i="2"/>
  <c r="T45" i="2"/>
  <c r="T82" i="2"/>
  <c r="T136" i="2"/>
  <c r="T137" i="2"/>
  <c r="T7" i="2"/>
  <c r="T46" i="2"/>
  <c r="T84" i="2"/>
  <c r="W84" i="2" s="1"/>
  <c r="T8" i="2"/>
  <c r="T23" i="2"/>
  <c r="T99" i="2"/>
  <c r="T121" i="2"/>
  <c r="T67" i="2"/>
  <c r="T101" i="2"/>
  <c r="W101" i="2" s="1"/>
  <c r="T122" i="2"/>
  <c r="W122" i="2" s="1"/>
  <c r="T138" i="2"/>
  <c r="T96" i="2"/>
  <c r="T114" i="2"/>
  <c r="W114" i="2" s="1"/>
  <c r="T132" i="2"/>
  <c r="T62" i="2"/>
  <c r="T78" i="2"/>
  <c r="W78" i="2" s="1"/>
  <c r="T134" i="2"/>
  <c r="W134" i="2" s="1"/>
  <c r="T115" i="2"/>
  <c r="W115" i="2" s="1"/>
  <c r="T135" i="2"/>
  <c r="T116" i="2"/>
  <c r="W116" i="2" s="1"/>
  <c r="T97" i="2"/>
  <c r="W97" i="2" s="1"/>
  <c r="T44" i="2"/>
  <c r="T22" i="2"/>
  <c r="T64" i="2"/>
  <c r="W64" i="2" s="1"/>
  <c r="T81" i="2"/>
  <c r="W81" i="2" s="1"/>
  <c r="T65" i="2"/>
  <c r="T119" i="2"/>
  <c r="T5" i="2"/>
  <c r="W5" i="2" s="1"/>
  <c r="T83" i="2"/>
  <c r="W83" i="2" s="1"/>
  <c r="T120" i="2"/>
  <c r="W120" i="2" s="1"/>
  <c r="T9" i="2"/>
  <c r="W9" i="2" s="1"/>
  <c r="T66" i="2"/>
  <c r="W66" i="2" s="1"/>
  <c r="T24" i="2"/>
  <c r="W24" i="2" s="1"/>
  <c r="T100" i="2"/>
  <c r="W100" i="2" s="1"/>
  <c r="T85" i="2"/>
  <c r="T86" i="2"/>
  <c r="T26" i="2"/>
  <c r="T10" i="2"/>
  <c r="T27" i="2"/>
  <c r="T139" i="2"/>
  <c r="W139" i="2" s="1"/>
  <c r="T48" i="2"/>
  <c r="T11" i="2"/>
  <c r="T28" i="2"/>
  <c r="W28" i="2" s="1"/>
  <c r="T87" i="2"/>
  <c r="W87" i="2" s="1"/>
  <c r="T103" i="2"/>
  <c r="W103" i="2" s="1"/>
  <c r="T31" i="2"/>
  <c r="T32" i="2"/>
  <c r="T146" i="2"/>
  <c r="W146" i="2" s="1"/>
  <c r="T104" i="2"/>
  <c r="T91" i="2"/>
  <c r="W91" i="2" s="1"/>
  <c r="T72" i="2"/>
  <c r="W72" i="2" s="1"/>
  <c r="T52" i="2"/>
  <c r="W52" i="2" s="1"/>
  <c r="T126" i="2"/>
  <c r="W126" i="2" s="1"/>
  <c r="T54" i="2"/>
  <c r="W54" i="2" s="1"/>
  <c r="T73" i="2"/>
  <c r="W73" i="2" s="1"/>
  <c r="T56" i="2"/>
  <c r="T29" i="2"/>
  <c r="W29" i="2" s="1"/>
  <c r="T12" i="2"/>
  <c r="T49" i="2"/>
  <c r="W49" i="2" s="1"/>
  <c r="T13" i="2"/>
  <c r="W13" i="2" s="1"/>
  <c r="T30" i="2"/>
  <c r="W30" i="2" s="1"/>
  <c r="T142" i="2"/>
  <c r="W142" i="2" s="1"/>
  <c r="T68" i="2"/>
  <c r="T69" i="2"/>
  <c r="T143" i="2"/>
  <c r="T70" i="2"/>
  <c r="T50" i="2"/>
  <c r="T88" i="2"/>
  <c r="T14" i="2"/>
  <c r="W14" i="2" s="1"/>
  <c r="T51" i="2"/>
  <c r="T144" i="2"/>
  <c r="T89" i="2"/>
  <c r="W89" i="2" s="1"/>
  <c r="T71" i="2"/>
  <c r="T90" i="2"/>
  <c r="T53" i="2"/>
  <c r="T124" i="2"/>
  <c r="W124" i="2" s="1"/>
  <c r="T33" i="2"/>
  <c r="W33" i="2" s="1"/>
  <c r="T15" i="2"/>
  <c r="T105" i="2"/>
  <c r="T92" i="2"/>
  <c r="T106" i="2"/>
  <c r="W106" i="2" s="1"/>
  <c r="T147" i="2"/>
  <c r="W147" i="2" s="1"/>
  <c r="T55" i="2"/>
  <c r="W55" i="2" s="1"/>
  <c r="T16" i="2"/>
  <c r="T75" i="2"/>
  <c r="W75" i="2" s="1"/>
  <c r="T148" i="2"/>
  <c r="W148" i="2" s="1"/>
  <c r="T76" i="2"/>
  <c r="T128" i="2"/>
  <c r="T108" i="2"/>
  <c r="W108" i="2" s="1"/>
  <c r="T149" i="2"/>
  <c r="T57" i="2"/>
  <c r="W57" i="2" s="1"/>
  <c r="T93" i="2"/>
  <c r="W93" i="2" s="1"/>
  <c r="T17" i="2"/>
  <c r="T58" i="2"/>
  <c r="W58" i="2" s="1"/>
  <c r="T129" i="2"/>
  <c r="T34" i="2"/>
  <c r="W34" i="2" s="1"/>
  <c r="T36" i="2"/>
  <c r="W36" i="2" s="1"/>
  <c r="T35" i="2"/>
  <c r="W35" i="2" s="1"/>
  <c r="T18" i="2"/>
  <c r="W18" i="2" s="1"/>
  <c r="T95" i="2"/>
  <c r="W95" i="2" s="1"/>
  <c r="T130" i="2"/>
  <c r="W130" i="2" s="1"/>
  <c r="T109" i="2"/>
  <c r="W109" i="2" s="1"/>
  <c r="T77" i="2"/>
  <c r="W77" i="2" s="1"/>
  <c r="T19" i="2"/>
  <c r="W19" i="2" s="1"/>
  <c r="T110" i="2"/>
  <c r="W110" i="2" s="1"/>
  <c r="T37" i="2"/>
  <c r="T111" i="2"/>
  <c r="W111" i="2" s="1"/>
  <c r="T38" i="2"/>
  <c r="W38" i="2" s="1"/>
  <c r="T39" i="2"/>
  <c r="T20" i="2"/>
  <c r="T112" i="2"/>
  <c r="W112" i="2" s="1"/>
  <c r="T150" i="2"/>
  <c r="T40" i="2"/>
  <c r="W40" i="2" s="1"/>
  <c r="I96" i="2"/>
  <c r="J96" i="2" s="1"/>
  <c r="N96" i="2"/>
  <c r="O96" i="2"/>
  <c r="P96" i="2"/>
  <c r="U96" i="2" s="1"/>
  <c r="R96" i="2"/>
  <c r="S96" i="2"/>
  <c r="I114" i="2"/>
  <c r="Q114" i="2" s="1"/>
  <c r="I12" i="2"/>
  <c r="Q12" i="2" s="1"/>
  <c r="I93" i="2"/>
  <c r="Q93" i="2" s="1"/>
  <c r="U93" i="2"/>
  <c r="I61" i="2"/>
  <c r="J61" i="2" s="1"/>
  <c r="U61" i="2"/>
  <c r="I19" i="2"/>
  <c r="J19" i="2" s="1"/>
  <c r="I34" i="2"/>
  <c r="J34" i="2" s="1"/>
  <c r="I49" i="2"/>
  <c r="J49" i="2" s="1"/>
  <c r="U49" i="2"/>
  <c r="J29" i="2"/>
  <c r="U29" i="2"/>
  <c r="I21" i="2"/>
  <c r="Q21" i="2" s="1"/>
  <c r="I132" i="2"/>
  <c r="Q132" i="2" s="1"/>
  <c r="U132" i="2"/>
  <c r="I130" i="2"/>
  <c r="Q130" i="2" s="1"/>
  <c r="I13" i="2"/>
  <c r="J13" i="2" s="1"/>
  <c r="U13" i="2"/>
  <c r="I37" i="2"/>
  <c r="J37" i="2" s="1"/>
  <c r="U37" i="2"/>
  <c r="I36" i="2"/>
  <c r="J36" i="2" s="1"/>
  <c r="U36" i="2"/>
  <c r="I133" i="2"/>
  <c r="Q133" i="2" s="1"/>
  <c r="U133" i="2"/>
  <c r="I30" i="2"/>
  <c r="Q30" i="2" s="1"/>
  <c r="I62" i="2"/>
  <c r="Q62" i="2" s="1"/>
  <c r="I87" i="2"/>
  <c r="Q87" i="2" s="1"/>
  <c r="I142" i="2"/>
  <c r="Q142" i="2" s="1"/>
  <c r="U142" i="2"/>
  <c r="I112" i="2"/>
  <c r="J112" i="2" s="1"/>
  <c r="U112" i="2"/>
  <c r="I63" i="2"/>
  <c r="Q63" i="2" s="1"/>
  <c r="I149" i="2"/>
  <c r="J149" i="2" s="1"/>
  <c r="I78" i="2"/>
  <c r="Q78" i="2" s="1"/>
  <c r="U78" i="2"/>
  <c r="I108" i="2"/>
  <c r="J108" i="2" s="1"/>
  <c r="U108" i="2"/>
  <c r="I35" i="2"/>
  <c r="Q35" i="2" s="1"/>
  <c r="U35" i="2"/>
  <c r="I60" i="2"/>
  <c r="Q60" i="2" s="1"/>
  <c r="U60" i="2"/>
  <c r="I103" i="2"/>
  <c r="J103" i="2" s="1"/>
  <c r="I134" i="2"/>
  <c r="J134" i="2" s="1"/>
  <c r="U134" i="2"/>
  <c r="I17" i="2"/>
  <c r="Q17" i="2" s="1"/>
  <c r="I68" i="2"/>
  <c r="Q68" i="2" s="1"/>
  <c r="U68" i="2"/>
  <c r="I75" i="2"/>
  <c r="Q75" i="2" s="1"/>
  <c r="I69" i="2"/>
  <c r="Q69" i="2" s="1"/>
  <c r="U69" i="2"/>
  <c r="I76" i="2"/>
  <c r="J76" i="2" s="1"/>
  <c r="I39" i="2"/>
  <c r="J39" i="2" s="1"/>
  <c r="U39" i="2"/>
  <c r="I115" i="2"/>
  <c r="J115" i="2" s="1"/>
  <c r="I143" i="2"/>
  <c r="Q143" i="2" s="1"/>
  <c r="U143" i="2"/>
  <c r="I42" i="2"/>
  <c r="Q42" i="2" s="1"/>
  <c r="U42" i="2"/>
  <c r="I79" i="2"/>
  <c r="Q79" i="2" s="1"/>
  <c r="U79" i="2"/>
  <c r="I31" i="2"/>
  <c r="Q31" i="2" s="1"/>
  <c r="I48" i="2"/>
  <c r="J48" i="2" s="1"/>
  <c r="U48" i="2"/>
  <c r="I135" i="2"/>
  <c r="J135" i="2" s="1"/>
  <c r="I116" i="2"/>
  <c r="J116" i="2" s="1"/>
  <c r="U116" i="2"/>
  <c r="I109" i="2"/>
  <c r="J109" i="2" s="1"/>
  <c r="I58" i="2"/>
  <c r="Q58" i="2" s="1"/>
  <c r="I117" i="2"/>
  <c r="Q117" i="2" s="1"/>
  <c r="U117" i="2"/>
  <c r="I2" i="2"/>
  <c r="Q2" i="2" s="1"/>
  <c r="U2" i="2"/>
  <c r="I3" i="2"/>
  <c r="J3" i="2" s="1"/>
  <c r="I4" i="2"/>
  <c r="J4" i="2" s="1"/>
  <c r="U4" i="2"/>
  <c r="I97" i="2"/>
  <c r="J97" i="2" s="1"/>
  <c r="I70" i="2"/>
  <c r="Q70" i="2" s="1"/>
  <c r="U70" i="2"/>
  <c r="I128" i="2"/>
  <c r="J128" i="2" s="1"/>
  <c r="I11" i="2"/>
  <c r="Q11" i="2" s="1"/>
  <c r="U11" i="2"/>
  <c r="I32" i="2"/>
  <c r="J32" i="2" s="1"/>
  <c r="U32" i="2"/>
  <c r="I50" i="2"/>
  <c r="J50" i="2" s="1"/>
  <c r="I88" i="2"/>
  <c r="J88" i="2" s="1"/>
  <c r="U88" i="2"/>
  <c r="I80" i="2"/>
  <c r="Q80" i="2" s="1"/>
  <c r="U80" i="2"/>
  <c r="I43" i="2"/>
  <c r="J43" i="2" s="1"/>
  <c r="I14" i="2"/>
  <c r="Q14" i="2" s="1"/>
  <c r="I44" i="2"/>
  <c r="J44" i="2" s="1"/>
  <c r="I22" i="2"/>
  <c r="Q22" i="2" s="1"/>
  <c r="U22" i="2"/>
  <c r="I64" i="2"/>
  <c r="J64" i="2" s="1"/>
  <c r="U64" i="2"/>
  <c r="I110" i="2"/>
  <c r="J110" i="2" s="1"/>
  <c r="U110" i="2"/>
  <c r="I51" i="2"/>
  <c r="J51" i="2" s="1"/>
  <c r="U51" i="2"/>
  <c r="I144" i="2"/>
  <c r="J144" i="2" s="1"/>
  <c r="U144" i="2"/>
  <c r="I45" i="2"/>
  <c r="J45" i="2" s="1"/>
  <c r="I148" i="2"/>
  <c r="Q148" i="2" s="1"/>
  <c r="I81" i="2"/>
  <c r="Q81" i="2" s="1"/>
  <c r="I89" i="2"/>
  <c r="Q89" i="2" s="1"/>
  <c r="U89" i="2"/>
  <c r="I71" i="2"/>
  <c r="Q71" i="2" s="1"/>
  <c r="U71" i="2"/>
  <c r="I90" i="2"/>
  <c r="J90" i="2" s="1"/>
  <c r="I38" i="2"/>
  <c r="J38" i="2" s="1"/>
  <c r="U38" i="2"/>
  <c r="I146" i="2"/>
  <c r="J146" i="2" s="1"/>
  <c r="U146" i="2"/>
  <c r="I82" i="2"/>
  <c r="J82" i="2" s="1"/>
  <c r="U82" i="2"/>
  <c r="I65" i="2"/>
  <c r="Q65" i="2" s="1"/>
  <c r="U65" i="2"/>
  <c r="I104" i="2"/>
  <c r="Q104" i="2" s="1"/>
  <c r="U104" i="2"/>
  <c r="I91" i="2"/>
  <c r="Q91" i="2" s="1"/>
  <c r="U91" i="2"/>
  <c r="I119" i="2"/>
  <c r="J119" i="2" s="1"/>
  <c r="I72" i="2"/>
  <c r="J72" i="2" s="1"/>
  <c r="U72" i="2"/>
  <c r="I52" i="2"/>
  <c r="J52" i="2" s="1"/>
  <c r="I136" i="2"/>
  <c r="J136" i="2" s="1"/>
  <c r="U136" i="2"/>
  <c r="I53" i="2"/>
  <c r="Q53" i="2" s="1"/>
  <c r="I124" i="2"/>
  <c r="Q124" i="2" s="1"/>
  <c r="U124" i="2"/>
  <c r="I5" i="2"/>
  <c r="J5" i="2" s="1"/>
  <c r="I33" i="2"/>
  <c r="J33" i="2" s="1"/>
  <c r="U33" i="2"/>
  <c r="I18" i="2"/>
  <c r="J18" i="2" s="1"/>
  <c r="U18" i="2"/>
  <c r="I137" i="2"/>
  <c r="J137" i="2" s="1"/>
  <c r="I83" i="2"/>
  <c r="Q83" i="2" s="1"/>
  <c r="U83" i="2"/>
  <c r="I7" i="2"/>
  <c r="Q7" i="2" s="1"/>
  <c r="U7" i="2"/>
  <c r="I95" i="2"/>
  <c r="J95" i="2" s="1"/>
  <c r="U95" i="2"/>
  <c r="I120" i="2"/>
  <c r="Q120" i="2" s="1"/>
  <c r="U120" i="2"/>
  <c r="I46" i="2"/>
  <c r="J46" i="2" s="1"/>
  <c r="I113" i="2"/>
  <c r="Q113" i="2" s="1"/>
  <c r="I84" i="2"/>
  <c r="Q84" i="2" s="1"/>
  <c r="I8" i="2"/>
  <c r="J8" i="2" s="1"/>
  <c r="U8" i="2"/>
  <c r="I23" i="2"/>
  <c r="Q23" i="2" s="1"/>
  <c r="U23" i="2"/>
  <c r="I9" i="2"/>
  <c r="Q9" i="2" s="1"/>
  <c r="U9" i="2"/>
  <c r="I15" i="2"/>
  <c r="J15" i="2" s="1"/>
  <c r="U15" i="2"/>
  <c r="I57" i="2"/>
  <c r="Q57" i="2" s="1"/>
  <c r="U57" i="2"/>
  <c r="I20" i="2"/>
  <c r="Q20" i="2" s="1"/>
  <c r="U20" i="2"/>
  <c r="I105" i="2"/>
  <c r="J105" i="2" s="1"/>
  <c r="U105" i="2"/>
  <c r="I66" i="2"/>
  <c r="Q66" i="2" s="1"/>
  <c r="I126" i="2"/>
  <c r="J126" i="2" s="1"/>
  <c r="U126" i="2"/>
  <c r="I99" i="2"/>
  <c r="Q99" i="2" s="1"/>
  <c r="U99" i="2"/>
  <c r="I54" i="2"/>
  <c r="J54" i="2" s="1"/>
  <c r="I92" i="2"/>
  <c r="Q92" i="2" s="1"/>
  <c r="U92" i="2"/>
  <c r="I24" i="2"/>
  <c r="Q24" i="2" s="1"/>
  <c r="I100" i="2"/>
  <c r="J100" i="2" s="1"/>
  <c r="U100" i="2"/>
  <c r="I73" i="2"/>
  <c r="Q73" i="2" s="1"/>
  <c r="I85" i="2"/>
  <c r="Q85" i="2" s="1"/>
  <c r="U85" i="2"/>
  <c r="I86" i="2"/>
  <c r="Q86" i="2" s="1"/>
  <c r="I121" i="2"/>
  <c r="Q121" i="2" s="1"/>
  <c r="U121" i="2"/>
  <c r="I150" i="2"/>
  <c r="J150" i="2" s="1"/>
  <c r="U150" i="2"/>
  <c r="I106" i="2"/>
  <c r="Q106" i="2" s="1"/>
  <c r="U106" i="2"/>
  <c r="I26" i="2"/>
  <c r="J26" i="2" s="1"/>
  <c r="I67" i="2"/>
  <c r="J67" i="2" s="1"/>
  <c r="I147" i="2"/>
  <c r="J147" i="2" s="1"/>
  <c r="U147" i="2"/>
  <c r="I101" i="2"/>
  <c r="Q101" i="2" s="1"/>
  <c r="U101" i="2"/>
  <c r="I77" i="2"/>
  <c r="Q77" i="2" s="1"/>
  <c r="I129" i="2"/>
  <c r="Q129" i="2" s="1"/>
  <c r="U129" i="2"/>
  <c r="I122" i="2"/>
  <c r="J122" i="2" s="1"/>
  <c r="I10" i="2"/>
  <c r="J10" i="2" s="1"/>
  <c r="U10" i="2"/>
  <c r="I27" i="2"/>
  <c r="J27" i="2" s="1"/>
  <c r="I55" i="2"/>
  <c r="Q55" i="2" s="1"/>
  <c r="U55" i="2"/>
  <c r="I138" i="2"/>
  <c r="Q138" i="2" s="1"/>
  <c r="I40" i="2"/>
  <c r="Q40" i="2" s="1"/>
  <c r="U40" i="2"/>
  <c r="I16" i="2"/>
  <c r="Q16" i="2" s="1"/>
  <c r="U16" i="2"/>
  <c r="I111" i="2"/>
  <c r="J111" i="2" s="1"/>
  <c r="U111" i="2"/>
  <c r="I28" i="2"/>
  <c r="J28" i="2" s="1"/>
  <c r="I56" i="2"/>
  <c r="Q56" i="2" s="1"/>
  <c r="I139" i="2"/>
  <c r="J139" i="2" s="1"/>
  <c r="W74" i="2" l="1"/>
  <c r="W107" i="2"/>
  <c r="W47" i="2"/>
  <c r="V84" i="2"/>
  <c r="Q27" i="2"/>
  <c r="Q122" i="2"/>
  <c r="Q128" i="2"/>
  <c r="Q150" i="2"/>
  <c r="Q15" i="2"/>
  <c r="Q8" i="2"/>
  <c r="Q5" i="2"/>
  <c r="Q90" i="2"/>
  <c r="Q51" i="2"/>
  <c r="Q10" i="2"/>
  <c r="Q26" i="2"/>
  <c r="Q50" i="2"/>
  <c r="Q28" i="2"/>
  <c r="Q36" i="2"/>
  <c r="Q137" i="2"/>
  <c r="Q82" i="2"/>
  <c r="Q141" i="2"/>
  <c r="Q34" i="2"/>
  <c r="Q115" i="2"/>
  <c r="Q149" i="2"/>
  <c r="Q109" i="2"/>
  <c r="Q64" i="2"/>
  <c r="Q3" i="2"/>
  <c r="Q54" i="2"/>
  <c r="Q126" i="2"/>
  <c r="Q45" i="2"/>
  <c r="Q103" i="2"/>
  <c r="Q139" i="2"/>
  <c r="Q147" i="2"/>
  <c r="Q100" i="2"/>
  <c r="Q119" i="2"/>
  <c r="Q95" i="2"/>
  <c r="Q46" i="2"/>
  <c r="Q108" i="2"/>
  <c r="Q72" i="2"/>
  <c r="Q112" i="2"/>
  <c r="Q144" i="2"/>
  <c r="Q32" i="2"/>
  <c r="Q97" i="2"/>
  <c r="Q135" i="2"/>
  <c r="Q76" i="2"/>
  <c r="Q49" i="2"/>
  <c r="Q19" i="2"/>
  <c r="Q43" i="2"/>
  <c r="Q116" i="2"/>
  <c r="Q13" i="2"/>
  <c r="Q61" i="2"/>
  <c r="Q105" i="2"/>
  <c r="Q110" i="2"/>
  <c r="Q52" i="2"/>
  <c r="Q146" i="2"/>
  <c r="Q44" i="2"/>
  <c r="Q88" i="2"/>
  <c r="Q4" i="2"/>
  <c r="Q48" i="2"/>
  <c r="Q134" i="2"/>
  <c r="Q38" i="2"/>
  <c r="Q39" i="2"/>
  <c r="Q37" i="2"/>
  <c r="Q18" i="2"/>
  <c r="Q67" i="2"/>
  <c r="Q111" i="2"/>
  <c r="Q33" i="2"/>
  <c r="Q136" i="2"/>
  <c r="W140" i="2"/>
  <c r="W6" i="2"/>
  <c r="W94" i="2"/>
  <c r="W125" i="2"/>
  <c r="W127" i="2"/>
  <c r="W25" i="2"/>
  <c r="V137" i="2"/>
  <c r="W98" i="2"/>
  <c r="W118" i="2"/>
  <c r="V61" i="2"/>
  <c r="V79" i="2"/>
  <c r="W141" i="2"/>
  <c r="W43" i="2"/>
  <c r="W68" i="2"/>
  <c r="W96" i="2"/>
  <c r="W137" i="2"/>
  <c r="W80" i="2"/>
  <c r="W56" i="2"/>
  <c r="W136" i="2"/>
  <c r="W50" i="2"/>
  <c r="W63" i="2"/>
  <c r="W138" i="2"/>
  <c r="W71" i="2"/>
  <c r="W2" i="2"/>
  <c r="W48" i="2"/>
  <c r="W132" i="2"/>
  <c r="W76" i="2"/>
  <c r="W22" i="2"/>
  <c r="V40" i="2"/>
  <c r="V111" i="2"/>
  <c r="V18" i="2"/>
  <c r="V103" i="2"/>
  <c r="V80" i="2"/>
  <c r="V91" i="2"/>
  <c r="V28" i="2"/>
  <c r="V146" i="2"/>
  <c r="V5" i="2"/>
  <c r="V68" i="2"/>
  <c r="V142" i="2"/>
  <c r="V24" i="2"/>
  <c r="V75" i="2"/>
  <c r="V139" i="2"/>
  <c r="J55" i="2"/>
  <c r="J57" i="2"/>
  <c r="J71" i="2"/>
  <c r="J56" i="2"/>
  <c r="J120" i="2"/>
  <c r="J63" i="2"/>
  <c r="J142" i="2"/>
  <c r="J68" i="2"/>
  <c r="J24" i="2"/>
  <c r="J17" i="2"/>
  <c r="J66" i="2"/>
  <c r="J83" i="2"/>
  <c r="J60" i="2"/>
  <c r="J77" i="2"/>
  <c r="J20" i="2"/>
  <c r="J106" i="2"/>
  <c r="J7" i="2"/>
  <c r="J143" i="2"/>
  <c r="J87" i="2"/>
  <c r="J129" i="2"/>
  <c r="J73" i="2"/>
  <c r="J84" i="2"/>
  <c r="J81" i="2"/>
  <c r="J80" i="2"/>
  <c r="J117" i="2"/>
  <c r="J92" i="2"/>
  <c r="J104" i="2"/>
  <c r="J133" i="2"/>
  <c r="J21" i="2"/>
  <c r="J16" i="2"/>
  <c r="J121" i="2"/>
  <c r="J9" i="2"/>
  <c r="J79" i="2"/>
  <c r="J114" i="2"/>
  <c r="J23" i="2"/>
  <c r="J124" i="2"/>
  <c r="J70" i="2"/>
  <c r="J85" i="2"/>
  <c r="J138" i="2"/>
  <c r="J101" i="2"/>
  <c r="J99" i="2"/>
  <c r="J113" i="2"/>
  <c r="J40" i="2"/>
  <c r="J86" i="2"/>
  <c r="J42" i="2"/>
  <c r="J78" i="2"/>
  <c r="J130" i="2"/>
  <c r="J58" i="2"/>
  <c r="J53" i="2"/>
  <c r="J91" i="2"/>
  <c r="J11" i="2"/>
  <c r="J93" i="2"/>
  <c r="J89" i="2"/>
  <c r="J14" i="2"/>
  <c r="J65" i="2"/>
  <c r="J148" i="2"/>
  <c r="J75" i="2"/>
  <c r="J62" i="2"/>
  <c r="J30" i="2"/>
  <c r="J132" i="2"/>
  <c r="J12" i="2"/>
  <c r="Q96" i="2"/>
  <c r="J22" i="2"/>
  <c r="J2" i="2"/>
  <c r="J31" i="2"/>
  <c r="J69" i="2"/>
  <c r="J35" i="2"/>
  <c r="X131" i="2" l="1"/>
  <c r="Y131" i="2"/>
  <c r="Z131" i="2"/>
  <c r="X59" i="2"/>
  <c r="Y59" i="2"/>
  <c r="AA140" i="2"/>
  <c r="AA47" i="2"/>
  <c r="X74" i="2"/>
  <c r="Z107" i="2"/>
  <c r="Z59" i="2"/>
  <c r="AA131" i="2"/>
  <c r="AA59" i="2"/>
  <c r="Z74" i="2"/>
  <c r="Y74" i="2"/>
  <c r="AA107" i="2"/>
  <c r="Y107" i="2"/>
  <c r="AA74" i="2"/>
  <c r="X107" i="2"/>
  <c r="AA102" i="2"/>
  <c r="Z102" i="2"/>
  <c r="Y102" i="2"/>
  <c r="X102" i="2"/>
  <c r="Z47" i="2"/>
  <c r="X47" i="2"/>
  <c r="Y47" i="2"/>
  <c r="X140" i="2"/>
  <c r="Y140" i="2"/>
  <c r="Z140" i="2"/>
  <c r="Y25" i="2"/>
  <c r="AA118" i="2"/>
  <c r="Y118" i="2"/>
  <c r="AA41" i="2"/>
  <c r="Z141" i="2"/>
  <c r="Y81" i="2"/>
  <c r="Y13" i="2"/>
  <c r="Y93" i="2"/>
  <c r="X98" i="2"/>
  <c r="AA25" i="2"/>
  <c r="X127" i="2"/>
  <c r="Z6" i="2"/>
  <c r="Y145" i="2"/>
  <c r="X141" i="2"/>
  <c r="X41" i="2"/>
  <c r="Y98" i="2"/>
  <c r="Y123" i="2"/>
  <c r="Z123" i="2"/>
  <c r="Y6" i="2"/>
  <c r="Y141" i="2"/>
  <c r="Y41" i="2"/>
  <c r="Z25" i="2"/>
  <c r="Z145" i="2"/>
  <c r="X6" i="2"/>
  <c r="AA94" i="2"/>
  <c r="Y138" i="2"/>
  <c r="AA141" i="2"/>
  <c r="Z41" i="2"/>
  <c r="Z98" i="2"/>
  <c r="AA123" i="2"/>
  <c r="AA145" i="2"/>
  <c r="Z94" i="2"/>
  <c r="X25" i="2"/>
  <c r="AA98" i="2"/>
  <c r="Z125" i="2"/>
  <c r="Y94" i="2"/>
  <c r="AA6" i="2"/>
  <c r="Z127" i="2"/>
  <c r="Y125" i="2"/>
  <c r="X94" i="2"/>
  <c r="AA125" i="2"/>
  <c r="Z118" i="2"/>
  <c r="X123" i="2"/>
  <c r="AA127" i="2"/>
  <c r="X125" i="2"/>
  <c r="X118" i="2"/>
  <c r="X145" i="2"/>
  <c r="Z29" i="2"/>
  <c r="Y54" i="2"/>
  <c r="X93" i="2"/>
  <c r="X54" i="2"/>
  <c r="Z13" i="2"/>
  <c r="Z83" i="2"/>
  <c r="Z108" i="2"/>
  <c r="X52" i="2"/>
  <c r="Z34" i="2"/>
  <c r="Y18" i="2"/>
  <c r="Z56" i="2"/>
  <c r="X134" i="2"/>
  <c r="X100" i="2"/>
  <c r="Z63" i="2"/>
  <c r="AA43" i="2"/>
  <c r="Y95" i="2"/>
  <c r="Z37" i="2"/>
  <c r="Z103" i="2"/>
  <c r="AA64" i="2"/>
  <c r="Y9" i="2"/>
  <c r="Z109" i="2"/>
  <c r="X14" i="2"/>
  <c r="AA61" i="2"/>
  <c r="Z146" i="2"/>
  <c r="Z77" i="2"/>
  <c r="X33" i="2"/>
  <c r="AA75" i="2"/>
  <c r="Y71" i="2"/>
  <c r="Z126" i="2"/>
  <c r="AA101" i="2"/>
  <c r="X104" i="2"/>
  <c r="Z71" i="2"/>
  <c r="Y114" i="2"/>
  <c r="X3" i="2"/>
  <c r="AA137" i="2"/>
  <c r="Y122" i="2"/>
  <c r="Z96" i="2"/>
  <c r="Y56" i="2"/>
  <c r="AA73" i="2"/>
  <c r="X13" i="2"/>
  <c r="X138" i="2"/>
  <c r="Y87" i="2"/>
  <c r="AA22" i="2"/>
  <c r="Y84" i="2"/>
  <c r="Y106" i="2"/>
  <c r="X95" i="2"/>
  <c r="AA13" i="2"/>
  <c r="Z43" i="2"/>
  <c r="AA83" i="2"/>
  <c r="X116" i="2"/>
  <c r="Y103" i="2"/>
  <c r="Z64" i="2"/>
  <c r="AA84" i="2"/>
  <c r="Y109" i="2"/>
  <c r="X43" i="2"/>
  <c r="Y75" i="2"/>
  <c r="Z89" i="2"/>
  <c r="AA66" i="2"/>
  <c r="Y101" i="2"/>
  <c r="X146" i="2"/>
  <c r="Z49" i="2"/>
  <c r="AA48" i="2"/>
  <c r="Y91" i="2"/>
  <c r="Y55" i="2"/>
  <c r="Z114" i="2"/>
  <c r="X57" i="2"/>
  <c r="Y19" i="2"/>
  <c r="AA146" i="2"/>
  <c r="Y73" i="2"/>
  <c r="Z97" i="2"/>
  <c r="X18" i="2"/>
  <c r="Z19" i="2"/>
  <c r="Y65" i="2"/>
  <c r="X130" i="2"/>
  <c r="X137" i="2"/>
  <c r="Z80" i="2"/>
  <c r="Y2" i="2"/>
  <c r="AA71" i="2"/>
  <c r="Y37" i="2"/>
  <c r="AA30" i="2"/>
  <c r="Z65" i="2"/>
  <c r="Z122" i="2"/>
  <c r="X35" i="2"/>
  <c r="X108" i="2"/>
  <c r="Z81" i="2"/>
  <c r="AA57" i="2"/>
  <c r="AA111" i="2"/>
  <c r="X24" i="2"/>
  <c r="Z87" i="2"/>
  <c r="Y64" i="2"/>
  <c r="Z84" i="2"/>
  <c r="AA108" i="2"/>
  <c r="X80" i="2"/>
  <c r="AA68" i="2"/>
  <c r="Y89" i="2"/>
  <c r="Z66" i="2"/>
  <c r="AA106" i="2"/>
  <c r="X38" i="2"/>
  <c r="Z61" i="2"/>
  <c r="AA115" i="2"/>
  <c r="Y146" i="2"/>
  <c r="Z24" i="2"/>
  <c r="AA133" i="2"/>
  <c r="X5" i="2"/>
  <c r="Y130" i="2"/>
  <c r="Z58" i="2"/>
  <c r="AA52" i="2"/>
  <c r="AA40" i="2"/>
  <c r="X29" i="2"/>
  <c r="X122" i="2"/>
  <c r="AA49" i="2"/>
  <c r="Y116" i="2"/>
  <c r="Z91" i="2"/>
  <c r="AA77" i="2"/>
  <c r="AA114" i="2"/>
  <c r="X66" i="2"/>
  <c r="Y29" i="2"/>
  <c r="Y33" i="2"/>
  <c r="X148" i="2"/>
  <c r="AA78" i="2"/>
  <c r="Z28" i="2"/>
  <c r="AA136" i="2"/>
  <c r="Y63" i="2"/>
  <c r="Y72" i="2"/>
  <c r="AA28" i="2"/>
  <c r="X79" i="2"/>
  <c r="X110" i="2"/>
  <c r="Z35" i="2"/>
  <c r="Y38" i="2"/>
  <c r="Z54" i="2"/>
  <c r="Z110" i="2"/>
  <c r="X40" i="2"/>
  <c r="AA35" i="2"/>
  <c r="AA81" i="2"/>
  <c r="Y66" i="2"/>
  <c r="Z106" i="2"/>
  <c r="X71" i="2"/>
  <c r="Y61" i="2"/>
  <c r="Z115" i="2"/>
  <c r="AA38" i="2"/>
  <c r="Y24" i="2"/>
  <c r="Z133" i="2"/>
  <c r="X124" i="2"/>
  <c r="Y49" i="2"/>
  <c r="Z48" i="2"/>
  <c r="AA104" i="2"/>
  <c r="Y77" i="2"/>
  <c r="X9" i="2"/>
  <c r="AA36" i="2"/>
  <c r="Y3" i="2"/>
  <c r="Z5" i="2"/>
  <c r="Z139" i="2"/>
  <c r="X96" i="2"/>
  <c r="Z130" i="2"/>
  <c r="AA58" i="2"/>
  <c r="Y136" i="2"/>
  <c r="Z55" i="2"/>
  <c r="X132" i="2"/>
  <c r="AA130" i="2"/>
  <c r="Y57" i="2"/>
  <c r="X126" i="2"/>
  <c r="Z136" i="2"/>
  <c r="X78" i="2"/>
  <c r="Y132" i="2"/>
  <c r="AA80" i="2"/>
  <c r="Y35" i="2"/>
  <c r="Z33" i="2"/>
  <c r="Y108" i="2"/>
  <c r="AA76" i="2"/>
  <c r="AA65" i="2"/>
  <c r="Y147" i="2"/>
  <c r="X61" i="2"/>
  <c r="X109" i="2"/>
  <c r="Z68" i="2"/>
  <c r="Z38" i="2"/>
  <c r="AA54" i="2"/>
  <c r="Y133" i="2"/>
  <c r="X136" i="2"/>
  <c r="AA34" i="2"/>
  <c r="Y48" i="2"/>
  <c r="Z104" i="2"/>
  <c r="AA147" i="2"/>
  <c r="X84" i="2"/>
  <c r="AA132" i="2"/>
  <c r="Y58" i="2"/>
  <c r="Z52" i="2"/>
  <c r="X49" i="2"/>
  <c r="X77" i="2"/>
  <c r="Z142" i="2"/>
  <c r="AA50" i="2"/>
  <c r="AA95" i="2"/>
  <c r="Y112" i="2"/>
  <c r="X76" i="2"/>
  <c r="X111" i="2"/>
  <c r="Y30" i="2"/>
  <c r="Z3" i="2"/>
  <c r="AA5" i="2"/>
  <c r="Y28" i="2"/>
  <c r="X63" i="2"/>
  <c r="X37" i="2"/>
  <c r="Z30" i="2"/>
  <c r="AA126" i="2"/>
  <c r="X55" i="2"/>
  <c r="AA97" i="2"/>
  <c r="Z120" i="2"/>
  <c r="X48" i="2"/>
  <c r="Z22" i="2"/>
  <c r="AA134" i="2"/>
  <c r="Y83" i="2"/>
  <c r="AA100" i="2"/>
  <c r="X81" i="2"/>
  <c r="Z93" i="2"/>
  <c r="Z79" i="2"/>
  <c r="Z72" i="2"/>
  <c r="AA122" i="2"/>
  <c r="X36" i="2"/>
  <c r="Y115" i="2"/>
  <c r="Y104" i="2"/>
  <c r="Z147" i="2"/>
  <c r="AA110" i="2"/>
  <c r="X120" i="2"/>
  <c r="Z132" i="2"/>
  <c r="Y52" i="2"/>
  <c r="X34" i="2"/>
  <c r="X147" i="2"/>
  <c r="Z36" i="2"/>
  <c r="AA2" i="2"/>
  <c r="Y5" i="2"/>
  <c r="Z40" i="2"/>
  <c r="X142" i="2"/>
  <c r="X139" i="2"/>
  <c r="Y78" i="2"/>
  <c r="Z14" i="2"/>
  <c r="Z9" i="2"/>
  <c r="AA109" i="2"/>
  <c r="X117" i="2"/>
  <c r="AA142" i="2"/>
  <c r="Y80" i="2"/>
  <c r="Z137" i="2"/>
  <c r="AA139" i="2"/>
  <c r="X115" i="2"/>
  <c r="X133" i="2"/>
  <c r="Y76" i="2"/>
  <c r="AA55" i="2"/>
  <c r="X112" i="2"/>
  <c r="X91" i="2"/>
  <c r="X97" i="2"/>
  <c r="Y68" i="2"/>
  <c r="X50" i="2"/>
  <c r="Y79" i="2"/>
  <c r="AA120" i="2"/>
  <c r="Z111" i="2"/>
  <c r="X72" i="2"/>
  <c r="Y34" i="2"/>
  <c r="Y124" i="2"/>
  <c r="Z138" i="2"/>
  <c r="X103" i="2"/>
  <c r="AA79" i="2"/>
  <c r="AA72" i="2"/>
  <c r="X19" i="2"/>
  <c r="X73" i="2"/>
  <c r="Y36" i="2"/>
  <c r="Z2" i="2"/>
  <c r="AA124" i="2"/>
  <c r="Y40" i="2"/>
  <c r="X87" i="2"/>
  <c r="X56" i="2"/>
  <c r="Y142" i="2"/>
  <c r="Z50" i="2"/>
  <c r="AA18" i="2"/>
  <c r="Y139" i="2"/>
  <c r="X75" i="2"/>
  <c r="X101" i="2"/>
  <c r="AA103" i="2"/>
  <c r="Y148" i="2"/>
  <c r="Y126" i="2"/>
  <c r="Z101" i="2"/>
  <c r="X22" i="2"/>
  <c r="Z78" i="2"/>
  <c r="AA14" i="2"/>
  <c r="Y120" i="2"/>
  <c r="Z112" i="2"/>
  <c r="X2" i="2"/>
  <c r="X114" i="2"/>
  <c r="Y117" i="2"/>
  <c r="AA112" i="2"/>
  <c r="AA91" i="2"/>
  <c r="Z73" i="2"/>
  <c r="Y22" i="2"/>
  <c r="Z76" i="2"/>
  <c r="Y43" i="2"/>
  <c r="AA19" i="2"/>
  <c r="Z117" i="2"/>
  <c r="Z57" i="2"/>
  <c r="Y110" i="2"/>
  <c r="X83" i="2"/>
  <c r="AA29" i="2"/>
  <c r="AA117" i="2"/>
  <c r="AA33" i="2"/>
  <c r="AA96" i="2"/>
  <c r="X89" i="2"/>
  <c r="AA93" i="2"/>
  <c r="Z124" i="2"/>
  <c r="AA138" i="2"/>
  <c r="X30" i="2"/>
  <c r="X28" i="2"/>
  <c r="AA87" i="2"/>
  <c r="Y50" i="2"/>
  <c r="Z18" i="2"/>
  <c r="AA56" i="2"/>
  <c r="X68" i="2"/>
  <c r="X106" i="2"/>
  <c r="AA63" i="2"/>
  <c r="Y14" i="2"/>
  <c r="Z95" i="2"/>
  <c r="AA37" i="2"/>
  <c r="X58" i="2"/>
  <c r="Z75" i="2"/>
  <c r="AA89" i="2"/>
  <c r="AA24" i="2"/>
  <c r="Y97" i="2"/>
  <c r="X65" i="2"/>
  <c r="Y134" i="2"/>
  <c r="Z148" i="2"/>
  <c r="AA9" i="2"/>
  <c r="Y100" i="2"/>
  <c r="X64" i="2"/>
  <c r="AA148" i="2"/>
  <c r="Y111" i="2"/>
  <c r="Z100" i="2"/>
  <c r="Z134" i="2"/>
  <c r="AA3" i="2"/>
  <c r="Y96" i="2"/>
  <c r="Y137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0" i="7"/>
  <c r="G10" i="7"/>
  <c r="G3" i="7"/>
  <c r="G4" i="7"/>
  <c r="G5" i="7"/>
  <c r="G6" i="7"/>
  <c r="G7" i="7"/>
  <c r="G8" i="7"/>
  <c r="G9" i="7"/>
  <c r="G2" i="7"/>
  <c r="C5" i="7"/>
  <c r="C6" i="7"/>
  <c r="C7" i="7"/>
  <c r="C8" i="7"/>
  <c r="C9" i="7"/>
  <c r="C3" i="7"/>
  <c r="C4" i="7"/>
  <c r="C2" i="7"/>
  <c r="B3" i="7"/>
  <c r="B4" i="7"/>
  <c r="B5" i="7"/>
  <c r="B6" i="7"/>
  <c r="B7" i="7"/>
  <c r="B8" i="7"/>
  <c r="B9" i="7"/>
  <c r="B2" i="7"/>
  <c r="F10" i="7"/>
  <c r="F6" i="7"/>
  <c r="F7" i="7"/>
  <c r="F9" i="7"/>
  <c r="F4" i="7"/>
  <c r="F3" i="7"/>
  <c r="F8" i="7"/>
  <c r="F2" i="7"/>
  <c r="F5" i="7"/>
  <c r="L10" i="7" l="1"/>
  <c r="J10" i="7"/>
  <c r="L5" i="7"/>
  <c r="L4" i="7"/>
  <c r="H3" i="7"/>
  <c r="C12" i="7"/>
  <c r="G12" i="7"/>
  <c r="H10" i="7"/>
  <c r="D10" i="7"/>
  <c r="E10" i="7" s="1"/>
  <c r="H9" i="7"/>
  <c r="H6" i="7"/>
  <c r="H4" i="7"/>
  <c r="H8" i="7"/>
  <c r="F12" i="7"/>
  <c r="H7" i="7"/>
  <c r="H5" i="7"/>
  <c r="H2" i="7"/>
  <c r="N4" i="7" l="1"/>
  <c r="J7" i="7"/>
  <c r="L9" i="7"/>
  <c r="K2" i="7"/>
  <c r="L6" i="7"/>
  <c r="L7" i="7"/>
  <c r="K8" i="7"/>
  <c r="N8" i="7"/>
  <c r="I8" i="7"/>
  <c r="K7" i="7"/>
  <c r="J8" i="7"/>
  <c r="K9" i="7"/>
  <c r="K4" i="7"/>
  <c r="I9" i="7"/>
  <c r="J3" i="7"/>
  <c r="J4" i="7"/>
  <c r="I5" i="7"/>
  <c r="L2" i="7"/>
  <c r="M5" i="7"/>
  <c r="N7" i="7"/>
  <c r="L8" i="7"/>
  <c r="N9" i="7"/>
  <c r="I3" i="7"/>
  <c r="M2" i="7"/>
  <c r="I7" i="7"/>
  <c r="N3" i="7"/>
  <c r="K6" i="7"/>
  <c r="I6" i="7"/>
  <c r="M4" i="7"/>
  <c r="M6" i="7"/>
  <c r="J9" i="7"/>
  <c r="N2" i="7"/>
  <c r="N6" i="7"/>
  <c r="M8" i="7"/>
  <c r="I2" i="7"/>
  <c r="J2" i="7"/>
  <c r="J6" i="7"/>
  <c r="M7" i="7"/>
  <c r="K3" i="7"/>
  <c r="K5" i="7"/>
  <c r="L3" i="7"/>
  <c r="N5" i="7"/>
  <c r="J5" i="7"/>
  <c r="I4" i="7"/>
  <c r="M3" i="7"/>
  <c r="M9" i="7"/>
  <c r="I10" i="7"/>
  <c r="K10" i="7"/>
  <c r="N10" i="7"/>
  <c r="M10" i="7"/>
  <c r="D8" i="7"/>
  <c r="E8" i="7" s="1"/>
  <c r="D4" i="7"/>
  <c r="E4" i="7" s="1"/>
  <c r="H12" i="7"/>
  <c r="D6" i="7"/>
  <c r="E6" i="7" s="1"/>
  <c r="D5" i="7"/>
  <c r="E5" i="7" s="1"/>
  <c r="D2" i="7"/>
  <c r="D9" i="7"/>
  <c r="E9" i="7" s="1"/>
  <c r="D3" i="7"/>
  <c r="E3" i="7" s="1"/>
  <c r="D7" i="7"/>
  <c r="E7" i="7" s="1"/>
  <c r="O7" i="7" l="1"/>
  <c r="O2" i="7"/>
  <c r="O4" i="7"/>
  <c r="O10" i="7"/>
  <c r="O9" i="7"/>
  <c r="O3" i="7"/>
  <c r="O6" i="7"/>
  <c r="O5" i="7"/>
  <c r="O8" i="7"/>
  <c r="L12" i="7"/>
  <c r="N12" i="7"/>
  <c r="J12" i="7"/>
  <c r="K12" i="7"/>
  <c r="I12" i="7"/>
  <c r="M12" i="7"/>
  <c r="D12" i="7"/>
  <c r="E2" i="7"/>
  <c r="O12" i="7" l="1"/>
  <c r="E12" i="7"/>
</calcChain>
</file>

<file path=xl/sharedStrings.xml><?xml version="1.0" encoding="utf-8"?>
<sst xmlns="http://schemas.openxmlformats.org/spreadsheetml/2006/main" count="4518" uniqueCount="1001">
  <si>
    <t>FERPA Restrict</t>
  </si>
  <si>
    <t>Student ID</t>
  </si>
  <si>
    <t>Student</t>
  </si>
  <si>
    <t>Status</t>
  </si>
  <si>
    <t>Email</t>
  </si>
  <si>
    <t>Cross-listed Course</t>
  </si>
  <si>
    <t>Major</t>
  </si>
  <si>
    <t>Class</t>
  </si>
  <si>
    <t>Abo, Takaji</t>
  </si>
  <si>
    <t>Registered(06/13/2022)</t>
  </si>
  <si>
    <t>abo20002@byui.edu</t>
  </si>
  <si>
    <t>Bus Mgmt Marketing</t>
  </si>
  <si>
    <t>SO</t>
  </si>
  <si>
    <t>Adair, Zackary_Orin</t>
  </si>
  <si>
    <t>ada19011@byui.edu</t>
  </si>
  <si>
    <t>Aguilar, Diego_Javier_Reyes</t>
  </si>
  <si>
    <t>Registered(06/08/2022)</t>
  </si>
  <si>
    <t>agu19001@byui.edu</t>
  </si>
  <si>
    <t>Business Management</t>
  </si>
  <si>
    <t>JR</t>
  </si>
  <si>
    <t>AhMu, William_Owen</t>
  </si>
  <si>
    <t>Registered(06/04/2022)</t>
  </si>
  <si>
    <t>ahm16001@byui.edu</t>
  </si>
  <si>
    <t>Construction Management</t>
  </si>
  <si>
    <t>SR</t>
  </si>
  <si>
    <t>Alba, Eleonor</t>
  </si>
  <si>
    <t>Registered(06/10/2022)</t>
  </si>
  <si>
    <t>alb19003@byui.edu</t>
  </si>
  <si>
    <t>Allen, Tanner_J</t>
  </si>
  <si>
    <t>Registered(06/03/2022)</t>
  </si>
  <si>
    <t>all17028@byui.edu</t>
  </si>
  <si>
    <t>Interdisciplinary</t>
  </si>
  <si>
    <t>Alvarez, Yamelet_Isabel</t>
  </si>
  <si>
    <t>Registered(06/06/2022)</t>
  </si>
  <si>
    <t>alv19007@byui.edu</t>
  </si>
  <si>
    <t>FCS Apparel Entrepreneur</t>
  </si>
  <si>
    <t>Andrade, Antonio</t>
  </si>
  <si>
    <t>and17035@byui.edu</t>
  </si>
  <si>
    <t>Arias Serrano, Joel_David</t>
  </si>
  <si>
    <t>Registered(06/29/2022)</t>
  </si>
  <si>
    <t>ari19004@byui.edu</t>
  </si>
  <si>
    <t>Atwood, Savannah</t>
  </si>
  <si>
    <t>atw20001@byui.edu</t>
  </si>
  <si>
    <t>Bacon, Tanner_Benjamin</t>
  </si>
  <si>
    <t>bac18005@byui.edu</t>
  </si>
  <si>
    <t>Barnes, Jacob_L.</t>
  </si>
  <si>
    <t>Registered(05/27/2022)</t>
  </si>
  <si>
    <t>bar18002@byui.edu</t>
  </si>
  <si>
    <t>Horticulture</t>
  </si>
  <si>
    <t>Bartell, Joseph_Robert</t>
  </si>
  <si>
    <t>Registered(06/12/2022)</t>
  </si>
  <si>
    <t>bar19107@byui.edu</t>
  </si>
  <si>
    <t>Bartschi, Blake_Neil</t>
  </si>
  <si>
    <t>Registered(06/07/2022)</t>
  </si>
  <si>
    <t>bar19104@byui.edu</t>
  </si>
  <si>
    <t>Baumgart, Carter_William</t>
  </si>
  <si>
    <t>bau17006@byui.edu</t>
  </si>
  <si>
    <t>Business Finance</t>
  </si>
  <si>
    <t>Beech, Alex_Scott</t>
  </si>
  <si>
    <t>Registered(06/09/2022)</t>
  </si>
  <si>
    <t>bee19006@byui.edu</t>
  </si>
  <si>
    <t>International Studies</t>
  </si>
  <si>
    <t>Benitez de Jesus, Karla_Jimena</t>
  </si>
  <si>
    <t>ben17019@byui.edu</t>
  </si>
  <si>
    <t>Bingham, Daisy_Kathleen</t>
  </si>
  <si>
    <t>bin18002@byui.edu</t>
  </si>
  <si>
    <t>Bird, Trevin_Brett</t>
  </si>
  <si>
    <t>bir16009@byui.edu</t>
  </si>
  <si>
    <t>Boyle, Traeten_Addison</t>
  </si>
  <si>
    <t>boy18016@byui.edu</t>
  </si>
  <si>
    <t>Bringhurst, Brooklynn</t>
  </si>
  <si>
    <t>bri20012@byui.edu</t>
  </si>
  <si>
    <t>Brittain, Matison_Maxine</t>
  </si>
  <si>
    <t>brittainm@byui.edu</t>
  </si>
  <si>
    <t>Buchanan, Benjamin_Robert</t>
  </si>
  <si>
    <t>buc18001@byui.edu</t>
  </si>
  <si>
    <t>Burningham, Mckayla</t>
  </si>
  <si>
    <t>bur18016@byui.edu</t>
  </si>
  <si>
    <t>Bushman, Tanner_Royce</t>
  </si>
  <si>
    <t>bus17010@byui.edu</t>
  </si>
  <si>
    <t>Recreation Management</t>
  </si>
  <si>
    <t>Button, Madeleine_Claire</t>
  </si>
  <si>
    <t>but20017@byui.edu</t>
  </si>
  <si>
    <t>Call, Braxton_Jay</t>
  </si>
  <si>
    <t>cal19028@byui.edu</t>
  </si>
  <si>
    <t>Communication</t>
  </si>
  <si>
    <t>Carroll, Scott_Mitchell</t>
  </si>
  <si>
    <t>car18017@byui.edu</t>
  </si>
  <si>
    <t>Chua, Charise</t>
  </si>
  <si>
    <t>Registered(06/11/2022)</t>
  </si>
  <si>
    <t>chu19015@byui.edu</t>
  </si>
  <si>
    <t>Clark, Jadelyn_Meieli</t>
  </si>
  <si>
    <t>cla19015@byui.edu</t>
  </si>
  <si>
    <t>Clifford, Ty_Ellis_Clifford</t>
  </si>
  <si>
    <t>cli16004@byui.edu</t>
  </si>
  <si>
    <t>Automotive Tech Mgmt</t>
  </si>
  <si>
    <t>Condie, Tamera</t>
  </si>
  <si>
    <t>con19004@byui.edu</t>
  </si>
  <si>
    <t>Cornell, Cayden_James</t>
  </si>
  <si>
    <t>cor21009@byui.edu</t>
  </si>
  <si>
    <t>Cowley, Logan_Curtis</t>
  </si>
  <si>
    <t>cow19003@byui.edu</t>
  </si>
  <si>
    <t>Crane, Jaden_James</t>
  </si>
  <si>
    <t>cra19004@byui.edu</t>
  </si>
  <si>
    <t>Creager, McKenna_Mae</t>
  </si>
  <si>
    <t>cre15006@byui.edu</t>
  </si>
  <si>
    <t>Business Management Ops</t>
  </si>
  <si>
    <t>Cruz Hernandez, Mahonri_Enrique</t>
  </si>
  <si>
    <t>cru19002@byui.edu</t>
  </si>
  <si>
    <t>Cuevas, Chris</t>
  </si>
  <si>
    <t>cue17002@byui.edu</t>
  </si>
  <si>
    <t>Dalgo Rodriguez, Cristopher_Anth</t>
  </si>
  <si>
    <t>dal19008@byui.edu</t>
  </si>
  <si>
    <t>Dettrey, Bailee_renee</t>
  </si>
  <si>
    <t>Registered(06/05/2022)</t>
  </si>
  <si>
    <t>det20003@byui.edu</t>
  </si>
  <si>
    <t>Psychology</t>
  </si>
  <si>
    <t>Dooley, Rivers</t>
  </si>
  <si>
    <t>doo21001@byui.edu</t>
  </si>
  <si>
    <t>Douglas, Dyson_David</t>
  </si>
  <si>
    <t>dou18006@byui.edu</t>
  </si>
  <si>
    <t>Douglas, Journey_Rose</t>
  </si>
  <si>
    <t>dou18003@byui.edu</t>
  </si>
  <si>
    <t>Dransfield, Sarah_Nicole</t>
  </si>
  <si>
    <t>dra18012@byui.edu</t>
  </si>
  <si>
    <t>Drescher, Olivia</t>
  </si>
  <si>
    <t>dre18001@byui.edu</t>
  </si>
  <si>
    <t>Durrett, Aubree_Deanne</t>
  </si>
  <si>
    <t>dur18003@byui.edu</t>
  </si>
  <si>
    <t>Eberhard, Jacob</t>
  </si>
  <si>
    <t>ebe19005@byui.edu</t>
  </si>
  <si>
    <t>Ek, Jacob</t>
  </si>
  <si>
    <t>ek17001@byui.edu</t>
  </si>
  <si>
    <t>Ellis, Jared_William</t>
  </si>
  <si>
    <t>ell19009@byui.edu</t>
  </si>
  <si>
    <t>Evans, Jesse</t>
  </si>
  <si>
    <t>eva19023@byui.edu</t>
  </si>
  <si>
    <t>Public Health</t>
  </si>
  <si>
    <t>Fairwell, Nathan_Thomas</t>
  </si>
  <si>
    <t>fai17002@byui.edu</t>
  </si>
  <si>
    <t>Ferrera, Alan_Ross_Paul</t>
  </si>
  <si>
    <t>fer19039@byui.edu</t>
  </si>
  <si>
    <t>Fiddler, Erica_Elise</t>
  </si>
  <si>
    <t>fid18001@byui.edu</t>
  </si>
  <si>
    <t>Fitzgerald, Ellie_Mikell</t>
  </si>
  <si>
    <t>fit18003@byui.edu</t>
  </si>
  <si>
    <t>Foster, Hayley_Christina</t>
  </si>
  <si>
    <t>Registered(06/15/2022)</t>
  </si>
  <si>
    <t>fos19001@byui.edu</t>
  </si>
  <si>
    <t>Franc, Jaclyn_Joy</t>
  </si>
  <si>
    <t>fra18003@byui.edu</t>
  </si>
  <si>
    <t>Frye, Silas</t>
  </si>
  <si>
    <t>fry19003@byui.edu</t>
  </si>
  <si>
    <t>Garcia Arrestegui, Olivier_Segun</t>
  </si>
  <si>
    <t>gar16080@byui.edu</t>
  </si>
  <si>
    <t>Garcia, David_Magallanes</t>
  </si>
  <si>
    <t>Registered(06/21/2022)</t>
  </si>
  <si>
    <t>gar18040@byui.edu</t>
  </si>
  <si>
    <t>Garrett, Caleb</t>
  </si>
  <si>
    <t>gar21105@byui.edu</t>
  </si>
  <si>
    <t>Gehring, Gabrielle_Marie</t>
  </si>
  <si>
    <t>geh20003@byui.edu</t>
  </si>
  <si>
    <t>Gordon, Tyler_W</t>
  </si>
  <si>
    <t>gor19005@byui.edu</t>
  </si>
  <si>
    <t>Gregory, Seth_Richards</t>
  </si>
  <si>
    <t>gre16002@byui.edu</t>
  </si>
  <si>
    <t>Guirado Urrea, Marco_Antonio</t>
  </si>
  <si>
    <t>gui17007@byui.edu</t>
  </si>
  <si>
    <t>Guzman Machuca, Mariela_Ximena</t>
  </si>
  <si>
    <t>guz20003@byui.edu</t>
  </si>
  <si>
    <t>Hansen, Lauren_J</t>
  </si>
  <si>
    <t>han19021@byui.edu</t>
  </si>
  <si>
    <t>Hansen, Olivia_Mae</t>
  </si>
  <si>
    <t>han20011@byui.edu</t>
  </si>
  <si>
    <t>Harris, Zachary</t>
  </si>
  <si>
    <t>har20007@byui.edu</t>
  </si>
  <si>
    <t>Hatch, Brayden_Lee</t>
  </si>
  <si>
    <t>hat18018@byui.edu</t>
  </si>
  <si>
    <t>Hawkins, Hunter_Wallace</t>
  </si>
  <si>
    <t>haw18013@byui.edu</t>
  </si>
  <si>
    <t>Hayes, Robert,, JR</t>
  </si>
  <si>
    <t>hay17021@byui.edu</t>
  </si>
  <si>
    <t>Henderson, Julianna</t>
  </si>
  <si>
    <t>hen17009@byui.edu</t>
  </si>
  <si>
    <t>Hepworth, Christian_Michael</t>
  </si>
  <si>
    <t>hep14004@byui.edu</t>
  </si>
  <si>
    <t>High, Latimer_Nilsson</t>
  </si>
  <si>
    <t>hig18004@byui.edu</t>
  </si>
  <si>
    <t>Hirales, Rebecca_Elizabeth</t>
  </si>
  <si>
    <t>hir19002@byui.edu</t>
  </si>
  <si>
    <t>Horning, Kassidy_Jean</t>
  </si>
  <si>
    <t>hor19001@byui.edu</t>
  </si>
  <si>
    <t>Howes, Jacob_Tanner</t>
  </si>
  <si>
    <t>how21018@byui.edu</t>
  </si>
  <si>
    <t>Hutchings, Dylan_Devon</t>
  </si>
  <si>
    <t>hut20002@byui.edu</t>
  </si>
  <si>
    <t>Jacobson, Coby_Wayne</t>
  </si>
  <si>
    <t>jac19003@byui.edu</t>
  </si>
  <si>
    <t>Jarman, Jeran_Timothy</t>
  </si>
  <si>
    <t>jar21009@byui.edu</t>
  </si>
  <si>
    <t>Jeanselme, Nathanael_Charles</t>
  </si>
  <si>
    <t>jea18005@byui.edu</t>
  </si>
  <si>
    <t>Marriage and Fam Studies</t>
  </si>
  <si>
    <t>Jordan, Katherine_Julia</t>
  </si>
  <si>
    <t>jor18010@byui.edu</t>
  </si>
  <si>
    <t>Kanooth, Audrey_Nicole</t>
  </si>
  <si>
    <t>kan20002@byui.edu</t>
  </si>
  <si>
    <t>Kentner, Kason</t>
  </si>
  <si>
    <t>ken18009@byui.edu</t>
  </si>
  <si>
    <t>Koepp, Mia_Annelise</t>
  </si>
  <si>
    <t>koe21002@byui.edu</t>
  </si>
  <si>
    <t>Kurns, Jessica_Michelle</t>
  </si>
  <si>
    <t>kur17003@byui.edu</t>
  </si>
  <si>
    <t>Larsen, Joseph_David</t>
  </si>
  <si>
    <t>lar17004@byui.edu</t>
  </si>
  <si>
    <t>Ledet, Olivia_Grace</t>
  </si>
  <si>
    <t>led19003@byui.edu</t>
  </si>
  <si>
    <t>Lichtenberg, Kay_Lee</t>
  </si>
  <si>
    <t>lic17003@byui.edu</t>
  </si>
  <si>
    <t>Little, Reagan_Katariina</t>
  </si>
  <si>
    <t>lit18002@byui.edu</t>
  </si>
  <si>
    <t>Lopez, Jennifer</t>
  </si>
  <si>
    <t>lop20018@byui.edu</t>
  </si>
  <si>
    <t>Lugo, Cristian_Francisco</t>
  </si>
  <si>
    <t>lug17002@byui.edu</t>
  </si>
  <si>
    <t>Marler, Spencer_Wade</t>
  </si>
  <si>
    <t>mar18059@byui.edu</t>
  </si>
  <si>
    <t>Marsden, Bailey</t>
  </si>
  <si>
    <t>mar20053@byui.edu</t>
  </si>
  <si>
    <t>McCombs, Kade_Hammon</t>
  </si>
  <si>
    <t>mcc17024@byui.edu</t>
  </si>
  <si>
    <t>McDonald, Austin_Dean</t>
  </si>
  <si>
    <t>mcd17010@byui.edu</t>
  </si>
  <si>
    <t>Weld/Fabrication Tech</t>
  </si>
  <si>
    <t>McDougal, Brianne_Kate</t>
  </si>
  <si>
    <t>mcd18005@byui.edu</t>
  </si>
  <si>
    <t>Miller, Ashlyn</t>
  </si>
  <si>
    <t>mil20062@byui.edu</t>
  </si>
  <si>
    <t>Mitchell, Matthew_Jacob</t>
  </si>
  <si>
    <t>mit16005@byui.edu</t>
  </si>
  <si>
    <t>Moon, Kaitlyn_Paige</t>
  </si>
  <si>
    <t>and18033@byui.edu</t>
  </si>
  <si>
    <t>Moore, Staci_Lue</t>
  </si>
  <si>
    <t>led17005@byui.edu</t>
  </si>
  <si>
    <t>Moss, Andrew_Brent</t>
  </si>
  <si>
    <t>mos17019@byui.edu</t>
  </si>
  <si>
    <t>Moss, Kaitlin_Candis</t>
  </si>
  <si>
    <t>mos19004@byui.edu</t>
  </si>
  <si>
    <t>Murphy, Kyler_Wayne</t>
  </si>
  <si>
    <t>mur18001@byui.edu</t>
  </si>
  <si>
    <t>Naef, Hayley</t>
  </si>
  <si>
    <t>nae20002@byui.edu</t>
  </si>
  <si>
    <t>Nelson, Paris</t>
  </si>
  <si>
    <t>nel19022@byui.edu</t>
  </si>
  <si>
    <t>Neri, Gabriela</t>
  </si>
  <si>
    <t>ner16004@byui.edu</t>
  </si>
  <si>
    <t>Nissinen, Joseph_William</t>
  </si>
  <si>
    <t>nis18001@byui.edu</t>
  </si>
  <si>
    <t>Noall, Trevor_Kenneth</t>
  </si>
  <si>
    <t>noa17002@byui.edu</t>
  </si>
  <si>
    <t>O'Dair, Daniel</t>
  </si>
  <si>
    <t>oda19001@byui.edu</t>
  </si>
  <si>
    <t>Olsen, Tyler_Michael</t>
  </si>
  <si>
    <t>ols17024@byui.edu</t>
  </si>
  <si>
    <t>Pascavage, Michael_Brennan</t>
  </si>
  <si>
    <t>pas17005@byui.edu</t>
  </si>
  <si>
    <t>Payne, Kyle_Andrew</t>
  </si>
  <si>
    <t>pay17001@byui.edu</t>
  </si>
  <si>
    <t>Perkins, Rylie</t>
  </si>
  <si>
    <t>mar20038@byui.edu</t>
  </si>
  <si>
    <t>Phillips, Brandon_JOSEPH</t>
  </si>
  <si>
    <t>phi18006@byui.edu</t>
  </si>
  <si>
    <t>Pond, Abbie_Jean</t>
  </si>
  <si>
    <t>pon18001@byui.edu</t>
  </si>
  <si>
    <t>Powell, Paisley_Rachel</t>
  </si>
  <si>
    <t>pow21006@byui.edu</t>
  </si>
  <si>
    <t>Race, Caden_Bradley</t>
  </si>
  <si>
    <t>rac18001@byui.edu</t>
  </si>
  <si>
    <t>Randrianarivelo, Aina_Nifaliana</t>
  </si>
  <si>
    <t>ran19009@byui.edu</t>
  </si>
  <si>
    <t>Reis, Nicholas_David</t>
  </si>
  <si>
    <t>rei16012@byui.edu</t>
  </si>
  <si>
    <t>Romagna, Ana_Caroline_Perri</t>
  </si>
  <si>
    <t>rom21003@byui.edu</t>
  </si>
  <si>
    <t>Scoresby, Matthew_Kevin</t>
  </si>
  <si>
    <t>sco16009@byui.edu</t>
  </si>
  <si>
    <t>Searle, Kemron_Ostler</t>
  </si>
  <si>
    <t>sea16011@byui.edu</t>
  </si>
  <si>
    <t>Shumway, Caroline_Amy</t>
  </si>
  <si>
    <t>shu18002@byui.edu</t>
  </si>
  <si>
    <t>Signs, Kenna_Nicole</t>
  </si>
  <si>
    <t>sig17001@byui.edu</t>
  </si>
  <si>
    <t>Therapeutic Recreation</t>
  </si>
  <si>
    <t>Simon, Marco_Antonio,, II</t>
  </si>
  <si>
    <t>Registered(06/24/2022)</t>
  </si>
  <si>
    <t>sim20021@byui.edu</t>
  </si>
  <si>
    <t>Smith, Jake_Ryan</t>
  </si>
  <si>
    <t>smi17074@byui.edu</t>
  </si>
  <si>
    <t>Smith, Madeleine</t>
  </si>
  <si>
    <t>smi21089@byui.edu</t>
  </si>
  <si>
    <t>Smith, Max_Gabriel</t>
  </si>
  <si>
    <t>smi18052@byui.edu</t>
  </si>
  <si>
    <t>Steadman, Olivia_Marie</t>
  </si>
  <si>
    <t>ste18043@byui.edu</t>
  </si>
  <si>
    <t>Stevens, Lindsey</t>
  </si>
  <si>
    <t>ste20009@byui.edu</t>
  </si>
  <si>
    <t>Stewart, Corbin_Joseph</t>
  </si>
  <si>
    <t>ste17013@byui.edu</t>
  </si>
  <si>
    <t>Tams, Annalou_Yvonne</t>
  </si>
  <si>
    <t>tam18006@byui.edu</t>
  </si>
  <si>
    <t>Taylor, Ryan_Derral</t>
  </si>
  <si>
    <t>tay15036@byui.edu</t>
  </si>
  <si>
    <t>Thomson, Scott_Verdugo</t>
  </si>
  <si>
    <t>tho20050@byui.edu</t>
  </si>
  <si>
    <t>Thueson, Sadie_Lott</t>
  </si>
  <si>
    <t>lot18003@byui.edu</t>
  </si>
  <si>
    <t>Tolman, Caden_M</t>
  </si>
  <si>
    <t>tol17003@byui.edu</t>
  </si>
  <si>
    <t>Tracy, Susanna_Grace</t>
  </si>
  <si>
    <t>tra18006@byui.edu</t>
  </si>
  <si>
    <t>VanderHoeven, Joshua_Anthony</t>
  </si>
  <si>
    <t>van19031@byui.edu</t>
  </si>
  <si>
    <t>Art</t>
  </si>
  <si>
    <t>Vega-Hurtado, Ivan</t>
  </si>
  <si>
    <t>veg19001@byui.edu</t>
  </si>
  <si>
    <t>Voelkel, John_Brown</t>
  </si>
  <si>
    <t>voe17002@byui.edu</t>
  </si>
  <si>
    <t>Watts, Samuel_Austin</t>
  </si>
  <si>
    <t>wat19008@byui.edu</t>
  </si>
  <si>
    <t>Wilhelmsen, Alyssa_Marie</t>
  </si>
  <si>
    <t>wil18011@byui.edu</t>
  </si>
  <si>
    <t>Wilkinson, Jacob_Wayne</t>
  </si>
  <si>
    <t>wil17051@byui.edu</t>
  </si>
  <si>
    <t>Row Labels</t>
  </si>
  <si>
    <t>Count of Student ID</t>
  </si>
  <si>
    <t>(blank)</t>
  </si>
  <si>
    <t>Grand Total</t>
  </si>
  <si>
    <t>Company Letter</t>
  </si>
  <si>
    <t>Section</t>
  </si>
  <si>
    <t>Faculty</t>
  </si>
  <si>
    <t>A</t>
  </si>
  <si>
    <t>Kent Lundin</t>
  </si>
  <si>
    <t>B</t>
  </si>
  <si>
    <t>Luke Alley</t>
  </si>
  <si>
    <t>C</t>
  </si>
  <si>
    <t>Matt Maroon</t>
  </si>
  <si>
    <t>D</t>
  </si>
  <si>
    <t>Robert Wilson</t>
  </si>
  <si>
    <t>E</t>
  </si>
  <si>
    <t>Jared Peterson</t>
  </si>
  <si>
    <t>F</t>
  </si>
  <si>
    <t>Rob Tietjen</t>
  </si>
  <si>
    <t>G</t>
  </si>
  <si>
    <t>Chris Boyce</t>
  </si>
  <si>
    <t>H</t>
  </si>
  <si>
    <t>Scott Pope</t>
  </si>
  <si>
    <t>Random Number</t>
  </si>
  <si>
    <t>E-mail</t>
  </si>
  <si>
    <t>Gender</t>
  </si>
  <si>
    <t>Female?</t>
  </si>
  <si>
    <t>Finance?</t>
  </si>
  <si>
    <t>Non-Business</t>
  </si>
  <si>
    <t>Assigned Section</t>
  </si>
  <si>
    <t>Inumber</t>
  </si>
  <si>
    <t>Name</t>
  </si>
  <si>
    <t>Check</t>
  </si>
  <si>
    <t>Survey Y/N</t>
  </si>
  <si>
    <t>Day/Night/Other</t>
  </si>
  <si>
    <t>Food Service</t>
  </si>
  <si>
    <t>Apparel/Sewing</t>
  </si>
  <si>
    <t>Other Consumer</t>
  </si>
  <si>
    <t>Cottage Food</t>
  </si>
  <si>
    <t>No</t>
  </si>
  <si>
    <t>Y</t>
  </si>
  <si>
    <t>N</t>
  </si>
  <si>
    <t>Daytime</t>
  </si>
  <si>
    <t>No Opinion</t>
  </si>
  <si>
    <t>Miller, Heather_Diane</t>
  </si>
  <si>
    <t>Registered(08/28/2022)</t>
  </si>
  <si>
    <t>mil20041@byui.edu</t>
  </si>
  <si>
    <t>Female</t>
  </si>
  <si>
    <t>Yes</t>
  </si>
  <si>
    <t>Rauckhorst, Connor_Preston</t>
  </si>
  <si>
    <t>Registered(08/17/2022)</t>
  </si>
  <si>
    <t>rau19003@byui.edu</t>
  </si>
  <si>
    <t>Male</t>
  </si>
  <si>
    <t>Call, Caleb_Lewis</t>
  </si>
  <si>
    <t>Registered(07/24/2022)</t>
  </si>
  <si>
    <t>cal19022@byui.edu</t>
  </si>
  <si>
    <t>Shamanis, Ethan_Thomas</t>
  </si>
  <si>
    <t>Registered(09/09/2022)</t>
  </si>
  <si>
    <t>sha15012@byui.edu</t>
  </si>
  <si>
    <t>Roberts, Jase_Frank</t>
  </si>
  <si>
    <t>Registered(09/13/2022)</t>
  </si>
  <si>
    <t>rob16043@byui.edu</t>
  </si>
  <si>
    <t>Evening</t>
  </si>
  <si>
    <t>Gunn, Brandon_Robert</t>
  </si>
  <si>
    <t>Registered(09/12/2022)</t>
  </si>
  <si>
    <t>gun13011@byui.edu</t>
  </si>
  <si>
    <t>Ghelerter, Sidney_Hira</t>
  </si>
  <si>
    <t>Registered(08/23/2022)</t>
  </si>
  <si>
    <t>ghe18002@byui.edu</t>
  </si>
  <si>
    <t>Liechty, Shem_k</t>
  </si>
  <si>
    <t>Registered(08/02/2022)</t>
  </si>
  <si>
    <t>liechtys@byui.edu</t>
  </si>
  <si>
    <t>Acton, Tye_Kenneth</t>
  </si>
  <si>
    <t>act19002@byui.edu</t>
  </si>
  <si>
    <t>Davis, Noah</t>
  </si>
  <si>
    <t>dav19052@byui.edu</t>
  </si>
  <si>
    <t>Lariego, Lenzci_Jhalen_Poquita</t>
  </si>
  <si>
    <t>Registered(08/05/2022)</t>
  </si>
  <si>
    <t>lar18024@byui.edu</t>
  </si>
  <si>
    <t>Thorne, Charles_J</t>
  </si>
  <si>
    <t>Registered(08/18/2022)</t>
  </si>
  <si>
    <t>tho19058@byui.edu</t>
  </si>
  <si>
    <t>Miller, Aaramie</t>
  </si>
  <si>
    <t>Registered(08/30/2022)</t>
  </si>
  <si>
    <t>mil21054@byui.edu</t>
  </si>
  <si>
    <t>Aguilera Cuasapaz, Isaac_Roberto</t>
  </si>
  <si>
    <t>Registered(08/15/2022)</t>
  </si>
  <si>
    <t>agu19003@byui.edu</t>
  </si>
  <si>
    <t>TBD</t>
  </si>
  <si>
    <t>James, Kate</t>
  </si>
  <si>
    <t>Registered(09/02/2022)</t>
  </si>
  <si>
    <t>jam20017@byui.edu</t>
  </si>
  <si>
    <t>Chicas, German</t>
  </si>
  <si>
    <t>Registered(07/06/2022)</t>
  </si>
  <si>
    <t>chi19025@byui.edu</t>
  </si>
  <si>
    <t>Jayakody, Neshyane</t>
  </si>
  <si>
    <t>jay19002@byui.edu</t>
  </si>
  <si>
    <t>Total Students</t>
  </si>
  <si>
    <t># Female</t>
  </si>
  <si>
    <t>% Female</t>
  </si>
  <si>
    <t># Finance</t>
  </si>
  <si>
    <t># non-Business</t>
  </si>
  <si>
    <t>% non-Business</t>
  </si>
  <si>
    <t>Food - Very</t>
  </si>
  <si>
    <t>Food-Not</t>
  </si>
  <si>
    <t>CottageFood-Very</t>
  </si>
  <si>
    <t>CottageFood-Not</t>
  </si>
  <si>
    <t>Apparel-very</t>
  </si>
  <si>
    <t>Apparel-not</t>
  </si>
  <si>
    <t>To Assign</t>
  </si>
  <si>
    <t>TOTALS</t>
  </si>
  <si>
    <t>I-Number</t>
  </si>
  <si>
    <t>Display Name</t>
  </si>
  <si>
    <t>Preferred Name</t>
  </si>
  <si>
    <t>Student Subprogram</t>
  </si>
  <si>
    <t>Track</t>
  </si>
  <si>
    <t>Classification</t>
  </si>
  <si>
    <t>Takaji</t>
  </si>
  <si>
    <t>Day School (DAY)</t>
  </si>
  <si>
    <t>Spring/Fall</t>
  </si>
  <si>
    <t>Sophomore</t>
  </si>
  <si>
    <t>Business Management Marketing</t>
  </si>
  <si>
    <t>Adair, Zack</t>
  </si>
  <si>
    <t>Zack</t>
  </si>
  <si>
    <t>Fall/Winter</t>
  </si>
  <si>
    <t>Aguilar, Diego Javier Reyes</t>
  </si>
  <si>
    <t>Diego Javier Reyes</t>
  </si>
  <si>
    <t>Junior</t>
  </si>
  <si>
    <t>AhMu, Owen</t>
  </si>
  <si>
    <t>Owen</t>
  </si>
  <si>
    <t>Senior</t>
  </si>
  <si>
    <t>Eleonor</t>
  </si>
  <si>
    <t>Allen, Tanner</t>
  </si>
  <si>
    <t>Tanner</t>
  </si>
  <si>
    <t>Interdisciplinary Studies</t>
  </si>
  <si>
    <t>Alvarez, Yamelet</t>
  </si>
  <si>
    <t>Yamelet</t>
  </si>
  <si>
    <t>Family Consumer Science Apparel Entrepreneurship</t>
  </si>
  <si>
    <t>Andrade, Tony</t>
  </si>
  <si>
    <t>Tony</t>
  </si>
  <si>
    <t>Savannah</t>
  </si>
  <si>
    <t>Winter/Spring</t>
  </si>
  <si>
    <t>Bacon, Tanner Benjamin</t>
  </si>
  <si>
    <t>Tanner Benjamin</t>
  </si>
  <si>
    <t>Barnes, Jacob</t>
  </si>
  <si>
    <t>Jacob</t>
  </si>
  <si>
    <t>Bartell, Joey</t>
  </si>
  <si>
    <t>Joey</t>
  </si>
  <si>
    <t>Bartschi, Blake</t>
  </si>
  <si>
    <t>Blake</t>
  </si>
  <si>
    <t>Baumgart, Carter</t>
  </si>
  <si>
    <t>Carter</t>
  </si>
  <si>
    <t>Beech, Alex</t>
  </si>
  <si>
    <t>Alex</t>
  </si>
  <si>
    <t>Benitez de Jesus, Karla</t>
  </si>
  <si>
    <t>Karla</t>
  </si>
  <si>
    <t>Bingham, Daisy</t>
  </si>
  <si>
    <t>Daisy</t>
  </si>
  <si>
    <t>Bird, Trevin</t>
  </si>
  <si>
    <t>Trevin</t>
  </si>
  <si>
    <t>Boyle, Traeten</t>
  </si>
  <si>
    <t>Traeten</t>
  </si>
  <si>
    <t>Brooklynn</t>
  </si>
  <si>
    <t>Brittain, Matison</t>
  </si>
  <si>
    <t>Matison</t>
  </si>
  <si>
    <t>Buchanan, Ben</t>
  </si>
  <si>
    <t>Ben</t>
  </si>
  <si>
    <t>Mckayla</t>
  </si>
  <si>
    <t>Bushman, Tanner</t>
  </si>
  <si>
    <t>Button, Maddie</t>
  </si>
  <si>
    <t>Maddie</t>
  </si>
  <si>
    <t>Call, Braxton</t>
  </si>
  <si>
    <t>Braxton</t>
  </si>
  <si>
    <t>Carroll, Scott</t>
  </si>
  <si>
    <t>Scott</t>
  </si>
  <si>
    <t>German</t>
  </si>
  <si>
    <t>Charise</t>
  </si>
  <si>
    <t>Clark, Jadelyn</t>
  </si>
  <si>
    <t>Jadelyn</t>
  </si>
  <si>
    <t>Clifford, Ty</t>
  </si>
  <si>
    <t>Ty</t>
  </si>
  <si>
    <t>Automotive Technology Management</t>
  </si>
  <si>
    <t>Tamera</t>
  </si>
  <si>
    <t>Cornell, Cayden</t>
  </si>
  <si>
    <t>Cayden</t>
  </si>
  <si>
    <t>Cowley, Logan</t>
  </si>
  <si>
    <t>Logan</t>
  </si>
  <si>
    <t>Crane, Jaden</t>
  </si>
  <si>
    <t>Jaden</t>
  </si>
  <si>
    <t>Creager, McKenna</t>
  </si>
  <si>
    <t>McKenna</t>
  </si>
  <si>
    <t>Business Management Operations</t>
  </si>
  <si>
    <t>Cruz Hernandez, Mahonri</t>
  </si>
  <si>
    <t>Mahonri</t>
  </si>
  <si>
    <t>Chris</t>
  </si>
  <si>
    <t>Dalgo Rodriguez, Cristopher</t>
  </si>
  <si>
    <t>Cristopher</t>
  </si>
  <si>
    <t>Dettrey, Bailee</t>
  </si>
  <si>
    <t>Bailee</t>
  </si>
  <si>
    <t>Rivers</t>
  </si>
  <si>
    <t>Douglas, Dyson</t>
  </si>
  <si>
    <t>Dyson</t>
  </si>
  <si>
    <t>Douglas, Journey</t>
  </si>
  <si>
    <t>Journey</t>
  </si>
  <si>
    <t>Dransfield, Sarah</t>
  </si>
  <si>
    <t>Sarah</t>
  </si>
  <si>
    <t>Olivia</t>
  </si>
  <si>
    <t>Durrett, Aubree</t>
  </si>
  <si>
    <t>Aubree</t>
  </si>
  <si>
    <t>Ek, Jacob Andrew</t>
  </si>
  <si>
    <t>Jacob Andrew</t>
  </si>
  <si>
    <t>Ellis, Jared</t>
  </si>
  <si>
    <t>Jared</t>
  </si>
  <si>
    <t>Jesse</t>
  </si>
  <si>
    <t>Fairwell, Nate</t>
  </si>
  <si>
    <t>Nate</t>
  </si>
  <si>
    <t>Ferrera, Alan</t>
  </si>
  <si>
    <t>Alan</t>
  </si>
  <si>
    <t>Fiddler, Erica</t>
  </si>
  <si>
    <t>Erica</t>
  </si>
  <si>
    <t>Fitzgerald, Ellie</t>
  </si>
  <si>
    <t>Ellie</t>
  </si>
  <si>
    <t>Foster, Hayley</t>
  </si>
  <si>
    <t>Hayley</t>
  </si>
  <si>
    <t>Franc, Jackie</t>
  </si>
  <si>
    <t>Jackie</t>
  </si>
  <si>
    <t>Silas</t>
  </si>
  <si>
    <t>Garcia Arrestegui, Olivier</t>
  </si>
  <si>
    <t>Olivier</t>
  </si>
  <si>
    <t>Garcia, David Magallanes Garcia</t>
  </si>
  <si>
    <t>David Magallanes Garcia</t>
  </si>
  <si>
    <t>Caleb</t>
  </si>
  <si>
    <t>Gehring, Gabi</t>
  </si>
  <si>
    <t>Gabi</t>
  </si>
  <si>
    <t>Gordon, Tyler</t>
  </si>
  <si>
    <t>Tyler</t>
  </si>
  <si>
    <t>Gregory, Seth</t>
  </si>
  <si>
    <t>Seth</t>
  </si>
  <si>
    <t>Guirado Urrea, Marco</t>
  </si>
  <si>
    <t>Marco</t>
  </si>
  <si>
    <t>Guzman Machuca, Mariela</t>
  </si>
  <si>
    <t>Mariela</t>
  </si>
  <si>
    <t>Hansen, Lauren</t>
  </si>
  <si>
    <t>Lauren</t>
  </si>
  <si>
    <t>Hansen, Olivia</t>
  </si>
  <si>
    <t>Zachary</t>
  </si>
  <si>
    <t>Hatch, Brayden</t>
  </si>
  <si>
    <t>Brayden</t>
  </si>
  <si>
    <t>Hawkins, Hunter</t>
  </si>
  <si>
    <t>Hunter</t>
  </si>
  <si>
    <t>Hayes, Robby</t>
  </si>
  <si>
    <t>Robby</t>
  </si>
  <si>
    <t>Julianna</t>
  </si>
  <si>
    <t>Hepworth, Mike</t>
  </si>
  <si>
    <t>Mike</t>
  </si>
  <si>
    <t>High, Latimer</t>
  </si>
  <si>
    <t>Latimer</t>
  </si>
  <si>
    <t>Hirales, Rebecca</t>
  </si>
  <si>
    <t>Rebecca</t>
  </si>
  <si>
    <t>Horning, Kassidy</t>
  </si>
  <si>
    <t>Kassidy</t>
  </si>
  <si>
    <t>Howes, Jacob</t>
  </si>
  <si>
    <t>Hutchings, Dylan</t>
  </si>
  <si>
    <t>Dylan</t>
  </si>
  <si>
    <t>Jacobson, Coby Wayne</t>
  </si>
  <si>
    <t>Coby Wayne</t>
  </si>
  <si>
    <t>Jarman, Jeran</t>
  </si>
  <si>
    <t>Jeran</t>
  </si>
  <si>
    <t>Jeanselme, Nathanael</t>
  </si>
  <si>
    <t>Nathanael</t>
  </si>
  <si>
    <t>Marriage and Family Studies</t>
  </si>
  <si>
    <t>Jordan, Katherine</t>
  </si>
  <si>
    <t>Katherine</t>
  </si>
  <si>
    <t>Kanooth, Audrey</t>
  </si>
  <si>
    <t>Audrey</t>
  </si>
  <si>
    <t>Kason</t>
  </si>
  <si>
    <t>Koepp, Mia</t>
  </si>
  <si>
    <t>Mia</t>
  </si>
  <si>
    <t>Kurns, Jessica</t>
  </si>
  <si>
    <t>Jessica</t>
  </si>
  <si>
    <t>Larsen, Joseph</t>
  </si>
  <si>
    <t>Joseph</t>
  </si>
  <si>
    <t>Ledet, Olivia</t>
  </si>
  <si>
    <t>Lichtenberg, Kay</t>
  </si>
  <si>
    <t>Kay</t>
  </si>
  <si>
    <t>Little, Reagan</t>
  </si>
  <si>
    <t>Reagan</t>
  </si>
  <si>
    <t>Jennifer</t>
  </si>
  <si>
    <t>Lugo, Cristian</t>
  </si>
  <si>
    <t>Cristian</t>
  </si>
  <si>
    <t>Marler, Spencer</t>
  </si>
  <si>
    <t>Spencer</t>
  </si>
  <si>
    <t>Bailey</t>
  </si>
  <si>
    <t>McCombs, Kade</t>
  </si>
  <si>
    <t>Kade</t>
  </si>
  <si>
    <t>McDonald, Austin</t>
  </si>
  <si>
    <t>Austin</t>
  </si>
  <si>
    <t>Welding and Fabrication Technology</t>
  </si>
  <si>
    <t>McDougal, Brianne</t>
  </si>
  <si>
    <t>Brianne</t>
  </si>
  <si>
    <t>Ashlyn</t>
  </si>
  <si>
    <t>Mitchell, Matthew</t>
  </si>
  <si>
    <t>Matthew</t>
  </si>
  <si>
    <t>Moon, Kaitlyn</t>
  </si>
  <si>
    <t>Kaitlyn</t>
  </si>
  <si>
    <t>Moore, Staci</t>
  </si>
  <si>
    <t>Staci</t>
  </si>
  <si>
    <t>Moss, Andrew</t>
  </si>
  <si>
    <t>Andrew</t>
  </si>
  <si>
    <t>Moss, Kaitlin</t>
  </si>
  <si>
    <t>Kaitlin</t>
  </si>
  <si>
    <t>Murphy, Kyler</t>
  </si>
  <si>
    <t>Kyler</t>
  </si>
  <si>
    <t>Paris</t>
  </si>
  <si>
    <t>Neri, Gaby</t>
  </si>
  <si>
    <t>Gaby</t>
  </si>
  <si>
    <t>Nissinen, Joe</t>
  </si>
  <si>
    <t>Joe</t>
  </si>
  <si>
    <t>Noall, Trevor</t>
  </si>
  <si>
    <t>Trevor</t>
  </si>
  <si>
    <t>Daniel</t>
  </si>
  <si>
    <t>Olsen, Tyler</t>
  </si>
  <si>
    <t>Pascavage, Michael</t>
  </si>
  <si>
    <t>Michael</t>
  </si>
  <si>
    <t>Payne, Kyle</t>
  </si>
  <si>
    <t>Kyle</t>
  </si>
  <si>
    <t>Rylie</t>
  </si>
  <si>
    <t>Phillips, Brandon</t>
  </si>
  <si>
    <t>Brandon</t>
  </si>
  <si>
    <t>Pond, Abbie</t>
  </si>
  <si>
    <t>Abbie</t>
  </si>
  <si>
    <t>Powell, Paisley</t>
  </si>
  <si>
    <t>Paisley</t>
  </si>
  <si>
    <t>Race, Caden</t>
  </si>
  <si>
    <t>Caden</t>
  </si>
  <si>
    <t>Randrianarivelo, Aina Nifaliana</t>
  </si>
  <si>
    <t>Aina Nifaliana</t>
  </si>
  <si>
    <t>Reis, Nicholas</t>
  </si>
  <si>
    <t>Nicholas</t>
  </si>
  <si>
    <t>Romagna, Ana</t>
  </si>
  <si>
    <t>Ana</t>
  </si>
  <si>
    <t>Scoresby, Matthew</t>
  </si>
  <si>
    <t>Searle, Kemron</t>
  </si>
  <si>
    <t>Kemron</t>
  </si>
  <si>
    <t>Shumway, Caroline</t>
  </si>
  <si>
    <t>Caroline</t>
  </si>
  <si>
    <t>Signs, Kenna</t>
  </si>
  <si>
    <t>Kenna</t>
  </si>
  <si>
    <t>Simon, TJ</t>
  </si>
  <si>
    <t>Tj</t>
  </si>
  <si>
    <t>Smith, Jake</t>
  </si>
  <si>
    <t>Jake</t>
  </si>
  <si>
    <t>Smith, MaddIe</t>
  </si>
  <si>
    <t>Smith, Max</t>
  </si>
  <si>
    <t>Max</t>
  </si>
  <si>
    <t>Steadman, Olivia</t>
  </si>
  <si>
    <t>Lindsey</t>
  </si>
  <si>
    <t>Stewart, Corbin</t>
  </si>
  <si>
    <t>Corbin</t>
  </si>
  <si>
    <t>Tams, Annalou Yvonne</t>
  </si>
  <si>
    <t>Annalou Yvonne</t>
  </si>
  <si>
    <t>Taylor, Ryan Derral</t>
  </si>
  <si>
    <t>Ryan Derral</t>
  </si>
  <si>
    <t>Thomson, Scott</t>
  </si>
  <si>
    <t>Thueson, Sadie</t>
  </si>
  <si>
    <t>Sadie</t>
  </si>
  <si>
    <t>Tolman, Caden</t>
  </si>
  <si>
    <t>Tracy, Susanna</t>
  </si>
  <si>
    <t>Susanna</t>
  </si>
  <si>
    <t>VanderHoeven, Joshua</t>
  </si>
  <si>
    <t>Joshua</t>
  </si>
  <si>
    <t>Ivan</t>
  </si>
  <si>
    <t>Voelkel, John</t>
  </si>
  <si>
    <t>John</t>
  </si>
  <si>
    <t>Watts, Sam</t>
  </si>
  <si>
    <t>Sam</t>
  </si>
  <si>
    <t>Wilhelmsen, Alyssa</t>
  </si>
  <si>
    <t>Alyssa</t>
  </si>
  <si>
    <t>Wilkinson, Jacob</t>
  </si>
  <si>
    <t xml:space="preserve">Name </t>
  </si>
  <si>
    <t>I Number</t>
  </si>
  <si>
    <t>Old Section</t>
  </si>
  <si>
    <t>New Section</t>
  </si>
  <si>
    <t>Move From</t>
  </si>
  <si>
    <t>Move To</t>
  </si>
  <si>
    <t>No Change</t>
  </si>
  <si>
    <t>n/a</t>
  </si>
  <si>
    <t>Course</t>
  </si>
  <si>
    <t>Combo</t>
  </si>
  <si>
    <t>BUS 300</t>
  </si>
  <si>
    <t>BUS 302</t>
  </si>
  <si>
    <t>MKT 301</t>
  </si>
  <si>
    <t>First Name</t>
  </si>
  <si>
    <t>Last Name</t>
  </si>
  <si>
    <t>Cell Phone</t>
  </si>
  <si>
    <t>Consumer Packaged</t>
  </si>
  <si>
    <t>Cottage Foods</t>
  </si>
  <si>
    <t>Allergies</t>
  </si>
  <si>
    <t>Abo</t>
  </si>
  <si>
    <t>Abo20002@byui.edu</t>
  </si>
  <si>
    <t>4792572228</t>
  </si>
  <si>
    <t>Very Interested</t>
  </si>
  <si>
    <t>Not Interested</t>
  </si>
  <si>
    <t>N/A</t>
  </si>
  <si>
    <t>Adair</t>
  </si>
  <si>
    <t>4358414537</t>
  </si>
  <si>
    <t/>
  </si>
  <si>
    <t xml:space="preserve">Isaac </t>
  </si>
  <si>
    <t>Aguilera</t>
  </si>
  <si>
    <t>Agu19003@byui.edu</t>
  </si>
  <si>
    <t>2083130282</t>
  </si>
  <si>
    <t>Ah Mu</t>
  </si>
  <si>
    <t>8166741113</t>
  </si>
  <si>
    <t>Alba</t>
  </si>
  <si>
    <t>Alb19003@byui.edu</t>
  </si>
  <si>
    <t>9712374974</t>
  </si>
  <si>
    <t>Allen</t>
  </si>
  <si>
    <t>All17028@byui.edu</t>
  </si>
  <si>
    <t>54192449231</t>
  </si>
  <si>
    <t>Alvarez</t>
  </si>
  <si>
    <t>yameletisy@gmail.com</t>
  </si>
  <si>
    <t>7032203348</t>
  </si>
  <si>
    <t>Andrade</t>
  </si>
  <si>
    <t>5034214978</t>
  </si>
  <si>
    <t>none</t>
  </si>
  <si>
    <t>Joel</t>
  </si>
  <si>
    <t>Arias</t>
  </si>
  <si>
    <t>Shoelarias@byui.edu</t>
  </si>
  <si>
    <t>3854826141</t>
  </si>
  <si>
    <t xml:space="preserve">Peanuts, almonds, any nuts. </t>
  </si>
  <si>
    <t>Bacon</t>
  </si>
  <si>
    <t>2082203602</t>
  </si>
  <si>
    <t>Barnes</t>
  </si>
  <si>
    <t>2087100021</t>
  </si>
  <si>
    <t>Bartell</t>
  </si>
  <si>
    <t xml:space="preserve">jbartell41@gmail.com. </t>
  </si>
  <si>
    <t>2088811560</t>
  </si>
  <si>
    <t>Beech</t>
  </si>
  <si>
    <t>Bee19006@byui.edu</t>
  </si>
  <si>
    <t>9522001535</t>
  </si>
  <si>
    <t xml:space="preserve">Karla </t>
  </si>
  <si>
    <t>Benitez</t>
  </si>
  <si>
    <t>benitezk@byui.edu</t>
  </si>
  <si>
    <t>4403185180</t>
  </si>
  <si>
    <t>BYU-Idaho</t>
  </si>
  <si>
    <t>Bingham</t>
  </si>
  <si>
    <t>9194806505</t>
  </si>
  <si>
    <t>Either</t>
  </si>
  <si>
    <t>Not allergic just Vegetarian :)</t>
  </si>
  <si>
    <t>Bird</t>
  </si>
  <si>
    <t>2089704008</t>
  </si>
  <si>
    <t xml:space="preserve">Bogren </t>
  </si>
  <si>
    <t>Ste18043@byui.edu</t>
  </si>
  <si>
    <t>2083137051</t>
  </si>
  <si>
    <t>Bringhurst</t>
  </si>
  <si>
    <t>3852079871</t>
  </si>
  <si>
    <t>Buchanan</t>
  </si>
  <si>
    <t>2085658796</t>
  </si>
  <si>
    <t xml:space="preserve">Burningham </t>
  </si>
  <si>
    <t>Bur18016@byui.edu</t>
  </si>
  <si>
    <t>2083989223</t>
  </si>
  <si>
    <t>Bushman</t>
  </si>
  <si>
    <t>4326310674</t>
  </si>
  <si>
    <t>Button</t>
  </si>
  <si>
    <t>9045376902</t>
  </si>
  <si>
    <t>Call</t>
  </si>
  <si>
    <t>Calebcall29@byui.edu</t>
  </si>
  <si>
    <t>2083518547</t>
  </si>
  <si>
    <t>Carroll</t>
  </si>
  <si>
    <t>9165120852</t>
  </si>
  <si>
    <t>Chadwick</t>
  </si>
  <si>
    <t>cha19062@byui.edu</t>
  </si>
  <si>
    <t>3072482919</t>
  </si>
  <si>
    <t>Chicas</t>
  </si>
  <si>
    <t>5713164708</t>
  </si>
  <si>
    <t>Chua</t>
  </si>
  <si>
    <t>509-770-5099</t>
  </si>
  <si>
    <t>Clark</t>
  </si>
  <si>
    <t>2084037274</t>
  </si>
  <si>
    <t>Condie</t>
  </si>
  <si>
    <t>8018654823</t>
  </si>
  <si>
    <t>Cornell</t>
  </si>
  <si>
    <t>2086043860</t>
  </si>
  <si>
    <t>Crane</t>
  </si>
  <si>
    <t>2085014391</t>
  </si>
  <si>
    <t>Mckenna</t>
  </si>
  <si>
    <t>Creager</t>
  </si>
  <si>
    <t>2086719023</t>
  </si>
  <si>
    <t>Dalgo</t>
  </si>
  <si>
    <t>Dal19008@byui.edu</t>
  </si>
  <si>
    <t>2085167311</t>
  </si>
  <si>
    <t>None</t>
  </si>
  <si>
    <t>Dooley</t>
  </si>
  <si>
    <t>Doo21001@byui.edu</t>
  </si>
  <si>
    <t>9198056071</t>
  </si>
  <si>
    <t xml:space="preserve">Can’t eat fish. </t>
  </si>
  <si>
    <t>Douglas</t>
  </si>
  <si>
    <t>9167056681</t>
  </si>
  <si>
    <t>Drescher</t>
  </si>
  <si>
    <t>6237766312</t>
  </si>
  <si>
    <t>Eberhard</t>
  </si>
  <si>
    <t>4806175426</t>
  </si>
  <si>
    <t>NA</t>
  </si>
  <si>
    <t>Ellis</t>
  </si>
  <si>
    <t>8286965322</t>
  </si>
  <si>
    <t>Evans</t>
  </si>
  <si>
    <t>9493103322</t>
  </si>
  <si>
    <t xml:space="preserve">Nate </t>
  </si>
  <si>
    <t>Fairwell</t>
  </si>
  <si>
    <t>natefairwell@byui.edu</t>
  </si>
  <si>
    <t>8323920919</t>
  </si>
  <si>
    <t>Ferrera</t>
  </si>
  <si>
    <t>3035024815</t>
  </si>
  <si>
    <t xml:space="preserve">Erica </t>
  </si>
  <si>
    <t>Fiddler</t>
  </si>
  <si>
    <t>3174008405</t>
  </si>
  <si>
    <t>Fitzgerald</t>
  </si>
  <si>
    <t>4804279266</t>
  </si>
  <si>
    <t>Foster</t>
  </si>
  <si>
    <t>4802977372</t>
  </si>
  <si>
    <t>Frye</t>
  </si>
  <si>
    <t>silas607@gmail.com</t>
  </si>
  <si>
    <t>6787798342</t>
  </si>
  <si>
    <t>Gordon</t>
  </si>
  <si>
    <t>3104896817</t>
  </si>
  <si>
    <t>Gregory</t>
  </si>
  <si>
    <t>2088511391</t>
  </si>
  <si>
    <t>Hansen</t>
  </si>
  <si>
    <t>2533503911</t>
  </si>
  <si>
    <t>2083139894</t>
  </si>
  <si>
    <t xml:space="preserve">Zachary </t>
  </si>
  <si>
    <t>Harris</t>
  </si>
  <si>
    <t>zachh@byui.edu</t>
  </si>
  <si>
    <t>4803002445</t>
  </si>
  <si>
    <t>Hawkins</t>
  </si>
  <si>
    <t>989-948-9783</t>
  </si>
  <si>
    <t>I am allergic to tree nuts. This includes almonds, walnuts, pecans, macadamia nuts, hazel nuts.</t>
  </si>
  <si>
    <t>Hayes</t>
  </si>
  <si>
    <t>8326160010</t>
  </si>
  <si>
    <t>Henderson</t>
  </si>
  <si>
    <t>eragonjuls23@gmail.com</t>
  </si>
  <si>
    <t>2086969709</t>
  </si>
  <si>
    <t>horning</t>
  </si>
  <si>
    <t>4807087007</t>
  </si>
  <si>
    <t>Howes</t>
  </si>
  <si>
    <t>jhowes14@byui.edu</t>
  </si>
  <si>
    <t>7043607242</t>
  </si>
  <si>
    <t>Hutchings</t>
  </si>
  <si>
    <t>7756244685</t>
  </si>
  <si>
    <t>Coby</t>
  </si>
  <si>
    <t>Jacobson</t>
  </si>
  <si>
    <t>9712739902</t>
  </si>
  <si>
    <t xml:space="preserve">Nathanael </t>
  </si>
  <si>
    <t>Jeanselme</t>
  </si>
  <si>
    <t>7158285968</t>
  </si>
  <si>
    <t>Jordan</t>
  </si>
  <si>
    <t>3039066429</t>
  </si>
  <si>
    <t>Kentner</t>
  </si>
  <si>
    <t>9139917424</t>
  </si>
  <si>
    <t>Koepp</t>
  </si>
  <si>
    <t>5126358928</t>
  </si>
  <si>
    <t>Kurns</t>
  </si>
  <si>
    <t>5038681435</t>
  </si>
  <si>
    <t xml:space="preserve">pistachios </t>
  </si>
  <si>
    <t>Ledet</t>
  </si>
  <si>
    <t>olivialedet@byui.edu</t>
  </si>
  <si>
    <t>3866243058</t>
  </si>
  <si>
    <t>Lichtenberg</t>
  </si>
  <si>
    <t>2484861873</t>
  </si>
  <si>
    <t>Lopez</t>
  </si>
  <si>
    <t>Lop20018@byui.edu</t>
  </si>
  <si>
    <t>2087579003</t>
  </si>
  <si>
    <t>Marler</t>
  </si>
  <si>
    <t>Mar18059@byui.edu</t>
  </si>
  <si>
    <t>2063075483</t>
  </si>
  <si>
    <t>Marsden</t>
  </si>
  <si>
    <t>2088475856</t>
  </si>
  <si>
    <t>Mccombs</t>
  </si>
  <si>
    <t>5093180943</t>
  </si>
  <si>
    <t>McDonald</t>
  </si>
  <si>
    <t>7255024174</t>
  </si>
  <si>
    <t xml:space="preserve">Brianne </t>
  </si>
  <si>
    <t>McDougal</t>
  </si>
  <si>
    <t>2082066504</t>
  </si>
  <si>
    <t>Kosta</t>
  </si>
  <si>
    <t>Mersini</t>
  </si>
  <si>
    <t>mersinikosta@gmail.com</t>
  </si>
  <si>
    <t>2082273898</t>
  </si>
  <si>
    <t>Miller</t>
  </si>
  <si>
    <t>2086604344</t>
  </si>
  <si>
    <t>Mitchell</t>
  </si>
  <si>
    <t>Mit16005@byui.edu</t>
  </si>
  <si>
    <t>2087168550</t>
  </si>
  <si>
    <t xml:space="preserve">Staci </t>
  </si>
  <si>
    <t xml:space="preserve">Moore </t>
  </si>
  <si>
    <t>9163350872</t>
  </si>
  <si>
    <t>Moss</t>
  </si>
  <si>
    <t>4253939886</t>
  </si>
  <si>
    <t>walnuts/pecans</t>
  </si>
  <si>
    <t xml:space="preserve">Hayley </t>
  </si>
  <si>
    <t xml:space="preserve">Naef </t>
  </si>
  <si>
    <t>2086900904</t>
  </si>
  <si>
    <t>Nissinen</t>
  </si>
  <si>
    <t xml:space="preserve">Josephn@byui.edu </t>
  </si>
  <si>
    <t>5038874104</t>
  </si>
  <si>
    <t xml:space="preserve">O'Dair </t>
  </si>
  <si>
    <t xml:space="preserve">Oda19001@byui.edu </t>
  </si>
  <si>
    <t>9283580091</t>
  </si>
  <si>
    <t>Payne</t>
  </si>
  <si>
    <t>Pay17001@byui.edu</t>
  </si>
  <si>
    <t>7023717627</t>
  </si>
  <si>
    <t>Roast beef</t>
  </si>
  <si>
    <t>Perkins</t>
  </si>
  <si>
    <t>2085219379</t>
  </si>
  <si>
    <t>Powell</t>
  </si>
  <si>
    <t xml:space="preserve">pow21006@byui.edu </t>
  </si>
  <si>
    <t>8436933275</t>
  </si>
  <si>
    <t xml:space="preserve">I have a sensitivity to peanut butter. </t>
  </si>
  <si>
    <t xml:space="preserve">Aina </t>
  </si>
  <si>
    <t>Randrianarivelo</t>
  </si>
  <si>
    <t>8014944410</t>
  </si>
  <si>
    <t>Nick</t>
  </si>
  <si>
    <t>Reis</t>
  </si>
  <si>
    <t>5097243871</t>
  </si>
  <si>
    <t>Ana Caroline</t>
  </si>
  <si>
    <t>Romagna</t>
  </si>
  <si>
    <t>2089481437</t>
  </si>
  <si>
    <t>I'm a vegetarian</t>
  </si>
  <si>
    <t xml:space="preserve">Simon </t>
  </si>
  <si>
    <t>Tjsimon14@byui.edu</t>
  </si>
  <si>
    <t>8016885048</t>
  </si>
  <si>
    <t>Simpson</t>
  </si>
  <si>
    <t>sim19010@byui.edu</t>
  </si>
  <si>
    <t>5095546932</t>
  </si>
  <si>
    <t>Smith</t>
  </si>
  <si>
    <t>5304404782</t>
  </si>
  <si>
    <t>Stevens</t>
  </si>
  <si>
    <t>Ste20009@byui.edu</t>
  </si>
  <si>
    <t>7028398490</t>
  </si>
  <si>
    <t>Annalou</t>
  </si>
  <si>
    <t>Tams</t>
  </si>
  <si>
    <t>Tam18006@byui.edu</t>
  </si>
  <si>
    <t>8016688653</t>
  </si>
  <si>
    <t>Thueson</t>
  </si>
  <si>
    <t>2087490205</t>
  </si>
  <si>
    <t>Tolman</t>
  </si>
  <si>
    <t>cadentol@byui.edu</t>
  </si>
  <si>
    <t>2085770487</t>
  </si>
  <si>
    <t>Tracy</t>
  </si>
  <si>
    <t>18167380286</t>
  </si>
  <si>
    <t>Josh</t>
  </si>
  <si>
    <t>VanderHoeven</t>
  </si>
  <si>
    <t>Van19031@byui.edu</t>
  </si>
  <si>
    <t>2538026099</t>
  </si>
  <si>
    <t>Voelkel</t>
  </si>
  <si>
    <t>8017098772</t>
  </si>
  <si>
    <t>nope</t>
  </si>
  <si>
    <t>Watts</t>
  </si>
  <si>
    <t>Wat19008@byui.edu</t>
  </si>
  <si>
    <t>5759730536</t>
  </si>
  <si>
    <t>Wiblin</t>
  </si>
  <si>
    <t>Benj1105@byui.edu</t>
  </si>
  <si>
    <t>8014729547</t>
  </si>
  <si>
    <t>Wilhelmsen</t>
  </si>
  <si>
    <t>Wil18011@byui.edu</t>
  </si>
  <si>
    <t>3853192576</t>
  </si>
  <si>
    <t>Wilkinson</t>
  </si>
  <si>
    <t>2148438462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</si>
</sst>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FFFFFF"/>
      <name val="Tahoma"/>
      <family val="2"/>
    </font>
    <font>
      <sz val="7"/>
      <color rgb="FF000000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F5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rgb="FF7F7F7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indexed="22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19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0" fillId="34" borderId="0" xfId="0" applyFont="1" applyFill="1" applyAlignment="1">
      <alignment horizontal="center"/>
    </xf>
    <xf numFmtId="0" fontId="13" fillId="35" borderId="0" xfId="0" applyFont="1" applyFill="1" applyAlignment="1">
      <alignment horizontal="left" vertical="center" wrapText="1"/>
    </xf>
    <xf numFmtId="0" fontId="13" fillId="35" borderId="0" xfId="0" applyFont="1" applyFill="1" applyAlignment="1">
      <alignment horizontal="left" vertical="center"/>
    </xf>
    <xf numFmtId="0" fontId="0" fillId="0" borderId="10" xfId="0" applyBorder="1"/>
    <xf numFmtId="0" fontId="16" fillId="0" borderId="0" xfId="0" applyFont="1"/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0" fontId="0" fillId="0" borderId="10" xfId="0" applyBorder="1" applyAlignment="1">
      <alignment horizontal="center"/>
    </xf>
    <xf numFmtId="0" fontId="21" fillId="36" borderId="11" xfId="0" applyFont="1" applyFill="1" applyBorder="1" applyAlignment="1">
      <alignment horizontal="center" vertical="center" wrapText="1"/>
    </xf>
    <xf numFmtId="0" fontId="21" fillId="36" borderId="11" xfId="0" applyFont="1" applyFill="1" applyBorder="1" applyAlignment="1">
      <alignment horizontal="left" vertical="center" wrapText="1"/>
    </xf>
    <xf numFmtId="0" fontId="21" fillId="36" borderId="12" xfId="0" applyFont="1" applyFill="1" applyBorder="1" applyAlignment="1">
      <alignment horizontal="center" vertical="center" wrapText="1"/>
    </xf>
    <xf numFmtId="0" fontId="13" fillId="37" borderId="0" xfId="0" applyFont="1" applyFill="1" applyAlignment="1">
      <alignment horizontal="left" vertical="center" wrapText="1"/>
    </xf>
    <xf numFmtId="9" fontId="20" fillId="38" borderId="0" xfId="43" applyFont="1" applyFill="1" applyAlignment="1">
      <alignment horizontal="center"/>
    </xf>
    <xf numFmtId="0" fontId="20" fillId="38" borderId="0" xfId="0" applyFont="1" applyFill="1"/>
    <xf numFmtId="0" fontId="20" fillId="38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39" borderId="13" xfId="0" applyFont="1" applyFill="1" applyBorder="1" applyAlignment="1">
      <alignment vertical="center" wrapText="1" readingOrder="1"/>
    </xf>
    <xf numFmtId="0" fontId="13" fillId="38" borderId="0" xfId="0" applyFont="1" applyFill="1" applyAlignment="1">
      <alignment horizontal="left" vertical="center" wrapText="1"/>
    </xf>
    <xf numFmtId="0" fontId="25" fillId="40" borderId="13" xfId="0" applyFont="1" applyFill="1" applyBorder="1" applyAlignment="1">
      <alignment vertical="center" wrapText="1" readingOrder="1"/>
    </xf>
    <xf numFmtId="0" fontId="25" fillId="41" borderId="13" xfId="0" applyFont="1" applyFill="1" applyBorder="1" applyAlignment="1">
      <alignment vertical="center" wrapText="1" readingOrder="1"/>
    </xf>
    <xf numFmtId="0" fontId="13" fillId="43" borderId="0" xfId="0" applyFont="1" applyFill="1" applyAlignment="1">
      <alignment horizontal="left" vertical="center" wrapText="1"/>
    </xf>
    <xf numFmtId="0" fontId="13" fillId="43" borderId="0" xfId="0" applyFont="1" applyFill="1" applyAlignment="1">
      <alignment horizontal="center" vertical="center" wrapText="1"/>
    </xf>
    <xf numFmtId="0" fontId="0" fillId="42" borderId="0" xfId="0" applyFill="1"/>
    <xf numFmtId="49" fontId="0" fillId="0" borderId="0" xfId="0" applyNumberFormat="1" applyAlignment="1">
      <alignment wrapText="1"/>
    </xf>
    <xf numFmtId="0" fontId="0" fillId="44" borderId="0" xfId="0" applyFill="1" applyAlignment="1">
      <alignment horizontal="center"/>
    </xf>
    <xf numFmtId="0" fontId="0" fillId="44" borderId="0" xfId="0" applyFill="1"/>
    <xf numFmtId="9" fontId="0" fillId="44" borderId="0" xfId="43" applyFont="1" applyFill="1" applyAlignment="1">
      <alignment horizontal="center"/>
    </xf>
    <xf numFmtId="0" fontId="0" fillId="45" borderId="0" xfId="0" applyFill="1" applyAlignment="1">
      <alignment horizontal="center"/>
    </xf>
    <xf numFmtId="0" fontId="0" fillId="45" borderId="0" xfId="0" applyFill="1"/>
    <xf numFmtId="9" fontId="0" fillId="45" borderId="0" xfId="43" applyFont="1" applyFill="1" applyAlignment="1">
      <alignment horizontal="center"/>
    </xf>
    <xf numFmtId="0" fontId="0" fillId="46" borderId="0" xfId="0" applyFill="1" applyAlignment="1">
      <alignment horizontal="center"/>
    </xf>
    <xf numFmtId="0" fontId="0" fillId="46" borderId="0" xfId="0" applyFill="1"/>
    <xf numFmtId="9" fontId="0" fillId="46" borderId="0" xfId="43" applyFont="1" applyFill="1" applyAlignment="1">
      <alignment horizontal="center"/>
    </xf>
    <xf numFmtId="0" fontId="0" fillId="47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bgColor rgb="FF92D18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pe, Scott" refreshedDate="44817.571019560186" createdVersion="6" refreshedVersion="8" minRefreshableVersion="3" recordCount="148" xr:uid="{7446C429-4B33-4D3B-B2EE-DE44765E4998}">
  <cacheSource type="worksheet">
    <worksheetSource ref="B1:M1048576" sheet="Data"/>
  </cacheSource>
  <cacheFields count="12">
    <cacheField name="Student ID" numFmtId="0">
      <sharedItems containsString="0" containsBlank="1" containsNumber="1" containsInteger="1" minValue="20110426" maxValue="997827111"/>
    </cacheField>
    <cacheField name="Student" numFmtId="0">
      <sharedItems containsBlank="1"/>
    </cacheField>
    <cacheField name="Status" numFmtId="0">
      <sharedItems containsBlank="1"/>
    </cacheField>
    <cacheField name="E-mail" numFmtId="0">
      <sharedItems containsBlank="1"/>
    </cacheField>
    <cacheField name="Cross-listed Course" numFmtId="0">
      <sharedItems containsNonDate="0" containsString="0" containsBlank="1"/>
    </cacheField>
    <cacheField name="Major" numFmtId="0">
      <sharedItems containsBlank="1"/>
    </cacheField>
    <cacheField name="Class" numFmtId="0">
      <sharedItems containsBlank="1"/>
    </cacheField>
    <cacheField name="Gender" numFmtId="0">
      <sharedItems containsBlank="1"/>
    </cacheField>
    <cacheField name="Female?" numFmtId="0">
      <sharedItems containsBlank="1"/>
    </cacheField>
    <cacheField name="Finance?" numFmtId="0">
      <sharedItems containsBlank="1"/>
    </cacheField>
    <cacheField name="Non-Business" numFmtId="0">
      <sharedItems containsBlank="1"/>
    </cacheField>
    <cacheField name="Assigned Section" numFmtId="0">
      <sharedItems containsString="0" containsBlank="1" containsNumber="1" containsInteger="1" minValue="1" maxValue="9" count="10">
        <n v="6"/>
        <n v="7"/>
        <n v="1"/>
        <n v="4"/>
        <n v="3"/>
        <n v="2"/>
        <n v="8"/>
        <n v="5"/>
        <m/>
        <n v="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n v="564949057"/>
    <s v="Abo, Takaji"/>
    <s v="Registered(06/13/2022)"/>
    <s v="abo20002@byui.edu"/>
    <m/>
    <s v="Bus Mgmt Marketing"/>
    <s v="SO"/>
    <s v="Male"/>
    <s v="No"/>
    <s v="No"/>
    <s v="No"/>
    <x v="0"/>
  </r>
  <r>
    <n v="69325906"/>
    <s v="Adair, Zackary_Orin"/>
    <s v="Registered(06/13/2022)"/>
    <s v="ada19011@byui.edu"/>
    <m/>
    <s v="Bus Mgmt Marketing"/>
    <s v="SO"/>
    <s v="Male"/>
    <s v="No"/>
    <s v="No"/>
    <s v="No"/>
    <x v="1"/>
  </r>
  <r>
    <n v="720955155"/>
    <s v="Aguilar, Diego_Javier_Reyes"/>
    <s v="Registered(06/08/2022)"/>
    <s v="agu19001@byui.edu"/>
    <m/>
    <s v="Business Management"/>
    <s v="JR"/>
    <s v="Male"/>
    <s v="No"/>
    <s v="No"/>
    <s v="No"/>
    <x v="2"/>
  </r>
  <r>
    <n v="561126507"/>
    <s v="Aguilera Cuasapaz, Isaac_Roberto"/>
    <s v="Registered(08/15/2022)"/>
    <s v="agu19003@byui.edu"/>
    <m/>
    <s v="Business Management Ops"/>
    <s v="JR"/>
    <s v="Male"/>
    <s v="No"/>
    <s v="No"/>
    <s v="No"/>
    <x v="1"/>
  </r>
  <r>
    <n v="208536510"/>
    <s v="Allen, Tanner_J"/>
    <s v="Registered(06/03/2022)"/>
    <s v="all17028@byui.edu"/>
    <m/>
    <s v="Interdisciplinary"/>
    <s v="SR"/>
    <s v="Male"/>
    <s v="No"/>
    <s v="No"/>
    <s v="Yes"/>
    <x v="2"/>
  </r>
  <r>
    <n v="997827111"/>
    <s v="Alba, Eleonor"/>
    <s v="Registered(06/10/2022)"/>
    <s v="alb19003@byui.edu"/>
    <m/>
    <s v="Bus Mgmt Marketing"/>
    <s v="SO"/>
    <s v="Female"/>
    <s v="Yes"/>
    <s v="No"/>
    <s v="No"/>
    <x v="3"/>
  </r>
  <r>
    <n v="742252290"/>
    <s v="Cowley, Logan_Curtis"/>
    <s v="Registered(06/07/2022)"/>
    <s v="cow19003@byui.edu"/>
    <m/>
    <s v="Construction Management"/>
    <s v="SR"/>
    <s v="Male"/>
    <s v="No"/>
    <s v="No"/>
    <s v="Yes"/>
    <x v="2"/>
  </r>
  <r>
    <n v="961761496"/>
    <s v="McDougal, Brianne_Kate"/>
    <s v="Registered(06/07/2022)"/>
    <s v="mcd18005@byui.edu"/>
    <m/>
    <s v="FCS Apparel Entrepreneur"/>
    <s v="JR"/>
    <s v="Female"/>
    <s v="Yes"/>
    <s v="No"/>
    <s v="Yes"/>
    <x v="2"/>
  </r>
  <r>
    <n v="613848550"/>
    <s v="Andrade, Antonio"/>
    <s v="Registered(06/10/2022)"/>
    <s v="and17035@byui.edu"/>
    <m/>
    <s v="Business Management"/>
    <s v="SO"/>
    <s v="Male"/>
    <s v="No"/>
    <s v="No"/>
    <s v="No"/>
    <x v="4"/>
  </r>
  <r>
    <n v="311259102"/>
    <s v="Arias Serrano, Joel_David"/>
    <s v="Registered(06/29/2022)"/>
    <s v="ari19004@byui.edu"/>
    <m/>
    <s v="Business Management"/>
    <s v="JR"/>
    <s v="Male"/>
    <s v="No"/>
    <s v="No"/>
    <s v="No"/>
    <x v="5"/>
  </r>
  <r>
    <n v="614319900"/>
    <s v="Atwood, Savannah"/>
    <s v="Registered(06/06/2022)"/>
    <s v="atw20001@byui.edu"/>
    <m/>
    <s v="Bus Mgmt Marketing"/>
    <s v="SR"/>
    <s v="Female"/>
    <s v="Yes"/>
    <s v="No"/>
    <s v="No"/>
    <x v="5"/>
  </r>
  <r>
    <n v="661004165"/>
    <s v="Bacon, Tanner_Benjamin"/>
    <s v="Registered(06/13/2022)"/>
    <s v="bac18005@byui.edu"/>
    <m/>
    <s v="Bus Mgmt Marketing"/>
    <s v="SO"/>
    <s v="Male"/>
    <s v="No"/>
    <s v="No"/>
    <s v="No"/>
    <x v="6"/>
  </r>
  <r>
    <n v="594879613"/>
    <s v="Olsen, Tyler_Michael"/>
    <s v="Registered(06/07/2022)"/>
    <s v="ols17024@byui.edu"/>
    <m/>
    <s v="Psychology"/>
    <s v="SR"/>
    <s v="Male"/>
    <s v="No"/>
    <s v="No"/>
    <s v="Yes"/>
    <x v="2"/>
  </r>
  <r>
    <n v="412171130"/>
    <s v="Bartell, Joseph_Robert"/>
    <s v="Registered(06/12/2022)"/>
    <s v="bar19107@byui.edu"/>
    <m/>
    <s v="Business Management"/>
    <s v="JR"/>
    <s v="Male"/>
    <s v="No"/>
    <s v="No"/>
    <s v="No"/>
    <x v="2"/>
  </r>
  <r>
    <n v="602822088"/>
    <s v="Alvarez, Yamelet_Isabel"/>
    <s v="Registered(06/06/2022)"/>
    <s v="alv19007@byui.edu"/>
    <m/>
    <s v="FCS Apparel Entrepreneur"/>
    <s v="SR"/>
    <s v="Female"/>
    <s v="Yes"/>
    <s v="No"/>
    <s v="Yes"/>
    <x v="5"/>
  </r>
  <r>
    <n v="115050712"/>
    <s v="Beech, Alex_Scott"/>
    <s v="Registered(06/09/2022)"/>
    <s v="bee19006@byui.edu"/>
    <m/>
    <s v="International Studies"/>
    <s v="SR"/>
    <s v="Male"/>
    <s v="No"/>
    <s v="No"/>
    <s v="Yes"/>
    <x v="5"/>
  </r>
  <r>
    <n v="170906392"/>
    <s v="Bingham, Daisy_Kathleen"/>
    <s v="Registered(06/08/2022)"/>
    <s v="bin18002@byui.edu"/>
    <m/>
    <s v="Bus Mgmt Marketing"/>
    <s v="JR"/>
    <s v="Female"/>
    <s v="Yes"/>
    <s v="No"/>
    <s v="No"/>
    <x v="6"/>
  </r>
  <r>
    <n v="59066502"/>
    <s v="Bird, Trevin_Brett"/>
    <s v="Registered(06/03/2022)"/>
    <s v="bir16009@byui.edu"/>
    <m/>
    <s v="Business Management"/>
    <s v="SR"/>
    <s v="Male"/>
    <s v="No"/>
    <s v="No"/>
    <s v="No"/>
    <x v="5"/>
  </r>
  <r>
    <n v="402424352"/>
    <s v="Boyle, Traeten_Addison"/>
    <s v="Registered(06/07/2022)"/>
    <s v="boy18016@byui.edu"/>
    <m/>
    <s v="Bus Mgmt Marketing"/>
    <s v="SR"/>
    <s v="Male"/>
    <s v="No"/>
    <s v="No"/>
    <s v="No"/>
    <x v="3"/>
  </r>
  <r>
    <n v="665226302"/>
    <s v="Bringhurst, Brooklynn"/>
    <s v="Registered(06/08/2022)"/>
    <s v="bri20012@byui.edu"/>
    <m/>
    <s v="Business Management"/>
    <s v="JR"/>
    <s v="Female"/>
    <s v="Yes"/>
    <s v="No"/>
    <s v="No"/>
    <x v="7"/>
  </r>
  <r>
    <n v="802728461"/>
    <s v="Buchanan, Benjamin_Robert"/>
    <s v="Registered(06/10/2022)"/>
    <s v="buc18001@byui.edu"/>
    <m/>
    <s v="Business Management"/>
    <s v="JR"/>
    <s v="Male"/>
    <s v="No"/>
    <s v="No"/>
    <s v="No"/>
    <x v="6"/>
  </r>
  <r>
    <n v="784393027"/>
    <s v="Clark, Jadelyn_Meieli"/>
    <s v="Registered(06/07/2022)"/>
    <s v="cla19015@byui.edu"/>
    <m/>
    <s v="FCS Apparel Entrepreneur"/>
    <s v="SR"/>
    <s v="Female"/>
    <s v="Yes"/>
    <s v="No"/>
    <s v="Yes"/>
    <x v="5"/>
  </r>
  <r>
    <n v="740951288"/>
    <s v="Button, Madeleine_Claire"/>
    <s v="Registered(06/09/2022)"/>
    <s v="but20017@byui.edu"/>
    <m/>
    <s v="Bus Mgmt Marketing"/>
    <s v="JR"/>
    <s v="Female"/>
    <s v="Yes"/>
    <s v="No"/>
    <s v="No"/>
    <x v="3"/>
  </r>
  <r>
    <n v="297582923"/>
    <s v="Dettrey, Bailee_renee"/>
    <s v="Registered(06/05/2022)"/>
    <s v="det20003@byui.edu"/>
    <m/>
    <s v="Psychology"/>
    <s v="SR"/>
    <s v="Female"/>
    <s v="Yes"/>
    <s v="No"/>
    <s v="Yes"/>
    <x v="5"/>
  </r>
  <r>
    <n v="547740275"/>
    <s v="Call, Caleb_Lewis"/>
    <s v="Registered(07/24/2022)"/>
    <s v="cal19022@byui.edu"/>
    <m/>
    <s v="Bus Mgmt Marketing"/>
    <s v="JR"/>
    <s v="Male"/>
    <s v="No"/>
    <s v="No"/>
    <s v="No"/>
    <x v="4"/>
  </r>
  <r>
    <n v="72244053"/>
    <s v="Carroll, Scott_Mitchell"/>
    <s v="Registered(06/13/2022)"/>
    <s v="car18017@byui.edu"/>
    <m/>
    <s v="Bus Mgmt Marketing"/>
    <s v="SO"/>
    <s v="Male"/>
    <s v="No"/>
    <s v="No"/>
    <s v="No"/>
    <x v="7"/>
  </r>
  <r>
    <n v="830663183"/>
    <s v="Chicas, German"/>
    <s v="Registered(07/06/2022)"/>
    <s v="chi19025@byui.edu"/>
    <m/>
    <s v="Business Finance"/>
    <s v="JR"/>
    <s v="Male"/>
    <s v="No"/>
    <s v="Yes"/>
    <s v="No"/>
    <x v="6"/>
  </r>
  <r>
    <n v="386356182"/>
    <s v="Jeanselme, Nathanael_Charles"/>
    <s v="Registered(06/09/2022)"/>
    <s v="jea18005@byui.edu"/>
    <m/>
    <s v="Marriage and Fam Studies"/>
    <s v="JR"/>
    <s v="Male"/>
    <s v="No"/>
    <s v="No"/>
    <s v="Yes"/>
    <x v="5"/>
  </r>
  <r>
    <n v="289682099"/>
    <s v="Ferrera, Alan_Ross_Paul"/>
    <s v="Registered(06/10/2022)"/>
    <s v="fer19039@byui.edu"/>
    <m/>
    <s v="Construction Management"/>
    <s v="JR"/>
    <s v="Male"/>
    <s v="No"/>
    <s v="No"/>
    <s v="Yes"/>
    <x v="4"/>
  </r>
  <r>
    <n v="196576543"/>
    <s v="O'Dair, Daniel"/>
    <s v="Registered(06/08/2022)"/>
    <s v="oda19001@byui.edu"/>
    <m/>
    <s v="Communication"/>
    <s v="JR"/>
    <s v="Male"/>
    <s v="No"/>
    <s v="No"/>
    <s v="Yes"/>
    <x v="4"/>
  </r>
  <r>
    <n v="922136210"/>
    <s v="Condie, Tamera"/>
    <s v="Registered(06/08/2022)"/>
    <s v="con19004@byui.edu"/>
    <m/>
    <s v="Business Management"/>
    <s v="JR"/>
    <s v="Female"/>
    <s v="Yes"/>
    <s v="No"/>
    <s v="No"/>
    <x v="0"/>
  </r>
  <r>
    <n v="727933222"/>
    <s v="Cornell, Cayden_James"/>
    <s v="Registered(06/10/2022)"/>
    <s v="cor21009@byui.edu"/>
    <m/>
    <s v="Bus Mgmt Marketing"/>
    <s v="JR"/>
    <s v="Male"/>
    <s v="No"/>
    <s v="No"/>
    <s v="No"/>
    <x v="6"/>
  </r>
  <r>
    <n v="915477150"/>
    <s v="VanderHoeven, Joshua_Anthony"/>
    <s v="Registered(06/08/2022)"/>
    <s v="van19031@byui.edu"/>
    <m/>
    <s v="Art"/>
    <s v="JR"/>
    <s v="Male"/>
    <s v="No"/>
    <s v="No"/>
    <s v="Yes"/>
    <x v="4"/>
  </r>
  <r>
    <n v="908109681"/>
    <s v="Crane, Jaden_James"/>
    <s v="Registered(06/07/2022)"/>
    <s v="cra19004@byui.edu"/>
    <m/>
    <s v="Business Management"/>
    <s v="JR"/>
    <s v="Male"/>
    <s v="No"/>
    <s v="No"/>
    <s v="No"/>
    <x v="3"/>
  </r>
  <r>
    <n v="808284342"/>
    <s v="Creager, McKenna_Mae"/>
    <s v="Registered(06/08/2022)"/>
    <s v="cre15006@byui.edu"/>
    <m/>
    <s v="Business Management Ops"/>
    <s v="JR"/>
    <s v="Female"/>
    <s v="Yes"/>
    <s v="No"/>
    <s v="No"/>
    <x v="3"/>
  </r>
  <r>
    <n v="565270188"/>
    <s v="Cuevas, Chris"/>
    <s v="Registered(06/03/2022)"/>
    <s v="cue17002@byui.edu"/>
    <m/>
    <s v="Business Management"/>
    <s v="SR"/>
    <s v="Male"/>
    <s v="No"/>
    <s v="No"/>
    <s v="No"/>
    <x v="3"/>
  </r>
  <r>
    <n v="751359861"/>
    <s v="Dalgo Rodriguez, Cristopher_Anth"/>
    <s v="Registered(06/09/2022)"/>
    <s v="dal19008@byui.edu"/>
    <m/>
    <s v="Business Management Ops"/>
    <s v="JR"/>
    <s v="Male"/>
    <s v="No"/>
    <s v="No"/>
    <s v="No"/>
    <x v="3"/>
  </r>
  <r>
    <n v="317050314"/>
    <s v="Clifford, Ty_Ellis_Clifford"/>
    <s v="Registered(06/03/2022)"/>
    <s v="cli16004@byui.edu"/>
    <m/>
    <s v="Automotive Tech Mgmt"/>
    <s v="SR"/>
    <s v="Male"/>
    <s v="No"/>
    <s v="No"/>
    <s v="Yes"/>
    <x v="3"/>
  </r>
  <r>
    <n v="664203797"/>
    <s v="Dooley, Rivers"/>
    <s v="Registered(06/06/2022)"/>
    <s v="doo21001@byui.edu"/>
    <m/>
    <s v="Bus Mgmt Marketing"/>
    <s v="SR"/>
    <s v="Male"/>
    <s v="No"/>
    <s v="No"/>
    <s v="No"/>
    <x v="1"/>
  </r>
  <r>
    <n v="660539822"/>
    <s v="Douglas, Dyson_David"/>
    <s v="Registered(06/11/2022)"/>
    <s v="dou18006@byui.edu"/>
    <m/>
    <s v="Business Management"/>
    <s v="JR"/>
    <s v="Male"/>
    <s v="No"/>
    <s v="No"/>
    <s v="No"/>
    <x v="6"/>
  </r>
  <r>
    <n v="504715079"/>
    <s v="Dransfield, Sarah_Nicole"/>
    <s v="Registered(06/10/2022)"/>
    <s v="dra18012@byui.edu"/>
    <m/>
    <s v="Bus Mgmt Marketing"/>
    <s v="SR"/>
    <s v="Female"/>
    <s v="Yes"/>
    <s v="No"/>
    <s v="No"/>
    <x v="4"/>
  </r>
  <r>
    <n v="922540816"/>
    <s v="Drescher, Olivia"/>
    <s v="Registered(06/06/2022)"/>
    <s v="dre18001@byui.edu"/>
    <m/>
    <s v="Bus Mgmt Marketing"/>
    <s v="SR"/>
    <s v="Female"/>
    <s v="Yes"/>
    <s v="No"/>
    <s v="No"/>
    <x v="7"/>
  </r>
  <r>
    <n v="354680123"/>
    <s v="Durrett, Aubree_Deanne"/>
    <s v="Registered(06/08/2022)"/>
    <s v="dur18003@byui.edu"/>
    <m/>
    <s v="Business Management"/>
    <s v="JR"/>
    <s v="Female"/>
    <s v="Yes"/>
    <s v="No"/>
    <s v="No"/>
    <x v="5"/>
  </r>
  <r>
    <n v="708492065"/>
    <s v="Eberhard, Jacob"/>
    <s v="Registered(06/13/2022)"/>
    <s v="ebe19005@byui.edu"/>
    <m/>
    <s v="Business Finance"/>
    <s v="JR"/>
    <s v="Male"/>
    <s v="No"/>
    <s v="Yes"/>
    <s v="No"/>
    <x v="4"/>
  </r>
  <r>
    <n v="505335706"/>
    <s v="Ek, Jacob"/>
    <s v="Registered(06/10/2022)"/>
    <s v="ek17001@byui.edu"/>
    <m/>
    <s v="Bus Mgmt Marketing"/>
    <s v="JR"/>
    <s v="Male"/>
    <s v="No"/>
    <s v="No"/>
    <s v="No"/>
    <x v="6"/>
  </r>
  <r>
    <n v="136064311"/>
    <s v="Ellis, Jared_William"/>
    <s v="Registered(06/08/2022)"/>
    <s v="ell19009@byui.edu"/>
    <m/>
    <s v="Bus Mgmt Marketing"/>
    <s v="JR"/>
    <s v="Male"/>
    <s v="No"/>
    <s v="No"/>
    <s v="No"/>
    <x v="1"/>
  </r>
  <r>
    <n v="515966295"/>
    <s v="Stevens, Lindsey"/>
    <s v="Registered(06/07/2022)"/>
    <s v="ste20009@byui.edu"/>
    <m/>
    <s v="Interdisciplinary"/>
    <s v="SR"/>
    <s v="Female"/>
    <s v="Yes"/>
    <s v="No"/>
    <s v="Yes"/>
    <x v="3"/>
  </r>
  <r>
    <n v="297914884"/>
    <s v="AhMu, William_Owen"/>
    <s v="Registered(06/04/2022)"/>
    <s v="ahm16001@byui.edu"/>
    <m/>
    <s v="Construction Management"/>
    <s v="SR"/>
    <s v="Male"/>
    <s v="No"/>
    <s v="No"/>
    <s v="Yes"/>
    <x v="7"/>
  </r>
  <r>
    <n v="336143201"/>
    <s v="Fiddler, Erica_Elise"/>
    <s v="Registered(06/07/2022)"/>
    <s v="fid18001@byui.edu"/>
    <m/>
    <s v="Bus Mgmt Marketing"/>
    <s v="JR"/>
    <s v="Female"/>
    <s v="Yes"/>
    <s v="No"/>
    <s v="No"/>
    <x v="1"/>
  </r>
  <r>
    <n v="582139612"/>
    <s v="Fitzgerald, Ellie_Mikell"/>
    <s v="Registered(06/04/2022)"/>
    <s v="fit18003@byui.edu"/>
    <m/>
    <s v="Bus Mgmt Marketing"/>
    <s v="SR"/>
    <s v="Female"/>
    <s v="Yes"/>
    <s v="No"/>
    <s v="No"/>
    <x v="2"/>
  </r>
  <r>
    <n v="204843158"/>
    <s v="Foster, Hayley_Christina"/>
    <s v="Registered(06/15/2022)"/>
    <s v="fos19001@byui.edu"/>
    <m/>
    <s v="Bus Mgmt Marketing"/>
    <s v="SO"/>
    <s v="Female"/>
    <s v="Yes"/>
    <s v="No"/>
    <s v="No"/>
    <x v="2"/>
  </r>
  <r>
    <n v="885543204"/>
    <s v="Franc, Jaclyn_Joy"/>
    <s v="Registered(06/06/2022)"/>
    <s v="fra18003@byui.edu"/>
    <m/>
    <s v="Bus Mgmt Marketing"/>
    <s v="JR"/>
    <s v="Female"/>
    <s v="Yes"/>
    <s v="No"/>
    <s v="No"/>
    <x v="2"/>
  </r>
  <r>
    <n v="75952092"/>
    <s v="Frye, Silas"/>
    <s v="Registered(06/09/2022)"/>
    <s v="fry19003@byui.edu"/>
    <m/>
    <s v="Bus Mgmt Marketing"/>
    <s v="JR"/>
    <s v="Male"/>
    <s v="No"/>
    <s v="No"/>
    <s v="No"/>
    <x v="0"/>
  </r>
  <r>
    <n v="501684264"/>
    <s v="Garcia Arrestegui, Olivier_Segun"/>
    <s v="Registered(06/08/2022)"/>
    <s v="gar16080@byui.edu"/>
    <m/>
    <s v="Business Management"/>
    <s v="JR"/>
    <s v="Male"/>
    <s v="No"/>
    <s v="No"/>
    <s v="No"/>
    <x v="3"/>
  </r>
  <r>
    <n v="688254172"/>
    <s v="Garcia, David_Magallanes"/>
    <s v="Registered(06/21/2022)"/>
    <s v="gar18040@byui.edu"/>
    <m/>
    <s v="Business Management Ops"/>
    <s v="JR"/>
    <s v="Male"/>
    <s v="No"/>
    <s v="No"/>
    <s v="No"/>
    <x v="1"/>
  </r>
  <r>
    <n v="367222200"/>
    <s v="Garrett, Caleb"/>
    <s v="Registered(06/13/2022)"/>
    <s v="gar21105@byui.edu"/>
    <m/>
    <s v="Business Finance"/>
    <s v="SO"/>
    <s v="Male"/>
    <s v="No"/>
    <s v="Yes"/>
    <s v="No"/>
    <x v="2"/>
  </r>
  <r>
    <n v="46696957"/>
    <s v="Gehring, Gabrielle_Marie"/>
    <s v="Registered(06/06/2022)"/>
    <s v="geh20003@byui.edu"/>
    <m/>
    <s v="Business Management"/>
    <s v="SR"/>
    <s v="Female"/>
    <s v="Yes"/>
    <s v="No"/>
    <s v="No"/>
    <x v="5"/>
  </r>
  <r>
    <n v="200077754"/>
    <s v="Ghelerter, Sidney_Hira"/>
    <s v="Registered(08/23/2022)"/>
    <s v="ghe18002@byui.edu"/>
    <m/>
    <s v="FCS Apparel Entrepreneur"/>
    <s v="SR"/>
    <s v="Male"/>
    <s v="No"/>
    <s v="No"/>
    <s v="Yes"/>
    <x v="7"/>
  </r>
  <r>
    <n v="352545024"/>
    <s v="Gregory, Seth_Richards"/>
    <s v="Registered(06/08/2022)"/>
    <s v="gre16002@byui.edu"/>
    <m/>
    <s v="Business Management"/>
    <s v="SR"/>
    <s v="Male"/>
    <s v="No"/>
    <s v="No"/>
    <s v="No"/>
    <x v="4"/>
  </r>
  <r>
    <n v="59832086"/>
    <s v="Guirado Urrea, Marco_Antonio"/>
    <s v="Registered(06/13/2022)"/>
    <s v="gui17007@byui.edu"/>
    <m/>
    <s v="Business Management"/>
    <s v="SO"/>
    <s v="Male"/>
    <s v="No"/>
    <s v="No"/>
    <s v="No"/>
    <x v="7"/>
  </r>
  <r>
    <n v="914698982"/>
    <s v="Hansen, Lauren_J"/>
    <s v="Registered(06/07/2022)"/>
    <s v="han19021@byui.edu"/>
    <m/>
    <s v="Bus Mgmt Marketing"/>
    <s v="JR"/>
    <s v="Female"/>
    <s v="Yes"/>
    <s v="No"/>
    <s v="No"/>
    <x v="7"/>
  </r>
  <r>
    <n v="641497212"/>
    <s v="Hansen, Olivia_Mae"/>
    <s v="Registered(06/13/2022)"/>
    <s v="han20011@byui.edu"/>
    <m/>
    <s v="Bus Mgmt Marketing"/>
    <s v="SO"/>
    <s v="Female"/>
    <s v="Yes"/>
    <s v="No"/>
    <s v="No"/>
    <x v="4"/>
  </r>
  <r>
    <n v="231727108"/>
    <s v="Harris, Zachary"/>
    <s v="Registered(06/09/2022)"/>
    <s v="har20007@byui.edu"/>
    <m/>
    <s v="Business Management"/>
    <s v="JR"/>
    <s v="Male"/>
    <s v="No"/>
    <s v="No"/>
    <s v="No"/>
    <x v="2"/>
  </r>
  <r>
    <n v="867901384"/>
    <s v="Hatch, Brayden_Lee"/>
    <s v="Registered(06/10/2022)"/>
    <s v="hat18018@byui.edu"/>
    <m/>
    <s v="Bus Mgmt Marketing"/>
    <s v="JR"/>
    <s v="Male"/>
    <s v="No"/>
    <s v="No"/>
    <s v="No"/>
    <x v="4"/>
  </r>
  <r>
    <n v="182817285"/>
    <s v="Hawkins, Hunter_Wallace"/>
    <s v="Registered(06/07/2022)"/>
    <s v="haw18013@byui.edu"/>
    <m/>
    <s v="Bus Mgmt Marketing"/>
    <s v="JR"/>
    <s v="Male"/>
    <s v="No"/>
    <s v="No"/>
    <s v="No"/>
    <x v="5"/>
  </r>
  <r>
    <n v="391374540"/>
    <s v="Hayes, Robert,, JR"/>
    <s v="Registered(06/13/2022)"/>
    <s v="hay17021@byui.edu"/>
    <m/>
    <s v="Bus Mgmt Marketing"/>
    <s v="JR"/>
    <s v="Male"/>
    <s v="No"/>
    <s v="No"/>
    <s v="No"/>
    <x v="3"/>
  </r>
  <r>
    <n v="452042331"/>
    <s v="Moore, Staci_Lue"/>
    <s v="Registered(06/03/2022)"/>
    <s v="led17005@byui.edu"/>
    <m/>
    <s v="FCS Apparel Entrepreneur"/>
    <s v="SR"/>
    <s v="Female"/>
    <s v="Yes"/>
    <s v="No"/>
    <s v="Yes"/>
    <x v="7"/>
  </r>
  <r>
    <n v="133480673"/>
    <s v="Hepworth, Christian_Michael"/>
    <s v="Registered(06/13/2022)"/>
    <s v="hep14004@byui.edu"/>
    <m/>
    <s v="Business Management"/>
    <s v="SO"/>
    <s v="Male"/>
    <s v="No"/>
    <s v="No"/>
    <s v="No"/>
    <x v="4"/>
  </r>
  <r>
    <n v="882443105"/>
    <s v="High, Latimer_Nilsson"/>
    <s v="Registered(06/07/2022)"/>
    <s v="hig18004@byui.edu"/>
    <m/>
    <s v="Business Management"/>
    <s v="JR"/>
    <s v="Male"/>
    <s v="No"/>
    <s v="No"/>
    <s v="No"/>
    <x v="6"/>
  </r>
  <r>
    <n v="20110426"/>
    <s v="Hirales, Rebecca_Elizabeth"/>
    <s v="Registered(06/13/2022)"/>
    <s v="hir19002@byui.edu"/>
    <m/>
    <s v="Bus Mgmt Marketing"/>
    <s v="SO"/>
    <s v="Female"/>
    <s v="Yes"/>
    <s v="No"/>
    <s v="No"/>
    <x v="4"/>
  </r>
  <r>
    <n v="124450802"/>
    <s v="Horning, Kassidy_Jean"/>
    <s v="Registered(06/06/2022)"/>
    <s v="hor19001@byui.edu"/>
    <m/>
    <s v="Business Management Ops"/>
    <s v="SR"/>
    <s v="Female"/>
    <s v="Yes"/>
    <s v="No"/>
    <s v="No"/>
    <x v="6"/>
  </r>
  <r>
    <n v="552999922"/>
    <s v="Howes, Jacob_Tanner"/>
    <s v="Registered(06/10/2022)"/>
    <s v="how21018@byui.edu"/>
    <m/>
    <s v="Bus Mgmt Marketing"/>
    <s v="JR"/>
    <s v="Male"/>
    <s v="No"/>
    <s v="No"/>
    <s v="No"/>
    <x v="7"/>
  </r>
  <r>
    <n v="220978468"/>
    <s v="Hutchings, Dylan_Devon"/>
    <s v="Registered(06/13/2022)"/>
    <s v="hut20002@byui.edu"/>
    <m/>
    <s v="Business Management"/>
    <s v="SO"/>
    <s v="Male"/>
    <s v="No"/>
    <s v="No"/>
    <s v="No"/>
    <x v="7"/>
  </r>
  <r>
    <n v="234826173"/>
    <s v="Jacobson, Coby_Wayne"/>
    <s v="Registered(06/09/2022)"/>
    <s v="jac19003@byui.edu"/>
    <m/>
    <s v="Business Management"/>
    <s v="JR"/>
    <s v="Male"/>
    <s v="No"/>
    <s v="No"/>
    <s v="No"/>
    <x v="3"/>
  </r>
  <r>
    <n v="181591245"/>
    <s v="Jarman, Jeran_Timothy"/>
    <s v="Registered(06/08/2022)"/>
    <s v="jar21009@byui.edu"/>
    <m/>
    <s v="Business Management"/>
    <s v="JR"/>
    <s v="Male"/>
    <s v="No"/>
    <s v="No"/>
    <s v="No"/>
    <x v="7"/>
  </r>
  <r>
    <n v="333036431"/>
    <s v="Jayakody, Neshyane"/>
    <s v="Registered(08/30/2022)"/>
    <s v="jay19002@byui.edu"/>
    <m/>
    <s v="Business Management"/>
    <s v="SR"/>
    <s v="Male"/>
    <s v="No"/>
    <s v="No"/>
    <s v="No"/>
    <x v="6"/>
  </r>
  <r>
    <n v="330541248"/>
    <s v="Bushman, Tanner_Royce"/>
    <s v="Registered(06/08/2022)"/>
    <s v="bus17010@byui.edu"/>
    <m/>
    <s v="Recreation Management"/>
    <s v="JR"/>
    <s v="Male"/>
    <s v="No"/>
    <s v="No"/>
    <s v="Yes"/>
    <x v="0"/>
  </r>
  <r>
    <n v="825748878"/>
    <s v="Jordan, Katherine_Julia"/>
    <s v="Registered(06/13/2022)"/>
    <s v="jor18010@byui.edu"/>
    <m/>
    <s v="Business Management"/>
    <s v="SR"/>
    <s v="Female"/>
    <s v="Yes"/>
    <s v="No"/>
    <s v="No"/>
    <x v="6"/>
  </r>
  <r>
    <n v="432972919"/>
    <s v="Kanooth, Audrey_Nicole"/>
    <s v="Registered(06/06/2022)"/>
    <s v="kan20002@byui.edu"/>
    <m/>
    <s v="Bus Mgmt Marketing"/>
    <s v="SR"/>
    <s v="Female"/>
    <s v="Yes"/>
    <s v="No"/>
    <s v="No"/>
    <x v="7"/>
  </r>
  <r>
    <n v="693580793"/>
    <s v="Kentner, Kason"/>
    <s v="Registered(06/10/2022)"/>
    <s v="ken18009@byui.edu"/>
    <m/>
    <s v="Bus Mgmt Marketing"/>
    <s v="JR"/>
    <s v="Male"/>
    <s v="No"/>
    <s v="No"/>
    <s v="No"/>
    <x v="3"/>
  </r>
  <r>
    <n v="572898292"/>
    <s v="Koepp, Mia_Annelise"/>
    <s v="Registered(06/09/2022)"/>
    <s v="koe21002@byui.edu"/>
    <m/>
    <s v="Business Management"/>
    <s v="JR"/>
    <s v="Female"/>
    <s v="Yes"/>
    <s v="No"/>
    <s v="No"/>
    <x v="0"/>
  </r>
  <r>
    <n v="825147354"/>
    <s v="Kurns, Jessica_Michelle"/>
    <s v="Registered(06/03/2022)"/>
    <s v="kur17003@byui.edu"/>
    <m/>
    <s v="Business Management"/>
    <s v="SR"/>
    <s v="Female"/>
    <s v="Yes"/>
    <s v="No"/>
    <s v="No"/>
    <x v="7"/>
  </r>
  <r>
    <n v="285726555"/>
    <s v="Lariego, Lenzci_Jhalen_Poquita"/>
    <s v="Registered(08/05/2022)"/>
    <s v="lar18024@byui.edu"/>
    <m/>
    <s v="Bus Mgmt Marketing"/>
    <s v="JR"/>
    <s v="Female"/>
    <s v="Yes"/>
    <s v="No"/>
    <s v="No"/>
    <x v="1"/>
  </r>
  <r>
    <n v="287863229"/>
    <s v="Larsen, Joseph_David"/>
    <s v="Registered(06/11/2022)"/>
    <s v="lar17004@byui.edu"/>
    <m/>
    <s v="Bus Mgmt Marketing"/>
    <s v="JR"/>
    <s v="Male"/>
    <s v="No"/>
    <s v="No"/>
    <s v="No"/>
    <x v="1"/>
  </r>
  <r>
    <n v="536429090"/>
    <s v="Ledet, Olivia_Grace"/>
    <s v="Registered(06/07/2022)"/>
    <s v="led19003@byui.edu"/>
    <m/>
    <s v="Business Management"/>
    <s v="JR"/>
    <s v="Female"/>
    <s v="Yes"/>
    <s v="No"/>
    <s v="No"/>
    <x v="3"/>
  </r>
  <r>
    <n v="790450568"/>
    <s v="Lichtenberg, Kay_Lee"/>
    <s v="Registered(06/08/2022)"/>
    <s v="lic17003@byui.edu"/>
    <m/>
    <s v="Business Management"/>
    <s v="JR"/>
    <s v="Female"/>
    <s v="Yes"/>
    <s v="No"/>
    <s v="No"/>
    <x v="4"/>
  </r>
  <r>
    <n v="882525272"/>
    <s v="Liechty, Shem_k"/>
    <s v="Registered(08/02/2022)"/>
    <s v="liechtys@byui.edu"/>
    <m/>
    <s v="Bus Mgmt Marketing"/>
    <s v="SR"/>
    <s v="Male"/>
    <s v="No"/>
    <s v="No"/>
    <s v="No"/>
    <x v="0"/>
  </r>
  <r>
    <n v="188979807"/>
    <s v="Lopez, Jennifer"/>
    <s v="Registered(06/09/2022)"/>
    <s v="lop20018@byui.edu"/>
    <m/>
    <s v="Bus Mgmt Marketing"/>
    <s v="JR"/>
    <s v="Female"/>
    <s v="Yes"/>
    <s v="No"/>
    <s v="No"/>
    <x v="6"/>
  </r>
  <r>
    <n v="36042529"/>
    <s v="Lugo, Cristian_Francisco"/>
    <s v="Registered(06/09/2022)"/>
    <s v="lug17002@byui.edu"/>
    <m/>
    <s v="Business Management"/>
    <s v="JR"/>
    <s v="Male"/>
    <s v="No"/>
    <s v="No"/>
    <s v="No"/>
    <x v="4"/>
  </r>
  <r>
    <n v="487472608"/>
    <s v="Marler, Spencer_Wade"/>
    <s v="Registered(06/06/2022)"/>
    <s v="mar18059@byui.edu"/>
    <m/>
    <s v="Business Management"/>
    <s v="SR"/>
    <s v="Male"/>
    <s v="No"/>
    <s v="No"/>
    <s v="No"/>
    <x v="1"/>
  </r>
  <r>
    <n v="808270135"/>
    <s v="Marsden, Bailey"/>
    <s v="Registered(06/09/2022)"/>
    <s v="mar20053@byui.edu"/>
    <m/>
    <s v="Bus Mgmt Marketing"/>
    <s v="JR"/>
    <s v="Male"/>
    <s v="No"/>
    <s v="No"/>
    <s v="No"/>
    <x v="2"/>
  </r>
  <r>
    <n v="424125067"/>
    <s v="McCombs, Kade_Hammon"/>
    <s v="Registered(06/06/2022)"/>
    <s v="mcc17024@byui.edu"/>
    <m/>
    <s v="Business Management"/>
    <s v="SR"/>
    <s v="Male"/>
    <s v="No"/>
    <s v="No"/>
    <s v="No"/>
    <x v="5"/>
  </r>
  <r>
    <n v="291811881"/>
    <s v="Chua, Charise"/>
    <s v="Registered(06/11/2022)"/>
    <s v="chu19015@byui.edu"/>
    <m/>
    <s v="Communication"/>
    <s v="SO"/>
    <s v="Female"/>
    <s v="Yes"/>
    <s v="No"/>
    <s v="Yes"/>
    <x v="0"/>
  </r>
  <r>
    <n v="780187249"/>
    <s v="Miller, Aaramie"/>
    <s v="Registered(08/30/2022)"/>
    <s v="mil21054@byui.edu"/>
    <m/>
    <s v="Business Management"/>
    <s v="JR"/>
    <s v="Female"/>
    <s v="Yes"/>
    <s v="No"/>
    <s v="No"/>
    <x v="1"/>
  </r>
  <r>
    <n v="798618492"/>
    <s v="Miller, Ashlyn"/>
    <s v="Registered(06/06/2022)"/>
    <s v="mil20062@byui.edu"/>
    <m/>
    <s v="Bus Mgmt Marketing"/>
    <s v="JR"/>
    <s v="Female"/>
    <s v="Yes"/>
    <s v="No"/>
    <s v="No"/>
    <x v="6"/>
  </r>
  <r>
    <n v="730724741"/>
    <s v="Miller, Heather_Diane"/>
    <s v="Registered(08/28/2022)"/>
    <s v="mil20041@byui.edu"/>
    <m/>
    <s v="Bus Mgmt Marketing"/>
    <s v="SR"/>
    <s v="Female"/>
    <s v="Yes"/>
    <s v="No"/>
    <s v="No"/>
    <x v="2"/>
  </r>
  <r>
    <n v="232633044"/>
    <s v="Mitchell, Matthew_Jacob"/>
    <s v="Registered(06/07/2022)"/>
    <s v="mit16005@byui.edu"/>
    <m/>
    <s v="Bus Mgmt Marketing"/>
    <s v="JR"/>
    <s v="Male"/>
    <s v="No"/>
    <s v="No"/>
    <s v="No"/>
    <x v="7"/>
  </r>
  <r>
    <n v="455911150"/>
    <s v="Moon, Kaitlyn_Paige"/>
    <s v="Registered(06/07/2022)"/>
    <s v="and18033@byui.edu"/>
    <m/>
    <s v="Bus Mgmt Marketing"/>
    <s v="SR"/>
    <s v="Female"/>
    <s v="Yes"/>
    <s v="No"/>
    <s v="No"/>
    <x v="2"/>
  </r>
  <r>
    <n v="233455960"/>
    <s v="Fairwell, Nathan_Thomas"/>
    <s v="Registered(06/10/2022)"/>
    <s v="fai17002@byui.edu"/>
    <m/>
    <s v="Horticulture"/>
    <s v="JR"/>
    <s v="Male"/>
    <s v="No"/>
    <s v="No"/>
    <s v="Yes"/>
    <x v="0"/>
  </r>
  <r>
    <n v="672528993"/>
    <s v="Moss, Andrew_Brent"/>
    <s v="Registered(06/10/2022)"/>
    <s v="mos17019@byui.edu"/>
    <m/>
    <s v="Bus Mgmt Marketing"/>
    <s v="JR"/>
    <s v="Male"/>
    <s v="No"/>
    <s v="No"/>
    <s v="No"/>
    <x v="1"/>
  </r>
  <r>
    <n v="337853809"/>
    <s v="Moss, Kaitlin_Candis"/>
    <s v="Registered(06/09/2022)"/>
    <s v="mos19004@byui.edu"/>
    <m/>
    <s v="Bus Mgmt Marketing"/>
    <s v="JR"/>
    <s v="Female"/>
    <s v="Yes"/>
    <s v="No"/>
    <s v="No"/>
    <x v="4"/>
  </r>
  <r>
    <n v="339008111"/>
    <s v="Henderson, Julianna"/>
    <s v="Registered(06/07/2022)"/>
    <s v="hen17009@byui.edu"/>
    <m/>
    <s v="International Studies"/>
    <s v="SR"/>
    <s v="Female"/>
    <s v="Yes"/>
    <s v="No"/>
    <s v="Yes"/>
    <x v="0"/>
  </r>
  <r>
    <n v="874118835"/>
    <s v="Naef, Hayley"/>
    <s v="Registered(06/09/2022)"/>
    <s v="nae20002@byui.edu"/>
    <m/>
    <s v="Bus Mgmt Marketing"/>
    <s v="SR"/>
    <s v="Female"/>
    <s v="Yes"/>
    <s v="No"/>
    <s v="No"/>
    <x v="7"/>
  </r>
  <r>
    <n v="863397982"/>
    <s v="Nelson, Paris"/>
    <s v="Registered(06/07/2022)"/>
    <s v="nel19022@byui.edu"/>
    <m/>
    <s v="Bus Mgmt Marketing"/>
    <s v="JR"/>
    <s v="Female"/>
    <s v="Yes"/>
    <s v="No"/>
    <s v="No"/>
    <x v="2"/>
  </r>
  <r>
    <n v="99043657"/>
    <s v="Neri, Gabriela"/>
    <s v="Registered(06/13/2022)"/>
    <s v="ner16004@byui.edu"/>
    <m/>
    <s v="Bus Mgmt Marketing"/>
    <s v="SR"/>
    <s v="Female"/>
    <s v="Yes"/>
    <s v="No"/>
    <s v="No"/>
    <x v="5"/>
  </r>
  <r>
    <n v="989055269"/>
    <s v="Nissinen, Joseph_William"/>
    <s v="Registered(06/13/2022)"/>
    <s v="nis18001@byui.edu"/>
    <m/>
    <s v="Bus Mgmt Marketing"/>
    <s v="SO"/>
    <s v="Male"/>
    <s v="No"/>
    <s v="No"/>
    <s v="No"/>
    <x v="2"/>
  </r>
  <r>
    <n v="895772457"/>
    <s v="Noall, Trevor_Kenneth"/>
    <s v="Registered(06/10/2022)"/>
    <s v="noa17002@byui.edu"/>
    <m/>
    <s v="Business Management"/>
    <s v="JR"/>
    <s v="Male"/>
    <s v="No"/>
    <s v="No"/>
    <s v="No"/>
    <x v="2"/>
  </r>
  <r>
    <n v="896332486"/>
    <s v="Voelkel, John_Brown"/>
    <s v="Registered(06/06/2022)"/>
    <s v="voe17002@byui.edu"/>
    <m/>
    <s v="International Studies"/>
    <s v="SR"/>
    <s v="Male"/>
    <s v="No"/>
    <s v="No"/>
    <s v="Yes"/>
    <x v="0"/>
  </r>
  <r>
    <n v="363577235"/>
    <s v="Barnes, Jacob_L."/>
    <s v="Registered(05/27/2022)"/>
    <s v="bar18002@byui.edu"/>
    <m/>
    <s v="Horticulture"/>
    <s v="JR"/>
    <s v="Male"/>
    <s v="No"/>
    <s v="No"/>
    <s v="Yes"/>
    <x v="1"/>
  </r>
  <r>
    <n v="28361678"/>
    <s v="Pascavage, Michael_Brennan"/>
    <s v="Registered(06/06/2022)"/>
    <s v="pas17005@byui.edu"/>
    <m/>
    <s v="Business Management"/>
    <s v="SR"/>
    <s v="Male"/>
    <s v="No"/>
    <s v="No"/>
    <s v="No"/>
    <x v="0"/>
  </r>
  <r>
    <n v="746965748"/>
    <s v="Payne, Kyle_Andrew"/>
    <s v="Registered(06/08/2022)"/>
    <s v="pay17001@byui.edu"/>
    <m/>
    <s v="Bus Mgmt Marketing"/>
    <s v="JR"/>
    <s v="Male"/>
    <s v="No"/>
    <s v="No"/>
    <s v="No"/>
    <x v="3"/>
  </r>
  <r>
    <n v="381287469"/>
    <s v="Perkins, Rylie"/>
    <s v="Registered(06/08/2022)"/>
    <s v="mar20038@byui.edu"/>
    <m/>
    <s v="Business Management"/>
    <s v="JR"/>
    <s v="Female"/>
    <s v="Yes"/>
    <s v="No"/>
    <s v="No"/>
    <x v="1"/>
  </r>
  <r>
    <n v="218908888"/>
    <s v="Pond, Abbie_Jean"/>
    <s v="Registered(06/07/2022)"/>
    <s v="pon18001@byui.edu"/>
    <m/>
    <s v="Bus Mgmt Marketing"/>
    <s v="SR"/>
    <s v="Female"/>
    <s v="Yes"/>
    <s v="No"/>
    <s v="No"/>
    <x v="0"/>
  </r>
  <r>
    <n v="365215223"/>
    <s v="Powell, Paisley_Rachel"/>
    <s v="Registered(06/13/2022)"/>
    <s v="pow21006@byui.edu"/>
    <m/>
    <s v="Business Management"/>
    <s v="SO"/>
    <s v="Female"/>
    <s v="Yes"/>
    <s v="No"/>
    <s v="No"/>
    <x v="4"/>
  </r>
  <r>
    <n v="915890272"/>
    <s v="Race, Caden_Bradley"/>
    <s v="Registered(06/11/2022)"/>
    <s v="rac18001@byui.edu"/>
    <m/>
    <s v="Business Management"/>
    <s v="SR"/>
    <s v="Male"/>
    <s v="No"/>
    <s v="No"/>
    <s v="No"/>
    <x v="7"/>
  </r>
  <r>
    <n v="917665240"/>
    <s v="Randrianarivelo, Aina_Nifaliana"/>
    <s v="Registered(06/06/2022)"/>
    <s v="ran19009@byui.edu"/>
    <m/>
    <s v="Bus Mgmt Marketing"/>
    <s v="SR"/>
    <s v="Male"/>
    <s v="No"/>
    <s v="No"/>
    <s v="No"/>
    <x v="5"/>
  </r>
  <r>
    <n v="281282857"/>
    <s v="Rauckhorst, Connor_Preston"/>
    <s v="Registered(08/17/2022)"/>
    <s v="rau19003@byui.edu"/>
    <m/>
    <s v="Bus Mgmt Marketing"/>
    <s v="JR"/>
    <s v="Male"/>
    <s v="No"/>
    <s v="No"/>
    <s v="No"/>
    <x v="5"/>
  </r>
  <r>
    <n v="219434349"/>
    <s v="Reis, Nicholas_David"/>
    <s v="Registered(06/03/2022)"/>
    <s v="rei16012@byui.edu"/>
    <m/>
    <s v="Bus Mgmt Marketing"/>
    <s v="SR"/>
    <s v="Male"/>
    <s v="No"/>
    <s v="No"/>
    <s v="No"/>
    <x v="0"/>
  </r>
  <r>
    <n v="684090887"/>
    <s v="Romagna, Ana_Caroline_Perri"/>
    <s v="Registered(06/09/2022)"/>
    <s v="rom21003@byui.edu"/>
    <m/>
    <s v="Business Management"/>
    <s v="JR"/>
    <s v="Female"/>
    <s v="Yes"/>
    <s v="No"/>
    <s v="No"/>
    <x v="3"/>
  </r>
  <r>
    <n v="748086615"/>
    <s v="Scoresby, Matthew_Kevin"/>
    <s v="Registered(06/09/2022)"/>
    <s v="sco16009@byui.edu"/>
    <m/>
    <s v="Bus Mgmt Marketing"/>
    <s v="JR"/>
    <s v="Male"/>
    <s v="No"/>
    <s v="No"/>
    <s v="No"/>
    <x v="7"/>
  </r>
  <r>
    <n v="786933733"/>
    <s v="Searle, Kemron_Ostler"/>
    <s v="Registered(06/08/2022)"/>
    <s v="sea16011@byui.edu"/>
    <m/>
    <s v="Bus Mgmt Marketing"/>
    <s v="JR"/>
    <s v="Male"/>
    <s v="No"/>
    <s v="No"/>
    <s v="No"/>
    <x v="7"/>
  </r>
  <r>
    <n v="97671987"/>
    <s v="Shumway, Caroline_Amy"/>
    <s v="Registered(06/06/2022)"/>
    <s v="shu18002@byui.edu"/>
    <m/>
    <s v="Bus Mgmt Marketing"/>
    <s v="SR"/>
    <s v="Female"/>
    <s v="Yes"/>
    <s v="No"/>
    <s v="No"/>
    <x v="1"/>
  </r>
  <r>
    <n v="311436150"/>
    <s v="Benitez de Jesus, Karla_Jimena"/>
    <s v="Registered(06/06/2022)"/>
    <s v="ben17019@byui.edu"/>
    <m/>
    <s v="FCS Apparel Entrepreneur"/>
    <s v="SR"/>
    <s v="Female"/>
    <s v="Yes"/>
    <s v="No"/>
    <s v="Yes"/>
    <x v="5"/>
  </r>
  <r>
    <n v="297874730"/>
    <s v="Simon, Marco_Antonio,, II"/>
    <s v="Registered(06/24/2022)"/>
    <s v="sim20021@byui.edu"/>
    <m/>
    <s v="Business Management"/>
    <s v="SO"/>
    <s v="Male"/>
    <s v="No"/>
    <s v="No"/>
    <s v="No"/>
    <x v="0"/>
  </r>
  <r>
    <n v="973781354"/>
    <s v="Smith, Jake_Ryan"/>
    <s v="Registered(06/08/2022)"/>
    <s v="smi17074@byui.edu"/>
    <m/>
    <s v="Bus Mgmt Marketing"/>
    <s v="JR"/>
    <s v="Male"/>
    <s v="No"/>
    <s v="No"/>
    <s v="No"/>
    <x v="5"/>
  </r>
  <r>
    <n v="679167860"/>
    <s v="Smith, Madeleine"/>
    <s v="Registered(06/08/2022)"/>
    <s v="smi21089@byui.edu"/>
    <m/>
    <s v="Bus Mgmt Marketing"/>
    <s v="JR"/>
    <s v="Female"/>
    <s v="Yes"/>
    <s v="No"/>
    <s v="No"/>
    <x v="3"/>
  </r>
  <r>
    <n v="60211071"/>
    <s v="Smith, Max_Gabriel"/>
    <s v="Registered(06/12/2022)"/>
    <s v="smi18052@byui.edu"/>
    <m/>
    <s v="Business Management"/>
    <s v="SO"/>
    <s v="Male"/>
    <s v="No"/>
    <s v="No"/>
    <s v="No"/>
    <x v="6"/>
  </r>
  <r>
    <n v="630825546"/>
    <s v="Steadman, Olivia_Marie"/>
    <s v="Registered(06/08/2022)"/>
    <s v="ste18043@byui.edu"/>
    <m/>
    <s v="Bus Mgmt Marketing"/>
    <s v="JR"/>
    <s v="Female"/>
    <s v="Yes"/>
    <s v="No"/>
    <s v="No"/>
    <x v="0"/>
  </r>
  <r>
    <n v="269187687"/>
    <s v="Murphy, Kyler_Wayne"/>
    <s v="Registered(06/09/2022)"/>
    <s v="mur18001@byui.edu"/>
    <m/>
    <s v="Automotive Tech Mgmt"/>
    <s v="JR"/>
    <s v="Male"/>
    <s v="No"/>
    <s v="No"/>
    <s v="Yes"/>
    <x v="1"/>
  </r>
  <r>
    <n v="888496152"/>
    <s v="Stewart, Corbin_Joseph"/>
    <s v="Registered(06/07/2022)"/>
    <s v="ste17013@byui.edu"/>
    <m/>
    <s v="Construction Management"/>
    <s v="JR"/>
    <s v="Male"/>
    <s v="No"/>
    <s v="No"/>
    <s v="Yes"/>
    <x v="1"/>
  </r>
  <r>
    <n v="733495359"/>
    <s v="Tams, Annalou_Yvonne"/>
    <s v="Registered(06/08/2022)"/>
    <s v="tam18006@byui.edu"/>
    <m/>
    <s v="Bus Mgmt Marketing"/>
    <s v="SR"/>
    <s v="Female"/>
    <s v="Yes"/>
    <s v="No"/>
    <s v="No"/>
    <x v="1"/>
  </r>
  <r>
    <n v="115658966"/>
    <s v="Taylor, Ryan_Derral"/>
    <s v="Registered(06/13/2022)"/>
    <s v="tay15036@byui.edu"/>
    <m/>
    <s v="Bus Mgmt Marketing"/>
    <s v="SR"/>
    <s v="Male"/>
    <s v="No"/>
    <s v="No"/>
    <s v="No"/>
    <x v="2"/>
  </r>
  <r>
    <n v="423242406"/>
    <s v="Thomson, Scott_Verdugo"/>
    <s v="Registered(06/10/2022)"/>
    <s v="tho20050@byui.edu"/>
    <m/>
    <s v="Bus Mgmt Marketing"/>
    <s v="JR"/>
    <s v="Male"/>
    <s v="No"/>
    <s v="No"/>
    <s v="No"/>
    <x v="5"/>
  </r>
  <r>
    <n v="422844269"/>
    <s v="Thorne, Charles_J"/>
    <s v="Registered(08/18/2022)"/>
    <s v="tho19058@byui.edu"/>
    <m/>
    <s v="Bus Mgmt Marketing"/>
    <s v="JR"/>
    <s v="Male"/>
    <s v="No"/>
    <s v="No"/>
    <s v="No"/>
    <x v="1"/>
  </r>
  <r>
    <n v="511042612"/>
    <s v="Tolman, Caden_M"/>
    <s v="Registered(06/07/2022)"/>
    <s v="tol17003@byui.edu"/>
    <m/>
    <s v="Business Management"/>
    <s v="JR"/>
    <s v="Male"/>
    <s v="No"/>
    <s v="No"/>
    <s v="No"/>
    <x v="4"/>
  </r>
  <r>
    <n v="541957727"/>
    <s v="Tracy, Susanna_Grace"/>
    <s v="Registered(06/07/2022)"/>
    <s v="tra18006@byui.edu"/>
    <m/>
    <s v="Bus Mgmt Marketing"/>
    <s v="SR"/>
    <s v="Female"/>
    <s v="Yes"/>
    <s v="No"/>
    <s v="No"/>
    <x v="6"/>
  </r>
  <r>
    <n v="962716866"/>
    <s v="Call, Braxton_Jay"/>
    <s v="Registered(06/08/2022)"/>
    <s v="cal19028@byui.edu"/>
    <m/>
    <s v="Communication"/>
    <s v="JR"/>
    <s v="Male"/>
    <s v="No"/>
    <s v="No"/>
    <s v="Yes"/>
    <x v="6"/>
  </r>
  <r>
    <n v="618744729"/>
    <s v="Vega-Hurtado, Ivan"/>
    <s v="Registered(06/12/2022)"/>
    <s v="veg19001@byui.edu"/>
    <m/>
    <s v="Business Management"/>
    <s v="SR"/>
    <s v="Male"/>
    <s v="No"/>
    <s v="No"/>
    <s v="No"/>
    <x v="2"/>
  </r>
  <r>
    <n v="426839254"/>
    <s v="Signs, Kenna_Nicole"/>
    <s v="Registered(06/09/2022)"/>
    <s v="sig17001@byui.edu"/>
    <m/>
    <s v="Therapeutic Recreation"/>
    <s v="SO"/>
    <s v="Female"/>
    <s v="Yes"/>
    <s v="No"/>
    <s v="Yes"/>
    <x v="6"/>
  </r>
  <r>
    <n v="869980172"/>
    <s v="Watts, Samuel_Austin"/>
    <s v="Registered(06/09/2022)"/>
    <s v="wat19008@byui.edu"/>
    <m/>
    <s v="Business Finance"/>
    <s v="JR"/>
    <s v="Male"/>
    <s v="No"/>
    <s v="Yes"/>
    <s v="No"/>
    <x v="5"/>
  </r>
  <r>
    <n v="284066073"/>
    <s v="Wilhelmsen, Alyssa_Marie"/>
    <s v="Registered(06/07/2022)"/>
    <s v="wil18011@byui.edu"/>
    <m/>
    <s v="Business Management"/>
    <s v="JR"/>
    <s v="Female"/>
    <s v="Yes"/>
    <s v="No"/>
    <s v="No"/>
    <x v="4"/>
  </r>
  <r>
    <n v="810292479"/>
    <s v="Wilkinson, Jacob_Wayne"/>
    <s v="Registered(06/07/2022)"/>
    <s v="wil17051@byui.edu"/>
    <m/>
    <s v="Bus Mgmt Marketing"/>
    <s v="SR"/>
    <s v="Male"/>
    <s v="No"/>
    <s v="No"/>
    <s v="No"/>
    <x v="6"/>
  </r>
  <r>
    <n v="487174993"/>
    <s v="James, Kate"/>
    <s v="Registered(09/02/2022)"/>
    <s v="jam20017@byui.edu"/>
    <m/>
    <s v="Bus Mgmt Marketing"/>
    <s v="SO"/>
    <s v="Female"/>
    <s v="Yes"/>
    <s v="No"/>
    <s v="No"/>
    <x v="6"/>
  </r>
  <r>
    <n v="805251784"/>
    <s v="Shamanis, Ethan_Thomas"/>
    <s v="Registered(09/09/2022)"/>
    <s v="sha15012@byui.edu"/>
    <m/>
    <s v="Bus Mgmt Marketing"/>
    <s v="SR"/>
    <s v="Male"/>
    <s v="No"/>
    <s v="No"/>
    <s v="No"/>
    <x v="4"/>
  </r>
  <r>
    <n v="228004304"/>
    <s v="Acton, Tye_Kenneth"/>
    <s v="Registered(09/12/2022)"/>
    <s v="act19002@byui.edu"/>
    <m/>
    <s v="Business Finance"/>
    <s v="JR"/>
    <s v="Male"/>
    <s v="No"/>
    <s v="Yes"/>
    <s v="No"/>
    <x v="0"/>
  </r>
  <r>
    <n v="991314290"/>
    <s v="Davis, Noah"/>
    <s v="Registered(09/12/2022)"/>
    <s v="dav19052@byui.edu"/>
    <m/>
    <s v="Business Management"/>
    <s v="JR"/>
    <s v="Male"/>
    <s v="No"/>
    <s v="No"/>
    <s v="No"/>
    <x v="0"/>
  </r>
  <r>
    <n v="322658882"/>
    <s v="Gunn, Brandon_Robert"/>
    <s v="Registered(09/12/2022)"/>
    <s v="gun13011@byui.edu"/>
    <m/>
    <s v="Business Management"/>
    <s v="SO"/>
    <s v="Male"/>
    <s v="No"/>
    <s v="No"/>
    <s v="No"/>
    <x v="3"/>
  </r>
  <r>
    <m/>
    <m/>
    <m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42CBE-0B5E-441E-A327-6AEE8397EF2A}" name="PivotTable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5"/>
        <item x="4"/>
        <item x="3"/>
        <item x="7"/>
        <item x="0"/>
        <item x="1"/>
        <item x="6"/>
        <item m="1" x="9"/>
        <item x="8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a19023@byui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showGridLines="0" topLeftCell="A45" workbookViewId="0">
      <selection activeCell="B48" sqref="B48"/>
    </sheetView>
  </sheetViews>
  <sheetFormatPr defaultRowHeight="14.45"/>
  <cols>
    <col min="1" max="1" width="12.85546875" bestFit="1" customWidth="1"/>
    <col min="2" max="2" width="9.7109375" bestFit="1" customWidth="1"/>
    <col min="3" max="3" width="31.5703125" bestFit="1" customWidth="1"/>
    <col min="4" max="4" width="20.5703125" bestFit="1" customWidth="1"/>
    <col min="5" max="5" width="18.42578125" bestFit="1" customWidth="1"/>
    <col min="6" max="6" width="17" bestFit="1" customWidth="1"/>
    <col min="7" max="7" width="23.28515625" bestFit="1" customWidth="1"/>
    <col min="8" max="8" width="5" bestFit="1" customWidth="1"/>
    <col min="9" max="11" width="30.5703125" bestFit="1" customWidth="1"/>
  </cols>
  <sheetData>
    <row r="1" spans="1:9" ht="29.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3"/>
      <c r="B2" s="3">
        <v>564949057</v>
      </c>
      <c r="C2" s="3" t="s">
        <v>8</v>
      </c>
      <c r="D2" s="3" t="s">
        <v>9</v>
      </c>
      <c r="E2" s="3" t="s">
        <v>10</v>
      </c>
      <c r="F2" s="3"/>
      <c r="G2" s="3" t="s">
        <v>11</v>
      </c>
      <c r="H2" s="3" t="s">
        <v>12</v>
      </c>
      <c r="I2" s="3"/>
    </row>
    <row r="3" spans="1:9">
      <c r="A3" s="3"/>
      <c r="B3" s="3">
        <v>69325906</v>
      </c>
      <c r="C3" s="3" t="s">
        <v>13</v>
      </c>
      <c r="D3" s="3" t="s">
        <v>9</v>
      </c>
      <c r="E3" s="3" t="s">
        <v>14</v>
      </c>
      <c r="F3" s="3"/>
      <c r="G3" s="3" t="s">
        <v>11</v>
      </c>
      <c r="H3" s="3" t="s">
        <v>12</v>
      </c>
      <c r="I3" s="3"/>
    </row>
    <row r="4" spans="1:9">
      <c r="A4" s="3"/>
      <c r="B4" s="3">
        <v>720955155</v>
      </c>
      <c r="C4" s="3" t="s">
        <v>15</v>
      </c>
      <c r="D4" s="3" t="s">
        <v>16</v>
      </c>
      <c r="E4" s="3" t="s">
        <v>17</v>
      </c>
      <c r="F4" s="3"/>
      <c r="G4" s="3" t="s">
        <v>18</v>
      </c>
      <c r="H4" s="3" t="s">
        <v>19</v>
      </c>
      <c r="I4" s="3"/>
    </row>
    <row r="5" spans="1:9">
      <c r="A5" s="3"/>
      <c r="B5" s="3">
        <v>297914884</v>
      </c>
      <c r="C5" s="3" t="s">
        <v>20</v>
      </c>
      <c r="D5" s="3" t="s">
        <v>21</v>
      </c>
      <c r="E5" s="3" t="s">
        <v>22</v>
      </c>
      <c r="F5" s="3"/>
      <c r="G5" s="3" t="s">
        <v>23</v>
      </c>
      <c r="H5" s="3" t="s">
        <v>24</v>
      </c>
      <c r="I5" s="3"/>
    </row>
    <row r="6" spans="1:9">
      <c r="A6" s="3"/>
      <c r="B6" s="3">
        <v>997827111</v>
      </c>
      <c r="C6" s="3" t="s">
        <v>25</v>
      </c>
      <c r="D6" s="3" t="s">
        <v>26</v>
      </c>
      <c r="E6" s="3" t="s">
        <v>27</v>
      </c>
      <c r="F6" s="3"/>
      <c r="G6" s="3" t="s">
        <v>11</v>
      </c>
      <c r="H6" s="3" t="s">
        <v>12</v>
      </c>
      <c r="I6" s="3"/>
    </row>
    <row r="7" spans="1:9">
      <c r="A7" s="3"/>
      <c r="B7" s="3">
        <v>208536510</v>
      </c>
      <c r="C7" s="3" t="s">
        <v>28</v>
      </c>
      <c r="D7" s="3" t="s">
        <v>29</v>
      </c>
      <c r="E7" s="3" t="s">
        <v>30</v>
      </c>
      <c r="F7" s="3"/>
      <c r="G7" s="3" t="s">
        <v>31</v>
      </c>
      <c r="H7" s="3" t="s">
        <v>24</v>
      </c>
      <c r="I7" s="3"/>
    </row>
    <row r="8" spans="1:9">
      <c r="A8" s="3"/>
      <c r="B8" s="3">
        <v>602822088</v>
      </c>
      <c r="C8" s="3" t="s">
        <v>32</v>
      </c>
      <c r="D8" s="3" t="s">
        <v>33</v>
      </c>
      <c r="E8" s="3" t="s">
        <v>34</v>
      </c>
      <c r="F8" s="3"/>
      <c r="G8" s="3" t="s">
        <v>35</v>
      </c>
      <c r="H8" s="3" t="s">
        <v>24</v>
      </c>
      <c r="I8" s="3"/>
    </row>
    <row r="9" spans="1:9">
      <c r="A9" s="3"/>
      <c r="B9" s="3">
        <v>613848550</v>
      </c>
      <c r="C9" s="3" t="s">
        <v>36</v>
      </c>
      <c r="D9" s="3" t="s">
        <v>26</v>
      </c>
      <c r="E9" s="3" t="s">
        <v>37</v>
      </c>
      <c r="F9" s="3"/>
      <c r="G9" s="3" t="s">
        <v>18</v>
      </c>
      <c r="H9" s="3" t="s">
        <v>12</v>
      </c>
      <c r="I9" s="3"/>
    </row>
    <row r="10" spans="1:9">
      <c r="A10" s="3"/>
      <c r="B10" s="3">
        <v>311259102</v>
      </c>
      <c r="C10" s="3" t="s">
        <v>38</v>
      </c>
      <c r="D10" s="3" t="s">
        <v>39</v>
      </c>
      <c r="E10" s="3" t="s">
        <v>40</v>
      </c>
      <c r="F10" s="3"/>
      <c r="G10" s="3" t="s">
        <v>18</v>
      </c>
      <c r="H10" s="3" t="s">
        <v>19</v>
      </c>
      <c r="I10" s="3"/>
    </row>
    <row r="11" spans="1:9">
      <c r="A11" s="3"/>
      <c r="B11" s="3">
        <v>614319900</v>
      </c>
      <c r="C11" s="3" t="s">
        <v>41</v>
      </c>
      <c r="D11" s="3" t="s">
        <v>33</v>
      </c>
      <c r="E11" s="3" t="s">
        <v>42</v>
      </c>
      <c r="F11" s="3"/>
      <c r="G11" s="3" t="s">
        <v>11</v>
      </c>
      <c r="H11" s="3" t="s">
        <v>24</v>
      </c>
      <c r="I11" s="3"/>
    </row>
    <row r="12" spans="1:9">
      <c r="A12" s="3"/>
      <c r="B12" s="3">
        <v>661004165</v>
      </c>
      <c r="C12" s="3" t="s">
        <v>43</v>
      </c>
      <c r="D12" s="3" t="s">
        <v>9</v>
      </c>
      <c r="E12" s="3" t="s">
        <v>44</v>
      </c>
      <c r="F12" s="3"/>
      <c r="G12" s="3" t="s">
        <v>11</v>
      </c>
      <c r="H12" s="3" t="s">
        <v>12</v>
      </c>
      <c r="I12" s="3"/>
    </row>
    <row r="13" spans="1:9">
      <c r="A13" s="3"/>
      <c r="B13" s="3">
        <v>363577235</v>
      </c>
      <c r="C13" s="3" t="s">
        <v>45</v>
      </c>
      <c r="D13" s="3" t="s">
        <v>46</v>
      </c>
      <c r="E13" s="3" t="s">
        <v>47</v>
      </c>
      <c r="F13" s="3"/>
      <c r="G13" s="3" t="s">
        <v>48</v>
      </c>
      <c r="H13" s="3" t="s">
        <v>19</v>
      </c>
      <c r="I13" s="3"/>
    </row>
    <row r="14" spans="1:9">
      <c r="A14" s="3"/>
      <c r="B14" s="3">
        <v>412171130</v>
      </c>
      <c r="C14" s="3" t="s">
        <v>49</v>
      </c>
      <c r="D14" s="3" t="s">
        <v>50</v>
      </c>
      <c r="E14" s="3" t="s">
        <v>51</v>
      </c>
      <c r="F14" s="3"/>
      <c r="G14" s="3" t="s">
        <v>18</v>
      </c>
      <c r="H14" s="3" t="s">
        <v>19</v>
      </c>
      <c r="I14" s="3"/>
    </row>
    <row r="15" spans="1:9">
      <c r="A15" s="3"/>
      <c r="B15" s="3">
        <v>502335148</v>
      </c>
      <c r="C15" s="3" t="s">
        <v>52</v>
      </c>
      <c r="D15" s="3" t="s">
        <v>53</v>
      </c>
      <c r="E15" s="3" t="s">
        <v>54</v>
      </c>
      <c r="F15" s="3"/>
      <c r="G15" s="3" t="s">
        <v>11</v>
      </c>
      <c r="H15" s="3" t="s">
        <v>24</v>
      </c>
      <c r="I15" s="3"/>
    </row>
    <row r="16" spans="1:9">
      <c r="A16" s="3"/>
      <c r="B16" s="3">
        <v>37423806</v>
      </c>
      <c r="C16" s="3" t="s">
        <v>55</v>
      </c>
      <c r="D16" s="3" t="s">
        <v>9</v>
      </c>
      <c r="E16" s="3" t="s">
        <v>56</v>
      </c>
      <c r="F16" s="3"/>
      <c r="G16" s="3" t="s">
        <v>57</v>
      </c>
      <c r="H16" s="3" t="s">
        <v>12</v>
      </c>
      <c r="I16" s="3"/>
    </row>
    <row r="17" spans="1:9">
      <c r="A17" s="3"/>
      <c r="B17" s="3">
        <v>115050712</v>
      </c>
      <c r="C17" s="3" t="s">
        <v>58</v>
      </c>
      <c r="D17" s="3" t="s">
        <v>59</v>
      </c>
      <c r="E17" s="3" t="s">
        <v>60</v>
      </c>
      <c r="F17" s="3"/>
      <c r="G17" s="3" t="s">
        <v>61</v>
      </c>
      <c r="H17" s="3" t="s">
        <v>24</v>
      </c>
      <c r="I17" s="3"/>
    </row>
    <row r="18" spans="1:9">
      <c r="A18" s="3"/>
      <c r="B18" s="3">
        <v>311436150</v>
      </c>
      <c r="C18" s="3" t="s">
        <v>62</v>
      </c>
      <c r="D18" s="3" t="s">
        <v>33</v>
      </c>
      <c r="E18" s="3" t="s">
        <v>63</v>
      </c>
      <c r="F18" s="3"/>
      <c r="G18" s="3" t="s">
        <v>35</v>
      </c>
      <c r="H18" s="3" t="s">
        <v>24</v>
      </c>
      <c r="I18" s="3"/>
    </row>
    <row r="19" spans="1:9">
      <c r="A19" s="3"/>
      <c r="B19" s="3">
        <v>170906392</v>
      </c>
      <c r="C19" s="3" t="s">
        <v>64</v>
      </c>
      <c r="D19" s="3" t="s">
        <v>16</v>
      </c>
      <c r="E19" s="3" t="s">
        <v>65</v>
      </c>
      <c r="F19" s="3"/>
      <c r="G19" s="3" t="s">
        <v>11</v>
      </c>
      <c r="H19" s="3" t="s">
        <v>19</v>
      </c>
      <c r="I19" s="3"/>
    </row>
    <row r="20" spans="1:9">
      <c r="A20" s="3"/>
      <c r="B20" s="3">
        <v>59066502</v>
      </c>
      <c r="C20" s="3" t="s">
        <v>66</v>
      </c>
      <c r="D20" s="3" t="s">
        <v>29</v>
      </c>
      <c r="E20" s="3" t="s">
        <v>67</v>
      </c>
      <c r="F20" s="3"/>
      <c r="G20" s="3" t="s">
        <v>18</v>
      </c>
      <c r="H20" s="3" t="s">
        <v>24</v>
      </c>
      <c r="I20" s="3"/>
    </row>
    <row r="21" spans="1:9">
      <c r="A21" s="3"/>
      <c r="B21" s="3">
        <v>402424352</v>
      </c>
      <c r="C21" s="3" t="s">
        <v>68</v>
      </c>
      <c r="D21" s="3" t="s">
        <v>53</v>
      </c>
      <c r="E21" s="3" t="s">
        <v>69</v>
      </c>
      <c r="F21" s="3"/>
      <c r="G21" s="3" t="s">
        <v>11</v>
      </c>
      <c r="H21" s="3" t="s">
        <v>24</v>
      </c>
      <c r="I21" s="3"/>
    </row>
    <row r="22" spans="1:9">
      <c r="A22" s="3"/>
      <c r="B22" s="3">
        <v>665226302</v>
      </c>
      <c r="C22" s="3" t="s">
        <v>70</v>
      </c>
      <c r="D22" s="3" t="s">
        <v>16</v>
      </c>
      <c r="E22" s="3" t="s">
        <v>71</v>
      </c>
      <c r="F22" s="3"/>
      <c r="G22" s="3" t="s">
        <v>18</v>
      </c>
      <c r="H22" s="3" t="s">
        <v>19</v>
      </c>
      <c r="I22" s="3"/>
    </row>
    <row r="23" spans="1:9">
      <c r="A23" s="3"/>
      <c r="B23" s="3">
        <v>590729590</v>
      </c>
      <c r="C23" s="3" t="s">
        <v>72</v>
      </c>
      <c r="D23" s="3" t="s">
        <v>29</v>
      </c>
      <c r="E23" s="3" t="s">
        <v>73</v>
      </c>
      <c r="F23" s="3"/>
      <c r="G23" s="3" t="s">
        <v>18</v>
      </c>
      <c r="H23" s="3" t="s">
        <v>24</v>
      </c>
      <c r="I23" s="3"/>
    </row>
    <row r="24" spans="1:9">
      <c r="A24" s="3"/>
      <c r="B24" s="3">
        <v>802728461</v>
      </c>
      <c r="C24" s="3" t="s">
        <v>74</v>
      </c>
      <c r="D24" s="3" t="s">
        <v>26</v>
      </c>
      <c r="E24" s="3" t="s">
        <v>75</v>
      </c>
      <c r="F24" s="3"/>
      <c r="G24" s="3" t="s">
        <v>18</v>
      </c>
      <c r="H24" s="3" t="s">
        <v>19</v>
      </c>
      <c r="I24" s="3"/>
    </row>
    <row r="25" spans="1:9">
      <c r="A25" s="3"/>
      <c r="B25" s="3">
        <v>286004898</v>
      </c>
      <c r="C25" s="3" t="s">
        <v>76</v>
      </c>
      <c r="D25" s="3" t="s">
        <v>33</v>
      </c>
      <c r="E25" s="3" t="s">
        <v>77</v>
      </c>
      <c r="F25" s="3"/>
      <c r="G25" s="3" t="s">
        <v>11</v>
      </c>
      <c r="H25" s="3" t="s">
        <v>24</v>
      </c>
      <c r="I25" s="3"/>
    </row>
    <row r="26" spans="1:9">
      <c r="A26" s="3"/>
      <c r="B26" s="3">
        <v>330541248</v>
      </c>
      <c r="C26" s="3" t="s">
        <v>78</v>
      </c>
      <c r="D26" s="3" t="s">
        <v>16</v>
      </c>
      <c r="E26" s="3" t="s">
        <v>79</v>
      </c>
      <c r="F26" s="3"/>
      <c r="G26" s="3" t="s">
        <v>80</v>
      </c>
      <c r="H26" s="3" t="s">
        <v>19</v>
      </c>
      <c r="I26" s="3"/>
    </row>
    <row r="27" spans="1:9">
      <c r="A27" s="3"/>
      <c r="B27" s="3">
        <v>740951288</v>
      </c>
      <c r="C27" s="3" t="s">
        <v>81</v>
      </c>
      <c r="D27" s="3" t="s">
        <v>59</v>
      </c>
      <c r="E27" s="3" t="s">
        <v>82</v>
      </c>
      <c r="F27" s="3"/>
      <c r="G27" s="3" t="s">
        <v>11</v>
      </c>
      <c r="H27" s="3" t="s">
        <v>19</v>
      </c>
      <c r="I27" s="3"/>
    </row>
    <row r="28" spans="1:9">
      <c r="A28" s="3"/>
      <c r="B28" s="3">
        <v>962716866</v>
      </c>
      <c r="C28" s="3" t="s">
        <v>83</v>
      </c>
      <c r="D28" s="3" t="s">
        <v>16</v>
      </c>
      <c r="E28" s="3" t="s">
        <v>84</v>
      </c>
      <c r="F28" s="3"/>
      <c r="G28" s="3" t="s">
        <v>85</v>
      </c>
      <c r="H28" s="3" t="s">
        <v>19</v>
      </c>
      <c r="I28" s="3"/>
    </row>
    <row r="29" spans="1:9">
      <c r="A29" s="3"/>
      <c r="B29" s="3">
        <v>72244053</v>
      </c>
      <c r="C29" s="3" t="s">
        <v>86</v>
      </c>
      <c r="D29" s="3" t="s">
        <v>9</v>
      </c>
      <c r="E29" s="3" t="s">
        <v>87</v>
      </c>
      <c r="F29" s="3"/>
      <c r="G29" s="3" t="s">
        <v>11</v>
      </c>
      <c r="H29" s="3" t="s">
        <v>12</v>
      </c>
      <c r="I29" s="3"/>
    </row>
    <row r="30" spans="1:9">
      <c r="A30" s="3"/>
      <c r="B30" s="3">
        <v>291811881</v>
      </c>
      <c r="C30" s="3" t="s">
        <v>88</v>
      </c>
      <c r="D30" s="3" t="s">
        <v>89</v>
      </c>
      <c r="E30" s="3" t="s">
        <v>90</v>
      </c>
      <c r="F30" s="3"/>
      <c r="G30" s="3" t="s">
        <v>85</v>
      </c>
      <c r="H30" s="3" t="s">
        <v>12</v>
      </c>
      <c r="I30" s="3"/>
    </row>
    <row r="31" spans="1:9">
      <c r="A31" s="3"/>
      <c r="B31" s="3">
        <v>784393027</v>
      </c>
      <c r="C31" s="3" t="s">
        <v>91</v>
      </c>
      <c r="D31" s="3" t="s">
        <v>53</v>
      </c>
      <c r="E31" s="3" t="s">
        <v>92</v>
      </c>
      <c r="F31" s="3"/>
      <c r="G31" s="3" t="s">
        <v>35</v>
      </c>
      <c r="H31" s="3" t="s">
        <v>24</v>
      </c>
      <c r="I31" s="3"/>
    </row>
    <row r="32" spans="1:9">
      <c r="A32" s="3"/>
      <c r="B32" s="3">
        <v>317050314</v>
      </c>
      <c r="C32" s="3" t="s">
        <v>93</v>
      </c>
      <c r="D32" s="3" t="s">
        <v>29</v>
      </c>
      <c r="E32" s="3" t="s">
        <v>94</v>
      </c>
      <c r="F32" s="3"/>
      <c r="G32" s="3" t="s">
        <v>95</v>
      </c>
      <c r="H32" s="3" t="s">
        <v>24</v>
      </c>
      <c r="I32" s="3"/>
    </row>
    <row r="33" spans="1:9">
      <c r="A33" s="3"/>
      <c r="B33" s="3">
        <v>922136210</v>
      </c>
      <c r="C33" s="3" t="s">
        <v>96</v>
      </c>
      <c r="D33" s="3" t="s">
        <v>16</v>
      </c>
      <c r="E33" s="3" t="s">
        <v>97</v>
      </c>
      <c r="F33" s="3"/>
      <c r="G33" s="3" t="s">
        <v>18</v>
      </c>
      <c r="H33" s="3" t="s">
        <v>19</v>
      </c>
      <c r="I33" s="3"/>
    </row>
    <row r="34" spans="1:9">
      <c r="A34" s="3"/>
      <c r="B34" s="3">
        <v>727933222</v>
      </c>
      <c r="C34" s="3" t="s">
        <v>98</v>
      </c>
      <c r="D34" s="3" t="s">
        <v>26</v>
      </c>
      <c r="E34" s="3" t="s">
        <v>99</v>
      </c>
      <c r="F34" s="3"/>
      <c r="G34" s="3" t="s">
        <v>11</v>
      </c>
      <c r="H34" s="3" t="s">
        <v>19</v>
      </c>
      <c r="I34" s="3"/>
    </row>
    <row r="35" spans="1:9">
      <c r="A35" s="3"/>
      <c r="B35" s="3">
        <v>742252290</v>
      </c>
      <c r="C35" s="3" t="s">
        <v>100</v>
      </c>
      <c r="D35" s="3" t="s">
        <v>53</v>
      </c>
      <c r="E35" s="3" t="s">
        <v>101</v>
      </c>
      <c r="F35" s="3"/>
      <c r="G35" s="3" t="s">
        <v>23</v>
      </c>
      <c r="H35" s="3" t="s">
        <v>24</v>
      </c>
      <c r="I35" s="3"/>
    </row>
    <row r="36" spans="1:9">
      <c r="A36" s="3"/>
      <c r="B36" s="3">
        <v>908109681</v>
      </c>
      <c r="C36" s="3" t="s">
        <v>102</v>
      </c>
      <c r="D36" s="3" t="s">
        <v>53</v>
      </c>
      <c r="E36" s="3" t="s">
        <v>103</v>
      </c>
      <c r="F36" s="3"/>
      <c r="G36" s="3" t="s">
        <v>18</v>
      </c>
      <c r="H36" s="3" t="s">
        <v>19</v>
      </c>
      <c r="I36" s="3"/>
    </row>
    <row r="37" spans="1:9">
      <c r="A37" s="3"/>
      <c r="B37" s="3">
        <v>808284342</v>
      </c>
      <c r="C37" s="3" t="s">
        <v>104</v>
      </c>
      <c r="D37" s="3" t="s">
        <v>16</v>
      </c>
      <c r="E37" s="3" t="s">
        <v>105</v>
      </c>
      <c r="F37" s="3"/>
      <c r="G37" s="3" t="s">
        <v>106</v>
      </c>
      <c r="H37" s="3" t="s">
        <v>19</v>
      </c>
      <c r="I37" s="3"/>
    </row>
    <row r="38" spans="1:9">
      <c r="A38" s="3"/>
      <c r="B38" s="3">
        <v>307792973</v>
      </c>
      <c r="C38" s="3" t="s">
        <v>107</v>
      </c>
      <c r="D38" s="3" t="s">
        <v>9</v>
      </c>
      <c r="E38" s="3" t="s">
        <v>108</v>
      </c>
      <c r="F38" s="3"/>
      <c r="G38" s="3" t="s">
        <v>11</v>
      </c>
      <c r="H38" s="3" t="s">
        <v>12</v>
      </c>
      <c r="I38" s="3"/>
    </row>
    <row r="39" spans="1:9">
      <c r="A39" s="3"/>
      <c r="B39" s="3">
        <v>565270188</v>
      </c>
      <c r="C39" s="3" t="s">
        <v>109</v>
      </c>
      <c r="D39" s="3" t="s">
        <v>29</v>
      </c>
      <c r="E39" s="3" t="s">
        <v>110</v>
      </c>
      <c r="F39" s="3"/>
      <c r="G39" s="3" t="s">
        <v>18</v>
      </c>
      <c r="H39" s="3" t="s">
        <v>24</v>
      </c>
      <c r="I39" s="3"/>
    </row>
    <row r="40" spans="1:9">
      <c r="A40" s="3"/>
      <c r="B40" s="3">
        <v>751359861</v>
      </c>
      <c r="C40" s="3" t="s">
        <v>111</v>
      </c>
      <c r="D40" s="3" t="s">
        <v>59</v>
      </c>
      <c r="E40" s="3" t="s">
        <v>112</v>
      </c>
      <c r="F40" s="3"/>
      <c r="G40" s="3" t="s">
        <v>106</v>
      </c>
      <c r="H40" s="3" t="s">
        <v>19</v>
      </c>
      <c r="I40" s="3"/>
    </row>
    <row r="41" spans="1:9">
      <c r="A41" s="3"/>
      <c r="B41" s="3">
        <v>297582923</v>
      </c>
      <c r="C41" s="3" t="s">
        <v>113</v>
      </c>
      <c r="D41" s="3" t="s">
        <v>114</v>
      </c>
      <c r="E41" s="3" t="s">
        <v>115</v>
      </c>
      <c r="F41" s="3"/>
      <c r="G41" s="3" t="s">
        <v>116</v>
      </c>
      <c r="H41" s="3" t="s">
        <v>24</v>
      </c>
      <c r="I41" s="3"/>
    </row>
    <row r="42" spans="1:9">
      <c r="A42" s="3"/>
      <c r="B42" s="3">
        <v>664203797</v>
      </c>
      <c r="C42" s="3" t="s">
        <v>117</v>
      </c>
      <c r="D42" s="3" t="s">
        <v>33</v>
      </c>
      <c r="E42" s="3" t="s">
        <v>118</v>
      </c>
      <c r="F42" s="3"/>
      <c r="G42" s="3" t="s">
        <v>11</v>
      </c>
      <c r="H42" s="3" t="s">
        <v>24</v>
      </c>
      <c r="I42" s="3"/>
    </row>
    <row r="43" spans="1:9">
      <c r="A43" s="3"/>
      <c r="B43" s="3">
        <v>660539822</v>
      </c>
      <c r="C43" s="3" t="s">
        <v>119</v>
      </c>
      <c r="D43" s="3" t="s">
        <v>89</v>
      </c>
      <c r="E43" s="3" t="s">
        <v>120</v>
      </c>
      <c r="F43" s="3"/>
      <c r="G43" s="3" t="s">
        <v>18</v>
      </c>
      <c r="H43" s="3" t="s">
        <v>19</v>
      </c>
      <c r="I43" s="3"/>
    </row>
    <row r="44" spans="1:9">
      <c r="A44" s="3"/>
      <c r="B44" s="3">
        <v>627580096</v>
      </c>
      <c r="C44" s="3" t="s">
        <v>121</v>
      </c>
      <c r="D44" s="3" t="s">
        <v>16</v>
      </c>
      <c r="E44" s="3" t="s">
        <v>122</v>
      </c>
      <c r="F44" s="3"/>
      <c r="G44" s="3" t="s">
        <v>18</v>
      </c>
      <c r="H44" s="3" t="s">
        <v>19</v>
      </c>
      <c r="I44" s="3"/>
    </row>
    <row r="45" spans="1:9">
      <c r="A45" s="3"/>
      <c r="B45" s="3">
        <v>504715079</v>
      </c>
      <c r="C45" s="3" t="s">
        <v>123</v>
      </c>
      <c r="D45" s="3" t="s">
        <v>26</v>
      </c>
      <c r="E45" s="3" t="s">
        <v>124</v>
      </c>
      <c r="F45" s="3"/>
      <c r="G45" s="3" t="s">
        <v>11</v>
      </c>
      <c r="H45" s="3" t="s">
        <v>24</v>
      </c>
      <c r="I45" s="3"/>
    </row>
    <row r="46" spans="1:9">
      <c r="A46" s="3"/>
      <c r="B46" s="3">
        <v>922540816</v>
      </c>
      <c r="C46" s="3" t="s">
        <v>125</v>
      </c>
      <c r="D46" s="3" t="s">
        <v>33</v>
      </c>
      <c r="E46" s="3" t="s">
        <v>126</v>
      </c>
      <c r="F46" s="3"/>
      <c r="G46" s="3" t="s">
        <v>11</v>
      </c>
      <c r="H46" s="3" t="s">
        <v>24</v>
      </c>
      <c r="I46" s="3"/>
    </row>
    <row r="47" spans="1:9">
      <c r="A47" s="3"/>
      <c r="B47" s="3">
        <v>354680123</v>
      </c>
      <c r="C47" s="3" t="s">
        <v>127</v>
      </c>
      <c r="D47" s="3" t="s">
        <v>16</v>
      </c>
      <c r="E47" s="3" t="s">
        <v>128</v>
      </c>
      <c r="F47" s="3"/>
      <c r="G47" s="3" t="s">
        <v>18</v>
      </c>
      <c r="H47" s="3" t="s">
        <v>19</v>
      </c>
      <c r="I47" s="3"/>
    </row>
    <row r="48" spans="1:9">
      <c r="A48" s="3"/>
      <c r="B48" s="3">
        <v>708492065</v>
      </c>
      <c r="C48" s="3" t="s">
        <v>129</v>
      </c>
      <c r="D48" s="3" t="s">
        <v>9</v>
      </c>
      <c r="E48" s="3" t="s">
        <v>130</v>
      </c>
      <c r="F48" s="3"/>
      <c r="G48" s="3" t="s">
        <v>57</v>
      </c>
      <c r="H48" s="3" t="s">
        <v>19</v>
      </c>
      <c r="I48" s="3"/>
    </row>
    <row r="49" spans="1:9">
      <c r="A49" s="3"/>
      <c r="B49" s="3">
        <v>505335706</v>
      </c>
      <c r="C49" s="3" t="s">
        <v>131</v>
      </c>
      <c r="D49" s="3" t="s">
        <v>26</v>
      </c>
      <c r="E49" s="3" t="s">
        <v>132</v>
      </c>
      <c r="F49" s="3"/>
      <c r="G49" s="3" t="s">
        <v>11</v>
      </c>
      <c r="H49" s="3" t="s">
        <v>19</v>
      </c>
      <c r="I49" s="3"/>
    </row>
    <row r="50" spans="1:9">
      <c r="A50" s="3"/>
      <c r="B50" s="3">
        <v>136064311</v>
      </c>
      <c r="C50" s="3" t="s">
        <v>133</v>
      </c>
      <c r="D50" s="3" t="s">
        <v>16</v>
      </c>
      <c r="E50" s="3" t="s">
        <v>134</v>
      </c>
      <c r="F50" s="3"/>
      <c r="G50" s="3" t="s">
        <v>11</v>
      </c>
      <c r="H50" s="3" t="s">
        <v>19</v>
      </c>
      <c r="I50" s="3"/>
    </row>
    <row r="51" spans="1:9">
      <c r="A51" s="3"/>
      <c r="B51" s="3">
        <v>388367172</v>
      </c>
      <c r="C51" s="3" t="s">
        <v>135</v>
      </c>
      <c r="D51" s="3" t="s">
        <v>29</v>
      </c>
      <c r="E51" s="3" t="s">
        <v>136</v>
      </c>
      <c r="F51" s="3"/>
      <c r="G51" s="3" t="s">
        <v>137</v>
      </c>
      <c r="H51" s="3" t="s">
        <v>24</v>
      </c>
      <c r="I51" s="3"/>
    </row>
    <row r="52" spans="1:9">
      <c r="A52" s="3"/>
      <c r="B52" s="3">
        <v>233455960</v>
      </c>
      <c r="C52" s="3" t="s">
        <v>138</v>
      </c>
      <c r="D52" s="3" t="s">
        <v>26</v>
      </c>
      <c r="E52" s="3" t="s">
        <v>139</v>
      </c>
      <c r="F52" s="3"/>
      <c r="G52" s="3" t="s">
        <v>48</v>
      </c>
      <c r="H52" s="3" t="s">
        <v>19</v>
      </c>
      <c r="I52" s="3"/>
    </row>
    <row r="53" spans="1:9">
      <c r="A53" s="3"/>
      <c r="B53" s="3">
        <v>289682099</v>
      </c>
      <c r="C53" s="3" t="s">
        <v>140</v>
      </c>
      <c r="D53" s="3" t="s">
        <v>26</v>
      </c>
      <c r="E53" s="3" t="s">
        <v>141</v>
      </c>
      <c r="F53" s="3"/>
      <c r="G53" s="3" t="s">
        <v>23</v>
      </c>
      <c r="H53" s="3" t="s">
        <v>19</v>
      </c>
      <c r="I53" s="3"/>
    </row>
    <row r="54" spans="1:9">
      <c r="A54" s="3"/>
      <c r="B54" s="3">
        <v>336143201</v>
      </c>
      <c r="C54" s="3" t="s">
        <v>142</v>
      </c>
      <c r="D54" s="3" t="s">
        <v>53</v>
      </c>
      <c r="E54" s="3" t="s">
        <v>143</v>
      </c>
      <c r="F54" s="3"/>
      <c r="G54" s="3" t="s">
        <v>11</v>
      </c>
      <c r="H54" s="3" t="s">
        <v>19</v>
      </c>
      <c r="I54" s="3"/>
    </row>
    <row r="55" spans="1:9">
      <c r="A55" s="3"/>
      <c r="B55" s="3">
        <v>582139612</v>
      </c>
      <c r="C55" s="3" t="s">
        <v>144</v>
      </c>
      <c r="D55" s="3" t="s">
        <v>21</v>
      </c>
      <c r="E55" s="3" t="s">
        <v>145</v>
      </c>
      <c r="F55" s="3"/>
      <c r="G55" s="3" t="s">
        <v>11</v>
      </c>
      <c r="H55" s="3" t="s">
        <v>24</v>
      </c>
      <c r="I55" s="3"/>
    </row>
    <row r="56" spans="1:9">
      <c r="A56" s="3"/>
      <c r="B56" s="3">
        <v>204843158</v>
      </c>
      <c r="C56" s="3" t="s">
        <v>146</v>
      </c>
      <c r="D56" s="3" t="s">
        <v>147</v>
      </c>
      <c r="E56" s="3" t="s">
        <v>148</v>
      </c>
      <c r="F56" s="3"/>
      <c r="G56" s="3" t="s">
        <v>11</v>
      </c>
      <c r="H56" s="3" t="s">
        <v>12</v>
      </c>
      <c r="I56" s="3"/>
    </row>
    <row r="57" spans="1:9">
      <c r="A57" s="3"/>
      <c r="B57" s="3">
        <v>885543204</v>
      </c>
      <c r="C57" s="3" t="s">
        <v>149</v>
      </c>
      <c r="D57" s="3" t="s">
        <v>33</v>
      </c>
      <c r="E57" s="3" t="s">
        <v>150</v>
      </c>
      <c r="F57" s="3"/>
      <c r="G57" s="3" t="s">
        <v>11</v>
      </c>
      <c r="H57" s="3" t="s">
        <v>19</v>
      </c>
      <c r="I57" s="3"/>
    </row>
    <row r="58" spans="1:9">
      <c r="A58" s="3"/>
      <c r="B58" s="3">
        <v>75952092</v>
      </c>
      <c r="C58" s="3" t="s">
        <v>151</v>
      </c>
      <c r="D58" s="3" t="s">
        <v>59</v>
      </c>
      <c r="E58" s="3" t="s">
        <v>152</v>
      </c>
      <c r="F58" s="3"/>
      <c r="G58" s="3" t="s">
        <v>11</v>
      </c>
      <c r="H58" s="3" t="s">
        <v>19</v>
      </c>
      <c r="I58" s="3"/>
    </row>
    <row r="59" spans="1:9">
      <c r="A59" s="3"/>
      <c r="B59" s="3">
        <v>501684264</v>
      </c>
      <c r="C59" s="3" t="s">
        <v>153</v>
      </c>
      <c r="D59" s="3" t="s">
        <v>16</v>
      </c>
      <c r="E59" s="3" t="s">
        <v>154</v>
      </c>
      <c r="F59" s="3"/>
      <c r="G59" s="3" t="s">
        <v>18</v>
      </c>
      <c r="H59" s="3" t="s">
        <v>19</v>
      </c>
      <c r="I59" s="3"/>
    </row>
    <row r="60" spans="1:9">
      <c r="A60" s="3"/>
      <c r="B60" s="3">
        <v>688254172</v>
      </c>
      <c r="C60" s="3" t="s">
        <v>155</v>
      </c>
      <c r="D60" s="3" t="s">
        <v>156</v>
      </c>
      <c r="E60" s="3" t="s">
        <v>157</v>
      </c>
      <c r="F60" s="3"/>
      <c r="G60" s="3" t="s">
        <v>106</v>
      </c>
      <c r="H60" s="3" t="s">
        <v>19</v>
      </c>
      <c r="I60" s="3"/>
    </row>
    <row r="61" spans="1:9">
      <c r="A61" s="3"/>
      <c r="B61" s="3">
        <v>367222200</v>
      </c>
      <c r="C61" s="3" t="s">
        <v>158</v>
      </c>
      <c r="D61" s="3" t="s">
        <v>9</v>
      </c>
      <c r="E61" s="3" t="s">
        <v>159</v>
      </c>
      <c r="F61" s="3"/>
      <c r="G61" s="3" t="s">
        <v>57</v>
      </c>
      <c r="H61" s="3" t="s">
        <v>12</v>
      </c>
      <c r="I61" s="3"/>
    </row>
    <row r="62" spans="1:9">
      <c r="A62" s="3"/>
      <c r="B62" s="3">
        <v>46696957</v>
      </c>
      <c r="C62" s="3" t="s">
        <v>160</v>
      </c>
      <c r="D62" s="3" t="s">
        <v>33</v>
      </c>
      <c r="E62" s="3" t="s">
        <v>161</v>
      </c>
      <c r="F62" s="3"/>
      <c r="G62" s="3" t="s">
        <v>18</v>
      </c>
      <c r="H62" s="3" t="s">
        <v>24</v>
      </c>
      <c r="I62" s="3"/>
    </row>
    <row r="63" spans="1:9">
      <c r="A63" s="3"/>
      <c r="B63" s="3">
        <v>192692512</v>
      </c>
      <c r="C63" s="3" t="s">
        <v>162</v>
      </c>
      <c r="D63" s="3" t="s">
        <v>59</v>
      </c>
      <c r="E63" s="3" t="s">
        <v>163</v>
      </c>
      <c r="F63" s="3"/>
      <c r="G63" s="3" t="s">
        <v>11</v>
      </c>
      <c r="H63" s="3" t="s">
        <v>19</v>
      </c>
      <c r="I63" s="3"/>
    </row>
    <row r="64" spans="1:9">
      <c r="A64" s="3"/>
      <c r="B64" s="3">
        <v>352545024</v>
      </c>
      <c r="C64" s="3" t="s">
        <v>164</v>
      </c>
      <c r="D64" s="3" t="s">
        <v>16</v>
      </c>
      <c r="E64" s="3" t="s">
        <v>165</v>
      </c>
      <c r="F64" s="3"/>
      <c r="G64" s="3" t="s">
        <v>18</v>
      </c>
      <c r="H64" s="3" t="s">
        <v>24</v>
      </c>
      <c r="I64" s="3"/>
    </row>
    <row r="65" spans="1:9">
      <c r="A65" s="3"/>
      <c r="B65" s="3">
        <v>59832086</v>
      </c>
      <c r="C65" s="3" t="s">
        <v>166</v>
      </c>
      <c r="D65" s="3" t="s">
        <v>9</v>
      </c>
      <c r="E65" s="3" t="s">
        <v>167</v>
      </c>
      <c r="F65" s="3"/>
      <c r="G65" s="3" t="s">
        <v>18</v>
      </c>
      <c r="H65" s="3" t="s">
        <v>12</v>
      </c>
      <c r="I65" s="3"/>
    </row>
    <row r="66" spans="1:9">
      <c r="A66" s="3"/>
      <c r="B66" s="3">
        <v>210688948</v>
      </c>
      <c r="C66" s="3" t="s">
        <v>168</v>
      </c>
      <c r="D66" s="3" t="s">
        <v>59</v>
      </c>
      <c r="E66" s="3" t="s">
        <v>169</v>
      </c>
      <c r="F66" s="3"/>
      <c r="G66" s="3" t="s">
        <v>11</v>
      </c>
      <c r="H66" s="3" t="s">
        <v>19</v>
      </c>
      <c r="I66" s="3"/>
    </row>
    <row r="67" spans="1:9">
      <c r="A67" s="3"/>
      <c r="B67" s="3">
        <v>914698982</v>
      </c>
      <c r="C67" s="3" t="s">
        <v>170</v>
      </c>
      <c r="D67" s="3" t="s">
        <v>53</v>
      </c>
      <c r="E67" s="3" t="s">
        <v>171</v>
      </c>
      <c r="F67" s="3"/>
      <c r="G67" s="3" t="s">
        <v>11</v>
      </c>
      <c r="H67" s="3" t="s">
        <v>19</v>
      </c>
      <c r="I67" s="3"/>
    </row>
    <row r="68" spans="1:9">
      <c r="A68" s="3"/>
      <c r="B68" s="3">
        <v>641497212</v>
      </c>
      <c r="C68" s="3" t="s">
        <v>172</v>
      </c>
      <c r="D68" s="3" t="s">
        <v>9</v>
      </c>
      <c r="E68" s="3" t="s">
        <v>173</v>
      </c>
      <c r="F68" s="3"/>
      <c r="G68" s="3" t="s">
        <v>11</v>
      </c>
      <c r="H68" s="3" t="s">
        <v>12</v>
      </c>
      <c r="I68" s="3"/>
    </row>
    <row r="69" spans="1:9">
      <c r="A69" s="3"/>
      <c r="B69" s="3">
        <v>231727108</v>
      </c>
      <c r="C69" s="3" t="s">
        <v>174</v>
      </c>
      <c r="D69" s="3" t="s">
        <v>59</v>
      </c>
      <c r="E69" s="3" t="s">
        <v>175</v>
      </c>
      <c r="F69" s="3"/>
      <c r="G69" s="3" t="s">
        <v>18</v>
      </c>
      <c r="H69" s="3" t="s">
        <v>19</v>
      </c>
      <c r="I69" s="3"/>
    </row>
    <row r="70" spans="1:9">
      <c r="A70" s="3"/>
      <c r="B70" s="3">
        <v>867901384</v>
      </c>
      <c r="C70" s="3" t="s">
        <v>176</v>
      </c>
      <c r="D70" s="3" t="s">
        <v>26</v>
      </c>
      <c r="E70" s="3" t="s">
        <v>177</v>
      </c>
      <c r="F70" s="3"/>
      <c r="G70" s="3" t="s">
        <v>11</v>
      </c>
      <c r="H70" s="3" t="s">
        <v>19</v>
      </c>
      <c r="I70" s="3"/>
    </row>
    <row r="71" spans="1:9">
      <c r="A71" s="3"/>
      <c r="B71" s="3">
        <v>182817285</v>
      </c>
      <c r="C71" s="3" t="s">
        <v>178</v>
      </c>
      <c r="D71" s="3" t="s">
        <v>53</v>
      </c>
      <c r="E71" s="3" t="s">
        <v>179</v>
      </c>
      <c r="F71" s="3"/>
      <c r="G71" s="3" t="s">
        <v>11</v>
      </c>
      <c r="H71" s="3" t="s">
        <v>19</v>
      </c>
      <c r="I71" s="3"/>
    </row>
    <row r="72" spans="1:9">
      <c r="A72" s="3"/>
      <c r="B72" s="3">
        <v>391374540</v>
      </c>
      <c r="C72" s="3" t="s">
        <v>180</v>
      </c>
      <c r="D72" s="3" t="s">
        <v>9</v>
      </c>
      <c r="E72" s="3" t="s">
        <v>181</v>
      </c>
      <c r="F72" s="3"/>
      <c r="G72" s="3" t="s">
        <v>11</v>
      </c>
      <c r="H72" s="3" t="s">
        <v>19</v>
      </c>
      <c r="I72" s="3"/>
    </row>
    <row r="73" spans="1:9">
      <c r="A73" s="3"/>
      <c r="B73" s="3">
        <v>339008111</v>
      </c>
      <c r="C73" s="3" t="s">
        <v>182</v>
      </c>
      <c r="D73" s="3" t="s">
        <v>53</v>
      </c>
      <c r="E73" s="3" t="s">
        <v>183</v>
      </c>
      <c r="F73" s="3"/>
      <c r="G73" s="3" t="s">
        <v>61</v>
      </c>
      <c r="H73" s="3" t="s">
        <v>24</v>
      </c>
      <c r="I73" s="3"/>
    </row>
    <row r="74" spans="1:9">
      <c r="A74" s="3"/>
      <c r="B74" s="3">
        <v>133480673</v>
      </c>
      <c r="C74" s="3" t="s">
        <v>184</v>
      </c>
      <c r="D74" s="3" t="s">
        <v>9</v>
      </c>
      <c r="E74" s="3" t="s">
        <v>185</v>
      </c>
      <c r="F74" s="3"/>
      <c r="G74" s="3" t="s">
        <v>18</v>
      </c>
      <c r="H74" s="3" t="s">
        <v>12</v>
      </c>
      <c r="I74" s="3"/>
    </row>
    <row r="75" spans="1:9">
      <c r="A75" s="3"/>
      <c r="B75" s="3">
        <v>882443105</v>
      </c>
      <c r="C75" s="3" t="s">
        <v>186</v>
      </c>
      <c r="D75" s="3" t="s">
        <v>53</v>
      </c>
      <c r="E75" s="3" t="s">
        <v>187</v>
      </c>
      <c r="F75" s="3"/>
      <c r="G75" s="3" t="s">
        <v>18</v>
      </c>
      <c r="H75" s="3" t="s">
        <v>19</v>
      </c>
      <c r="I75" s="3"/>
    </row>
    <row r="76" spans="1:9">
      <c r="A76" s="3"/>
      <c r="B76" s="3">
        <v>20110426</v>
      </c>
      <c r="C76" s="3" t="s">
        <v>188</v>
      </c>
      <c r="D76" s="3" t="s">
        <v>9</v>
      </c>
      <c r="E76" s="3" t="s">
        <v>189</v>
      </c>
      <c r="F76" s="3"/>
      <c r="G76" s="3" t="s">
        <v>11</v>
      </c>
      <c r="H76" s="3" t="s">
        <v>12</v>
      </c>
      <c r="I76" s="3"/>
    </row>
    <row r="77" spans="1:9">
      <c r="A77" s="3"/>
      <c r="B77" s="3">
        <v>124450802</v>
      </c>
      <c r="C77" s="3" t="s">
        <v>190</v>
      </c>
      <c r="D77" s="3" t="s">
        <v>33</v>
      </c>
      <c r="E77" s="3" t="s">
        <v>191</v>
      </c>
      <c r="F77" s="3"/>
      <c r="G77" s="3" t="s">
        <v>106</v>
      </c>
      <c r="H77" s="3" t="s">
        <v>24</v>
      </c>
      <c r="I77" s="3"/>
    </row>
    <row r="78" spans="1:9">
      <c r="A78" s="3"/>
      <c r="B78" s="3">
        <v>552999922</v>
      </c>
      <c r="C78" s="3" t="s">
        <v>192</v>
      </c>
      <c r="D78" s="3" t="s">
        <v>26</v>
      </c>
      <c r="E78" s="3" t="s">
        <v>193</v>
      </c>
      <c r="F78" s="3"/>
      <c r="G78" s="3" t="s">
        <v>11</v>
      </c>
      <c r="H78" s="3" t="s">
        <v>19</v>
      </c>
      <c r="I78" s="3"/>
    </row>
    <row r="79" spans="1:9">
      <c r="A79" s="3"/>
      <c r="B79" s="3">
        <v>220978468</v>
      </c>
      <c r="C79" s="3" t="s">
        <v>194</v>
      </c>
      <c r="D79" s="3" t="s">
        <v>9</v>
      </c>
      <c r="E79" s="3" t="s">
        <v>195</v>
      </c>
      <c r="F79" s="3"/>
      <c r="G79" s="3" t="s">
        <v>18</v>
      </c>
      <c r="H79" s="3" t="s">
        <v>12</v>
      </c>
      <c r="I79" s="3"/>
    </row>
    <row r="80" spans="1:9">
      <c r="A80" s="3"/>
      <c r="B80" s="3">
        <v>234826173</v>
      </c>
      <c r="C80" s="3" t="s">
        <v>196</v>
      </c>
      <c r="D80" s="3" t="s">
        <v>59</v>
      </c>
      <c r="E80" s="3" t="s">
        <v>197</v>
      </c>
      <c r="F80" s="3"/>
      <c r="G80" s="3" t="s">
        <v>18</v>
      </c>
      <c r="H80" s="3" t="s">
        <v>19</v>
      </c>
      <c r="I80" s="3"/>
    </row>
    <row r="81" spans="1:9">
      <c r="A81" s="3"/>
      <c r="B81" s="3">
        <v>181591245</v>
      </c>
      <c r="C81" s="3" t="s">
        <v>198</v>
      </c>
      <c r="D81" s="3" t="s">
        <v>16</v>
      </c>
      <c r="E81" s="3" t="s">
        <v>199</v>
      </c>
      <c r="F81" s="3"/>
      <c r="G81" s="3" t="s">
        <v>18</v>
      </c>
      <c r="H81" s="3" t="s">
        <v>19</v>
      </c>
      <c r="I81" s="3"/>
    </row>
    <row r="82" spans="1:9">
      <c r="A82" s="3"/>
      <c r="B82" s="3">
        <v>386356182</v>
      </c>
      <c r="C82" s="3" t="s">
        <v>200</v>
      </c>
      <c r="D82" s="3" t="s">
        <v>59</v>
      </c>
      <c r="E82" s="3" t="s">
        <v>201</v>
      </c>
      <c r="F82" s="3"/>
      <c r="G82" s="3" t="s">
        <v>202</v>
      </c>
      <c r="H82" s="3" t="s">
        <v>19</v>
      </c>
      <c r="I82" s="3"/>
    </row>
    <row r="83" spans="1:9">
      <c r="A83" s="3"/>
      <c r="B83" s="3">
        <v>825748878</v>
      </c>
      <c r="C83" s="3" t="s">
        <v>203</v>
      </c>
      <c r="D83" s="3" t="s">
        <v>9</v>
      </c>
      <c r="E83" s="3" t="s">
        <v>204</v>
      </c>
      <c r="F83" s="3"/>
      <c r="G83" s="3" t="s">
        <v>18</v>
      </c>
      <c r="H83" s="3" t="s">
        <v>24</v>
      </c>
      <c r="I83" s="3"/>
    </row>
    <row r="84" spans="1:9">
      <c r="A84" s="3"/>
      <c r="B84" s="3">
        <v>432972919</v>
      </c>
      <c r="C84" s="3" t="s">
        <v>205</v>
      </c>
      <c r="D84" s="3" t="s">
        <v>33</v>
      </c>
      <c r="E84" s="3" t="s">
        <v>206</v>
      </c>
      <c r="F84" s="3"/>
      <c r="G84" s="3" t="s">
        <v>11</v>
      </c>
      <c r="H84" s="3" t="s">
        <v>24</v>
      </c>
      <c r="I84" s="3"/>
    </row>
    <row r="85" spans="1:9">
      <c r="A85" s="3"/>
      <c r="B85" s="3">
        <v>693580793</v>
      </c>
      <c r="C85" s="3" t="s">
        <v>207</v>
      </c>
      <c r="D85" s="3" t="s">
        <v>26</v>
      </c>
      <c r="E85" s="3" t="s">
        <v>208</v>
      </c>
      <c r="F85" s="3"/>
      <c r="G85" s="3" t="s">
        <v>11</v>
      </c>
      <c r="H85" s="3" t="s">
        <v>19</v>
      </c>
      <c r="I85" s="3"/>
    </row>
    <row r="86" spans="1:9">
      <c r="A86" s="3"/>
      <c r="B86" s="3">
        <v>572898292</v>
      </c>
      <c r="C86" s="3" t="s">
        <v>209</v>
      </c>
      <c r="D86" s="3" t="s">
        <v>59</v>
      </c>
      <c r="E86" s="3" t="s">
        <v>210</v>
      </c>
      <c r="F86" s="3"/>
      <c r="G86" s="3" t="s">
        <v>18</v>
      </c>
      <c r="H86" s="3" t="s">
        <v>19</v>
      </c>
      <c r="I86" s="3"/>
    </row>
    <row r="87" spans="1:9">
      <c r="A87" s="3"/>
      <c r="B87" s="3">
        <v>825147354</v>
      </c>
      <c r="C87" s="3" t="s">
        <v>211</v>
      </c>
      <c r="D87" s="3" t="s">
        <v>29</v>
      </c>
      <c r="E87" s="3" t="s">
        <v>212</v>
      </c>
      <c r="F87" s="3"/>
      <c r="G87" s="3" t="s">
        <v>18</v>
      </c>
      <c r="H87" s="3" t="s">
        <v>24</v>
      </c>
      <c r="I87" s="3"/>
    </row>
    <row r="88" spans="1:9">
      <c r="A88" s="3"/>
      <c r="B88" s="3">
        <v>287863229</v>
      </c>
      <c r="C88" s="3" t="s">
        <v>213</v>
      </c>
      <c r="D88" s="3" t="s">
        <v>89</v>
      </c>
      <c r="E88" s="3" t="s">
        <v>214</v>
      </c>
      <c r="F88" s="3"/>
      <c r="G88" s="3" t="s">
        <v>11</v>
      </c>
      <c r="H88" s="3" t="s">
        <v>19</v>
      </c>
      <c r="I88" s="3"/>
    </row>
    <row r="89" spans="1:9">
      <c r="A89" s="3"/>
      <c r="B89" s="3">
        <v>536429090</v>
      </c>
      <c r="C89" s="3" t="s">
        <v>215</v>
      </c>
      <c r="D89" s="3" t="s">
        <v>53</v>
      </c>
      <c r="E89" s="3" t="s">
        <v>216</v>
      </c>
      <c r="F89" s="3"/>
      <c r="G89" s="3" t="s">
        <v>18</v>
      </c>
      <c r="H89" s="3" t="s">
        <v>19</v>
      </c>
      <c r="I89" s="3"/>
    </row>
    <row r="90" spans="1:9">
      <c r="A90" s="3"/>
      <c r="B90" s="3">
        <v>790450568</v>
      </c>
      <c r="C90" s="3" t="s">
        <v>217</v>
      </c>
      <c r="D90" s="3" t="s">
        <v>16</v>
      </c>
      <c r="E90" s="3" t="s">
        <v>218</v>
      </c>
      <c r="F90" s="3"/>
      <c r="G90" s="3" t="s">
        <v>18</v>
      </c>
      <c r="H90" s="3" t="s">
        <v>19</v>
      </c>
      <c r="I90" s="3"/>
    </row>
    <row r="91" spans="1:9">
      <c r="A91" s="3"/>
      <c r="B91" s="3">
        <v>768528526</v>
      </c>
      <c r="C91" s="3" t="s">
        <v>219</v>
      </c>
      <c r="D91" s="3" t="s">
        <v>26</v>
      </c>
      <c r="E91" s="3" t="s">
        <v>220</v>
      </c>
      <c r="F91" s="3"/>
      <c r="G91" s="3" t="s">
        <v>35</v>
      </c>
      <c r="H91" s="3" t="s">
        <v>12</v>
      </c>
      <c r="I91" s="3"/>
    </row>
    <row r="92" spans="1:9">
      <c r="A92" s="3"/>
      <c r="B92" s="3">
        <v>188979807</v>
      </c>
      <c r="C92" s="3" t="s">
        <v>221</v>
      </c>
      <c r="D92" s="3" t="s">
        <v>59</v>
      </c>
      <c r="E92" s="3" t="s">
        <v>222</v>
      </c>
      <c r="F92" s="3"/>
      <c r="G92" s="3" t="s">
        <v>11</v>
      </c>
      <c r="H92" s="3" t="s">
        <v>19</v>
      </c>
      <c r="I92" s="3"/>
    </row>
    <row r="93" spans="1:9">
      <c r="A93" s="3"/>
      <c r="B93" s="3">
        <v>36042529</v>
      </c>
      <c r="C93" s="3" t="s">
        <v>223</v>
      </c>
      <c r="D93" s="3" t="s">
        <v>59</v>
      </c>
      <c r="E93" s="3" t="s">
        <v>224</v>
      </c>
      <c r="F93" s="3"/>
      <c r="G93" s="3" t="s">
        <v>18</v>
      </c>
      <c r="H93" s="3" t="s">
        <v>19</v>
      </c>
      <c r="I93" s="3"/>
    </row>
    <row r="94" spans="1:9">
      <c r="A94" s="3"/>
      <c r="B94" s="3">
        <v>487472608</v>
      </c>
      <c r="C94" s="3" t="s">
        <v>225</v>
      </c>
      <c r="D94" s="3" t="s">
        <v>33</v>
      </c>
      <c r="E94" s="3" t="s">
        <v>226</v>
      </c>
      <c r="F94" s="3"/>
      <c r="G94" s="3" t="s">
        <v>18</v>
      </c>
      <c r="H94" s="3" t="s">
        <v>24</v>
      </c>
      <c r="I94" s="3"/>
    </row>
    <row r="95" spans="1:9">
      <c r="A95" s="3"/>
      <c r="B95" s="3">
        <v>808270135</v>
      </c>
      <c r="C95" s="3" t="s">
        <v>227</v>
      </c>
      <c r="D95" s="3" t="s">
        <v>59</v>
      </c>
      <c r="E95" s="3" t="s">
        <v>228</v>
      </c>
      <c r="F95" s="3"/>
      <c r="G95" s="3" t="s">
        <v>11</v>
      </c>
      <c r="H95" s="3" t="s">
        <v>19</v>
      </c>
      <c r="I95" s="3"/>
    </row>
    <row r="96" spans="1:9">
      <c r="A96" s="3"/>
      <c r="B96" s="3">
        <v>424125067</v>
      </c>
      <c r="C96" s="3" t="s">
        <v>229</v>
      </c>
      <c r="D96" s="3" t="s">
        <v>33</v>
      </c>
      <c r="E96" s="3" t="s">
        <v>230</v>
      </c>
      <c r="F96" s="3"/>
      <c r="G96" s="3" t="s">
        <v>18</v>
      </c>
      <c r="H96" s="3" t="s">
        <v>24</v>
      </c>
      <c r="I96" s="3"/>
    </row>
    <row r="97" spans="1:9">
      <c r="A97" s="3"/>
      <c r="B97" s="3">
        <v>943301653</v>
      </c>
      <c r="C97" s="3" t="s">
        <v>231</v>
      </c>
      <c r="D97" s="3" t="s">
        <v>53</v>
      </c>
      <c r="E97" s="3" t="s">
        <v>232</v>
      </c>
      <c r="F97" s="3"/>
      <c r="G97" s="3" t="s">
        <v>233</v>
      </c>
      <c r="H97" s="3" t="s">
        <v>19</v>
      </c>
      <c r="I97" s="3"/>
    </row>
    <row r="98" spans="1:9">
      <c r="A98" s="3"/>
      <c r="B98" s="3">
        <v>961761496</v>
      </c>
      <c r="C98" s="3" t="s">
        <v>234</v>
      </c>
      <c r="D98" s="3" t="s">
        <v>53</v>
      </c>
      <c r="E98" s="3" t="s">
        <v>235</v>
      </c>
      <c r="F98" s="3"/>
      <c r="G98" s="3" t="s">
        <v>35</v>
      </c>
      <c r="H98" s="3" t="s">
        <v>19</v>
      </c>
      <c r="I98" s="3"/>
    </row>
    <row r="99" spans="1:9">
      <c r="A99" s="3"/>
      <c r="B99" s="3">
        <v>798618492</v>
      </c>
      <c r="C99" s="3" t="s">
        <v>236</v>
      </c>
      <c r="D99" s="3" t="s">
        <v>33</v>
      </c>
      <c r="E99" s="3" t="s">
        <v>237</v>
      </c>
      <c r="F99" s="3"/>
      <c r="G99" s="3" t="s">
        <v>11</v>
      </c>
      <c r="H99" s="3" t="s">
        <v>19</v>
      </c>
      <c r="I99" s="3"/>
    </row>
    <row r="100" spans="1:9">
      <c r="A100" s="3"/>
      <c r="B100" s="3">
        <v>232633044</v>
      </c>
      <c r="C100" s="3" t="s">
        <v>238</v>
      </c>
      <c r="D100" s="3" t="s">
        <v>53</v>
      </c>
      <c r="E100" s="3" t="s">
        <v>239</v>
      </c>
      <c r="F100" s="3"/>
      <c r="G100" s="3" t="s">
        <v>11</v>
      </c>
      <c r="H100" s="3" t="s">
        <v>19</v>
      </c>
      <c r="I100" s="3"/>
    </row>
    <row r="101" spans="1:9">
      <c r="A101" s="3"/>
      <c r="B101" s="3">
        <v>455911150</v>
      </c>
      <c r="C101" s="3" t="s">
        <v>240</v>
      </c>
      <c r="D101" s="3" t="s">
        <v>53</v>
      </c>
      <c r="E101" s="3" t="s">
        <v>241</v>
      </c>
      <c r="F101" s="3"/>
      <c r="G101" s="3" t="s">
        <v>11</v>
      </c>
      <c r="H101" s="3" t="s">
        <v>24</v>
      </c>
      <c r="I101" s="3"/>
    </row>
    <row r="102" spans="1:9">
      <c r="A102" s="3"/>
      <c r="B102" s="3">
        <v>452042331</v>
      </c>
      <c r="C102" s="3" t="s">
        <v>242</v>
      </c>
      <c r="D102" s="3" t="s">
        <v>29</v>
      </c>
      <c r="E102" s="3" t="s">
        <v>243</v>
      </c>
      <c r="F102" s="3"/>
      <c r="G102" s="3" t="s">
        <v>35</v>
      </c>
      <c r="H102" s="3" t="s">
        <v>24</v>
      </c>
      <c r="I102" s="3"/>
    </row>
    <row r="103" spans="1:9">
      <c r="A103" s="3"/>
      <c r="B103" s="3">
        <v>672528993</v>
      </c>
      <c r="C103" s="3" t="s">
        <v>244</v>
      </c>
      <c r="D103" s="3" t="s">
        <v>26</v>
      </c>
      <c r="E103" s="3" t="s">
        <v>245</v>
      </c>
      <c r="F103" s="3"/>
      <c r="G103" s="3" t="s">
        <v>11</v>
      </c>
      <c r="H103" s="3" t="s">
        <v>19</v>
      </c>
      <c r="I103" s="3"/>
    </row>
    <row r="104" spans="1:9">
      <c r="A104" s="3"/>
      <c r="B104" s="3">
        <v>337853809</v>
      </c>
      <c r="C104" s="3" t="s">
        <v>246</v>
      </c>
      <c r="D104" s="3" t="s">
        <v>59</v>
      </c>
      <c r="E104" s="3" t="s">
        <v>247</v>
      </c>
      <c r="F104" s="3"/>
      <c r="G104" s="3" t="s">
        <v>11</v>
      </c>
      <c r="H104" s="3" t="s">
        <v>19</v>
      </c>
      <c r="I104" s="3"/>
    </row>
    <row r="105" spans="1:9">
      <c r="A105" s="3"/>
      <c r="B105" s="3">
        <v>269187687</v>
      </c>
      <c r="C105" s="3" t="s">
        <v>248</v>
      </c>
      <c r="D105" s="3" t="s">
        <v>59</v>
      </c>
      <c r="E105" s="3" t="s">
        <v>249</v>
      </c>
      <c r="F105" s="3"/>
      <c r="G105" s="3" t="s">
        <v>95</v>
      </c>
      <c r="H105" s="3" t="s">
        <v>19</v>
      </c>
      <c r="I105" s="3"/>
    </row>
    <row r="106" spans="1:9">
      <c r="A106" s="3"/>
      <c r="B106" s="3">
        <v>874118835</v>
      </c>
      <c r="C106" s="3" t="s">
        <v>250</v>
      </c>
      <c r="D106" s="3" t="s">
        <v>59</v>
      </c>
      <c r="E106" s="3" t="s">
        <v>251</v>
      </c>
      <c r="F106" s="3"/>
      <c r="G106" s="3" t="s">
        <v>11</v>
      </c>
      <c r="H106" s="3" t="s">
        <v>24</v>
      </c>
      <c r="I106" s="3"/>
    </row>
    <row r="107" spans="1:9">
      <c r="A107" s="3"/>
      <c r="B107" s="3">
        <v>863397982</v>
      </c>
      <c r="C107" s="3" t="s">
        <v>252</v>
      </c>
      <c r="D107" s="3" t="s">
        <v>53</v>
      </c>
      <c r="E107" s="3" t="s">
        <v>253</v>
      </c>
      <c r="F107" s="3"/>
      <c r="G107" s="3" t="s">
        <v>11</v>
      </c>
      <c r="H107" s="3" t="s">
        <v>19</v>
      </c>
      <c r="I107" s="3"/>
    </row>
    <row r="108" spans="1:9">
      <c r="A108" s="3"/>
      <c r="B108" s="3">
        <v>99043657</v>
      </c>
      <c r="C108" s="3" t="s">
        <v>254</v>
      </c>
      <c r="D108" s="3" t="s">
        <v>9</v>
      </c>
      <c r="E108" s="3" t="s">
        <v>255</v>
      </c>
      <c r="F108" s="3"/>
      <c r="G108" s="3" t="s">
        <v>11</v>
      </c>
      <c r="H108" s="3" t="s">
        <v>24</v>
      </c>
      <c r="I108" s="3"/>
    </row>
    <row r="109" spans="1:9">
      <c r="A109" s="3"/>
      <c r="B109" s="3">
        <v>989055269</v>
      </c>
      <c r="C109" s="3" t="s">
        <v>256</v>
      </c>
      <c r="D109" s="3" t="s">
        <v>9</v>
      </c>
      <c r="E109" s="3" t="s">
        <v>257</v>
      </c>
      <c r="F109" s="3"/>
      <c r="G109" s="3" t="s">
        <v>11</v>
      </c>
      <c r="H109" s="3" t="s">
        <v>12</v>
      </c>
      <c r="I109" s="3"/>
    </row>
    <row r="110" spans="1:9">
      <c r="A110" s="3"/>
      <c r="B110" s="3">
        <v>895772457</v>
      </c>
      <c r="C110" s="3" t="s">
        <v>258</v>
      </c>
      <c r="D110" s="3" t="s">
        <v>26</v>
      </c>
      <c r="E110" s="3" t="s">
        <v>259</v>
      </c>
      <c r="F110" s="3"/>
      <c r="G110" s="3" t="s">
        <v>18</v>
      </c>
      <c r="H110" s="3" t="s">
        <v>19</v>
      </c>
      <c r="I110" s="3"/>
    </row>
    <row r="111" spans="1:9">
      <c r="A111" s="3"/>
      <c r="B111" s="3">
        <v>196576543</v>
      </c>
      <c r="C111" s="3" t="s">
        <v>260</v>
      </c>
      <c r="D111" s="3" t="s">
        <v>16</v>
      </c>
      <c r="E111" s="3" t="s">
        <v>261</v>
      </c>
      <c r="F111" s="3"/>
      <c r="G111" s="3" t="s">
        <v>85</v>
      </c>
      <c r="H111" s="3" t="s">
        <v>19</v>
      </c>
      <c r="I111" s="3"/>
    </row>
    <row r="112" spans="1:9">
      <c r="A112" s="3"/>
      <c r="B112" s="3">
        <v>594879613</v>
      </c>
      <c r="C112" s="3" t="s">
        <v>262</v>
      </c>
      <c r="D112" s="3" t="s">
        <v>53</v>
      </c>
      <c r="E112" s="3" t="s">
        <v>263</v>
      </c>
      <c r="F112" s="3"/>
      <c r="G112" s="3" t="s">
        <v>116</v>
      </c>
      <c r="H112" s="3" t="s">
        <v>24</v>
      </c>
      <c r="I112" s="3"/>
    </row>
    <row r="113" spans="1:9">
      <c r="A113" s="3"/>
      <c r="B113" s="3">
        <v>28361678</v>
      </c>
      <c r="C113" s="3" t="s">
        <v>264</v>
      </c>
      <c r="D113" s="3" t="s">
        <v>33</v>
      </c>
      <c r="E113" s="3" t="s">
        <v>265</v>
      </c>
      <c r="F113" s="3"/>
      <c r="G113" s="3" t="s">
        <v>18</v>
      </c>
      <c r="H113" s="3" t="s">
        <v>24</v>
      </c>
      <c r="I113" s="3"/>
    </row>
    <row r="114" spans="1:9">
      <c r="A114" s="3"/>
      <c r="B114" s="3">
        <v>746965748</v>
      </c>
      <c r="C114" s="3" t="s">
        <v>266</v>
      </c>
      <c r="D114" s="3" t="s">
        <v>16</v>
      </c>
      <c r="E114" s="3" t="s">
        <v>267</v>
      </c>
      <c r="F114" s="3"/>
      <c r="G114" s="3" t="s">
        <v>11</v>
      </c>
      <c r="H114" s="3" t="s">
        <v>19</v>
      </c>
      <c r="I114" s="3"/>
    </row>
    <row r="115" spans="1:9">
      <c r="A115" s="3"/>
      <c r="B115" s="3">
        <v>381287469</v>
      </c>
      <c r="C115" s="3" t="s">
        <v>268</v>
      </c>
      <c r="D115" s="3" t="s">
        <v>16</v>
      </c>
      <c r="E115" s="3" t="s">
        <v>269</v>
      </c>
      <c r="F115" s="3"/>
      <c r="G115" s="3" t="s">
        <v>18</v>
      </c>
      <c r="H115" s="3" t="s">
        <v>19</v>
      </c>
      <c r="I115" s="3"/>
    </row>
    <row r="116" spans="1:9">
      <c r="A116" s="3"/>
      <c r="B116" s="3">
        <v>345754650</v>
      </c>
      <c r="C116" s="3" t="s">
        <v>270</v>
      </c>
      <c r="D116" s="3" t="s">
        <v>59</v>
      </c>
      <c r="E116" s="3" t="s">
        <v>271</v>
      </c>
      <c r="F116" s="3"/>
      <c r="G116" s="3" t="s">
        <v>11</v>
      </c>
      <c r="H116" s="3" t="s">
        <v>19</v>
      </c>
      <c r="I116" s="3"/>
    </row>
    <row r="117" spans="1:9">
      <c r="A117" s="3"/>
      <c r="B117" s="3">
        <v>218908888</v>
      </c>
      <c r="C117" s="3" t="s">
        <v>272</v>
      </c>
      <c r="D117" s="3" t="s">
        <v>53</v>
      </c>
      <c r="E117" s="3" t="s">
        <v>273</v>
      </c>
      <c r="F117" s="3"/>
      <c r="G117" s="3" t="s">
        <v>11</v>
      </c>
      <c r="H117" s="3" t="s">
        <v>24</v>
      </c>
      <c r="I117" s="3"/>
    </row>
    <row r="118" spans="1:9">
      <c r="A118" s="3"/>
      <c r="B118" s="3">
        <v>365215223</v>
      </c>
      <c r="C118" s="3" t="s">
        <v>274</v>
      </c>
      <c r="D118" s="3" t="s">
        <v>9</v>
      </c>
      <c r="E118" s="3" t="s">
        <v>275</v>
      </c>
      <c r="F118" s="3"/>
      <c r="G118" s="3" t="s">
        <v>18</v>
      </c>
      <c r="H118" s="3" t="s">
        <v>12</v>
      </c>
      <c r="I118" s="3"/>
    </row>
    <row r="119" spans="1:9">
      <c r="A119" s="3"/>
      <c r="B119" s="3">
        <v>915890272</v>
      </c>
      <c r="C119" s="3" t="s">
        <v>276</v>
      </c>
      <c r="D119" s="3" t="s">
        <v>89</v>
      </c>
      <c r="E119" s="3" t="s">
        <v>277</v>
      </c>
      <c r="F119" s="3"/>
      <c r="G119" s="3" t="s">
        <v>18</v>
      </c>
      <c r="H119" s="3" t="s">
        <v>24</v>
      </c>
      <c r="I119" s="3"/>
    </row>
    <row r="120" spans="1:9">
      <c r="A120" s="3"/>
      <c r="B120" s="3">
        <v>917665240</v>
      </c>
      <c r="C120" s="3" t="s">
        <v>278</v>
      </c>
      <c r="D120" s="3" t="s">
        <v>33</v>
      </c>
      <c r="E120" s="3" t="s">
        <v>279</v>
      </c>
      <c r="F120" s="3"/>
      <c r="G120" s="3" t="s">
        <v>11</v>
      </c>
      <c r="H120" s="3" t="s">
        <v>24</v>
      </c>
      <c r="I120" s="3"/>
    </row>
    <row r="121" spans="1:9">
      <c r="A121" s="3"/>
      <c r="B121" s="3">
        <v>219434349</v>
      </c>
      <c r="C121" s="3" t="s">
        <v>280</v>
      </c>
      <c r="D121" s="3" t="s">
        <v>29</v>
      </c>
      <c r="E121" s="3" t="s">
        <v>281</v>
      </c>
      <c r="F121" s="3"/>
      <c r="G121" s="3" t="s">
        <v>11</v>
      </c>
      <c r="H121" s="3" t="s">
        <v>24</v>
      </c>
      <c r="I121" s="3"/>
    </row>
    <row r="122" spans="1:9">
      <c r="A122" s="3"/>
      <c r="B122" s="3">
        <v>684090887</v>
      </c>
      <c r="C122" s="3" t="s">
        <v>282</v>
      </c>
      <c r="D122" s="3" t="s">
        <v>59</v>
      </c>
      <c r="E122" s="3" t="s">
        <v>283</v>
      </c>
      <c r="F122" s="3"/>
      <c r="G122" s="3" t="s">
        <v>18</v>
      </c>
      <c r="H122" s="3" t="s">
        <v>19</v>
      </c>
      <c r="I122" s="3"/>
    </row>
    <row r="123" spans="1:9">
      <c r="A123" s="3"/>
      <c r="B123" s="3">
        <v>748086615</v>
      </c>
      <c r="C123" s="3" t="s">
        <v>284</v>
      </c>
      <c r="D123" s="3" t="s">
        <v>59</v>
      </c>
      <c r="E123" s="3" t="s">
        <v>285</v>
      </c>
      <c r="F123" s="3"/>
      <c r="G123" s="3" t="s">
        <v>11</v>
      </c>
      <c r="H123" s="3" t="s">
        <v>19</v>
      </c>
      <c r="I123" s="3"/>
    </row>
    <row r="124" spans="1:9">
      <c r="A124" s="3"/>
      <c r="B124" s="3">
        <v>786933733</v>
      </c>
      <c r="C124" s="3" t="s">
        <v>286</v>
      </c>
      <c r="D124" s="3" t="s">
        <v>16</v>
      </c>
      <c r="E124" s="3" t="s">
        <v>287</v>
      </c>
      <c r="F124" s="3"/>
      <c r="G124" s="3" t="s">
        <v>11</v>
      </c>
      <c r="H124" s="3" t="s">
        <v>19</v>
      </c>
      <c r="I124" s="3"/>
    </row>
    <row r="125" spans="1:9">
      <c r="A125" s="3"/>
      <c r="B125" s="3">
        <v>97671987</v>
      </c>
      <c r="C125" s="3" t="s">
        <v>288</v>
      </c>
      <c r="D125" s="3" t="s">
        <v>33</v>
      </c>
      <c r="E125" s="3" t="s">
        <v>289</v>
      </c>
      <c r="F125" s="3"/>
      <c r="G125" s="3" t="s">
        <v>11</v>
      </c>
      <c r="H125" s="3" t="s">
        <v>24</v>
      </c>
      <c r="I125" s="3"/>
    </row>
    <row r="126" spans="1:9">
      <c r="A126" s="3"/>
      <c r="B126" s="3">
        <v>426839254</v>
      </c>
      <c r="C126" s="3" t="s">
        <v>290</v>
      </c>
      <c r="D126" s="3" t="s">
        <v>59</v>
      </c>
      <c r="E126" s="3" t="s">
        <v>291</v>
      </c>
      <c r="F126" s="3"/>
      <c r="G126" s="3" t="s">
        <v>292</v>
      </c>
      <c r="H126" s="3" t="s">
        <v>12</v>
      </c>
      <c r="I126" s="3"/>
    </row>
    <row r="127" spans="1:9">
      <c r="A127" s="3"/>
      <c r="B127" s="3">
        <v>297874730</v>
      </c>
      <c r="C127" s="3" t="s">
        <v>293</v>
      </c>
      <c r="D127" s="3" t="s">
        <v>294</v>
      </c>
      <c r="E127" s="3" t="s">
        <v>295</v>
      </c>
      <c r="F127" s="3"/>
      <c r="G127" s="3" t="s">
        <v>18</v>
      </c>
      <c r="H127" s="3" t="s">
        <v>12</v>
      </c>
      <c r="I127" s="3"/>
    </row>
    <row r="128" spans="1:9">
      <c r="A128" s="3"/>
      <c r="B128" s="3">
        <v>973781354</v>
      </c>
      <c r="C128" s="3" t="s">
        <v>296</v>
      </c>
      <c r="D128" s="3" t="s">
        <v>16</v>
      </c>
      <c r="E128" s="3" t="s">
        <v>297</v>
      </c>
      <c r="F128" s="3"/>
      <c r="G128" s="3" t="s">
        <v>11</v>
      </c>
      <c r="H128" s="3" t="s">
        <v>19</v>
      </c>
      <c r="I128" s="3"/>
    </row>
    <row r="129" spans="1:9">
      <c r="A129" s="3"/>
      <c r="B129" s="3">
        <v>679167860</v>
      </c>
      <c r="C129" s="3" t="s">
        <v>298</v>
      </c>
      <c r="D129" s="3" t="s">
        <v>16</v>
      </c>
      <c r="E129" s="3" t="s">
        <v>299</v>
      </c>
      <c r="F129" s="3"/>
      <c r="G129" s="3" t="s">
        <v>11</v>
      </c>
      <c r="H129" s="3" t="s">
        <v>19</v>
      </c>
      <c r="I129" s="3"/>
    </row>
    <row r="130" spans="1:9">
      <c r="A130" s="3"/>
      <c r="B130" s="3">
        <v>60211071</v>
      </c>
      <c r="C130" s="3" t="s">
        <v>300</v>
      </c>
      <c r="D130" s="3" t="s">
        <v>50</v>
      </c>
      <c r="E130" s="3" t="s">
        <v>301</v>
      </c>
      <c r="F130" s="3"/>
      <c r="G130" s="3" t="s">
        <v>18</v>
      </c>
      <c r="H130" s="3" t="s">
        <v>12</v>
      </c>
    </row>
    <row r="131" spans="1:9">
      <c r="A131" s="3"/>
      <c r="B131" s="3">
        <v>630825546</v>
      </c>
      <c r="C131" s="3" t="s">
        <v>302</v>
      </c>
      <c r="D131" s="3" t="s">
        <v>16</v>
      </c>
      <c r="E131" s="3" t="s">
        <v>303</v>
      </c>
      <c r="F131" s="3"/>
      <c r="G131" s="3" t="s">
        <v>11</v>
      </c>
      <c r="H131" s="3" t="s">
        <v>19</v>
      </c>
    </row>
    <row r="132" spans="1:9">
      <c r="A132" s="3"/>
      <c r="B132" s="3">
        <v>515966295</v>
      </c>
      <c r="C132" s="3" t="s">
        <v>304</v>
      </c>
      <c r="D132" s="3" t="s">
        <v>53</v>
      </c>
      <c r="E132" s="3" t="s">
        <v>305</v>
      </c>
      <c r="F132" s="3"/>
      <c r="G132" s="3" t="s">
        <v>31</v>
      </c>
      <c r="H132" s="3" t="s">
        <v>24</v>
      </c>
    </row>
    <row r="133" spans="1:9">
      <c r="A133" s="3"/>
      <c r="B133" s="3">
        <v>888496152</v>
      </c>
      <c r="C133" s="3" t="s">
        <v>306</v>
      </c>
      <c r="D133" s="3" t="s">
        <v>53</v>
      </c>
      <c r="E133" s="3" t="s">
        <v>307</v>
      </c>
      <c r="F133" s="3"/>
      <c r="G133" s="3" t="s">
        <v>23</v>
      </c>
      <c r="H133" s="3" t="s">
        <v>19</v>
      </c>
    </row>
    <row r="134" spans="1:9">
      <c r="A134" s="3"/>
      <c r="B134" s="3">
        <v>733495359</v>
      </c>
      <c r="C134" s="3" t="s">
        <v>308</v>
      </c>
      <c r="D134" s="3" t="s">
        <v>16</v>
      </c>
      <c r="E134" s="3" t="s">
        <v>309</v>
      </c>
      <c r="F134" s="3"/>
      <c r="G134" s="3" t="s">
        <v>11</v>
      </c>
      <c r="H134" s="3" t="s">
        <v>24</v>
      </c>
    </row>
    <row r="135" spans="1:9">
      <c r="A135" s="3"/>
      <c r="B135" s="3">
        <v>115658966</v>
      </c>
      <c r="C135" s="3" t="s">
        <v>310</v>
      </c>
      <c r="D135" s="3" t="s">
        <v>9</v>
      </c>
      <c r="E135" s="3" t="s">
        <v>311</v>
      </c>
      <c r="F135" s="3"/>
      <c r="G135" s="3" t="s">
        <v>11</v>
      </c>
      <c r="H135" s="3" t="s">
        <v>24</v>
      </c>
    </row>
    <row r="136" spans="1:9">
      <c r="A136" s="3"/>
      <c r="B136" s="3">
        <v>423242406</v>
      </c>
      <c r="C136" s="3" t="s">
        <v>312</v>
      </c>
      <c r="D136" s="3" t="s">
        <v>26</v>
      </c>
      <c r="E136" s="3" t="s">
        <v>313</v>
      </c>
      <c r="F136" s="3"/>
      <c r="G136" s="3" t="s">
        <v>11</v>
      </c>
      <c r="H136" s="3" t="s">
        <v>19</v>
      </c>
    </row>
    <row r="137" spans="1:9">
      <c r="A137" s="3"/>
      <c r="B137" s="3">
        <v>908862409</v>
      </c>
      <c r="C137" s="3" t="s">
        <v>314</v>
      </c>
      <c r="D137" s="3" t="s">
        <v>50</v>
      </c>
      <c r="E137" s="3" t="s">
        <v>315</v>
      </c>
      <c r="F137" s="3"/>
      <c r="G137" s="3" t="s">
        <v>11</v>
      </c>
      <c r="H137" s="3" t="s">
        <v>12</v>
      </c>
    </row>
    <row r="138" spans="1:9">
      <c r="A138" s="3"/>
      <c r="B138" s="3">
        <v>511042612</v>
      </c>
      <c r="C138" s="3" t="s">
        <v>316</v>
      </c>
      <c r="D138" s="3" t="s">
        <v>53</v>
      </c>
      <c r="E138" s="3" t="s">
        <v>317</v>
      </c>
      <c r="F138" s="3"/>
      <c r="G138" s="3" t="s">
        <v>18</v>
      </c>
      <c r="H138" s="3" t="s">
        <v>19</v>
      </c>
    </row>
    <row r="139" spans="1:9">
      <c r="A139" s="3"/>
      <c r="B139" s="3">
        <v>541957727</v>
      </c>
      <c r="C139" s="3" t="s">
        <v>318</v>
      </c>
      <c r="D139" s="3" t="s">
        <v>53</v>
      </c>
      <c r="E139" s="3" t="s">
        <v>319</v>
      </c>
      <c r="F139" s="3"/>
      <c r="G139" s="3" t="s">
        <v>11</v>
      </c>
      <c r="H139" s="3" t="s">
        <v>24</v>
      </c>
    </row>
    <row r="140" spans="1:9">
      <c r="A140" s="3"/>
      <c r="B140" s="3">
        <v>915477150</v>
      </c>
      <c r="C140" s="3" t="s">
        <v>320</v>
      </c>
      <c r="D140" s="3" t="s">
        <v>16</v>
      </c>
      <c r="E140" s="3" t="s">
        <v>321</v>
      </c>
      <c r="F140" s="3"/>
      <c r="G140" s="3" t="s">
        <v>322</v>
      </c>
      <c r="H140" s="3" t="s">
        <v>19</v>
      </c>
    </row>
    <row r="141" spans="1:9">
      <c r="A141" s="3"/>
      <c r="B141" s="3">
        <v>618744729</v>
      </c>
      <c r="C141" s="3" t="s">
        <v>323</v>
      </c>
      <c r="D141" s="3" t="s">
        <v>50</v>
      </c>
      <c r="E141" s="3" t="s">
        <v>324</v>
      </c>
      <c r="F141" s="3"/>
      <c r="G141" s="3" t="s">
        <v>18</v>
      </c>
      <c r="H141" s="3" t="s">
        <v>24</v>
      </c>
    </row>
    <row r="142" spans="1:9">
      <c r="A142" s="3"/>
      <c r="B142" s="3">
        <v>896332486</v>
      </c>
      <c r="C142" s="3" t="s">
        <v>325</v>
      </c>
      <c r="D142" s="3" t="s">
        <v>33</v>
      </c>
      <c r="E142" s="3" t="s">
        <v>326</v>
      </c>
      <c r="F142" s="3"/>
      <c r="G142" s="3" t="s">
        <v>61</v>
      </c>
      <c r="H142" s="3" t="s">
        <v>24</v>
      </c>
    </row>
    <row r="143" spans="1:9">
      <c r="A143" s="3"/>
      <c r="B143" s="3">
        <v>869980172</v>
      </c>
      <c r="C143" s="3" t="s">
        <v>327</v>
      </c>
      <c r="D143" s="3" t="s">
        <v>59</v>
      </c>
      <c r="E143" s="3" t="s">
        <v>328</v>
      </c>
      <c r="F143" s="3"/>
      <c r="G143" s="3" t="s">
        <v>57</v>
      </c>
      <c r="H143" s="3" t="s">
        <v>19</v>
      </c>
    </row>
    <row r="144" spans="1:9">
      <c r="A144" s="3"/>
      <c r="B144" s="3">
        <v>284066073</v>
      </c>
      <c r="C144" s="3" t="s">
        <v>329</v>
      </c>
      <c r="D144" s="3" t="s">
        <v>53</v>
      </c>
      <c r="E144" s="3" t="s">
        <v>330</v>
      </c>
      <c r="F144" s="3"/>
      <c r="G144" s="3" t="s">
        <v>18</v>
      </c>
      <c r="H144" s="3" t="s">
        <v>19</v>
      </c>
    </row>
    <row r="145" spans="1:8">
      <c r="A145" s="3"/>
      <c r="B145" s="3">
        <v>810292479</v>
      </c>
      <c r="C145" s="3" t="s">
        <v>331</v>
      </c>
      <c r="D145" s="3" t="s">
        <v>53</v>
      </c>
      <c r="E145" s="3" t="s">
        <v>332</v>
      </c>
      <c r="F145" s="3"/>
      <c r="G145" s="3" t="s">
        <v>11</v>
      </c>
      <c r="H145" s="3" t="s">
        <v>24</v>
      </c>
    </row>
  </sheetData>
  <sortState xmlns:xlrd2="http://schemas.microsoft.com/office/spreadsheetml/2017/richdata2" ref="A2:H145">
    <sortCondition ref="D2:D1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29E4-5BF2-4EF5-833F-ADFBF93101C1}">
  <dimension ref="A3:B13"/>
  <sheetViews>
    <sheetView workbookViewId="0">
      <selection activeCell="E12" sqref="E12"/>
    </sheetView>
  </sheetViews>
  <sheetFormatPr defaultRowHeight="14.45"/>
  <cols>
    <col min="1" max="1" width="12.5703125" bestFit="1" customWidth="1"/>
    <col min="2" max="2" width="17.7109375" bestFit="1" customWidth="1"/>
  </cols>
  <sheetData>
    <row r="3" spans="1:2">
      <c r="A3" s="4" t="s">
        <v>333</v>
      </c>
      <c r="B3" t="s">
        <v>334</v>
      </c>
    </row>
    <row r="4" spans="1:2">
      <c r="A4" s="3">
        <v>1</v>
      </c>
      <c r="B4">
        <v>19</v>
      </c>
    </row>
    <row r="5" spans="1:2">
      <c r="A5" s="3">
        <v>2</v>
      </c>
      <c r="B5">
        <v>19</v>
      </c>
    </row>
    <row r="6" spans="1:2">
      <c r="A6" s="3">
        <v>3</v>
      </c>
      <c r="B6">
        <v>19</v>
      </c>
    </row>
    <row r="7" spans="1:2">
      <c r="A7" s="3">
        <v>4</v>
      </c>
      <c r="B7">
        <v>18</v>
      </c>
    </row>
    <row r="8" spans="1:2">
      <c r="A8" s="3">
        <v>5</v>
      </c>
      <c r="B8">
        <v>18</v>
      </c>
    </row>
    <row r="9" spans="1:2">
      <c r="A9" s="3">
        <v>6</v>
      </c>
      <c r="B9">
        <v>17</v>
      </c>
    </row>
    <row r="10" spans="1:2">
      <c r="A10" s="3">
        <v>7</v>
      </c>
      <c r="B10">
        <v>18</v>
      </c>
    </row>
    <row r="11" spans="1:2">
      <c r="A11" s="3">
        <v>8</v>
      </c>
      <c r="B11">
        <v>19</v>
      </c>
    </row>
    <row r="12" spans="1:2">
      <c r="A12" s="3" t="s">
        <v>335</v>
      </c>
    </row>
    <row r="13" spans="1:2">
      <c r="A13" s="3" t="s">
        <v>336</v>
      </c>
      <c r="B13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CFA4-1E3B-4711-BE55-BB5074B77622}">
  <dimension ref="A1:C9"/>
  <sheetViews>
    <sheetView workbookViewId="0">
      <selection activeCell="C2" sqref="C2:C9"/>
    </sheetView>
  </sheetViews>
  <sheetFormatPr defaultColWidth="53.85546875" defaultRowHeight="14.45"/>
  <cols>
    <col min="1" max="1" width="18" bestFit="1" customWidth="1"/>
    <col min="2" max="2" width="8.85546875" bestFit="1" customWidth="1"/>
    <col min="3" max="3" width="15.5703125" bestFit="1" customWidth="1"/>
  </cols>
  <sheetData>
    <row r="1" spans="1:3" ht="36.950000000000003">
      <c r="A1" s="5" t="s">
        <v>337</v>
      </c>
      <c r="B1" s="5" t="s">
        <v>338</v>
      </c>
      <c r="C1" s="5" t="s">
        <v>339</v>
      </c>
    </row>
    <row r="2" spans="1:3">
      <c r="A2" s="7" t="s">
        <v>340</v>
      </c>
      <c r="B2" s="8">
        <v>1</v>
      </c>
      <c r="C2" s="6" t="s">
        <v>341</v>
      </c>
    </row>
    <row r="3" spans="1:3">
      <c r="A3" s="7" t="s">
        <v>342</v>
      </c>
      <c r="B3" s="8">
        <v>2</v>
      </c>
      <c r="C3" s="6" t="s">
        <v>343</v>
      </c>
    </row>
    <row r="4" spans="1:3">
      <c r="A4" s="7" t="s">
        <v>344</v>
      </c>
      <c r="B4" s="8">
        <v>3</v>
      </c>
      <c r="C4" s="6" t="s">
        <v>345</v>
      </c>
    </row>
    <row r="5" spans="1:3">
      <c r="A5" s="7" t="s">
        <v>346</v>
      </c>
      <c r="B5" s="8">
        <v>4</v>
      </c>
      <c r="C5" s="6" t="s">
        <v>347</v>
      </c>
    </row>
    <row r="6" spans="1:3">
      <c r="A6" s="7" t="s">
        <v>348</v>
      </c>
      <c r="B6" s="8">
        <v>5</v>
      </c>
      <c r="C6" s="6" t="s">
        <v>349</v>
      </c>
    </row>
    <row r="7" spans="1:3">
      <c r="A7" s="7" t="s">
        <v>350</v>
      </c>
      <c r="B7" s="8">
        <v>6</v>
      </c>
      <c r="C7" s="6" t="s">
        <v>351</v>
      </c>
    </row>
    <row r="8" spans="1:3">
      <c r="A8" s="7" t="s">
        <v>352</v>
      </c>
      <c r="B8" s="8">
        <v>7</v>
      </c>
      <c r="C8" s="6" t="s">
        <v>353</v>
      </c>
    </row>
    <row r="9" spans="1:3">
      <c r="A9" s="7" t="s">
        <v>354</v>
      </c>
      <c r="B9" s="8">
        <v>8</v>
      </c>
      <c r="C9" s="6" t="s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A150"/>
  <sheetViews>
    <sheetView tabSelected="1" zoomScale="90" zoomScaleNormal="90" workbookViewId="0">
      <pane ySplit="1" topLeftCell="B133" activePane="bottomLeft" state="frozen"/>
      <selection pane="bottomLeft" activeCell="H132" sqref="H132:M150"/>
    </sheetView>
  </sheetViews>
  <sheetFormatPr defaultRowHeight="14.45"/>
  <cols>
    <col min="2" max="2" width="10.5703125" bestFit="1" customWidth="1"/>
    <col min="3" max="3" width="29.85546875" bestFit="1" customWidth="1"/>
    <col min="4" max="4" width="20.5703125" bestFit="1" customWidth="1"/>
    <col min="5" max="5" width="18.85546875" bestFit="1" customWidth="1"/>
    <col min="6" max="6" width="6.5703125" hidden="1" customWidth="1"/>
    <col min="7" max="7" width="28" bestFit="1" customWidth="1"/>
    <col min="8" max="8" width="5" bestFit="1" customWidth="1"/>
    <col min="9" max="9" width="7.5703125" bestFit="1" customWidth="1"/>
    <col min="14" max="14" width="10.5703125" customWidth="1"/>
    <col min="15" max="15" width="20" customWidth="1"/>
    <col min="16" max="16" width="18" customWidth="1"/>
    <col min="17" max="17" width="7" customWidth="1"/>
    <col min="18" max="18" width="19.140625" customWidth="1"/>
    <col min="19" max="19" width="10.5703125" customWidth="1"/>
    <col min="20" max="20" width="10.85546875" bestFit="1" customWidth="1"/>
    <col min="21" max="21" width="21.42578125" customWidth="1"/>
    <col min="22" max="22" width="9.140625" style="14"/>
    <col min="23" max="23" width="15.7109375" style="14" bestFit="1" customWidth="1"/>
    <col min="24" max="24" width="22.5703125" customWidth="1"/>
    <col min="25" max="25" width="22.42578125" customWidth="1"/>
    <col min="26" max="26" width="22.5703125" customWidth="1"/>
    <col min="27" max="27" width="23.42578125" customWidth="1"/>
  </cols>
  <sheetData>
    <row r="1" spans="1:27" ht="57.95">
      <c r="A1" s="28" t="s">
        <v>356</v>
      </c>
      <c r="B1" s="10" t="s">
        <v>1</v>
      </c>
      <c r="C1" s="11" t="s">
        <v>2</v>
      </c>
      <c r="D1" s="10" t="s">
        <v>3</v>
      </c>
      <c r="E1" s="10" t="s">
        <v>357</v>
      </c>
      <c r="F1" s="10" t="s">
        <v>5</v>
      </c>
      <c r="G1" s="10" t="s">
        <v>6</v>
      </c>
      <c r="H1" s="10" t="s">
        <v>7</v>
      </c>
      <c r="I1" s="10" t="s">
        <v>358</v>
      </c>
      <c r="J1" s="10" t="s">
        <v>359</v>
      </c>
      <c r="K1" s="10" t="s">
        <v>360</v>
      </c>
      <c r="L1" s="10" t="s">
        <v>361</v>
      </c>
      <c r="M1" s="10" t="s">
        <v>362</v>
      </c>
      <c r="N1" s="20" t="s">
        <v>363</v>
      </c>
      <c r="O1" s="20" t="s">
        <v>364</v>
      </c>
      <c r="P1" s="20" t="s">
        <v>4</v>
      </c>
      <c r="Q1" s="20" t="s">
        <v>358</v>
      </c>
      <c r="R1" s="20" t="s">
        <v>6</v>
      </c>
      <c r="S1" s="20" t="s">
        <v>365</v>
      </c>
      <c r="T1" s="31" t="s">
        <v>363</v>
      </c>
      <c r="U1" s="31" t="s">
        <v>4</v>
      </c>
      <c r="V1" s="32" t="s">
        <v>366</v>
      </c>
      <c r="W1" s="32" t="s">
        <v>367</v>
      </c>
      <c r="X1" s="31" t="s">
        <v>368</v>
      </c>
      <c r="Y1" s="31" t="s">
        <v>369</v>
      </c>
      <c r="Z1" s="31" t="s">
        <v>370</v>
      </c>
      <c r="AA1" s="31" t="s">
        <v>371</v>
      </c>
    </row>
    <row r="2" spans="1:27" ht="15">
      <c r="A2">
        <v>0.92109436055675953</v>
      </c>
      <c r="B2">
        <v>582139612</v>
      </c>
      <c r="C2" t="s">
        <v>144</v>
      </c>
      <c r="D2" t="s">
        <v>21</v>
      </c>
      <c r="E2" t="s">
        <v>145</v>
      </c>
      <c r="G2" t="s">
        <v>11</v>
      </c>
      <c r="H2" t="s">
        <v>24</v>
      </c>
      <c r="I2" s="26" t="str">
        <f>VLOOKUP(B2,PBI!A:E,5,FALSE)</f>
        <v>Female</v>
      </c>
      <c r="J2" s="25" t="str">
        <f>IF(I2="female","Yes","No")</f>
        <v>Yes</v>
      </c>
      <c r="K2" s="25" t="s">
        <v>372</v>
      </c>
      <c r="L2" s="25" t="s">
        <v>372</v>
      </c>
      <c r="M2" s="25">
        <v>1</v>
      </c>
      <c r="N2" s="25">
        <f>B2</f>
        <v>582139612</v>
      </c>
      <c r="O2" s="25" t="str">
        <f>C2</f>
        <v>Fitzgerald, Ellie_Mikell</v>
      </c>
      <c r="P2" s="25" t="str">
        <f>E2</f>
        <v>fit18003@byui.edu</v>
      </c>
      <c r="Q2" s="25" t="str">
        <f>I2</f>
        <v>Female</v>
      </c>
      <c r="R2" s="25" t="str">
        <f>G2</f>
        <v>Bus Mgmt Marketing</v>
      </c>
      <c r="S2">
        <f>VLOOKUP(B2,ClassListRaw!B:B,1,FALSE)</f>
        <v>582139612</v>
      </c>
      <c r="T2" s="3">
        <f>VLOOKUP($B2,Survey!$C:$K,1,FALSE)</f>
        <v>582139612</v>
      </c>
      <c r="U2" s="3" t="str">
        <f>VLOOKUP(P2,Survey!D:D,1,FALSE)</f>
        <v>fit18003@byui.edu</v>
      </c>
      <c r="V2" s="14" t="s">
        <v>373</v>
      </c>
      <c r="W2" s="14" t="str">
        <f>VLOOKUP(T2,Survey!C:G,5,FALSE)</f>
        <v>Daytime</v>
      </c>
      <c r="X2" t="str">
        <f>IF($V$2="Y",VLOOKUP($T2,Survey!$C:$K,6,FALSE),"No Opinion")</f>
        <v>No Opinion</v>
      </c>
      <c r="Y2" t="str">
        <f>IF($V$2="Y",VLOOKUP($T2,Survey!$C:$K,8,FALSE),"No Opinion")</f>
        <v>Not Interested</v>
      </c>
      <c r="Z2" t="str">
        <f>IF($V$2="Y",VLOOKUP($T2,Survey!$C:$K,9,FALSE),"No Opinion")</f>
        <v>No Opinion</v>
      </c>
      <c r="AA2" t="str">
        <f>IF($V$2="Y",VLOOKUP($T2,Survey!$C:$K,7,FALSE),"No Opinion")</f>
        <v>Very Interested</v>
      </c>
    </row>
    <row r="3" spans="1:27" ht="15">
      <c r="A3">
        <v>0.63208467104201227</v>
      </c>
      <c r="B3">
        <v>204843158</v>
      </c>
      <c r="C3" t="s">
        <v>146</v>
      </c>
      <c r="D3" t="s">
        <v>147</v>
      </c>
      <c r="E3" t="s">
        <v>148</v>
      </c>
      <c r="G3" t="s">
        <v>11</v>
      </c>
      <c r="H3" t="s">
        <v>12</v>
      </c>
      <c r="I3" s="26" t="str">
        <f>VLOOKUP(B3,PBI!A:E,5,FALSE)</f>
        <v>Female</v>
      </c>
      <c r="J3" s="25" t="str">
        <f>IF(I3="female","Yes","No")</f>
        <v>Yes</v>
      </c>
      <c r="K3" s="25" t="s">
        <v>372</v>
      </c>
      <c r="L3" s="25" t="s">
        <v>372</v>
      </c>
      <c r="M3" s="25">
        <v>1</v>
      </c>
      <c r="N3" s="25">
        <f>B3</f>
        <v>204843158</v>
      </c>
      <c r="O3" s="25" t="str">
        <f>C3</f>
        <v>Foster, Hayley_Christina</v>
      </c>
      <c r="P3" s="25" t="str">
        <f>E3</f>
        <v>fos19001@byui.edu</v>
      </c>
      <c r="Q3" s="25" t="str">
        <f>I3</f>
        <v>Female</v>
      </c>
      <c r="R3" s="25" t="str">
        <f>G3</f>
        <v>Bus Mgmt Marketing</v>
      </c>
      <c r="S3">
        <f>VLOOKUP(B3,ClassListRaw!B:B,1,FALSE)</f>
        <v>204843158</v>
      </c>
      <c r="T3" s="3">
        <f>VLOOKUP($B3,Survey!$C:$K,1,FALSE)</f>
        <v>204843158</v>
      </c>
      <c r="U3" s="3" t="str">
        <f>VLOOKUP(P3,Survey!D:D,1,FALSE)</f>
        <v>fos19001@byui.edu</v>
      </c>
      <c r="V3" s="14" t="s">
        <v>373</v>
      </c>
      <c r="W3" s="14" t="str">
        <f>VLOOKUP(T3,Survey!C:G,5,FALSE)</f>
        <v>Daytime</v>
      </c>
      <c r="X3" t="str">
        <f>IF($V$2="Y",VLOOKUP($T3,Survey!$C:$K,6,FALSE),"No Opinion")</f>
        <v>No Opinion</v>
      </c>
      <c r="Y3" t="str">
        <f>IF($V$2="Y",VLOOKUP($T3,Survey!$C:$K,8,FALSE),"No Opinion")</f>
        <v>Not Interested</v>
      </c>
      <c r="Z3" t="str">
        <f>IF($V$2="Y",VLOOKUP($T3,Survey!$C:$K,9,FALSE),"No Opinion")</f>
        <v>No Opinion</v>
      </c>
      <c r="AA3" t="str">
        <f>IF($V$2="Y",VLOOKUP($T3,Survey!$C:$K,7,FALSE),"No Opinion")</f>
        <v>Very Interested</v>
      </c>
    </row>
    <row r="4" spans="1:27" ht="15">
      <c r="A4">
        <v>0.9952448406847475</v>
      </c>
      <c r="B4">
        <v>885543204</v>
      </c>
      <c r="C4" t="s">
        <v>149</v>
      </c>
      <c r="D4" t="s">
        <v>33</v>
      </c>
      <c r="E4" t="s">
        <v>150</v>
      </c>
      <c r="G4" t="s">
        <v>11</v>
      </c>
      <c r="H4" t="s">
        <v>19</v>
      </c>
      <c r="I4" s="26" t="str">
        <f>VLOOKUP(B4,PBI!A:E,5,FALSE)</f>
        <v>Female</v>
      </c>
      <c r="J4" s="25" t="str">
        <f>IF(I4="female","Yes","No")</f>
        <v>Yes</v>
      </c>
      <c r="K4" s="25" t="s">
        <v>372</v>
      </c>
      <c r="L4" s="25" t="s">
        <v>372</v>
      </c>
      <c r="M4" s="25">
        <v>1</v>
      </c>
      <c r="N4" s="25">
        <f>B4</f>
        <v>885543204</v>
      </c>
      <c r="O4" s="25" t="str">
        <f>C4</f>
        <v>Franc, Jaclyn_Joy</v>
      </c>
      <c r="P4" s="25" t="str">
        <f>E4</f>
        <v>fra18003@byui.edu</v>
      </c>
      <c r="Q4" s="25" t="str">
        <f>I4</f>
        <v>Female</v>
      </c>
      <c r="R4" s="25" t="str">
        <f>G4</f>
        <v>Bus Mgmt Marketing</v>
      </c>
      <c r="S4">
        <f>VLOOKUP(B4,ClassListRaw!B:B,1,FALSE)</f>
        <v>885543204</v>
      </c>
      <c r="T4" s="3" t="e">
        <f>VLOOKUP($B4,Survey!$C:$K,1,FALSE)</f>
        <v>#N/A</v>
      </c>
      <c r="U4" s="3" t="e">
        <f>VLOOKUP(P4,Survey!D:D,1,FALSE)</f>
        <v>#N/A</v>
      </c>
      <c r="V4" s="14" t="s">
        <v>374</v>
      </c>
      <c r="W4" s="14" t="s">
        <v>375</v>
      </c>
      <c r="X4" t="s">
        <v>376</v>
      </c>
      <c r="Y4" t="s">
        <v>376</v>
      </c>
      <c r="Z4" t="s">
        <v>376</v>
      </c>
      <c r="AA4" t="s">
        <v>376</v>
      </c>
    </row>
    <row r="5" spans="1:27" ht="15">
      <c r="A5">
        <v>0.11862190437509723</v>
      </c>
      <c r="B5">
        <v>808270135</v>
      </c>
      <c r="C5" t="s">
        <v>227</v>
      </c>
      <c r="D5" t="s">
        <v>59</v>
      </c>
      <c r="E5" t="s">
        <v>228</v>
      </c>
      <c r="G5" t="s">
        <v>11</v>
      </c>
      <c r="H5" t="s">
        <v>19</v>
      </c>
      <c r="I5" s="26" t="str">
        <f>VLOOKUP(B5,PBI!A:E,5,FALSE)</f>
        <v>Male</v>
      </c>
      <c r="J5" s="25" t="str">
        <f>IF(I5="female","Yes","No")</f>
        <v>No</v>
      </c>
      <c r="K5" s="25" t="s">
        <v>372</v>
      </c>
      <c r="L5" s="25" t="s">
        <v>372</v>
      </c>
      <c r="M5" s="25">
        <v>1</v>
      </c>
      <c r="N5" s="25">
        <f>B5</f>
        <v>808270135</v>
      </c>
      <c r="O5" s="25" t="str">
        <f>C5</f>
        <v>Marsden, Bailey</v>
      </c>
      <c r="P5" s="25" t="str">
        <f>E5</f>
        <v>mar20053@byui.edu</v>
      </c>
      <c r="Q5" s="25" t="str">
        <f>I5</f>
        <v>Male</v>
      </c>
      <c r="R5" s="25" t="str">
        <f>G5</f>
        <v>Bus Mgmt Marketing</v>
      </c>
      <c r="S5">
        <f>VLOOKUP(B5,ClassListRaw!B:B,1,FALSE)</f>
        <v>808270135</v>
      </c>
      <c r="T5" s="3">
        <f>VLOOKUP($B5,Survey!$C:$K,1,FALSE)</f>
        <v>808270135</v>
      </c>
      <c r="U5" s="3" t="str">
        <f>VLOOKUP(P5,Survey!D:D,1,FALSE)</f>
        <v>mar20053@byui.edu</v>
      </c>
      <c r="V5" s="14" t="str">
        <f>IF(OR(T5&lt;&gt;"N/A",U5&lt;&gt;"N/A"),"Y","N")</f>
        <v>Y</v>
      </c>
      <c r="W5" s="14" t="str">
        <f>VLOOKUP(T5,Survey!C:G,5,FALSE)</f>
        <v>Daytime</v>
      </c>
      <c r="X5" t="str">
        <f>IF($V$2="Y",VLOOKUP($T5,Survey!$C:$K,6,FALSE),"No Opinion")</f>
        <v>No Opinion</v>
      </c>
      <c r="Y5" t="str">
        <f>IF($V$2="Y",VLOOKUP($T5,Survey!$C:$K,8,FALSE),"No Opinion")</f>
        <v>No Opinion</v>
      </c>
      <c r="Z5" t="str">
        <f>IF($V$2="Y",VLOOKUP($T5,Survey!$C:$K,9,FALSE),"No Opinion")</f>
        <v>No Opinion</v>
      </c>
      <c r="AA5" t="str">
        <f>IF($V$2="Y",VLOOKUP($T5,Survey!$C:$K,7,FALSE),"No Opinion")</f>
        <v>Very Interested</v>
      </c>
    </row>
    <row r="6" spans="1:27" ht="15">
      <c r="A6">
        <v>0</v>
      </c>
      <c r="B6">
        <v>730724741</v>
      </c>
      <c r="C6" t="s">
        <v>377</v>
      </c>
      <c r="D6" t="s">
        <v>378</v>
      </c>
      <c r="E6" t="s">
        <v>379</v>
      </c>
      <c r="G6" t="s">
        <v>11</v>
      </c>
      <c r="H6" t="s">
        <v>24</v>
      </c>
      <c r="I6" s="3" t="s">
        <v>380</v>
      </c>
      <c r="J6" s="25" t="str">
        <f>IF(I6="female","Yes","No")</f>
        <v>Yes</v>
      </c>
      <c r="K6" s="25" t="s">
        <v>372</v>
      </c>
      <c r="L6" s="25" t="s">
        <v>372</v>
      </c>
      <c r="M6" s="25">
        <v>1</v>
      </c>
      <c r="N6" s="25">
        <f>B6</f>
        <v>730724741</v>
      </c>
      <c r="O6" s="25" t="str">
        <f>C6</f>
        <v>Miller, Heather_Diane</v>
      </c>
      <c r="P6" s="25" t="str">
        <f>E6</f>
        <v>mil20041@byui.edu</v>
      </c>
      <c r="Q6" s="25" t="str">
        <f>I6</f>
        <v>Female</v>
      </c>
      <c r="R6" s="25" t="str">
        <f>G6</f>
        <v>Bus Mgmt Marketing</v>
      </c>
      <c r="S6" t="e">
        <f>VLOOKUP(B6,ClassListRaw!B:B,1,FALSE)</f>
        <v>#N/A</v>
      </c>
      <c r="T6" s="3" t="e">
        <f>VLOOKUP($B6,Survey!$C:$K,1,FALSE)</f>
        <v>#N/A</v>
      </c>
      <c r="U6" s="3" t="e">
        <f>VLOOKUP(P6,Survey!D:D,1,FALSE)</f>
        <v>#N/A</v>
      </c>
      <c r="V6" s="14" t="s">
        <v>374</v>
      </c>
      <c r="W6" s="14" t="e">
        <f>VLOOKUP(T6,Survey!C:G,5,FALSE)</f>
        <v>#N/A</v>
      </c>
      <c r="X6" t="e">
        <f>IF($V$2="Y",VLOOKUP($T6,Survey!$C:$K,6,FALSE),"No Opinion")</f>
        <v>#N/A</v>
      </c>
      <c r="Y6" t="e">
        <f>IF($V$2="Y",VLOOKUP($T6,Survey!$C:$K,8,FALSE),"No Opinion")</f>
        <v>#N/A</v>
      </c>
      <c r="Z6" t="e">
        <f>IF($V$2="Y",VLOOKUP($T6,Survey!$C:$K,9,FALSE),"No Opinion")</f>
        <v>#N/A</v>
      </c>
      <c r="AA6" t="e">
        <f>IF($V$2="Y",VLOOKUP($T6,Survey!$C:$K,7,FALSE),"No Opinion")</f>
        <v>#N/A</v>
      </c>
    </row>
    <row r="7" spans="1:27" ht="15">
      <c r="A7">
        <v>0.56617278680630567</v>
      </c>
      <c r="B7">
        <v>455911150</v>
      </c>
      <c r="C7" t="s">
        <v>240</v>
      </c>
      <c r="D7" t="s">
        <v>53</v>
      </c>
      <c r="E7" t="s">
        <v>241</v>
      </c>
      <c r="G7" t="s">
        <v>11</v>
      </c>
      <c r="H7" t="s">
        <v>24</v>
      </c>
      <c r="I7" s="26" t="str">
        <f>VLOOKUP(B7,PBI!A:E,5,FALSE)</f>
        <v>Female</v>
      </c>
      <c r="J7" s="25" t="str">
        <f>IF(I7="female","Yes","No")</f>
        <v>Yes</v>
      </c>
      <c r="K7" s="25" t="s">
        <v>372</v>
      </c>
      <c r="L7" s="25" t="s">
        <v>372</v>
      </c>
      <c r="M7" s="25">
        <v>1</v>
      </c>
      <c r="N7" s="25">
        <f>B7</f>
        <v>455911150</v>
      </c>
      <c r="O7" s="25" t="str">
        <f>C7</f>
        <v>Moon, Kaitlyn_Paige</v>
      </c>
      <c r="P7" s="25" t="str">
        <f>E7</f>
        <v>and18033@byui.edu</v>
      </c>
      <c r="Q7" s="25" t="str">
        <f>I7</f>
        <v>Female</v>
      </c>
      <c r="R7" s="25" t="str">
        <f>G7</f>
        <v>Bus Mgmt Marketing</v>
      </c>
      <c r="S7">
        <f>VLOOKUP(B7,ClassListRaw!B:B,1,FALSE)</f>
        <v>455911150</v>
      </c>
      <c r="T7" s="3" t="e">
        <f>VLOOKUP($B7,Survey!$C:$K,1,FALSE)</f>
        <v>#N/A</v>
      </c>
      <c r="U7" s="3" t="e">
        <f>VLOOKUP(P7,Survey!D:D,1,FALSE)</f>
        <v>#N/A</v>
      </c>
      <c r="V7" s="14" t="s">
        <v>374</v>
      </c>
      <c r="W7" s="14" t="s">
        <v>375</v>
      </c>
      <c r="X7" t="s">
        <v>376</v>
      </c>
      <c r="Y7" t="s">
        <v>376</v>
      </c>
      <c r="Z7" t="s">
        <v>376</v>
      </c>
      <c r="AA7" t="s">
        <v>376</v>
      </c>
    </row>
    <row r="8" spans="1:27" ht="15">
      <c r="A8">
        <v>0.93668577127207042</v>
      </c>
      <c r="B8">
        <v>863397982</v>
      </c>
      <c r="C8" t="s">
        <v>252</v>
      </c>
      <c r="D8" t="s">
        <v>53</v>
      </c>
      <c r="E8" t="s">
        <v>253</v>
      </c>
      <c r="G8" t="s">
        <v>11</v>
      </c>
      <c r="H8" t="s">
        <v>19</v>
      </c>
      <c r="I8" s="26" t="str">
        <f>VLOOKUP(B8,PBI!A:E,5,FALSE)</f>
        <v>Female</v>
      </c>
      <c r="J8" s="25" t="str">
        <f>IF(I8="female","Yes","No")</f>
        <v>Yes</v>
      </c>
      <c r="K8" s="25" t="s">
        <v>372</v>
      </c>
      <c r="L8" s="25" t="s">
        <v>372</v>
      </c>
      <c r="M8" s="25">
        <v>1</v>
      </c>
      <c r="N8" s="25">
        <f>B8</f>
        <v>863397982</v>
      </c>
      <c r="O8" s="25" t="str">
        <f>C8</f>
        <v>Nelson, Paris</v>
      </c>
      <c r="P8" s="25" t="str">
        <f>E8</f>
        <v>nel19022@byui.edu</v>
      </c>
      <c r="Q8" s="25" t="str">
        <f>I8</f>
        <v>Female</v>
      </c>
      <c r="R8" s="25" t="str">
        <f>G8</f>
        <v>Bus Mgmt Marketing</v>
      </c>
      <c r="S8">
        <f>VLOOKUP(B8,ClassListRaw!B:B,1,FALSE)</f>
        <v>863397982</v>
      </c>
      <c r="T8" s="3" t="e">
        <f>VLOOKUP($B8,Survey!$C:$K,1,FALSE)</f>
        <v>#N/A</v>
      </c>
      <c r="U8" s="3" t="e">
        <f>VLOOKUP(P8,Survey!D:D,1,FALSE)</f>
        <v>#N/A</v>
      </c>
      <c r="V8" s="14" t="s">
        <v>374</v>
      </c>
      <c r="W8" s="14" t="s">
        <v>375</v>
      </c>
      <c r="X8" t="s">
        <v>376</v>
      </c>
      <c r="Y8" t="s">
        <v>376</v>
      </c>
      <c r="Z8" t="s">
        <v>376</v>
      </c>
      <c r="AA8" t="s">
        <v>376</v>
      </c>
    </row>
    <row r="9" spans="1:27" ht="15">
      <c r="A9">
        <v>0.76904736039484678</v>
      </c>
      <c r="B9">
        <v>989055269</v>
      </c>
      <c r="C9" t="s">
        <v>256</v>
      </c>
      <c r="D9" t="s">
        <v>9</v>
      </c>
      <c r="E9" t="s">
        <v>257</v>
      </c>
      <c r="G9" t="s">
        <v>11</v>
      </c>
      <c r="H9" t="s">
        <v>12</v>
      </c>
      <c r="I9" s="26" t="str">
        <f>VLOOKUP(B9,PBI!A:E,5,FALSE)</f>
        <v>Male</v>
      </c>
      <c r="J9" s="25" t="str">
        <f>IF(I9="female","Yes","No")</f>
        <v>No</v>
      </c>
      <c r="K9" s="25" t="s">
        <v>372</v>
      </c>
      <c r="L9" s="25" t="s">
        <v>372</v>
      </c>
      <c r="M9" s="25">
        <v>1</v>
      </c>
      <c r="N9" s="25">
        <f>B9</f>
        <v>989055269</v>
      </c>
      <c r="O9" s="25" t="str">
        <f>C9</f>
        <v>Nissinen, Joseph_William</v>
      </c>
      <c r="P9" s="25" t="str">
        <f>E9</f>
        <v>nis18001@byui.edu</v>
      </c>
      <c r="Q9" s="25" t="str">
        <f>I9</f>
        <v>Male</v>
      </c>
      <c r="R9" s="25" t="str">
        <f>G9</f>
        <v>Bus Mgmt Marketing</v>
      </c>
      <c r="S9">
        <f>VLOOKUP(B9,ClassListRaw!B:B,1,FALSE)</f>
        <v>989055269</v>
      </c>
      <c r="T9" s="3">
        <f>VLOOKUP($B9,Survey!$C:$K,1,FALSE)</f>
        <v>989055269</v>
      </c>
      <c r="U9" s="3" t="e">
        <f>VLOOKUP(P9,Survey!D:D,1,FALSE)</f>
        <v>#N/A</v>
      </c>
      <c r="V9" s="14" t="s">
        <v>373</v>
      </c>
      <c r="W9" s="14" t="str">
        <f>VLOOKUP(T9,Survey!C:G,5,FALSE)</f>
        <v>Daytime</v>
      </c>
      <c r="X9" t="str">
        <f>IF($V$2="Y",VLOOKUP($T9,Survey!$C:$K,6,FALSE),"No Opinion")</f>
        <v>No Opinion</v>
      </c>
      <c r="Y9" t="str">
        <f>IF($V$2="Y",VLOOKUP($T9,Survey!$C:$K,8,FALSE),"No Opinion")</f>
        <v>No Opinion</v>
      </c>
      <c r="Z9" t="str">
        <f>IF($V$2="Y",VLOOKUP($T9,Survey!$C:$K,9,FALSE),"No Opinion")</f>
        <v>Very Interested</v>
      </c>
      <c r="AA9" t="str">
        <f>IF($V$2="Y",VLOOKUP($T9,Survey!$C:$K,7,FALSE),"No Opinion")</f>
        <v>Very Interested</v>
      </c>
    </row>
    <row r="10" spans="1:27" ht="15">
      <c r="A10">
        <v>0.67555081375924897</v>
      </c>
      <c r="B10">
        <v>115658966</v>
      </c>
      <c r="C10" t="s">
        <v>310</v>
      </c>
      <c r="D10" t="s">
        <v>9</v>
      </c>
      <c r="E10" t="s">
        <v>311</v>
      </c>
      <c r="G10" t="s">
        <v>11</v>
      </c>
      <c r="H10" t="s">
        <v>24</v>
      </c>
      <c r="I10" s="26" t="str">
        <f>VLOOKUP(B10,PBI!A:E,5,FALSE)</f>
        <v>Male</v>
      </c>
      <c r="J10" s="25" t="str">
        <f>IF(I10="female","Yes","No")</f>
        <v>No</v>
      </c>
      <c r="K10" s="25" t="s">
        <v>372</v>
      </c>
      <c r="L10" s="25" t="s">
        <v>372</v>
      </c>
      <c r="M10" s="25">
        <v>1</v>
      </c>
      <c r="N10" s="25">
        <f>B10</f>
        <v>115658966</v>
      </c>
      <c r="O10" s="25" t="str">
        <f>C10</f>
        <v>Taylor, Ryan_Derral</v>
      </c>
      <c r="P10" s="25" t="str">
        <f>E10</f>
        <v>tay15036@byui.edu</v>
      </c>
      <c r="Q10" s="25" t="str">
        <f>I10</f>
        <v>Male</v>
      </c>
      <c r="R10" s="25" t="str">
        <f>G10</f>
        <v>Bus Mgmt Marketing</v>
      </c>
      <c r="S10">
        <f>VLOOKUP(B10,ClassListRaw!B:B,1,FALSE)</f>
        <v>115658966</v>
      </c>
      <c r="T10" s="3" t="e">
        <f>VLOOKUP($B10,Survey!$C:$K,1,FALSE)</f>
        <v>#N/A</v>
      </c>
      <c r="U10" s="3" t="e">
        <f>VLOOKUP(P10,Survey!D:D,1,FALSE)</f>
        <v>#N/A</v>
      </c>
      <c r="V10" s="14" t="s">
        <v>374</v>
      </c>
      <c r="W10" s="14" t="s">
        <v>375</v>
      </c>
      <c r="X10" t="s">
        <v>376</v>
      </c>
      <c r="Y10" t="s">
        <v>376</v>
      </c>
      <c r="Z10" t="s">
        <v>376</v>
      </c>
      <c r="AA10" t="s">
        <v>376</v>
      </c>
    </row>
    <row r="11" spans="1:27" ht="15">
      <c r="A11">
        <v>0.56567056924211268</v>
      </c>
      <c r="B11">
        <v>367222200</v>
      </c>
      <c r="C11" t="s">
        <v>158</v>
      </c>
      <c r="D11" t="s">
        <v>9</v>
      </c>
      <c r="E11" t="s">
        <v>159</v>
      </c>
      <c r="G11" t="s">
        <v>57</v>
      </c>
      <c r="H11" t="s">
        <v>12</v>
      </c>
      <c r="I11" s="26" t="str">
        <f>VLOOKUP(B11,PBI!A:E,5,FALSE)</f>
        <v>Male</v>
      </c>
      <c r="J11" s="25" t="str">
        <f>IF(I11="female","Yes","No")</f>
        <v>No</v>
      </c>
      <c r="K11" s="25" t="s">
        <v>381</v>
      </c>
      <c r="L11" s="25" t="s">
        <v>372</v>
      </c>
      <c r="M11" s="25">
        <v>1</v>
      </c>
      <c r="N11" s="25">
        <f>B11</f>
        <v>367222200</v>
      </c>
      <c r="O11" s="25" t="str">
        <f>C11</f>
        <v>Garrett, Caleb</v>
      </c>
      <c r="P11" s="25" t="str">
        <f>E11</f>
        <v>gar21105@byui.edu</v>
      </c>
      <c r="Q11" s="25" t="str">
        <f>I11</f>
        <v>Male</v>
      </c>
      <c r="R11" s="25" t="str">
        <f>G11</f>
        <v>Business Finance</v>
      </c>
      <c r="S11">
        <f>VLOOKUP(B11,ClassListRaw!B:B,1,FALSE)</f>
        <v>367222200</v>
      </c>
      <c r="T11" s="3" t="e">
        <f>VLOOKUP($B11,Survey!$C:$K,1,FALSE)</f>
        <v>#N/A</v>
      </c>
      <c r="U11" s="3" t="e">
        <f>VLOOKUP(P11,Survey!D:D,1,FALSE)</f>
        <v>#N/A</v>
      </c>
      <c r="V11" s="14" t="s">
        <v>374</v>
      </c>
      <c r="W11" s="14" t="s">
        <v>375</v>
      </c>
      <c r="X11" t="s">
        <v>376</v>
      </c>
      <c r="Y11" t="s">
        <v>376</v>
      </c>
      <c r="Z11" t="s">
        <v>376</v>
      </c>
      <c r="AA11" t="s">
        <v>376</v>
      </c>
    </row>
    <row r="12" spans="1:27" ht="15">
      <c r="A12">
        <v>0.8375893891123728</v>
      </c>
      <c r="B12">
        <v>720955155</v>
      </c>
      <c r="C12" t="s">
        <v>15</v>
      </c>
      <c r="D12" t="s">
        <v>16</v>
      </c>
      <c r="E12" t="s">
        <v>17</v>
      </c>
      <c r="G12" t="s">
        <v>18</v>
      </c>
      <c r="H12" t="s">
        <v>19</v>
      </c>
      <c r="I12" s="26" t="str">
        <f>VLOOKUP(B12,PBI!A:E,5,FALSE)</f>
        <v>Male</v>
      </c>
      <c r="J12" s="25" t="str">
        <f>IF(I12="female","Yes","No")</f>
        <v>No</v>
      </c>
      <c r="K12" s="25" t="s">
        <v>372</v>
      </c>
      <c r="L12" s="25" t="s">
        <v>372</v>
      </c>
      <c r="M12" s="25">
        <v>1</v>
      </c>
      <c r="N12" s="25">
        <f>B12</f>
        <v>720955155</v>
      </c>
      <c r="O12" s="25" t="str">
        <f>C12</f>
        <v>Aguilar, Diego_Javier_Reyes</v>
      </c>
      <c r="P12" s="25" t="str">
        <f>E12</f>
        <v>agu19001@byui.edu</v>
      </c>
      <c r="Q12" s="25" t="str">
        <f>I12</f>
        <v>Male</v>
      </c>
      <c r="R12" s="25" t="str">
        <f>G12</f>
        <v>Business Management</v>
      </c>
      <c r="S12">
        <f>VLOOKUP(B12,ClassListRaw!B:B,1,FALSE)</f>
        <v>720955155</v>
      </c>
      <c r="T12" s="3" t="e">
        <f>VLOOKUP($B12,Survey!$C:$K,1,FALSE)</f>
        <v>#N/A</v>
      </c>
      <c r="U12" s="3" t="e">
        <f>VLOOKUP(P12,Survey!D:D,1,FALSE)</f>
        <v>#N/A</v>
      </c>
      <c r="V12" s="14" t="s">
        <v>374</v>
      </c>
      <c r="W12" s="14" t="s">
        <v>375</v>
      </c>
      <c r="X12" t="s">
        <v>376</v>
      </c>
      <c r="Y12" t="s">
        <v>376</v>
      </c>
      <c r="Z12" t="s">
        <v>376</v>
      </c>
      <c r="AA12" t="s">
        <v>376</v>
      </c>
    </row>
    <row r="13" spans="1:27" ht="15">
      <c r="A13">
        <v>0.22109985125605924</v>
      </c>
      <c r="B13">
        <v>412171130</v>
      </c>
      <c r="C13" t="s">
        <v>49</v>
      </c>
      <c r="D13" t="s">
        <v>50</v>
      </c>
      <c r="E13" t="s">
        <v>51</v>
      </c>
      <c r="G13" t="s">
        <v>18</v>
      </c>
      <c r="H13" t="s">
        <v>19</v>
      </c>
      <c r="I13" s="26" t="str">
        <f>VLOOKUP(B13,PBI!A:E,5,FALSE)</f>
        <v>Male</v>
      </c>
      <c r="J13" s="25" t="str">
        <f>IF(I13="female","Yes","No")</f>
        <v>No</v>
      </c>
      <c r="K13" s="25" t="s">
        <v>372</v>
      </c>
      <c r="L13" s="25" t="s">
        <v>372</v>
      </c>
      <c r="M13" s="25">
        <v>1</v>
      </c>
      <c r="N13" s="25">
        <f>B13</f>
        <v>412171130</v>
      </c>
      <c r="O13" s="25" t="str">
        <f>C13</f>
        <v>Bartell, Joseph_Robert</v>
      </c>
      <c r="P13" s="25" t="str">
        <f>E13</f>
        <v>bar19107@byui.edu</v>
      </c>
      <c r="Q13" s="25" t="str">
        <f>I13</f>
        <v>Male</v>
      </c>
      <c r="R13" s="25" t="str">
        <f>G13</f>
        <v>Business Management</v>
      </c>
      <c r="S13">
        <f>VLOOKUP(B13,ClassListRaw!B:B,1,FALSE)</f>
        <v>412171130</v>
      </c>
      <c r="T13" s="3">
        <f>VLOOKUP($B13,Survey!$C:$K,1,FALSE)</f>
        <v>412171130</v>
      </c>
      <c r="U13" s="3" t="e">
        <f>VLOOKUP(P13,Survey!D:D,1,FALSE)</f>
        <v>#N/A</v>
      </c>
      <c r="V13" s="14" t="s">
        <v>373</v>
      </c>
      <c r="W13" s="14" t="str">
        <f>VLOOKUP(T13,Survey!C:G,5,FALSE)</f>
        <v>Daytime</v>
      </c>
      <c r="X13" t="str">
        <f>IF($V$2="Y",VLOOKUP($T13,Survey!$C:$K,6,FALSE),"No Opinion")</f>
        <v>No Opinion</v>
      </c>
      <c r="Y13" t="str">
        <f>IF($V$2="Y",VLOOKUP($T13,Survey!$C:$K,8,FALSE),"No Opinion")</f>
        <v>No Opinion</v>
      </c>
      <c r="Z13" t="str">
        <f>IF($V$2="Y",VLOOKUP($T13,Survey!$C:$K,9,FALSE),"No Opinion")</f>
        <v>No Opinion</v>
      </c>
      <c r="AA13" t="str">
        <f>IF($V$2="Y",VLOOKUP($T13,Survey!$C:$K,7,FALSE),"No Opinion")</f>
        <v>No Opinion</v>
      </c>
    </row>
    <row r="14" spans="1:27" ht="15">
      <c r="A14">
        <v>0.31162175366442957</v>
      </c>
      <c r="B14">
        <v>231727108</v>
      </c>
      <c r="C14" t="s">
        <v>174</v>
      </c>
      <c r="D14" t="s">
        <v>59</v>
      </c>
      <c r="E14" t="s">
        <v>175</v>
      </c>
      <c r="G14" t="s">
        <v>18</v>
      </c>
      <c r="H14" t="s">
        <v>19</v>
      </c>
      <c r="I14" s="26" t="str">
        <f>VLOOKUP(B14,PBI!A:E,5,FALSE)</f>
        <v>Male</v>
      </c>
      <c r="J14" s="25" t="str">
        <f>IF(I14="female","Yes","No")</f>
        <v>No</v>
      </c>
      <c r="K14" s="25" t="s">
        <v>372</v>
      </c>
      <c r="L14" s="25" t="s">
        <v>372</v>
      </c>
      <c r="M14" s="25">
        <v>1</v>
      </c>
      <c r="N14" s="25">
        <f>B14</f>
        <v>231727108</v>
      </c>
      <c r="O14" s="25" t="str">
        <f>C14</f>
        <v>Harris, Zachary</v>
      </c>
      <c r="P14" s="25" t="str">
        <f>E14</f>
        <v>har20007@byui.edu</v>
      </c>
      <c r="Q14" s="25" t="str">
        <f>I14</f>
        <v>Male</v>
      </c>
      <c r="R14" s="25" t="str">
        <f>G14</f>
        <v>Business Management</v>
      </c>
      <c r="S14">
        <f>VLOOKUP(B14,ClassListRaw!B:B,1,FALSE)</f>
        <v>231727108</v>
      </c>
      <c r="T14" s="3">
        <f>VLOOKUP($B14,Survey!$C:$K,1,FALSE)</f>
        <v>231727108</v>
      </c>
      <c r="U14" s="3" t="e">
        <f>VLOOKUP(P14,Survey!D:D,1,FALSE)</f>
        <v>#N/A</v>
      </c>
      <c r="V14" s="14" t="s">
        <v>373</v>
      </c>
      <c r="W14" s="14" t="str">
        <f>VLOOKUP(T14,Survey!C:G,5,FALSE)</f>
        <v>Daytime</v>
      </c>
      <c r="X14" t="str">
        <f>IF($V$2="Y",VLOOKUP($T14,Survey!$C:$K,6,FALSE),"No Opinion")</f>
        <v>Not Interested</v>
      </c>
      <c r="Y14" t="str">
        <f>IF($V$2="Y",VLOOKUP($T14,Survey!$C:$K,8,FALSE),"No Opinion")</f>
        <v>No Opinion</v>
      </c>
      <c r="Z14" t="str">
        <f>IF($V$2="Y",VLOOKUP($T14,Survey!$C:$K,9,FALSE),"No Opinion")</f>
        <v>No Opinion</v>
      </c>
      <c r="AA14" t="str">
        <f>IF($V$2="Y",VLOOKUP($T14,Survey!$C:$K,7,FALSE),"No Opinion")</f>
        <v>No Opinion</v>
      </c>
    </row>
    <row r="15" spans="1:27" ht="15">
      <c r="A15">
        <v>0.76096102097513607</v>
      </c>
      <c r="B15">
        <v>895772457</v>
      </c>
      <c r="C15" t="s">
        <v>258</v>
      </c>
      <c r="D15" t="s">
        <v>26</v>
      </c>
      <c r="E15" t="s">
        <v>259</v>
      </c>
      <c r="G15" t="s">
        <v>18</v>
      </c>
      <c r="H15" t="s">
        <v>19</v>
      </c>
      <c r="I15" s="26" t="str">
        <f>VLOOKUP(B15,PBI!A:E,5,FALSE)</f>
        <v>Male</v>
      </c>
      <c r="J15" s="25" t="str">
        <f>IF(I15="female","Yes","No")</f>
        <v>No</v>
      </c>
      <c r="K15" s="25" t="s">
        <v>372</v>
      </c>
      <c r="L15" s="25" t="s">
        <v>372</v>
      </c>
      <c r="M15" s="25">
        <v>1</v>
      </c>
      <c r="N15" s="25">
        <f>B15</f>
        <v>895772457</v>
      </c>
      <c r="O15" s="25" t="str">
        <f>C15</f>
        <v>Noall, Trevor_Kenneth</v>
      </c>
      <c r="P15" s="25" t="str">
        <f>E15</f>
        <v>noa17002@byui.edu</v>
      </c>
      <c r="Q15" s="25" t="str">
        <f>I15</f>
        <v>Male</v>
      </c>
      <c r="R15" s="25" t="str">
        <f>G15</f>
        <v>Business Management</v>
      </c>
      <c r="S15">
        <f>VLOOKUP(B15,ClassListRaw!B:B,1,FALSE)</f>
        <v>895772457</v>
      </c>
      <c r="T15" s="3" t="e">
        <f>VLOOKUP($B15,Survey!$C:$K,1,FALSE)</f>
        <v>#N/A</v>
      </c>
      <c r="U15" s="3" t="e">
        <f>VLOOKUP(P15,Survey!D:D,1,FALSE)</f>
        <v>#N/A</v>
      </c>
      <c r="V15" s="14" t="s">
        <v>374</v>
      </c>
      <c r="W15" s="14" t="s">
        <v>375</v>
      </c>
      <c r="X15" t="s">
        <v>376</v>
      </c>
      <c r="Y15" t="s">
        <v>376</v>
      </c>
      <c r="Z15" t="s">
        <v>376</v>
      </c>
      <c r="AA15" t="s">
        <v>376</v>
      </c>
    </row>
    <row r="16" spans="1:27" ht="15">
      <c r="A16">
        <v>0.46354696969032383</v>
      </c>
      <c r="B16">
        <v>618744729</v>
      </c>
      <c r="C16" t="s">
        <v>323</v>
      </c>
      <c r="D16" t="s">
        <v>50</v>
      </c>
      <c r="E16" t="s">
        <v>324</v>
      </c>
      <c r="G16" t="s">
        <v>18</v>
      </c>
      <c r="H16" t="s">
        <v>24</v>
      </c>
      <c r="I16" s="26" t="str">
        <f>VLOOKUP(B16,PBI!A:E,5,FALSE)</f>
        <v>Male</v>
      </c>
      <c r="J16" s="25" t="str">
        <f>IF(I16="female","Yes","No")</f>
        <v>No</v>
      </c>
      <c r="K16" s="25" t="s">
        <v>372</v>
      </c>
      <c r="L16" s="25" t="s">
        <v>372</v>
      </c>
      <c r="M16" s="25">
        <v>1</v>
      </c>
      <c r="N16" s="25">
        <f>B16</f>
        <v>618744729</v>
      </c>
      <c r="O16" s="25" t="str">
        <f>C16</f>
        <v>Vega-Hurtado, Ivan</v>
      </c>
      <c r="P16" s="25" t="str">
        <f>E16</f>
        <v>veg19001@byui.edu</v>
      </c>
      <c r="Q16" s="25" t="str">
        <f>I16</f>
        <v>Male</v>
      </c>
      <c r="R16" s="25" t="str">
        <f>G16</f>
        <v>Business Management</v>
      </c>
      <c r="S16">
        <f>VLOOKUP(B16,ClassListRaw!B:B,1,FALSE)</f>
        <v>618744729</v>
      </c>
      <c r="T16" s="3" t="e">
        <f>VLOOKUP($B16,Survey!$C:$K,1,FALSE)</f>
        <v>#N/A</v>
      </c>
      <c r="U16" s="3" t="e">
        <f>VLOOKUP(P16,Survey!D:D,1,FALSE)</f>
        <v>#N/A</v>
      </c>
      <c r="V16" s="14" t="s">
        <v>374</v>
      </c>
      <c r="W16" s="14" t="s">
        <v>375</v>
      </c>
      <c r="X16" t="s">
        <v>376</v>
      </c>
      <c r="Y16" t="s">
        <v>376</v>
      </c>
      <c r="Z16" t="s">
        <v>376</v>
      </c>
      <c r="AA16" t="s">
        <v>376</v>
      </c>
    </row>
    <row r="17" spans="1:27" ht="15">
      <c r="A17">
        <v>0.40224362928785673</v>
      </c>
      <c r="B17">
        <v>742252290</v>
      </c>
      <c r="C17" t="s">
        <v>100</v>
      </c>
      <c r="D17" t="s">
        <v>53</v>
      </c>
      <c r="E17" t="s">
        <v>101</v>
      </c>
      <c r="G17" t="s">
        <v>23</v>
      </c>
      <c r="H17" t="s">
        <v>24</v>
      </c>
      <c r="I17" s="26" t="str">
        <f>VLOOKUP(B17,PBI!A:E,5,FALSE)</f>
        <v>Male</v>
      </c>
      <c r="J17" s="25" t="str">
        <f>IF(I17="female","Yes","No")</f>
        <v>No</v>
      </c>
      <c r="K17" s="25" t="s">
        <v>372</v>
      </c>
      <c r="L17" s="25" t="s">
        <v>381</v>
      </c>
      <c r="M17" s="25">
        <v>1</v>
      </c>
      <c r="N17" s="25">
        <f>B17</f>
        <v>742252290</v>
      </c>
      <c r="O17" s="25" t="str">
        <f>C17</f>
        <v>Cowley, Logan_Curtis</v>
      </c>
      <c r="P17" s="25" t="str">
        <f>E17</f>
        <v>cow19003@byui.edu</v>
      </c>
      <c r="Q17" s="25" t="str">
        <f>I17</f>
        <v>Male</v>
      </c>
      <c r="R17" s="25" t="str">
        <f>G17</f>
        <v>Construction Management</v>
      </c>
      <c r="S17">
        <f>VLOOKUP(B17,ClassListRaw!B:B,1,FALSE)</f>
        <v>742252290</v>
      </c>
      <c r="T17" s="3" t="e">
        <f>VLOOKUP($B17,Survey!$C:$K,1,FALSE)</f>
        <v>#N/A</v>
      </c>
      <c r="U17" s="3" t="e">
        <f>VLOOKUP(P17,Survey!D:D,1,FALSE)</f>
        <v>#N/A</v>
      </c>
      <c r="V17" s="14" t="s">
        <v>374</v>
      </c>
      <c r="W17" s="14" t="s">
        <v>375</v>
      </c>
      <c r="X17" t="s">
        <v>376</v>
      </c>
      <c r="Y17" t="s">
        <v>376</v>
      </c>
      <c r="Z17" t="s">
        <v>376</v>
      </c>
      <c r="AA17" t="s">
        <v>376</v>
      </c>
    </row>
    <row r="18" spans="1:27" ht="15">
      <c r="A18">
        <v>0.14784087272549784</v>
      </c>
      <c r="B18">
        <v>961761496</v>
      </c>
      <c r="C18" t="s">
        <v>234</v>
      </c>
      <c r="D18" t="s">
        <v>53</v>
      </c>
      <c r="E18" t="s">
        <v>235</v>
      </c>
      <c r="G18" t="s">
        <v>35</v>
      </c>
      <c r="H18" t="s">
        <v>19</v>
      </c>
      <c r="I18" s="26" t="str">
        <f>VLOOKUP(B18,PBI!A:E,5,FALSE)</f>
        <v>Female</v>
      </c>
      <c r="J18" s="25" t="str">
        <f>IF(I18="female","Yes","No")</f>
        <v>Yes</v>
      </c>
      <c r="K18" s="25" t="s">
        <v>372</v>
      </c>
      <c r="L18" s="25" t="s">
        <v>381</v>
      </c>
      <c r="M18" s="25">
        <v>1</v>
      </c>
      <c r="N18" s="25">
        <f>B18</f>
        <v>961761496</v>
      </c>
      <c r="O18" s="25" t="str">
        <f>C18</f>
        <v>McDougal, Brianne_Kate</v>
      </c>
      <c r="P18" s="25" t="str">
        <f>E18</f>
        <v>mcd18005@byui.edu</v>
      </c>
      <c r="Q18" s="25" t="str">
        <f>I18</f>
        <v>Female</v>
      </c>
      <c r="R18" s="25" t="str">
        <f>G18</f>
        <v>FCS Apparel Entrepreneur</v>
      </c>
      <c r="S18">
        <f>VLOOKUP(B18,ClassListRaw!B:B,1,FALSE)</f>
        <v>961761496</v>
      </c>
      <c r="T18" s="3">
        <f>VLOOKUP($B18,Survey!$C:$K,1,FALSE)</f>
        <v>961761496</v>
      </c>
      <c r="U18" s="3" t="str">
        <f>VLOOKUP(P18,Survey!D:D,1,FALSE)</f>
        <v>mcd18005@byui.edu</v>
      </c>
      <c r="V18" s="14" t="str">
        <f>IF(OR(T18&lt;&gt;"N/A",U18&lt;&gt;"N/A"),"Y","N")</f>
        <v>Y</v>
      </c>
      <c r="W18" s="14" t="str">
        <f>VLOOKUP(T18,Survey!C:G,5,FALSE)</f>
        <v>Daytime</v>
      </c>
      <c r="X18" t="str">
        <f>IF($V$2="Y",VLOOKUP($T18,Survey!$C:$K,6,FALSE),"No Opinion")</f>
        <v>Not Interested</v>
      </c>
      <c r="Y18" t="str">
        <f>IF($V$2="Y",VLOOKUP($T18,Survey!$C:$K,8,FALSE),"No Opinion")</f>
        <v>Not Interested</v>
      </c>
      <c r="Z18" t="str">
        <f>IF($V$2="Y",VLOOKUP($T18,Survey!$C:$K,9,FALSE),"No Opinion")</f>
        <v>No Opinion</v>
      </c>
      <c r="AA18" t="str">
        <f>IF($V$2="Y",VLOOKUP($T18,Survey!$C:$K,7,FALSE),"No Opinion")</f>
        <v>Very Interested</v>
      </c>
    </row>
    <row r="19" spans="1:27" ht="15">
      <c r="A19">
        <v>0.89707127466766889</v>
      </c>
      <c r="B19">
        <v>208536510</v>
      </c>
      <c r="C19" t="s">
        <v>28</v>
      </c>
      <c r="D19" t="s">
        <v>29</v>
      </c>
      <c r="E19" t="s">
        <v>30</v>
      </c>
      <c r="G19" t="s">
        <v>31</v>
      </c>
      <c r="H19" t="s">
        <v>24</v>
      </c>
      <c r="I19" s="26" t="str">
        <f>VLOOKUP(B19,PBI!A:E,5,FALSE)</f>
        <v>Male</v>
      </c>
      <c r="J19" s="25" t="str">
        <f>IF(I19="female","Yes","No")</f>
        <v>No</v>
      </c>
      <c r="K19" s="25" t="s">
        <v>372</v>
      </c>
      <c r="L19" s="25" t="s">
        <v>381</v>
      </c>
      <c r="M19" s="25">
        <v>1</v>
      </c>
      <c r="N19" s="25">
        <f>B19</f>
        <v>208536510</v>
      </c>
      <c r="O19" s="25" t="str">
        <f>C19</f>
        <v>Allen, Tanner_J</v>
      </c>
      <c r="P19" s="25" t="str">
        <f>E19</f>
        <v>all17028@byui.edu</v>
      </c>
      <c r="Q19" s="25" t="str">
        <f>I19</f>
        <v>Male</v>
      </c>
      <c r="R19" s="25" t="str">
        <f>G19</f>
        <v>Interdisciplinary</v>
      </c>
      <c r="S19">
        <f>VLOOKUP(B19,ClassListRaw!B:B,1,FALSE)</f>
        <v>208536510</v>
      </c>
      <c r="T19" s="3">
        <f>VLOOKUP($B19,Survey!$C:$K,1,FALSE)</f>
        <v>208536510</v>
      </c>
      <c r="U19" s="3" t="str">
        <f>VLOOKUP(P19,Survey!D:D,1,FALSE)</f>
        <v>All17028@byui.edu</v>
      </c>
      <c r="V19" s="14" t="s">
        <v>373</v>
      </c>
      <c r="W19" s="14" t="str">
        <f>VLOOKUP(T19,Survey!C:G,5,FALSE)</f>
        <v>Daytime</v>
      </c>
      <c r="X19" t="str">
        <f>IF($V$2="Y",VLOOKUP($T19,Survey!$C:$K,6,FALSE),"No Opinion")</f>
        <v>Very Interested</v>
      </c>
      <c r="Y19" t="str">
        <f>IF($V$2="Y",VLOOKUP($T19,Survey!$C:$K,8,FALSE),"No Opinion")</f>
        <v>Not Interested</v>
      </c>
      <c r="Z19" t="str">
        <f>IF($V$2="Y",VLOOKUP($T19,Survey!$C:$K,9,FALSE),"No Opinion")</f>
        <v>Very Interested</v>
      </c>
      <c r="AA19" t="str">
        <f>IF($V$2="Y",VLOOKUP($T19,Survey!$C:$K,7,FALSE),"No Opinion")</f>
        <v>No Opinion</v>
      </c>
    </row>
    <row r="20" spans="1:27" ht="15">
      <c r="A20">
        <v>3.2883294375784966E-2</v>
      </c>
      <c r="B20">
        <v>594879613</v>
      </c>
      <c r="C20" t="s">
        <v>262</v>
      </c>
      <c r="D20" t="s">
        <v>53</v>
      </c>
      <c r="E20" t="s">
        <v>263</v>
      </c>
      <c r="G20" t="s">
        <v>116</v>
      </c>
      <c r="H20" t="s">
        <v>24</v>
      </c>
      <c r="I20" s="26" t="str">
        <f>VLOOKUP(B20,PBI!A:E,5,FALSE)</f>
        <v>Male</v>
      </c>
      <c r="J20" s="25" t="str">
        <f>IF(I20="female","Yes","No")</f>
        <v>No</v>
      </c>
      <c r="K20" s="25" t="s">
        <v>372</v>
      </c>
      <c r="L20" s="25" t="s">
        <v>381</v>
      </c>
      <c r="M20" s="25">
        <v>1</v>
      </c>
      <c r="N20" s="25">
        <f>B20</f>
        <v>594879613</v>
      </c>
      <c r="O20" s="25" t="str">
        <f>C20</f>
        <v>Olsen, Tyler_Michael</v>
      </c>
      <c r="P20" s="25" t="str">
        <f>E20</f>
        <v>ols17024@byui.edu</v>
      </c>
      <c r="Q20" s="25" t="str">
        <f>I20</f>
        <v>Male</v>
      </c>
      <c r="R20" s="25" t="str">
        <f>G20</f>
        <v>Psychology</v>
      </c>
      <c r="S20">
        <f>VLOOKUP(B20,ClassListRaw!B:B,1,FALSE)</f>
        <v>594879613</v>
      </c>
      <c r="T20" s="3" t="e">
        <f>VLOOKUP($B20,Survey!$C:$K,1,FALSE)</f>
        <v>#N/A</v>
      </c>
      <c r="U20" s="3" t="e">
        <f>VLOOKUP(P20,Survey!D:D,1,FALSE)</f>
        <v>#N/A</v>
      </c>
      <c r="V20" s="14" t="s">
        <v>374</v>
      </c>
      <c r="W20" s="14" t="s">
        <v>375</v>
      </c>
      <c r="X20" t="s">
        <v>376</v>
      </c>
      <c r="Y20" t="s">
        <v>376</v>
      </c>
      <c r="Z20" t="s">
        <v>376</v>
      </c>
      <c r="AA20" t="s">
        <v>376</v>
      </c>
    </row>
    <row r="21" spans="1:27" ht="15">
      <c r="A21">
        <v>0.79895456342231819</v>
      </c>
      <c r="B21">
        <v>614319900</v>
      </c>
      <c r="C21" t="s">
        <v>41</v>
      </c>
      <c r="D21" t="s">
        <v>33</v>
      </c>
      <c r="E21" t="s">
        <v>42</v>
      </c>
      <c r="G21" t="s">
        <v>11</v>
      </c>
      <c r="H21" t="s">
        <v>24</v>
      </c>
      <c r="I21" s="26" t="str">
        <f>VLOOKUP(B21,PBI!A:E,5,FALSE)</f>
        <v>Female</v>
      </c>
      <c r="J21" s="25" t="str">
        <f>IF(I21="female","Yes","No")</f>
        <v>Yes</v>
      </c>
      <c r="K21" s="25" t="s">
        <v>372</v>
      </c>
      <c r="L21" s="25" t="s">
        <v>372</v>
      </c>
      <c r="M21" s="25">
        <v>2</v>
      </c>
      <c r="N21" s="25">
        <f>B21</f>
        <v>614319900</v>
      </c>
      <c r="O21" s="25" t="str">
        <f>C21</f>
        <v>Atwood, Savannah</v>
      </c>
      <c r="P21" s="25" t="str">
        <f>E21</f>
        <v>atw20001@byui.edu</v>
      </c>
      <c r="Q21" s="25" t="str">
        <f>I21</f>
        <v>Female</v>
      </c>
      <c r="R21" s="25" t="str">
        <f>G21</f>
        <v>Bus Mgmt Marketing</v>
      </c>
      <c r="S21">
        <f>VLOOKUP(B21,ClassListRaw!B:B,1,FALSE)</f>
        <v>614319900</v>
      </c>
      <c r="T21" s="3" t="e">
        <f>VLOOKUP($B21,Survey!$C:$K,1,FALSE)</f>
        <v>#N/A</v>
      </c>
      <c r="U21" s="3" t="e">
        <f>VLOOKUP(P21,Survey!D:D,1,FALSE)</f>
        <v>#N/A</v>
      </c>
      <c r="V21" s="14" t="s">
        <v>374</v>
      </c>
      <c r="W21" s="14" t="s">
        <v>375</v>
      </c>
      <c r="X21" t="s">
        <v>376</v>
      </c>
      <c r="Y21" t="s">
        <v>376</v>
      </c>
      <c r="Z21" t="s">
        <v>376</v>
      </c>
      <c r="AA21" t="s">
        <v>376</v>
      </c>
    </row>
    <row r="22" spans="1:27" ht="15">
      <c r="A22">
        <v>0.35160256472469253</v>
      </c>
      <c r="B22">
        <v>182817285</v>
      </c>
      <c r="C22" t="s">
        <v>178</v>
      </c>
      <c r="D22" t="s">
        <v>53</v>
      </c>
      <c r="E22" t="s">
        <v>179</v>
      </c>
      <c r="G22" t="s">
        <v>11</v>
      </c>
      <c r="H22" t="s">
        <v>19</v>
      </c>
      <c r="I22" s="26" t="str">
        <f>VLOOKUP(B22,PBI!A:E,5,FALSE)</f>
        <v>Male</v>
      </c>
      <c r="J22" s="25" t="str">
        <f>IF(I22="female","Yes","No")</f>
        <v>No</v>
      </c>
      <c r="K22" s="25" t="s">
        <v>372</v>
      </c>
      <c r="L22" s="25" t="s">
        <v>372</v>
      </c>
      <c r="M22" s="25">
        <v>2</v>
      </c>
      <c r="N22" s="25">
        <f>B22</f>
        <v>182817285</v>
      </c>
      <c r="O22" s="25" t="str">
        <f>C22</f>
        <v>Hawkins, Hunter_Wallace</v>
      </c>
      <c r="P22" s="25" t="str">
        <f>E22</f>
        <v>haw18013@byui.edu</v>
      </c>
      <c r="Q22" s="25" t="str">
        <f>I22</f>
        <v>Male</v>
      </c>
      <c r="R22" s="25" t="str">
        <f>G22</f>
        <v>Bus Mgmt Marketing</v>
      </c>
      <c r="S22">
        <f>VLOOKUP(B22,ClassListRaw!B:B,1,FALSE)</f>
        <v>182817285</v>
      </c>
      <c r="T22" s="3">
        <f>VLOOKUP($B22,Survey!$C:$K,1,FALSE)</f>
        <v>182817285</v>
      </c>
      <c r="U22" s="3" t="str">
        <f>VLOOKUP(P22,Survey!D:D,1,FALSE)</f>
        <v>haw18013@byui.edu</v>
      </c>
      <c r="V22" s="14" t="s">
        <v>373</v>
      </c>
      <c r="W22" s="14" t="str">
        <f>VLOOKUP(T22,Survey!C:G,5,FALSE)</f>
        <v>Daytime</v>
      </c>
      <c r="X22" t="str">
        <f>IF($V$2="Y",VLOOKUP($T22,Survey!$C:$K,6,FALSE),"No Opinion")</f>
        <v>Very Interested</v>
      </c>
      <c r="Y22" t="str">
        <f>IF($V$2="Y",VLOOKUP($T22,Survey!$C:$K,8,FALSE),"No Opinion")</f>
        <v>No Opinion</v>
      </c>
      <c r="Z22" t="str">
        <f>IF($V$2="Y",VLOOKUP($T22,Survey!$C:$K,9,FALSE),"No Opinion")</f>
        <v>Not Interested</v>
      </c>
      <c r="AA22" t="str">
        <f>IF($V$2="Y",VLOOKUP($T22,Survey!$C:$K,7,FALSE),"No Opinion")</f>
        <v>Very Interested</v>
      </c>
    </row>
    <row r="23" spans="1:27" ht="15">
      <c r="A23">
        <v>2.5318455198432011E-2</v>
      </c>
      <c r="B23">
        <v>99043657</v>
      </c>
      <c r="C23" t="s">
        <v>254</v>
      </c>
      <c r="D23" t="s">
        <v>9</v>
      </c>
      <c r="E23" t="s">
        <v>255</v>
      </c>
      <c r="G23" t="s">
        <v>11</v>
      </c>
      <c r="H23" t="s">
        <v>24</v>
      </c>
      <c r="I23" s="26" t="str">
        <f>VLOOKUP(B23,PBI!A:E,5,FALSE)</f>
        <v>Female</v>
      </c>
      <c r="J23" s="25" t="str">
        <f>IF(I23="female","Yes","No")</f>
        <v>Yes</v>
      </c>
      <c r="K23" s="25" t="s">
        <v>372</v>
      </c>
      <c r="L23" s="25" t="s">
        <v>372</v>
      </c>
      <c r="M23" s="25">
        <v>2</v>
      </c>
      <c r="N23" s="25">
        <f>B23</f>
        <v>99043657</v>
      </c>
      <c r="O23" s="25" t="str">
        <f>C23</f>
        <v>Neri, Gabriela</v>
      </c>
      <c r="P23" s="25" t="str">
        <f>E23</f>
        <v>ner16004@byui.edu</v>
      </c>
      <c r="Q23" s="25" t="str">
        <f>I23</f>
        <v>Female</v>
      </c>
      <c r="R23" s="25" t="str">
        <f>G23</f>
        <v>Bus Mgmt Marketing</v>
      </c>
      <c r="S23">
        <f>VLOOKUP(B23,ClassListRaw!B:B,1,FALSE)</f>
        <v>99043657</v>
      </c>
      <c r="T23" s="3" t="e">
        <f>VLOOKUP($B23,Survey!$C:$K,1,FALSE)</f>
        <v>#N/A</v>
      </c>
      <c r="U23" s="3" t="e">
        <f>VLOOKUP(P23,Survey!D:D,1,FALSE)</f>
        <v>#N/A</v>
      </c>
      <c r="V23" s="14" t="s">
        <v>374</v>
      </c>
      <c r="W23" s="14" t="s">
        <v>375</v>
      </c>
      <c r="X23" t="s">
        <v>376</v>
      </c>
      <c r="Y23" t="s">
        <v>376</v>
      </c>
      <c r="Z23" t="s">
        <v>376</v>
      </c>
      <c r="AA23" t="s">
        <v>376</v>
      </c>
    </row>
    <row r="24" spans="1:27" ht="15">
      <c r="A24">
        <v>0.70810568440488642</v>
      </c>
      <c r="B24">
        <v>917665240</v>
      </c>
      <c r="C24" t="s">
        <v>278</v>
      </c>
      <c r="D24" t="s">
        <v>33</v>
      </c>
      <c r="E24" t="s">
        <v>279</v>
      </c>
      <c r="G24" t="s">
        <v>11</v>
      </c>
      <c r="H24" t="s">
        <v>24</v>
      </c>
      <c r="I24" s="26" t="str">
        <f>VLOOKUP(B24,PBI!A:E,5,FALSE)</f>
        <v>Male</v>
      </c>
      <c r="J24" s="25" t="str">
        <f>IF(I24="female","Yes","No")</f>
        <v>No</v>
      </c>
      <c r="K24" s="25" t="s">
        <v>372</v>
      </c>
      <c r="L24" s="25" t="s">
        <v>372</v>
      </c>
      <c r="M24" s="25">
        <v>2</v>
      </c>
      <c r="N24" s="25">
        <f>B24</f>
        <v>917665240</v>
      </c>
      <c r="O24" s="25" t="str">
        <f>C24</f>
        <v>Randrianarivelo, Aina_Nifaliana</v>
      </c>
      <c r="P24" s="25" t="str">
        <f>E24</f>
        <v>ran19009@byui.edu</v>
      </c>
      <c r="Q24" s="25" t="str">
        <f>I24</f>
        <v>Male</v>
      </c>
      <c r="R24" s="25" t="str">
        <f>G24</f>
        <v>Bus Mgmt Marketing</v>
      </c>
      <c r="S24">
        <f>VLOOKUP(B24,ClassListRaw!B:B,1,FALSE)</f>
        <v>917665240</v>
      </c>
      <c r="T24" s="3">
        <f>VLOOKUP($B24,Survey!$C:$K,1,FALSE)</f>
        <v>917665240</v>
      </c>
      <c r="U24" s="3" t="str">
        <f>VLOOKUP(P24,Survey!D:D,1,FALSE)</f>
        <v>ran19009@byui.edu</v>
      </c>
      <c r="V24" s="14" t="str">
        <f>IF(OR(T24&lt;&gt;"N/A",U24&lt;&gt;"N/A"),"Y","N")</f>
        <v>Y</v>
      </c>
      <c r="W24" s="14" t="str">
        <f>VLOOKUP(T24,Survey!C:G,5,FALSE)</f>
        <v>Daytime</v>
      </c>
      <c r="X24" t="str">
        <f>IF($V$2="Y",VLOOKUP($T24,Survey!$C:$K,6,FALSE),"No Opinion")</f>
        <v>Very Interested</v>
      </c>
      <c r="Y24" t="str">
        <f>IF($V$2="Y",VLOOKUP($T24,Survey!$C:$K,8,FALSE),"No Opinion")</f>
        <v>Very Interested</v>
      </c>
      <c r="Z24" t="str">
        <f>IF($V$2="Y",VLOOKUP($T24,Survey!$C:$K,9,FALSE),"No Opinion")</f>
        <v>Very Interested</v>
      </c>
      <c r="AA24" t="str">
        <f>IF($V$2="Y",VLOOKUP($T24,Survey!$C:$K,7,FALSE),"No Opinion")</f>
        <v>Very Interested</v>
      </c>
    </row>
    <row r="25" spans="1:27" ht="15">
      <c r="A25">
        <v>0</v>
      </c>
      <c r="B25">
        <v>281282857</v>
      </c>
      <c r="C25" t="s">
        <v>382</v>
      </c>
      <c r="D25" t="s">
        <v>383</v>
      </c>
      <c r="E25" t="s">
        <v>384</v>
      </c>
      <c r="G25" t="s">
        <v>11</v>
      </c>
      <c r="H25" t="s">
        <v>19</v>
      </c>
      <c r="I25" s="26" t="s">
        <v>385</v>
      </c>
      <c r="J25" s="25" t="str">
        <f>IF(I25="female","Yes","No")</f>
        <v>No</v>
      </c>
      <c r="K25" s="25" t="s">
        <v>372</v>
      </c>
      <c r="L25" s="25" t="s">
        <v>372</v>
      </c>
      <c r="M25" s="25">
        <v>2</v>
      </c>
      <c r="N25" s="25">
        <f>B25</f>
        <v>281282857</v>
      </c>
      <c r="O25" s="25" t="str">
        <f>C25</f>
        <v>Rauckhorst, Connor_Preston</v>
      </c>
      <c r="P25" s="25" t="str">
        <f>E25</f>
        <v>rau19003@byui.edu</v>
      </c>
      <c r="Q25" s="25" t="str">
        <f>I25</f>
        <v>Male</v>
      </c>
      <c r="R25" s="25" t="str">
        <f>G25</f>
        <v>Bus Mgmt Marketing</v>
      </c>
      <c r="S25" t="e">
        <f>VLOOKUP(B25,ClassListRaw!B:B,1,FALSE)</f>
        <v>#N/A</v>
      </c>
      <c r="T25" s="3" t="e">
        <f>VLOOKUP($B25,Survey!$C:$K,1,FALSE)</f>
        <v>#N/A</v>
      </c>
      <c r="U25" s="3" t="e">
        <f>VLOOKUP(P25,Survey!D:D,1,FALSE)</f>
        <v>#N/A</v>
      </c>
      <c r="V25" s="14" t="s">
        <v>374</v>
      </c>
      <c r="W25" s="14" t="e">
        <f>VLOOKUP(T25,Survey!C:G,5,FALSE)</f>
        <v>#N/A</v>
      </c>
      <c r="X25" t="e">
        <f>IF($V$2="Y",VLOOKUP($T25,Survey!$C:$K,6,FALSE),"No Opinion")</f>
        <v>#N/A</v>
      </c>
      <c r="Y25" t="e">
        <f>IF($V$2="Y",VLOOKUP($T25,Survey!$C:$K,8,FALSE),"No Opinion")</f>
        <v>#N/A</v>
      </c>
      <c r="Z25" t="e">
        <f>IF($V$2="Y",VLOOKUP($T25,Survey!$C:$K,9,FALSE),"No Opinion")</f>
        <v>#N/A</v>
      </c>
      <c r="AA25" t="e">
        <f>IF($V$2="Y",VLOOKUP($T25,Survey!$C:$K,7,FALSE),"No Opinion")</f>
        <v>#N/A</v>
      </c>
    </row>
    <row r="26" spans="1:27" ht="15">
      <c r="A26">
        <v>0.92477612076614302</v>
      </c>
      <c r="B26">
        <v>973781354</v>
      </c>
      <c r="C26" t="s">
        <v>296</v>
      </c>
      <c r="D26" t="s">
        <v>16</v>
      </c>
      <c r="E26" t="s">
        <v>297</v>
      </c>
      <c r="G26" t="s">
        <v>11</v>
      </c>
      <c r="H26" t="s">
        <v>19</v>
      </c>
      <c r="I26" s="26" t="str">
        <f>VLOOKUP(B26,PBI!A:E,5,FALSE)</f>
        <v>Male</v>
      </c>
      <c r="J26" s="25" t="str">
        <f>IF(I26="female","Yes","No")</f>
        <v>No</v>
      </c>
      <c r="K26" s="25" t="s">
        <v>372</v>
      </c>
      <c r="L26" s="25" t="s">
        <v>372</v>
      </c>
      <c r="M26" s="25">
        <v>2</v>
      </c>
      <c r="N26" s="25">
        <f>B26</f>
        <v>973781354</v>
      </c>
      <c r="O26" s="25" t="str">
        <f>C26</f>
        <v>Smith, Jake_Ryan</v>
      </c>
      <c r="P26" s="25" t="str">
        <f>E26</f>
        <v>smi17074@byui.edu</v>
      </c>
      <c r="Q26" s="25" t="str">
        <f>I26</f>
        <v>Male</v>
      </c>
      <c r="R26" s="25" t="str">
        <f>G26</f>
        <v>Bus Mgmt Marketing</v>
      </c>
      <c r="S26">
        <f>VLOOKUP(B26,ClassListRaw!B:B,1,FALSE)</f>
        <v>973781354</v>
      </c>
      <c r="T26" s="3" t="e">
        <f>VLOOKUP($B26,Survey!$C:$K,1,FALSE)</f>
        <v>#N/A</v>
      </c>
      <c r="U26" s="3" t="e">
        <f>VLOOKUP(P26,Survey!D:D,1,FALSE)</f>
        <v>#N/A</v>
      </c>
      <c r="V26" s="14" t="s">
        <v>374</v>
      </c>
      <c r="W26" s="14" t="s">
        <v>375</v>
      </c>
      <c r="X26" t="s">
        <v>376</v>
      </c>
      <c r="Y26" t="s">
        <v>376</v>
      </c>
      <c r="Z26" t="s">
        <v>376</v>
      </c>
      <c r="AA26" t="s">
        <v>376</v>
      </c>
    </row>
    <row r="27" spans="1:27" ht="15">
      <c r="A27">
        <v>0.14083958383154449</v>
      </c>
      <c r="B27">
        <v>423242406</v>
      </c>
      <c r="C27" t="s">
        <v>312</v>
      </c>
      <c r="D27" t="s">
        <v>26</v>
      </c>
      <c r="E27" t="s">
        <v>313</v>
      </c>
      <c r="G27" t="s">
        <v>11</v>
      </c>
      <c r="H27" t="s">
        <v>19</v>
      </c>
      <c r="I27" s="26" t="str">
        <f>VLOOKUP(B27,PBI!A:E,5,FALSE)</f>
        <v>Male</v>
      </c>
      <c r="J27" s="25" t="str">
        <f>IF(I27="female","Yes","No")</f>
        <v>No</v>
      </c>
      <c r="K27" s="25" t="s">
        <v>372</v>
      </c>
      <c r="L27" s="25" t="s">
        <v>372</v>
      </c>
      <c r="M27" s="25">
        <v>2</v>
      </c>
      <c r="N27" s="25">
        <f>B27</f>
        <v>423242406</v>
      </c>
      <c r="O27" s="25" t="str">
        <f>C27</f>
        <v>Thomson, Scott_Verdugo</v>
      </c>
      <c r="P27" s="25" t="str">
        <f>E27</f>
        <v>tho20050@byui.edu</v>
      </c>
      <c r="Q27" s="25" t="str">
        <f>I27</f>
        <v>Male</v>
      </c>
      <c r="R27" s="25" t="str">
        <f>G27</f>
        <v>Bus Mgmt Marketing</v>
      </c>
      <c r="S27">
        <f>VLOOKUP(B27,ClassListRaw!B:B,1,FALSE)</f>
        <v>423242406</v>
      </c>
      <c r="T27" s="3" t="e">
        <f>VLOOKUP($B27,Survey!$C:$K,1,FALSE)</f>
        <v>#N/A</v>
      </c>
      <c r="U27" s="3" t="e">
        <f>VLOOKUP(P27,Survey!D:D,1,FALSE)</f>
        <v>#N/A</v>
      </c>
      <c r="V27" s="14" t="s">
        <v>374</v>
      </c>
      <c r="W27" s="14" t="s">
        <v>375</v>
      </c>
      <c r="X27" t="s">
        <v>376</v>
      </c>
      <c r="Y27" t="s">
        <v>376</v>
      </c>
      <c r="Z27" t="s">
        <v>376</v>
      </c>
      <c r="AA27" t="s">
        <v>376</v>
      </c>
    </row>
    <row r="28" spans="1:27" ht="15">
      <c r="A28">
        <v>0.47133512399144939</v>
      </c>
      <c r="B28">
        <v>869980172</v>
      </c>
      <c r="C28" t="s">
        <v>327</v>
      </c>
      <c r="D28" t="s">
        <v>59</v>
      </c>
      <c r="E28" t="s">
        <v>328</v>
      </c>
      <c r="G28" t="s">
        <v>57</v>
      </c>
      <c r="H28" t="s">
        <v>19</v>
      </c>
      <c r="I28" s="26" t="str">
        <f>VLOOKUP(B28,PBI!A:E,5,FALSE)</f>
        <v>Male</v>
      </c>
      <c r="J28" s="25" t="str">
        <f>IF(I28="female","Yes","No")</f>
        <v>No</v>
      </c>
      <c r="K28" s="25" t="s">
        <v>381</v>
      </c>
      <c r="L28" s="25" t="s">
        <v>372</v>
      </c>
      <c r="M28" s="25">
        <v>2</v>
      </c>
      <c r="N28" s="25">
        <f>B28</f>
        <v>869980172</v>
      </c>
      <c r="O28" s="25" t="str">
        <f>C28</f>
        <v>Watts, Samuel_Austin</v>
      </c>
      <c r="P28" s="25" t="str">
        <f>E28</f>
        <v>wat19008@byui.edu</v>
      </c>
      <c r="Q28" s="25" t="str">
        <f>I28</f>
        <v>Male</v>
      </c>
      <c r="R28" s="25" t="str">
        <f>G28</f>
        <v>Business Finance</v>
      </c>
      <c r="S28">
        <f>VLOOKUP(B28,ClassListRaw!B:B,1,FALSE)</f>
        <v>869980172</v>
      </c>
      <c r="T28" s="3">
        <f>VLOOKUP($B28,Survey!$C:$K,1,FALSE)</f>
        <v>869980172</v>
      </c>
      <c r="U28" s="3" t="str">
        <f>VLOOKUP(P28,Survey!D:D,1,FALSE)</f>
        <v>Wat19008@byui.edu</v>
      </c>
      <c r="V28" s="14" t="str">
        <f>IF(OR(T28&lt;&gt;"N/A",U28&lt;&gt;"N/A"),"Y","N")</f>
        <v>Y</v>
      </c>
      <c r="W28" s="14" t="str">
        <f>VLOOKUP(T28,Survey!C:G,5,FALSE)</f>
        <v>Daytime</v>
      </c>
      <c r="X28" t="str">
        <f>IF($V$2="Y",VLOOKUP($T28,Survey!$C:$K,6,FALSE),"No Opinion")</f>
        <v>No Opinion</v>
      </c>
      <c r="Y28" t="str">
        <f>IF($V$2="Y",VLOOKUP($T28,Survey!$C:$K,8,FALSE),"No Opinion")</f>
        <v>No Opinion</v>
      </c>
      <c r="Z28" t="str">
        <f>IF($V$2="Y",VLOOKUP($T28,Survey!$C:$K,9,FALSE),"No Opinion")</f>
        <v>Not Interested</v>
      </c>
      <c r="AA28" t="str">
        <f>IF($V$2="Y",VLOOKUP($T28,Survey!$C:$K,7,FALSE),"No Opinion")</f>
        <v>Not Interested</v>
      </c>
    </row>
    <row r="29" spans="1:27" ht="15">
      <c r="A29">
        <v>0.81015930422991889</v>
      </c>
      <c r="B29">
        <v>311259102</v>
      </c>
      <c r="C29" t="s">
        <v>38</v>
      </c>
      <c r="D29" t="s">
        <v>39</v>
      </c>
      <c r="E29" t="s">
        <v>40</v>
      </c>
      <c r="G29" t="s">
        <v>18</v>
      </c>
      <c r="H29" t="s">
        <v>19</v>
      </c>
      <c r="I29" s="26" t="s">
        <v>385</v>
      </c>
      <c r="J29" s="25" t="str">
        <f>IF(I29="female","Yes","No")</f>
        <v>No</v>
      </c>
      <c r="K29" s="25" t="s">
        <v>372</v>
      </c>
      <c r="L29" s="25" t="s">
        <v>372</v>
      </c>
      <c r="M29" s="25">
        <v>2</v>
      </c>
      <c r="N29" s="25">
        <f>B29</f>
        <v>311259102</v>
      </c>
      <c r="O29" s="25" t="str">
        <f>C29</f>
        <v>Arias Serrano, Joel_David</v>
      </c>
      <c r="P29" s="25" t="str">
        <f>E29</f>
        <v>ari19004@byui.edu</v>
      </c>
      <c r="Q29" s="25" t="str">
        <f>I29</f>
        <v>Male</v>
      </c>
      <c r="R29" s="25" t="str">
        <f>G29</f>
        <v>Business Management</v>
      </c>
      <c r="S29">
        <f>VLOOKUP(B29,ClassListRaw!B:B,1,FALSE)</f>
        <v>311259102</v>
      </c>
      <c r="T29" s="3">
        <f>VLOOKUP($B29,Survey!$C:$K,1,FALSE)</f>
        <v>311259102</v>
      </c>
      <c r="U29" s="3" t="e">
        <f>VLOOKUP(P29,Survey!D:D,1,FALSE)</f>
        <v>#N/A</v>
      </c>
      <c r="V29" s="14" t="s">
        <v>373</v>
      </c>
      <c r="W29" s="14" t="str">
        <f>VLOOKUP(T29,Survey!C:G,5,FALSE)</f>
        <v>Daytime</v>
      </c>
      <c r="X29" t="str">
        <f>IF($V$2="Y",VLOOKUP($T29,Survey!$C:$K,6,FALSE),"No Opinion")</f>
        <v>Very Interested</v>
      </c>
      <c r="Y29" t="str">
        <f>IF($V$2="Y",VLOOKUP($T29,Survey!$C:$K,8,FALSE),"No Opinion")</f>
        <v>Very Interested</v>
      </c>
      <c r="Z29" t="str">
        <f>IF($V$2="Y",VLOOKUP($T29,Survey!$C:$K,9,FALSE),"No Opinion")</f>
        <v>Very Interested</v>
      </c>
      <c r="AA29" t="str">
        <f>IF($V$2="Y",VLOOKUP($T29,Survey!$C:$K,7,FALSE),"No Opinion")</f>
        <v>Very Interested</v>
      </c>
    </row>
    <row r="30" spans="1:27" ht="15">
      <c r="A30">
        <v>4.8129001938479021E-2</v>
      </c>
      <c r="B30">
        <v>59066502</v>
      </c>
      <c r="C30" t="s">
        <v>66</v>
      </c>
      <c r="D30" t="s">
        <v>29</v>
      </c>
      <c r="E30" t="s">
        <v>67</v>
      </c>
      <c r="G30" t="s">
        <v>18</v>
      </c>
      <c r="H30" t="s">
        <v>24</v>
      </c>
      <c r="I30" s="26" t="str">
        <f>VLOOKUP(B30,PBI!A:E,5,FALSE)</f>
        <v>Male</v>
      </c>
      <c r="J30" s="25" t="str">
        <f>IF(I30="female","Yes","No")</f>
        <v>No</v>
      </c>
      <c r="K30" s="25" t="s">
        <v>372</v>
      </c>
      <c r="L30" s="25" t="s">
        <v>372</v>
      </c>
      <c r="M30" s="25">
        <v>2</v>
      </c>
      <c r="N30" s="25">
        <f>B30</f>
        <v>59066502</v>
      </c>
      <c r="O30" s="25" t="str">
        <f>C30</f>
        <v>Bird, Trevin_Brett</v>
      </c>
      <c r="P30" s="25" t="str">
        <f>E30</f>
        <v>bir16009@byui.edu</v>
      </c>
      <c r="Q30" s="25" t="str">
        <f>I30</f>
        <v>Male</v>
      </c>
      <c r="R30" s="25" t="str">
        <f>G30</f>
        <v>Business Management</v>
      </c>
      <c r="S30">
        <f>VLOOKUP(B30,ClassListRaw!B:B,1,FALSE)</f>
        <v>59066502</v>
      </c>
      <c r="T30" s="3">
        <f>VLOOKUP($B30,Survey!$C:$K,1,FALSE)</f>
        <v>59066502</v>
      </c>
      <c r="U30" s="3" t="str">
        <f>VLOOKUP(P30,Survey!D:D,1,FALSE)</f>
        <v>bir16009@byui.edu</v>
      </c>
      <c r="V30" s="14" t="s">
        <v>373</v>
      </c>
      <c r="W30" s="14" t="str">
        <f>VLOOKUP(T30,Survey!C:G,5,FALSE)</f>
        <v>Daytime</v>
      </c>
      <c r="X30" t="str">
        <f>IF($V$2="Y",VLOOKUP($T30,Survey!$C:$K,6,FALSE),"No Opinion")</f>
        <v>No Opinion</v>
      </c>
      <c r="Y30" t="str">
        <f>IF($V$2="Y",VLOOKUP($T30,Survey!$C:$K,8,FALSE),"No Opinion")</f>
        <v>Very Interested</v>
      </c>
      <c r="Z30" t="str">
        <f>IF($V$2="Y",VLOOKUP($T30,Survey!$C:$K,9,FALSE),"No Opinion")</f>
        <v>Very Interested</v>
      </c>
      <c r="AA30" t="str">
        <f>IF($V$2="Y",VLOOKUP($T30,Survey!$C:$K,7,FALSE),"No Opinion")</f>
        <v>Very Interested</v>
      </c>
    </row>
    <row r="31" spans="1:27" ht="15">
      <c r="A31">
        <v>0.29666886942263782</v>
      </c>
      <c r="B31">
        <v>354680123</v>
      </c>
      <c r="C31" t="s">
        <v>127</v>
      </c>
      <c r="D31" t="s">
        <v>16</v>
      </c>
      <c r="E31" t="s">
        <v>128</v>
      </c>
      <c r="G31" t="s">
        <v>18</v>
      </c>
      <c r="H31" t="s">
        <v>19</v>
      </c>
      <c r="I31" s="26" t="str">
        <f>VLOOKUP(B31,PBI!A:E,5,FALSE)</f>
        <v>Female</v>
      </c>
      <c r="J31" s="25" t="str">
        <f>IF(I31="female","Yes","No")</f>
        <v>Yes</v>
      </c>
      <c r="K31" s="25" t="s">
        <v>372</v>
      </c>
      <c r="L31" s="25" t="s">
        <v>372</v>
      </c>
      <c r="M31" s="25">
        <v>2</v>
      </c>
      <c r="N31" s="25">
        <f>B31</f>
        <v>354680123</v>
      </c>
      <c r="O31" s="25" t="str">
        <f>C31</f>
        <v>Durrett, Aubree_Deanne</v>
      </c>
      <c r="P31" s="25" t="str">
        <f>E31</f>
        <v>dur18003@byui.edu</v>
      </c>
      <c r="Q31" s="25" t="str">
        <f>I31</f>
        <v>Female</v>
      </c>
      <c r="R31" s="25" t="str">
        <f>G31</f>
        <v>Business Management</v>
      </c>
      <c r="S31">
        <f>VLOOKUP(B31,ClassListRaw!B:B,1,FALSE)</f>
        <v>354680123</v>
      </c>
      <c r="T31" s="3" t="e">
        <f>VLOOKUP($B31,Survey!$C:$K,1,FALSE)</f>
        <v>#N/A</v>
      </c>
      <c r="U31" s="3" t="e">
        <f>VLOOKUP(P31,Survey!D:D,1,FALSE)</f>
        <v>#N/A</v>
      </c>
      <c r="V31" s="14" t="s">
        <v>374</v>
      </c>
      <c r="W31" s="14" t="s">
        <v>375</v>
      </c>
      <c r="X31" t="s">
        <v>376</v>
      </c>
      <c r="Y31" t="s">
        <v>376</v>
      </c>
      <c r="Z31" t="s">
        <v>376</v>
      </c>
      <c r="AA31" t="s">
        <v>376</v>
      </c>
    </row>
    <row r="32" spans="1:27" ht="15">
      <c r="A32">
        <v>0.32818821408627552</v>
      </c>
      <c r="B32">
        <v>46696957</v>
      </c>
      <c r="C32" t="s">
        <v>160</v>
      </c>
      <c r="D32" t="s">
        <v>33</v>
      </c>
      <c r="E32" t="s">
        <v>161</v>
      </c>
      <c r="G32" t="s">
        <v>18</v>
      </c>
      <c r="H32" t="s">
        <v>24</v>
      </c>
      <c r="I32" s="26" t="str">
        <f>VLOOKUP(B32,PBI!A:E,5,FALSE)</f>
        <v>Female</v>
      </c>
      <c r="J32" s="25" t="str">
        <f>IF(I32="female","Yes","No")</f>
        <v>Yes</v>
      </c>
      <c r="K32" s="25" t="s">
        <v>372</v>
      </c>
      <c r="L32" s="25" t="s">
        <v>372</v>
      </c>
      <c r="M32" s="25">
        <v>2</v>
      </c>
      <c r="N32" s="25">
        <f>B32</f>
        <v>46696957</v>
      </c>
      <c r="O32" s="25" t="str">
        <f>C32</f>
        <v>Gehring, Gabrielle_Marie</v>
      </c>
      <c r="P32" s="25" t="str">
        <f>E32</f>
        <v>geh20003@byui.edu</v>
      </c>
      <c r="Q32" s="25" t="str">
        <f>I32</f>
        <v>Female</v>
      </c>
      <c r="R32" s="25" t="str">
        <f>G32</f>
        <v>Business Management</v>
      </c>
      <c r="S32">
        <f>VLOOKUP(B32,ClassListRaw!B:B,1,FALSE)</f>
        <v>46696957</v>
      </c>
      <c r="T32" s="3" t="e">
        <f>VLOOKUP($B32,Survey!$C:$K,1,FALSE)</f>
        <v>#N/A</v>
      </c>
      <c r="U32" s="3" t="e">
        <f>VLOOKUP(P32,Survey!D:D,1,FALSE)</f>
        <v>#N/A</v>
      </c>
      <c r="V32" s="14" t="s">
        <v>374</v>
      </c>
      <c r="W32" s="14" t="s">
        <v>375</v>
      </c>
      <c r="X32" t="s">
        <v>376</v>
      </c>
      <c r="Y32" t="s">
        <v>376</v>
      </c>
      <c r="Z32" t="s">
        <v>376</v>
      </c>
      <c r="AA32" t="s">
        <v>376</v>
      </c>
    </row>
    <row r="33" spans="1:27" ht="15">
      <c r="A33">
        <v>0.22940229121217515</v>
      </c>
      <c r="B33">
        <v>424125067</v>
      </c>
      <c r="C33" t="s">
        <v>229</v>
      </c>
      <c r="D33" t="s">
        <v>33</v>
      </c>
      <c r="E33" t="s">
        <v>230</v>
      </c>
      <c r="G33" t="s">
        <v>18</v>
      </c>
      <c r="H33" t="s">
        <v>24</v>
      </c>
      <c r="I33" s="26" t="str">
        <f>VLOOKUP(B33,PBI!A:E,5,FALSE)</f>
        <v>Male</v>
      </c>
      <c r="J33" s="25" t="str">
        <f>IF(I33="female","Yes","No")</f>
        <v>No</v>
      </c>
      <c r="K33" s="25" t="s">
        <v>372</v>
      </c>
      <c r="L33" s="25" t="s">
        <v>372</v>
      </c>
      <c r="M33" s="25">
        <v>2</v>
      </c>
      <c r="N33" s="25">
        <f>B33</f>
        <v>424125067</v>
      </c>
      <c r="O33" s="25" t="str">
        <f>C33</f>
        <v>McCombs, Kade_Hammon</v>
      </c>
      <c r="P33" s="25" t="str">
        <f>E33</f>
        <v>mcc17024@byui.edu</v>
      </c>
      <c r="Q33" s="25" t="str">
        <f>I33</f>
        <v>Male</v>
      </c>
      <c r="R33" s="25" t="str">
        <f>G33</f>
        <v>Business Management</v>
      </c>
      <c r="S33">
        <f>VLOOKUP(B33,ClassListRaw!B:B,1,FALSE)</f>
        <v>424125067</v>
      </c>
      <c r="T33" s="3">
        <f>VLOOKUP($B33,Survey!$C:$K,1,FALSE)</f>
        <v>424125067</v>
      </c>
      <c r="U33" s="3" t="str">
        <f>VLOOKUP(P33,Survey!D:D,1,FALSE)</f>
        <v>mcc17024@byui.edu</v>
      </c>
      <c r="V33" s="14" t="s">
        <v>373</v>
      </c>
      <c r="W33" s="14" t="str">
        <f>VLOOKUP(T33,Survey!C:G,5,FALSE)</f>
        <v>Daytime</v>
      </c>
      <c r="X33" t="str">
        <f>IF($V$2="Y",VLOOKUP($T33,Survey!$C:$K,6,FALSE),"No Opinion")</f>
        <v>Very Interested</v>
      </c>
      <c r="Y33" t="str">
        <f>IF($V$2="Y",VLOOKUP($T33,Survey!$C:$K,8,FALSE),"No Opinion")</f>
        <v>Very Interested</v>
      </c>
      <c r="Z33" t="str">
        <f>IF($V$2="Y",VLOOKUP($T33,Survey!$C:$K,9,FALSE),"No Opinion")</f>
        <v>No Opinion</v>
      </c>
      <c r="AA33" t="str">
        <f>IF($V$2="Y",VLOOKUP($T33,Survey!$C:$K,7,FALSE),"No Opinion")</f>
        <v>Very Interested</v>
      </c>
    </row>
    <row r="34" spans="1:27" ht="15">
      <c r="A34">
        <v>0.64461399717216428</v>
      </c>
      <c r="B34">
        <v>602822088</v>
      </c>
      <c r="C34" t="s">
        <v>32</v>
      </c>
      <c r="D34" t="s">
        <v>33</v>
      </c>
      <c r="E34" t="s">
        <v>34</v>
      </c>
      <c r="G34" t="s">
        <v>35</v>
      </c>
      <c r="H34" t="s">
        <v>24</v>
      </c>
      <c r="I34" s="26" t="str">
        <f>VLOOKUP(B34,PBI!A:E,5,FALSE)</f>
        <v>Female</v>
      </c>
      <c r="J34" s="25" t="str">
        <f>IF(I34="female","Yes","No")</f>
        <v>Yes</v>
      </c>
      <c r="K34" s="25" t="s">
        <v>372</v>
      </c>
      <c r="L34" s="25" t="s">
        <v>381</v>
      </c>
      <c r="M34" s="25">
        <v>2</v>
      </c>
      <c r="N34" s="25">
        <f>B34</f>
        <v>602822088</v>
      </c>
      <c r="O34" s="25" t="str">
        <f>C34</f>
        <v>Alvarez, Yamelet_Isabel</v>
      </c>
      <c r="P34" s="25" t="str">
        <f>E34</f>
        <v>alv19007@byui.edu</v>
      </c>
      <c r="Q34" s="25" t="str">
        <f>I34</f>
        <v>Female</v>
      </c>
      <c r="R34" s="25" t="str">
        <f>G34</f>
        <v>FCS Apparel Entrepreneur</v>
      </c>
      <c r="S34">
        <f>VLOOKUP(B34,ClassListRaw!B:B,1,FALSE)</f>
        <v>602822088</v>
      </c>
      <c r="T34" s="3">
        <f>VLOOKUP($B34,Survey!$C:$K,1,FALSE)</f>
        <v>602822088</v>
      </c>
      <c r="U34" s="3" t="e">
        <f>VLOOKUP(P34,Survey!D:D,1,FALSE)</f>
        <v>#N/A</v>
      </c>
      <c r="V34" s="14" t="s">
        <v>373</v>
      </c>
      <c r="W34" s="14" t="str">
        <f>VLOOKUP(T34,Survey!C:G,5,FALSE)</f>
        <v>Daytime</v>
      </c>
      <c r="X34" t="str">
        <f>IF($V$2="Y",VLOOKUP($T34,Survey!$C:$K,6,FALSE),"No Opinion")</f>
        <v>No Opinion</v>
      </c>
      <c r="Y34" t="str">
        <f>IF($V$2="Y",VLOOKUP($T34,Survey!$C:$K,8,FALSE),"No Opinion")</f>
        <v>Very Interested</v>
      </c>
      <c r="Z34" t="str">
        <f>IF($V$2="Y",VLOOKUP($T34,Survey!$C:$K,9,FALSE),"No Opinion")</f>
        <v>Very Interested</v>
      </c>
      <c r="AA34" t="str">
        <f>IF($V$2="Y",VLOOKUP($T34,Survey!$C:$K,7,FALSE),"No Opinion")</f>
        <v>Very Interested</v>
      </c>
    </row>
    <row r="35" spans="1:27" ht="15">
      <c r="A35">
        <v>0.93904919953667521</v>
      </c>
      <c r="B35">
        <v>784393027</v>
      </c>
      <c r="C35" t="s">
        <v>91</v>
      </c>
      <c r="D35" t="s">
        <v>53</v>
      </c>
      <c r="E35" t="s">
        <v>92</v>
      </c>
      <c r="G35" t="s">
        <v>35</v>
      </c>
      <c r="H35" t="s">
        <v>24</v>
      </c>
      <c r="I35" s="26" t="str">
        <f>VLOOKUP(B35,PBI!A:E,5,FALSE)</f>
        <v>Female</v>
      </c>
      <c r="J35" s="25" t="str">
        <f>IF(I35="female","Yes","No")</f>
        <v>Yes</v>
      </c>
      <c r="K35" s="25" t="s">
        <v>372</v>
      </c>
      <c r="L35" s="25" t="s">
        <v>381</v>
      </c>
      <c r="M35" s="25">
        <v>2</v>
      </c>
      <c r="N35" s="25">
        <f>B35</f>
        <v>784393027</v>
      </c>
      <c r="O35" s="25" t="str">
        <f>C35</f>
        <v>Clark, Jadelyn_Meieli</v>
      </c>
      <c r="P35" s="25" t="str">
        <f>E35</f>
        <v>cla19015@byui.edu</v>
      </c>
      <c r="Q35" s="25" t="str">
        <f>I35</f>
        <v>Female</v>
      </c>
      <c r="R35" s="25" t="str">
        <f>G35</f>
        <v>FCS Apparel Entrepreneur</v>
      </c>
      <c r="S35">
        <f>VLOOKUP(B35,ClassListRaw!B:B,1,FALSE)</f>
        <v>784393027</v>
      </c>
      <c r="T35" s="3">
        <f>VLOOKUP($B35,Survey!$C:$K,1,FALSE)</f>
        <v>784393027</v>
      </c>
      <c r="U35" s="3" t="str">
        <f>VLOOKUP(P35,Survey!D:D,1,FALSE)</f>
        <v>cla19015@byui.edu</v>
      </c>
      <c r="V35" s="14" t="s">
        <v>373</v>
      </c>
      <c r="W35" s="14" t="str">
        <f>VLOOKUP(T35,Survey!C:G,5,FALSE)</f>
        <v>Daytime</v>
      </c>
      <c r="X35" t="str">
        <f>IF($V$2="Y",VLOOKUP($T35,Survey!$C:$K,6,FALSE),"No Opinion")</f>
        <v>No Opinion</v>
      </c>
      <c r="Y35" t="str">
        <f>IF($V$2="Y",VLOOKUP($T35,Survey!$C:$K,8,FALSE),"No Opinion")</f>
        <v>No Opinion</v>
      </c>
      <c r="Z35" t="str">
        <f>IF($V$2="Y",VLOOKUP($T35,Survey!$C:$K,9,FALSE),"No Opinion")</f>
        <v>Not Interested</v>
      </c>
      <c r="AA35" t="str">
        <f>IF($V$2="Y",VLOOKUP($T35,Survey!$C:$K,7,FALSE),"No Opinion")</f>
        <v>Very Interested</v>
      </c>
    </row>
    <row r="36" spans="1:27" ht="15">
      <c r="A36">
        <v>0.13234790845823108</v>
      </c>
      <c r="B36">
        <v>311436150</v>
      </c>
      <c r="C36" t="s">
        <v>62</v>
      </c>
      <c r="D36" t="s">
        <v>33</v>
      </c>
      <c r="E36" t="s">
        <v>63</v>
      </c>
      <c r="G36" t="s">
        <v>35</v>
      </c>
      <c r="H36" t="s">
        <v>24</v>
      </c>
      <c r="I36" s="26" t="str">
        <f>VLOOKUP(B36,PBI!A:E,5,FALSE)</f>
        <v>Female</v>
      </c>
      <c r="J36" s="25" t="str">
        <f>IF(I36="female","Yes","No")</f>
        <v>Yes</v>
      </c>
      <c r="K36" s="25" t="s">
        <v>372</v>
      </c>
      <c r="L36" s="25" t="s">
        <v>381</v>
      </c>
      <c r="M36" s="25">
        <v>2</v>
      </c>
      <c r="N36" s="25">
        <f>B36</f>
        <v>311436150</v>
      </c>
      <c r="O36" s="25" t="str">
        <f>C36</f>
        <v>Benitez de Jesus, Karla_Jimena</v>
      </c>
      <c r="P36" s="25" t="str">
        <f>E36</f>
        <v>ben17019@byui.edu</v>
      </c>
      <c r="Q36" s="25" t="str">
        <f>I36</f>
        <v>Female</v>
      </c>
      <c r="R36" s="25" t="str">
        <f>G36</f>
        <v>FCS Apparel Entrepreneur</v>
      </c>
      <c r="S36">
        <f>VLOOKUP(B36,ClassListRaw!B:B,1,FALSE)</f>
        <v>311436150</v>
      </c>
      <c r="T36" s="3">
        <f>VLOOKUP($B36,Survey!$C:$K,1,FALSE)</f>
        <v>311436150</v>
      </c>
      <c r="U36" s="3" t="e">
        <f>VLOOKUP(P36,Survey!D:D,1,FALSE)</f>
        <v>#N/A</v>
      </c>
      <c r="V36" s="14" t="s">
        <v>373</v>
      </c>
      <c r="W36" s="14" t="str">
        <f>VLOOKUP(T36,Survey!C:G,5,FALSE)</f>
        <v>Daytime</v>
      </c>
      <c r="X36" t="str">
        <f>IF($V$2="Y",VLOOKUP($T36,Survey!$C:$K,6,FALSE),"No Opinion")</f>
        <v>Very Interested</v>
      </c>
      <c r="Y36" t="str">
        <f>IF($V$2="Y",VLOOKUP($T36,Survey!$C:$K,8,FALSE),"No Opinion")</f>
        <v>Not Interested</v>
      </c>
      <c r="Z36" t="str">
        <f>IF($V$2="Y",VLOOKUP($T36,Survey!$C:$K,9,FALSE),"No Opinion")</f>
        <v>No Opinion</v>
      </c>
      <c r="AA36" t="str">
        <f>IF($V$2="Y",VLOOKUP($T36,Survey!$C:$K,7,FALSE),"No Opinion")</f>
        <v>No Opinion</v>
      </c>
    </row>
    <row r="37" spans="1:27" ht="15">
      <c r="A37">
        <v>0.91787224513486065</v>
      </c>
      <c r="B37">
        <v>115050712</v>
      </c>
      <c r="C37" t="s">
        <v>58</v>
      </c>
      <c r="D37" t="s">
        <v>59</v>
      </c>
      <c r="E37" t="s">
        <v>60</v>
      </c>
      <c r="G37" t="s">
        <v>61</v>
      </c>
      <c r="H37" t="s">
        <v>24</v>
      </c>
      <c r="I37" s="26" t="str">
        <f>VLOOKUP(B37,PBI!A:E,5,FALSE)</f>
        <v>Male</v>
      </c>
      <c r="J37" s="25" t="str">
        <f>IF(I37="female","Yes","No")</f>
        <v>No</v>
      </c>
      <c r="K37" s="25" t="s">
        <v>372</v>
      </c>
      <c r="L37" s="25" t="s">
        <v>381</v>
      </c>
      <c r="M37" s="25">
        <v>2</v>
      </c>
      <c r="N37" s="25">
        <f>B37</f>
        <v>115050712</v>
      </c>
      <c r="O37" s="25" t="str">
        <f>C37</f>
        <v>Beech, Alex_Scott</v>
      </c>
      <c r="P37" s="25" t="str">
        <f>E37</f>
        <v>bee19006@byui.edu</v>
      </c>
      <c r="Q37" s="25" t="str">
        <f>I37</f>
        <v>Male</v>
      </c>
      <c r="R37" s="25" t="str">
        <f>G37</f>
        <v>International Studies</v>
      </c>
      <c r="S37">
        <f>VLOOKUP(B37,ClassListRaw!B:B,1,FALSE)</f>
        <v>115050712</v>
      </c>
      <c r="T37" s="3">
        <f>VLOOKUP($B37,Survey!$C:$K,1,FALSE)</f>
        <v>115050712</v>
      </c>
      <c r="U37" s="3" t="str">
        <f>VLOOKUP(P37,Survey!D:D,1,FALSE)</f>
        <v>Bee19006@byui.edu</v>
      </c>
      <c r="V37" s="14" t="s">
        <v>373</v>
      </c>
      <c r="W37" s="14" t="s">
        <v>375</v>
      </c>
      <c r="X37" t="str">
        <f>IF($V$2="Y",VLOOKUP($T37,Survey!$C:$K,6,FALSE),"No Opinion")</f>
        <v>Very Interested</v>
      </c>
      <c r="Y37" t="str">
        <f>IF($V$2="Y",VLOOKUP($T37,Survey!$C:$K,8,FALSE),"No Opinion")</f>
        <v>No Opinion</v>
      </c>
      <c r="Z37" t="str">
        <f>IF($V$2="Y",VLOOKUP($T37,Survey!$C:$K,9,FALSE),"No Opinion")</f>
        <v>No Opinion</v>
      </c>
      <c r="AA37" t="str">
        <f>IF($V$2="Y",VLOOKUP($T37,Survey!$C:$K,7,FALSE),"No Opinion")</f>
        <v>No Opinion</v>
      </c>
    </row>
    <row r="38" spans="1:27" ht="15">
      <c r="A38">
        <v>0.77971776993387498</v>
      </c>
      <c r="B38">
        <v>386356182</v>
      </c>
      <c r="C38" t="s">
        <v>200</v>
      </c>
      <c r="D38" t="s">
        <v>59</v>
      </c>
      <c r="E38" t="s">
        <v>201</v>
      </c>
      <c r="G38" t="s">
        <v>202</v>
      </c>
      <c r="H38" t="s">
        <v>19</v>
      </c>
      <c r="I38" s="26" t="str">
        <f>VLOOKUP(B38,PBI!A:E,5,FALSE)</f>
        <v>Male</v>
      </c>
      <c r="J38" s="25" t="str">
        <f>IF(I38="female","Yes","No")</f>
        <v>No</v>
      </c>
      <c r="K38" s="25" t="s">
        <v>372</v>
      </c>
      <c r="L38" s="25" t="s">
        <v>381</v>
      </c>
      <c r="M38" s="25">
        <v>2</v>
      </c>
      <c r="N38" s="25">
        <f>B38</f>
        <v>386356182</v>
      </c>
      <c r="O38" s="25" t="str">
        <f>C38</f>
        <v>Jeanselme, Nathanael_Charles</v>
      </c>
      <c r="P38" s="25" t="str">
        <f>E38</f>
        <v>jea18005@byui.edu</v>
      </c>
      <c r="Q38" s="25" t="str">
        <f>I38</f>
        <v>Male</v>
      </c>
      <c r="R38" s="25" t="str">
        <f>G38</f>
        <v>Marriage and Fam Studies</v>
      </c>
      <c r="S38">
        <f>VLOOKUP(B38,ClassListRaw!B:B,1,FALSE)</f>
        <v>386356182</v>
      </c>
      <c r="T38" s="3">
        <f>VLOOKUP($B38,Survey!$C:$K,1,FALSE)</f>
        <v>386356182</v>
      </c>
      <c r="U38" s="3" t="str">
        <f>VLOOKUP(P38,Survey!D:D,1,FALSE)</f>
        <v>jea18005@byui.edu</v>
      </c>
      <c r="V38" s="14" t="s">
        <v>373</v>
      </c>
      <c r="W38" s="14" t="str">
        <f>VLOOKUP(T38,Survey!C:G,5,FALSE)</f>
        <v>Daytime</v>
      </c>
      <c r="X38" t="str">
        <f>IF($V$2="Y",VLOOKUP($T38,Survey!$C:$K,6,FALSE),"No Opinion")</f>
        <v>Very Interested</v>
      </c>
      <c r="Y38" t="str">
        <f>IF($V$2="Y",VLOOKUP($T38,Survey!$C:$K,8,FALSE),"No Opinion")</f>
        <v>No Opinion</v>
      </c>
      <c r="Z38" t="str">
        <f>IF($V$2="Y",VLOOKUP($T38,Survey!$C:$K,9,FALSE),"No Opinion")</f>
        <v>Not Interested</v>
      </c>
      <c r="AA38" t="str">
        <f>IF($V$2="Y",VLOOKUP($T38,Survey!$C:$K,7,FALSE),"No Opinion")</f>
        <v>Very Interested</v>
      </c>
    </row>
    <row r="39" spans="1:27" ht="15">
      <c r="A39">
        <v>0.1526110956437009</v>
      </c>
      <c r="B39">
        <v>297582923</v>
      </c>
      <c r="C39" t="s">
        <v>113</v>
      </c>
      <c r="D39" t="s">
        <v>114</v>
      </c>
      <c r="E39" t="s">
        <v>115</v>
      </c>
      <c r="G39" t="s">
        <v>116</v>
      </c>
      <c r="H39" t="s">
        <v>24</v>
      </c>
      <c r="I39" s="26" t="str">
        <f>VLOOKUP(B39,PBI!A:E,5,FALSE)</f>
        <v>Female</v>
      </c>
      <c r="J39" s="25" t="str">
        <f>IF(I39="female","Yes","No")</f>
        <v>Yes</v>
      </c>
      <c r="K39" s="25" t="s">
        <v>372</v>
      </c>
      <c r="L39" s="25" t="s">
        <v>381</v>
      </c>
      <c r="M39" s="25">
        <v>2</v>
      </c>
      <c r="N39" s="25">
        <f>B39</f>
        <v>297582923</v>
      </c>
      <c r="O39" s="25" t="str">
        <f>C39</f>
        <v>Dettrey, Bailee_renee</v>
      </c>
      <c r="P39" s="25" t="str">
        <f>E39</f>
        <v>det20003@byui.edu</v>
      </c>
      <c r="Q39" s="25" t="str">
        <f>I39</f>
        <v>Female</v>
      </c>
      <c r="R39" s="25" t="str">
        <f>G39</f>
        <v>Psychology</v>
      </c>
      <c r="S39">
        <f>VLOOKUP(B39,ClassListRaw!B:B,1,FALSE)</f>
        <v>297582923</v>
      </c>
      <c r="T39" s="3" t="e">
        <f>VLOOKUP($B39,Survey!$C:$K,1,FALSE)</f>
        <v>#N/A</v>
      </c>
      <c r="U39" s="3" t="e">
        <f>VLOOKUP(P39,Survey!D:D,1,FALSE)</f>
        <v>#N/A</v>
      </c>
      <c r="V39" s="14" t="s">
        <v>374</v>
      </c>
      <c r="W39" s="14" t="s">
        <v>375</v>
      </c>
      <c r="X39" t="s">
        <v>376</v>
      </c>
      <c r="Y39" t="s">
        <v>376</v>
      </c>
      <c r="Z39" t="s">
        <v>376</v>
      </c>
      <c r="AA39" t="s">
        <v>376</v>
      </c>
    </row>
    <row r="40" spans="1:27" ht="15">
      <c r="A40">
        <v>0.48810565194782196</v>
      </c>
      <c r="B40">
        <v>915477150</v>
      </c>
      <c r="C40" t="s">
        <v>320</v>
      </c>
      <c r="D40" t="s">
        <v>16</v>
      </c>
      <c r="E40" t="s">
        <v>321</v>
      </c>
      <c r="G40" t="s">
        <v>322</v>
      </c>
      <c r="H40" t="s">
        <v>19</v>
      </c>
      <c r="I40" s="26" t="str">
        <f>VLOOKUP(B40,PBI!A:E,5,FALSE)</f>
        <v>Male</v>
      </c>
      <c r="J40" s="25" t="str">
        <f>IF(I40="female","Yes","No")</f>
        <v>No</v>
      </c>
      <c r="K40" s="25" t="s">
        <v>372</v>
      </c>
      <c r="L40" s="25" t="s">
        <v>381</v>
      </c>
      <c r="M40" s="25">
        <v>3</v>
      </c>
      <c r="N40" s="25">
        <f>B40</f>
        <v>915477150</v>
      </c>
      <c r="O40" s="25" t="str">
        <f>C40</f>
        <v>VanderHoeven, Joshua_Anthony</v>
      </c>
      <c r="P40" s="25" t="str">
        <f>E40</f>
        <v>van19031@byui.edu</v>
      </c>
      <c r="Q40" s="25" t="str">
        <f>I40</f>
        <v>Male</v>
      </c>
      <c r="R40" s="25" t="str">
        <f>G40</f>
        <v>Art</v>
      </c>
      <c r="S40">
        <f>VLOOKUP(B40,ClassListRaw!B:B,1,FALSE)</f>
        <v>915477150</v>
      </c>
      <c r="T40" s="3">
        <f>VLOOKUP($B40,Survey!$C:$K,1,FALSE)</f>
        <v>915477150</v>
      </c>
      <c r="U40" s="3" t="str">
        <f>VLOOKUP(P40,Survey!D:D,1,FALSE)</f>
        <v>Van19031@byui.edu</v>
      </c>
      <c r="V40" s="14" t="str">
        <f>IF(OR(T40&lt;&gt;"N/A",U40&lt;&gt;"N/A"),"Y","N")</f>
        <v>Y</v>
      </c>
      <c r="W40" s="14" t="str">
        <f>VLOOKUP(T40,Survey!C:G,5,FALSE)</f>
        <v>Daytime</v>
      </c>
      <c r="X40" t="str">
        <f>IF($V$2="Y",VLOOKUP($T40,Survey!$C:$K,6,FALSE),"No Opinion")</f>
        <v>No Opinion</v>
      </c>
      <c r="Y40" t="str">
        <f>IF($V$2="Y",VLOOKUP($T40,Survey!$C:$K,8,FALSE),"No Opinion")</f>
        <v>Very Interested</v>
      </c>
      <c r="Z40" t="str">
        <f>IF($V$2="Y",VLOOKUP($T40,Survey!$C:$K,9,FALSE),"No Opinion")</f>
        <v>No Opinion</v>
      </c>
      <c r="AA40" t="str">
        <f>IF($V$2="Y",VLOOKUP($T40,Survey!$C:$K,7,FALSE),"No Opinion")</f>
        <v>Very Interested</v>
      </c>
    </row>
    <row r="41" spans="1:27" ht="15">
      <c r="A41">
        <v>0</v>
      </c>
      <c r="B41">
        <v>547740275</v>
      </c>
      <c r="C41" t="s">
        <v>386</v>
      </c>
      <c r="D41" t="s">
        <v>387</v>
      </c>
      <c r="E41" t="s">
        <v>388</v>
      </c>
      <c r="G41" t="s">
        <v>11</v>
      </c>
      <c r="H41" t="s">
        <v>19</v>
      </c>
      <c r="I41" s="26" t="s">
        <v>385</v>
      </c>
      <c r="J41" s="25" t="str">
        <f>IF(I41="female","Yes","No")</f>
        <v>No</v>
      </c>
      <c r="K41" s="25" t="s">
        <v>372</v>
      </c>
      <c r="L41" s="25" t="s">
        <v>372</v>
      </c>
      <c r="M41" s="25">
        <v>3</v>
      </c>
      <c r="N41" s="25">
        <f>B41</f>
        <v>547740275</v>
      </c>
      <c r="O41" s="25" t="str">
        <f>C41</f>
        <v>Call, Caleb_Lewis</v>
      </c>
      <c r="P41" s="25" t="str">
        <f>E41</f>
        <v>cal19022@byui.edu</v>
      </c>
      <c r="Q41" s="25" t="str">
        <f>I41</f>
        <v>Male</v>
      </c>
      <c r="R41" s="25" t="str">
        <f>G41</f>
        <v>Bus Mgmt Marketing</v>
      </c>
      <c r="S41" t="e">
        <f>VLOOKUP(B41,ClassListRaw!B:B,1,FALSE)</f>
        <v>#N/A</v>
      </c>
      <c r="T41" s="3">
        <f>VLOOKUP($B41,Survey!$C:$K,1,FALSE)</f>
        <v>547740275</v>
      </c>
      <c r="U41" s="3" t="e">
        <f>VLOOKUP(P41,Survey!D:D,1,FALSE)</f>
        <v>#N/A</v>
      </c>
      <c r="V41" s="14" t="s">
        <v>373</v>
      </c>
      <c r="W41" s="14" t="str">
        <f>VLOOKUP(T41,Survey!C:G,5,FALSE)</f>
        <v>Daytime</v>
      </c>
      <c r="X41" t="str">
        <f>IF($V$2="Y",VLOOKUP($T41,Survey!$C:$K,6,FALSE),"No Opinion")</f>
        <v>Very Interested</v>
      </c>
      <c r="Y41" t="str">
        <f>IF($V$2="Y",VLOOKUP($T41,Survey!$C:$K,8,FALSE),"No Opinion")</f>
        <v>No Opinion</v>
      </c>
      <c r="Z41" t="str">
        <f>IF($V$2="Y",VLOOKUP($T41,Survey!$C:$K,9,FALSE),"No Opinion")</f>
        <v>No Opinion</v>
      </c>
      <c r="AA41" t="str">
        <f>IF($V$2="Y",VLOOKUP($T41,Survey!$C:$K,7,FALSE),"No Opinion")</f>
        <v>Very Interested</v>
      </c>
    </row>
    <row r="42" spans="1:27" ht="15">
      <c r="A42">
        <v>0.16199143230038748</v>
      </c>
      <c r="B42">
        <v>504715079</v>
      </c>
      <c r="C42" t="s">
        <v>123</v>
      </c>
      <c r="D42" t="s">
        <v>26</v>
      </c>
      <c r="E42" t="s">
        <v>124</v>
      </c>
      <c r="G42" t="s">
        <v>11</v>
      </c>
      <c r="H42" t="s">
        <v>24</v>
      </c>
      <c r="I42" s="26" t="str">
        <f>VLOOKUP(B42,PBI!A:E,5,FALSE)</f>
        <v>Female</v>
      </c>
      <c r="J42" s="25" t="str">
        <f>IF(I42="female","Yes","No")</f>
        <v>Yes</v>
      </c>
      <c r="K42" s="25" t="s">
        <v>372</v>
      </c>
      <c r="L42" s="25" t="s">
        <v>372</v>
      </c>
      <c r="M42" s="25">
        <v>3</v>
      </c>
      <c r="N42" s="25">
        <f>B42</f>
        <v>504715079</v>
      </c>
      <c r="O42" s="25" t="str">
        <f>C42</f>
        <v>Dransfield, Sarah_Nicole</v>
      </c>
      <c r="P42" s="25" t="str">
        <f>E42</f>
        <v>dra18012@byui.edu</v>
      </c>
      <c r="Q42" s="25" t="str">
        <f>I42</f>
        <v>Female</v>
      </c>
      <c r="R42" s="25" t="str">
        <f>G42</f>
        <v>Bus Mgmt Marketing</v>
      </c>
      <c r="S42">
        <f>VLOOKUP(B42,ClassListRaw!B:B,1,FALSE)</f>
        <v>504715079</v>
      </c>
      <c r="T42" s="3" t="e">
        <f>VLOOKUP($B42,Survey!$C:$K,1,FALSE)</f>
        <v>#N/A</v>
      </c>
      <c r="U42" s="3" t="e">
        <f>VLOOKUP(P42,Survey!D:D,1,FALSE)</f>
        <v>#N/A</v>
      </c>
      <c r="V42" s="14" t="s">
        <v>374</v>
      </c>
      <c r="W42" s="14" t="s">
        <v>375</v>
      </c>
      <c r="X42" t="s">
        <v>376</v>
      </c>
      <c r="Y42" t="s">
        <v>376</v>
      </c>
      <c r="Z42" t="s">
        <v>376</v>
      </c>
      <c r="AA42" t="s">
        <v>376</v>
      </c>
    </row>
    <row r="43" spans="1:27" ht="15">
      <c r="A43">
        <v>0.82326250128892764</v>
      </c>
      <c r="B43">
        <v>641497212</v>
      </c>
      <c r="C43" t="s">
        <v>172</v>
      </c>
      <c r="D43" t="s">
        <v>9</v>
      </c>
      <c r="E43" t="s">
        <v>173</v>
      </c>
      <c r="G43" t="s">
        <v>11</v>
      </c>
      <c r="H43" t="s">
        <v>12</v>
      </c>
      <c r="I43" s="26" t="str">
        <f>VLOOKUP(B43,PBI!A:E,5,FALSE)</f>
        <v>Female</v>
      </c>
      <c r="J43" s="25" t="str">
        <f>IF(I43="female","Yes","No")</f>
        <v>Yes</v>
      </c>
      <c r="K43" s="25" t="s">
        <v>372</v>
      </c>
      <c r="L43" s="25" t="s">
        <v>372</v>
      </c>
      <c r="M43" s="25">
        <v>3</v>
      </c>
      <c r="N43" s="25">
        <f>B43</f>
        <v>641497212</v>
      </c>
      <c r="O43" s="25" t="str">
        <f>C43</f>
        <v>Hansen, Olivia_Mae</v>
      </c>
      <c r="P43" s="25" t="str">
        <f>E43</f>
        <v>han20011@byui.edu</v>
      </c>
      <c r="Q43" s="25" t="str">
        <f>I43</f>
        <v>Female</v>
      </c>
      <c r="R43" s="25" t="str">
        <f>G43</f>
        <v>Bus Mgmt Marketing</v>
      </c>
      <c r="S43">
        <f>VLOOKUP(B43,ClassListRaw!B:B,1,FALSE)</f>
        <v>641497212</v>
      </c>
      <c r="T43" s="3">
        <f>VLOOKUP($B43,Survey!$C:$K,1,FALSE)</f>
        <v>641497212</v>
      </c>
      <c r="U43" s="3" t="str">
        <f>VLOOKUP(P43,Survey!D:D,1,FALSE)</f>
        <v>han20011@byui.edu</v>
      </c>
      <c r="V43" s="14" t="s">
        <v>373</v>
      </c>
      <c r="W43" s="14" t="str">
        <f>VLOOKUP(T43,Survey!C:G,5,FALSE)</f>
        <v>Daytime</v>
      </c>
      <c r="X43" t="str">
        <f>IF($V$2="Y",VLOOKUP($T43,Survey!$C:$K,6,FALSE),"No Opinion")</f>
        <v>Very Interested</v>
      </c>
      <c r="Y43" t="str">
        <f>IF($V$2="Y",VLOOKUP($T43,Survey!$C:$K,8,FALSE),"No Opinion")</f>
        <v>No Opinion</v>
      </c>
      <c r="Z43" t="str">
        <f>IF($V$2="Y",VLOOKUP($T43,Survey!$C:$K,9,FALSE),"No Opinion")</f>
        <v>Very Interested</v>
      </c>
      <c r="AA43" t="str">
        <f>IF($V$2="Y",VLOOKUP($T43,Survey!$C:$K,7,FALSE),"No Opinion")</f>
        <v>No Opinion</v>
      </c>
    </row>
    <row r="44" spans="1:27" ht="15">
      <c r="A44">
        <v>0.15760647649529724</v>
      </c>
      <c r="B44">
        <v>867901384</v>
      </c>
      <c r="C44" t="s">
        <v>176</v>
      </c>
      <c r="D44" t="s">
        <v>26</v>
      </c>
      <c r="E44" t="s">
        <v>177</v>
      </c>
      <c r="G44" t="s">
        <v>11</v>
      </c>
      <c r="H44" t="s">
        <v>19</v>
      </c>
      <c r="I44" s="26" t="str">
        <f>VLOOKUP(B44,PBI!A:E,5,FALSE)</f>
        <v>Male</v>
      </c>
      <c r="J44" s="25" t="str">
        <f>IF(I44="female","Yes","No")</f>
        <v>No</v>
      </c>
      <c r="K44" s="25" t="s">
        <v>372</v>
      </c>
      <c r="L44" s="25" t="s">
        <v>372</v>
      </c>
      <c r="M44" s="25">
        <v>3</v>
      </c>
      <c r="N44" s="25">
        <f>B44</f>
        <v>867901384</v>
      </c>
      <c r="O44" s="25" t="str">
        <f>C44</f>
        <v>Hatch, Brayden_Lee</v>
      </c>
      <c r="P44" s="25" t="str">
        <f>E44</f>
        <v>hat18018@byui.edu</v>
      </c>
      <c r="Q44" s="25" t="str">
        <f>I44</f>
        <v>Male</v>
      </c>
      <c r="R44" s="25" t="str">
        <f>G44</f>
        <v>Bus Mgmt Marketing</v>
      </c>
      <c r="S44">
        <f>VLOOKUP(B44,ClassListRaw!B:B,1,FALSE)</f>
        <v>867901384</v>
      </c>
      <c r="T44" s="3" t="e">
        <f>VLOOKUP($B44,Survey!$C:$K,1,FALSE)</f>
        <v>#N/A</v>
      </c>
      <c r="U44" s="3" t="e">
        <f>VLOOKUP(P44,Survey!D:D,1,FALSE)</f>
        <v>#N/A</v>
      </c>
      <c r="V44" s="14" t="s">
        <v>374</v>
      </c>
      <c r="W44" s="14" t="s">
        <v>375</v>
      </c>
      <c r="X44" t="s">
        <v>376</v>
      </c>
      <c r="Y44" t="s">
        <v>376</v>
      </c>
      <c r="Z44" t="s">
        <v>376</v>
      </c>
      <c r="AA44" t="s">
        <v>376</v>
      </c>
    </row>
    <row r="45" spans="1:27" ht="15">
      <c r="A45">
        <v>3.7308776984751546E-2</v>
      </c>
      <c r="B45">
        <v>20110426</v>
      </c>
      <c r="C45" t="s">
        <v>188</v>
      </c>
      <c r="D45" t="s">
        <v>9</v>
      </c>
      <c r="E45" t="s">
        <v>189</v>
      </c>
      <c r="G45" t="s">
        <v>11</v>
      </c>
      <c r="H45" t="s">
        <v>12</v>
      </c>
      <c r="I45" s="26" t="str">
        <f>VLOOKUP(B45,PBI!A:E,5,FALSE)</f>
        <v>Female</v>
      </c>
      <c r="J45" s="25" t="str">
        <f>IF(I45="female","Yes","No")</f>
        <v>Yes</v>
      </c>
      <c r="K45" s="25" t="s">
        <v>372</v>
      </c>
      <c r="L45" s="25" t="s">
        <v>372</v>
      </c>
      <c r="M45" s="25">
        <v>3</v>
      </c>
      <c r="N45" s="25">
        <f>B45</f>
        <v>20110426</v>
      </c>
      <c r="O45" s="25" t="str">
        <f>C45</f>
        <v>Hirales, Rebecca_Elizabeth</v>
      </c>
      <c r="P45" s="25" t="str">
        <f>E45</f>
        <v>hir19002@byui.edu</v>
      </c>
      <c r="Q45" s="25" t="str">
        <f>I45</f>
        <v>Female</v>
      </c>
      <c r="R45" s="25" t="str">
        <f>G45</f>
        <v>Bus Mgmt Marketing</v>
      </c>
      <c r="S45">
        <f>VLOOKUP(B45,ClassListRaw!B:B,1,FALSE)</f>
        <v>20110426</v>
      </c>
      <c r="T45" s="3" t="e">
        <f>VLOOKUP($B45,Survey!$C:$K,1,FALSE)</f>
        <v>#N/A</v>
      </c>
      <c r="U45" s="3" t="e">
        <f>VLOOKUP(P45,Survey!D:D,1,FALSE)</f>
        <v>#N/A</v>
      </c>
      <c r="V45" s="14" t="s">
        <v>374</v>
      </c>
      <c r="W45" s="14" t="s">
        <v>375</v>
      </c>
      <c r="X45" t="s">
        <v>376</v>
      </c>
      <c r="Y45" t="s">
        <v>376</v>
      </c>
      <c r="Z45" t="s">
        <v>376</v>
      </c>
      <c r="AA45" t="s">
        <v>376</v>
      </c>
    </row>
    <row r="46" spans="1:27" ht="15">
      <c r="A46">
        <v>0.59670062627258869</v>
      </c>
      <c r="B46">
        <v>337853809</v>
      </c>
      <c r="C46" t="s">
        <v>246</v>
      </c>
      <c r="D46" t="s">
        <v>59</v>
      </c>
      <c r="E46" t="s">
        <v>247</v>
      </c>
      <c r="G46" t="s">
        <v>11</v>
      </c>
      <c r="H46" t="s">
        <v>19</v>
      </c>
      <c r="I46" s="26" t="str">
        <f>VLOOKUP(B46,PBI!A:E,5,FALSE)</f>
        <v>Female</v>
      </c>
      <c r="J46" s="25" t="str">
        <f>IF(I46="female","Yes","No")</f>
        <v>Yes</v>
      </c>
      <c r="K46" s="25" t="s">
        <v>372</v>
      </c>
      <c r="L46" s="25" t="s">
        <v>372</v>
      </c>
      <c r="M46" s="25">
        <v>3</v>
      </c>
      <c r="N46" s="25">
        <f>B46</f>
        <v>337853809</v>
      </c>
      <c r="O46" s="25" t="str">
        <f>C46</f>
        <v>Moss, Kaitlin_Candis</v>
      </c>
      <c r="P46" s="25" t="str">
        <f>E46</f>
        <v>mos19004@byui.edu</v>
      </c>
      <c r="Q46" s="25" t="str">
        <f>I46</f>
        <v>Female</v>
      </c>
      <c r="R46" s="25" t="str">
        <f>G46</f>
        <v>Bus Mgmt Marketing</v>
      </c>
      <c r="S46">
        <f>VLOOKUP(B46,ClassListRaw!B:B,1,FALSE)</f>
        <v>337853809</v>
      </c>
      <c r="T46" s="3" t="e">
        <f>VLOOKUP($B46,Survey!$C:$K,1,FALSE)</f>
        <v>#N/A</v>
      </c>
      <c r="U46" s="3" t="e">
        <f>VLOOKUP(P46,Survey!D:D,1,FALSE)</f>
        <v>#N/A</v>
      </c>
      <c r="V46" s="14" t="s">
        <v>374</v>
      </c>
      <c r="W46" s="14" t="s">
        <v>375</v>
      </c>
      <c r="X46" t="s">
        <v>376</v>
      </c>
      <c r="Y46" t="s">
        <v>376</v>
      </c>
      <c r="Z46" t="s">
        <v>376</v>
      </c>
      <c r="AA46" t="s">
        <v>376</v>
      </c>
    </row>
    <row r="47" spans="1:27" ht="15">
      <c r="A47">
        <v>0</v>
      </c>
      <c r="B47">
        <v>805251784</v>
      </c>
      <c r="C47" t="s">
        <v>389</v>
      </c>
      <c r="D47" t="s">
        <v>390</v>
      </c>
      <c r="E47" t="s">
        <v>391</v>
      </c>
      <c r="G47" t="s">
        <v>11</v>
      </c>
      <c r="H47" t="s">
        <v>24</v>
      </c>
      <c r="I47" t="s">
        <v>385</v>
      </c>
      <c r="J47" t="s">
        <v>372</v>
      </c>
      <c r="K47" s="25" t="s">
        <v>372</v>
      </c>
      <c r="L47" s="25" t="s">
        <v>372</v>
      </c>
      <c r="M47" s="25">
        <v>3</v>
      </c>
      <c r="N47" s="25">
        <f>B47</f>
        <v>805251784</v>
      </c>
      <c r="O47" s="25" t="str">
        <f>C47</f>
        <v>Shamanis, Ethan_Thomas</v>
      </c>
      <c r="P47" s="25" t="str">
        <f>E47</f>
        <v>sha15012@byui.edu</v>
      </c>
      <c r="Q47" s="25" t="str">
        <f>I47</f>
        <v>Male</v>
      </c>
      <c r="R47" s="25" t="str">
        <f>G47</f>
        <v>Bus Mgmt Marketing</v>
      </c>
      <c r="S47" t="e">
        <f>VLOOKUP(B47,ClassListRaw!B:B,1,FALSE)</f>
        <v>#N/A</v>
      </c>
      <c r="T47" s="3" t="e">
        <f>VLOOKUP($B47,Survey!$C:$K,1,FALSE)</f>
        <v>#N/A</v>
      </c>
      <c r="U47" s="3" t="e">
        <f>VLOOKUP(P47,Survey!D:D,1,FALSE)</f>
        <v>#N/A</v>
      </c>
      <c r="V47" s="14" t="s">
        <v>373</v>
      </c>
      <c r="W47" s="14" t="e">
        <f>VLOOKUP(T47,Survey!C:G,5,FALSE)</f>
        <v>#N/A</v>
      </c>
      <c r="X47" t="e">
        <f>IF($V$2="Y",VLOOKUP($T47,Survey!$C:$K,6,FALSE),"No Opinion")</f>
        <v>#N/A</v>
      </c>
      <c r="Y47" t="e">
        <f>IF($V$2="Y",VLOOKUP($T47,Survey!$C:$K,8,FALSE),"No Opinion")</f>
        <v>#N/A</v>
      </c>
      <c r="Z47" t="e">
        <f>IF($V$2="Y",VLOOKUP($T47,Survey!$C:$K,9,FALSE),"No Opinion")</f>
        <v>#N/A</v>
      </c>
      <c r="AA47" t="e">
        <f>IF($V$2="Y",VLOOKUP($T47,Survey!$C:$K,7,FALSE),"No Opinion")</f>
        <v>#N/A</v>
      </c>
    </row>
    <row r="48" spans="1:27" ht="15">
      <c r="A48">
        <v>0.84498618144964477</v>
      </c>
      <c r="B48">
        <v>708492065</v>
      </c>
      <c r="C48" t="s">
        <v>129</v>
      </c>
      <c r="D48" t="s">
        <v>9</v>
      </c>
      <c r="E48" t="s">
        <v>130</v>
      </c>
      <c r="G48" t="s">
        <v>57</v>
      </c>
      <c r="H48" t="s">
        <v>19</v>
      </c>
      <c r="I48" s="26" t="str">
        <f>VLOOKUP(B48,PBI!A:E,5,FALSE)</f>
        <v>Male</v>
      </c>
      <c r="J48" s="25" t="str">
        <f>IF(I48="female","Yes","No")</f>
        <v>No</v>
      </c>
      <c r="K48" s="25" t="s">
        <v>381</v>
      </c>
      <c r="L48" s="25" t="s">
        <v>372</v>
      </c>
      <c r="M48" s="25">
        <v>3</v>
      </c>
      <c r="N48" s="25">
        <f>B48</f>
        <v>708492065</v>
      </c>
      <c r="O48" s="25" t="str">
        <f>C48</f>
        <v>Eberhard, Jacob</v>
      </c>
      <c r="P48" s="25" t="str">
        <f>E48</f>
        <v>ebe19005@byui.edu</v>
      </c>
      <c r="Q48" s="25" t="str">
        <f>I48</f>
        <v>Male</v>
      </c>
      <c r="R48" s="25" t="str">
        <f>G48</f>
        <v>Business Finance</v>
      </c>
      <c r="S48">
        <f>VLOOKUP(B48,ClassListRaw!B:B,1,FALSE)</f>
        <v>708492065</v>
      </c>
      <c r="T48" s="3">
        <f>VLOOKUP($B48,Survey!$C:$K,1,FALSE)</f>
        <v>708492065</v>
      </c>
      <c r="U48" s="3" t="str">
        <f>VLOOKUP(P48,Survey!D:D,1,FALSE)</f>
        <v>ebe19005@byui.edu</v>
      </c>
      <c r="V48" s="14" t="s">
        <v>373</v>
      </c>
      <c r="W48" s="14" t="str">
        <f>VLOOKUP(T48,Survey!C:G,5,FALSE)</f>
        <v>Daytime</v>
      </c>
      <c r="X48" t="str">
        <f>IF($V$2="Y",VLOOKUP($T48,Survey!$C:$K,6,FALSE),"No Opinion")</f>
        <v>No Opinion</v>
      </c>
      <c r="Y48" t="str">
        <f>IF($V$2="Y",VLOOKUP($T48,Survey!$C:$K,8,FALSE),"No Opinion")</f>
        <v>No Opinion</v>
      </c>
      <c r="Z48" t="str">
        <f>IF($V$2="Y",VLOOKUP($T48,Survey!$C:$K,9,FALSE),"No Opinion")</f>
        <v>Very Interested</v>
      </c>
      <c r="AA48" t="str">
        <f>IF($V$2="Y",VLOOKUP($T48,Survey!$C:$K,7,FALSE),"No Opinion")</f>
        <v>No Opinion</v>
      </c>
    </row>
    <row r="49" spans="1:27" ht="15">
      <c r="A49">
        <v>0.31633743327509722</v>
      </c>
      <c r="B49">
        <v>613848550</v>
      </c>
      <c r="C49" t="s">
        <v>36</v>
      </c>
      <c r="D49" t="s">
        <v>26</v>
      </c>
      <c r="E49" t="s">
        <v>37</v>
      </c>
      <c r="G49" t="s">
        <v>18</v>
      </c>
      <c r="H49" t="s">
        <v>12</v>
      </c>
      <c r="I49" s="26" t="str">
        <f>VLOOKUP(B49,PBI!A:E,5,FALSE)</f>
        <v>Male</v>
      </c>
      <c r="J49" s="25" t="str">
        <f>IF(I49="female","Yes","No")</f>
        <v>No</v>
      </c>
      <c r="K49" s="25" t="s">
        <v>372</v>
      </c>
      <c r="L49" s="25" t="s">
        <v>372</v>
      </c>
      <c r="M49" s="25">
        <v>3</v>
      </c>
      <c r="N49" s="25">
        <f>B49</f>
        <v>613848550</v>
      </c>
      <c r="O49" s="25" t="str">
        <f>C49</f>
        <v>Andrade, Antonio</v>
      </c>
      <c r="P49" s="25" t="str">
        <f>E49</f>
        <v>and17035@byui.edu</v>
      </c>
      <c r="Q49" s="25" t="str">
        <f>I49</f>
        <v>Male</v>
      </c>
      <c r="R49" s="25" t="str">
        <f>G49</f>
        <v>Business Management</v>
      </c>
      <c r="S49">
        <f>VLOOKUP(B49,ClassListRaw!B:B,1,FALSE)</f>
        <v>613848550</v>
      </c>
      <c r="T49" s="3">
        <f>VLOOKUP($B49,Survey!$C:$K,1,FALSE)</f>
        <v>613848550</v>
      </c>
      <c r="U49" s="3" t="str">
        <f>VLOOKUP(P49,Survey!D:D,1,FALSE)</f>
        <v>and17035@byui.edu</v>
      </c>
      <c r="V49" s="14" t="s">
        <v>373</v>
      </c>
      <c r="W49" s="14" t="str">
        <f>VLOOKUP(T49,Survey!C:G,5,FALSE)</f>
        <v>Daytime</v>
      </c>
      <c r="X49" t="str">
        <f>IF($V$2="Y",VLOOKUP($T49,Survey!$C:$K,6,FALSE),"No Opinion")</f>
        <v>Very Interested</v>
      </c>
      <c r="Y49" t="str">
        <f>IF($V$2="Y",VLOOKUP($T49,Survey!$C:$K,8,FALSE),"No Opinion")</f>
        <v>Not Interested</v>
      </c>
      <c r="Z49" t="str">
        <f>IF($V$2="Y",VLOOKUP($T49,Survey!$C:$K,9,FALSE),"No Opinion")</f>
        <v>No Opinion</v>
      </c>
      <c r="AA49" t="str">
        <f>IF($V$2="Y",VLOOKUP($T49,Survey!$C:$K,7,FALSE),"No Opinion")</f>
        <v>Not Interested</v>
      </c>
    </row>
    <row r="50" spans="1:27" ht="15">
      <c r="A50">
        <v>0.71720670833447919</v>
      </c>
      <c r="B50">
        <v>352545024</v>
      </c>
      <c r="C50" t="s">
        <v>164</v>
      </c>
      <c r="D50" t="s">
        <v>16</v>
      </c>
      <c r="E50" t="s">
        <v>165</v>
      </c>
      <c r="G50" t="s">
        <v>18</v>
      </c>
      <c r="H50" t="s">
        <v>24</v>
      </c>
      <c r="I50" s="26" t="str">
        <f>VLOOKUP(B50,PBI!A:E,5,FALSE)</f>
        <v>Male</v>
      </c>
      <c r="J50" s="25" t="str">
        <f>IF(I50="female","Yes","No")</f>
        <v>No</v>
      </c>
      <c r="K50" s="25" t="s">
        <v>372</v>
      </c>
      <c r="L50" s="25" t="s">
        <v>372</v>
      </c>
      <c r="M50" s="25">
        <v>3</v>
      </c>
      <c r="N50" s="25">
        <f>B50</f>
        <v>352545024</v>
      </c>
      <c r="O50" s="25" t="str">
        <f>C50</f>
        <v>Gregory, Seth_Richards</v>
      </c>
      <c r="P50" s="25" t="str">
        <f>E50</f>
        <v>gre16002@byui.edu</v>
      </c>
      <c r="Q50" s="25" t="str">
        <f>I50</f>
        <v>Male</v>
      </c>
      <c r="R50" s="25" t="str">
        <f>G50</f>
        <v>Business Management</v>
      </c>
      <c r="S50">
        <f>VLOOKUP(B50,ClassListRaw!B:B,1,FALSE)</f>
        <v>352545024</v>
      </c>
      <c r="T50" s="3">
        <f>VLOOKUP($B50,Survey!$C:$K,1,FALSE)</f>
        <v>352545024</v>
      </c>
      <c r="U50" s="3" t="str">
        <f>VLOOKUP(P50,Survey!D:D,1,FALSE)</f>
        <v>gre16002@byui.edu</v>
      </c>
      <c r="V50" s="14" t="s">
        <v>373</v>
      </c>
      <c r="W50" s="14" t="str">
        <f>VLOOKUP(T50,Survey!C:G,5,FALSE)</f>
        <v>Daytime</v>
      </c>
      <c r="X50" t="str">
        <f>IF($V$2="Y",VLOOKUP($T50,Survey!$C:$K,6,FALSE),"No Opinion")</f>
        <v>Very Interested</v>
      </c>
      <c r="Y50" t="str">
        <f>IF($V$2="Y",VLOOKUP($T50,Survey!$C:$K,8,FALSE),"No Opinion")</f>
        <v>No Opinion</v>
      </c>
      <c r="Z50" t="str">
        <f>IF($V$2="Y",VLOOKUP($T50,Survey!$C:$K,9,FALSE),"No Opinion")</f>
        <v>No Opinion</v>
      </c>
      <c r="AA50" t="str">
        <f>IF($V$2="Y",VLOOKUP($T50,Survey!$C:$K,7,FALSE),"No Opinion")</f>
        <v>Very Interested</v>
      </c>
    </row>
    <row r="51" spans="1:27" ht="15">
      <c r="A51">
        <v>0.78457477868699199</v>
      </c>
      <c r="B51">
        <v>133480673</v>
      </c>
      <c r="C51" t="s">
        <v>184</v>
      </c>
      <c r="D51" t="s">
        <v>9</v>
      </c>
      <c r="E51" t="s">
        <v>185</v>
      </c>
      <c r="G51" t="s">
        <v>18</v>
      </c>
      <c r="H51" t="s">
        <v>12</v>
      </c>
      <c r="I51" s="26" t="str">
        <f>VLOOKUP(B51,PBI!A:E,5,FALSE)</f>
        <v>Male</v>
      </c>
      <c r="J51" s="25" t="str">
        <f>IF(I51="female","Yes","No")</f>
        <v>No</v>
      </c>
      <c r="K51" s="25" t="s">
        <v>372</v>
      </c>
      <c r="L51" s="25" t="s">
        <v>372</v>
      </c>
      <c r="M51" s="25">
        <v>3</v>
      </c>
      <c r="N51" s="25">
        <f>B51</f>
        <v>133480673</v>
      </c>
      <c r="O51" s="25" t="str">
        <f>C51</f>
        <v>Hepworth, Christian_Michael</v>
      </c>
      <c r="P51" s="25" t="str">
        <f>E51</f>
        <v>hep14004@byui.edu</v>
      </c>
      <c r="Q51" s="25" t="str">
        <f>I51</f>
        <v>Male</v>
      </c>
      <c r="R51" s="25" t="str">
        <f>G51</f>
        <v>Business Management</v>
      </c>
      <c r="S51">
        <f>VLOOKUP(B51,ClassListRaw!B:B,1,FALSE)</f>
        <v>133480673</v>
      </c>
      <c r="T51" s="3" t="e">
        <f>VLOOKUP($B51,Survey!$C:$K,1,FALSE)</f>
        <v>#N/A</v>
      </c>
      <c r="U51" s="3" t="e">
        <f>VLOOKUP(P51,Survey!D:D,1,FALSE)</f>
        <v>#N/A</v>
      </c>
      <c r="V51" s="14" t="s">
        <v>374</v>
      </c>
      <c r="W51" s="14" t="s">
        <v>375</v>
      </c>
      <c r="X51" t="s">
        <v>376</v>
      </c>
      <c r="Y51" t="s">
        <v>376</v>
      </c>
      <c r="Z51" t="s">
        <v>376</v>
      </c>
      <c r="AA51" t="s">
        <v>376</v>
      </c>
    </row>
    <row r="52" spans="1:27" ht="15">
      <c r="A52">
        <v>0.33074769872769372</v>
      </c>
      <c r="B52">
        <v>790450568</v>
      </c>
      <c r="C52" t="s">
        <v>217</v>
      </c>
      <c r="D52" t="s">
        <v>16</v>
      </c>
      <c r="E52" t="s">
        <v>218</v>
      </c>
      <c r="G52" t="s">
        <v>18</v>
      </c>
      <c r="H52" t="s">
        <v>19</v>
      </c>
      <c r="I52" s="26" t="str">
        <f>VLOOKUP(B52,PBI!A:E,5,FALSE)</f>
        <v>Female</v>
      </c>
      <c r="J52" s="25" t="str">
        <f>IF(I52="female","Yes","No")</f>
        <v>Yes</v>
      </c>
      <c r="K52" s="25" t="s">
        <v>372</v>
      </c>
      <c r="L52" s="25" t="s">
        <v>372</v>
      </c>
      <c r="M52" s="25">
        <v>3</v>
      </c>
      <c r="N52" s="25">
        <f>B52</f>
        <v>790450568</v>
      </c>
      <c r="O52" s="25" t="str">
        <f>C52</f>
        <v>Lichtenberg, Kay_Lee</v>
      </c>
      <c r="P52" s="25" t="str">
        <f>E52</f>
        <v>lic17003@byui.edu</v>
      </c>
      <c r="Q52" s="25" t="str">
        <f>I52</f>
        <v>Female</v>
      </c>
      <c r="R52" s="25" t="str">
        <f>G52</f>
        <v>Business Management</v>
      </c>
      <c r="S52">
        <f>VLOOKUP(B52,ClassListRaw!B:B,1,FALSE)</f>
        <v>790450568</v>
      </c>
      <c r="T52" s="3">
        <f>VLOOKUP($B52,Survey!$C:$K,1,FALSE)</f>
        <v>790450568</v>
      </c>
      <c r="U52" s="3" t="str">
        <f>VLOOKUP(P52,Survey!D:D,1,FALSE)</f>
        <v>lic17003@byui.edu</v>
      </c>
      <c r="V52" s="14" t="s">
        <v>373</v>
      </c>
      <c r="W52" s="14" t="str">
        <f>VLOOKUP(T52,Survey!C:G,5,FALSE)</f>
        <v>Daytime</v>
      </c>
      <c r="X52" t="str">
        <f>IF($V$2="Y",VLOOKUP($T52,Survey!$C:$K,6,FALSE),"No Opinion")</f>
        <v>No Opinion</v>
      </c>
      <c r="Y52" t="str">
        <f>IF($V$2="Y",VLOOKUP($T52,Survey!$C:$K,8,FALSE),"No Opinion")</f>
        <v>No Opinion</v>
      </c>
      <c r="Z52" t="str">
        <f>IF($V$2="Y",VLOOKUP($T52,Survey!$C:$K,9,FALSE),"No Opinion")</f>
        <v>Not Interested</v>
      </c>
      <c r="AA52" t="str">
        <f>IF($V$2="Y",VLOOKUP($T52,Survey!$C:$K,7,FALSE),"No Opinion")</f>
        <v>Very Interested</v>
      </c>
    </row>
    <row r="53" spans="1:27" ht="15">
      <c r="A53">
        <v>0.84540953332417712</v>
      </c>
      <c r="B53">
        <v>36042529</v>
      </c>
      <c r="C53" t="s">
        <v>223</v>
      </c>
      <c r="D53" t="s">
        <v>59</v>
      </c>
      <c r="E53" t="s">
        <v>224</v>
      </c>
      <c r="G53" t="s">
        <v>18</v>
      </c>
      <c r="H53" t="s">
        <v>19</v>
      </c>
      <c r="I53" s="26" t="str">
        <f>VLOOKUP(B53,PBI!A:E,5,FALSE)</f>
        <v>Male</v>
      </c>
      <c r="J53" s="25" t="str">
        <f>IF(I53="female","Yes","No")</f>
        <v>No</v>
      </c>
      <c r="K53" s="25" t="s">
        <v>372</v>
      </c>
      <c r="L53" s="25" t="s">
        <v>372</v>
      </c>
      <c r="M53" s="25">
        <v>3</v>
      </c>
      <c r="N53" s="25">
        <f>B53</f>
        <v>36042529</v>
      </c>
      <c r="O53" s="25" t="str">
        <f>C53</f>
        <v>Lugo, Cristian_Francisco</v>
      </c>
      <c r="P53" s="25" t="str">
        <f>E53</f>
        <v>lug17002@byui.edu</v>
      </c>
      <c r="Q53" s="25" t="str">
        <f>I53</f>
        <v>Male</v>
      </c>
      <c r="R53" s="25" t="str">
        <f>G53</f>
        <v>Business Management</v>
      </c>
      <c r="S53">
        <f>VLOOKUP(B53,ClassListRaw!B:B,1,FALSE)</f>
        <v>36042529</v>
      </c>
      <c r="T53" s="3" t="e">
        <f>VLOOKUP($B53,Survey!$C:$K,1,FALSE)</f>
        <v>#N/A</v>
      </c>
      <c r="U53" s="3" t="e">
        <f>VLOOKUP(P53,Survey!D:D,1,FALSE)</f>
        <v>#N/A</v>
      </c>
      <c r="V53" s="14" t="s">
        <v>374</v>
      </c>
      <c r="W53" s="14" t="s">
        <v>375</v>
      </c>
      <c r="X53" t="s">
        <v>376</v>
      </c>
      <c r="Y53" t="s">
        <v>376</v>
      </c>
      <c r="Z53" t="s">
        <v>376</v>
      </c>
      <c r="AA53" t="s">
        <v>376</v>
      </c>
    </row>
    <row r="54" spans="1:27" ht="15">
      <c r="A54">
        <v>0.65396345469681927</v>
      </c>
      <c r="B54">
        <v>365215223</v>
      </c>
      <c r="C54" t="s">
        <v>274</v>
      </c>
      <c r="D54" t="s">
        <v>9</v>
      </c>
      <c r="E54" t="s">
        <v>275</v>
      </c>
      <c r="G54" t="s">
        <v>18</v>
      </c>
      <c r="H54" t="s">
        <v>12</v>
      </c>
      <c r="I54" s="26" t="str">
        <f>VLOOKUP(B54,PBI!A:E,5,FALSE)</f>
        <v>Female</v>
      </c>
      <c r="J54" s="25" t="str">
        <f>IF(I54="female","Yes","No")</f>
        <v>Yes</v>
      </c>
      <c r="K54" s="25" t="s">
        <v>372</v>
      </c>
      <c r="L54" s="25" t="s">
        <v>372</v>
      </c>
      <c r="M54" s="25">
        <v>3</v>
      </c>
      <c r="N54" s="25">
        <f>B54</f>
        <v>365215223</v>
      </c>
      <c r="O54" s="25" t="str">
        <f>C54</f>
        <v>Powell, Paisley_Rachel</v>
      </c>
      <c r="P54" s="25" t="str">
        <f>E54</f>
        <v>pow21006@byui.edu</v>
      </c>
      <c r="Q54" s="25" t="str">
        <f>I54</f>
        <v>Female</v>
      </c>
      <c r="R54" s="25" t="str">
        <f>G54</f>
        <v>Business Management</v>
      </c>
      <c r="S54">
        <f>VLOOKUP(B54,ClassListRaw!B:B,1,FALSE)</f>
        <v>365215223</v>
      </c>
      <c r="T54" s="3">
        <f>VLOOKUP($B54,Survey!$C:$K,1,FALSE)</f>
        <v>365215223</v>
      </c>
      <c r="U54" s="3" t="e">
        <f>VLOOKUP(P54,Survey!D:D,1,FALSE)</f>
        <v>#N/A</v>
      </c>
      <c r="V54" s="14" t="s">
        <v>373</v>
      </c>
      <c r="W54" s="14" t="str">
        <f>VLOOKUP(T54,Survey!C:G,5,FALSE)</f>
        <v>Daytime</v>
      </c>
      <c r="X54" t="str">
        <f>IF($V$2="Y",VLOOKUP($T54,Survey!$C:$K,6,FALSE),"No Opinion")</f>
        <v>No Opinion</v>
      </c>
      <c r="Y54" t="str">
        <f>IF($V$2="Y",VLOOKUP($T54,Survey!$C:$K,8,FALSE),"No Opinion")</f>
        <v>Very Interested</v>
      </c>
      <c r="Z54" t="str">
        <f>IF($V$2="Y",VLOOKUP($T54,Survey!$C:$K,9,FALSE),"No Opinion")</f>
        <v>No Opinion</v>
      </c>
      <c r="AA54" t="str">
        <f>IF($V$2="Y",VLOOKUP($T54,Survey!$C:$K,7,FALSE),"No Opinion")</f>
        <v>Very Interested</v>
      </c>
    </row>
    <row r="55" spans="1:27" ht="15">
      <c r="A55">
        <v>0.58970544335410857</v>
      </c>
      <c r="B55">
        <v>511042612</v>
      </c>
      <c r="C55" t="s">
        <v>316</v>
      </c>
      <c r="D55" t="s">
        <v>53</v>
      </c>
      <c r="E55" t="s">
        <v>317</v>
      </c>
      <c r="G55" t="s">
        <v>18</v>
      </c>
      <c r="H55" t="s">
        <v>19</v>
      </c>
      <c r="I55" s="26" t="str">
        <f>VLOOKUP(B55,PBI!A:E,5,FALSE)</f>
        <v>Male</v>
      </c>
      <c r="J55" s="25" t="str">
        <f>IF(I55="female","Yes","No")</f>
        <v>No</v>
      </c>
      <c r="K55" s="25" t="s">
        <v>372</v>
      </c>
      <c r="L55" s="25" t="s">
        <v>372</v>
      </c>
      <c r="M55" s="25">
        <v>3</v>
      </c>
      <c r="N55" s="25">
        <f>B55</f>
        <v>511042612</v>
      </c>
      <c r="O55" s="25" t="str">
        <f>C55</f>
        <v>Tolman, Caden_M</v>
      </c>
      <c r="P55" s="25" t="str">
        <f>E55</f>
        <v>tol17003@byui.edu</v>
      </c>
      <c r="Q55" s="25" t="str">
        <f>I55</f>
        <v>Male</v>
      </c>
      <c r="R55" s="25" t="str">
        <f>G55</f>
        <v>Business Management</v>
      </c>
      <c r="S55">
        <f>VLOOKUP(B55,ClassListRaw!B:B,1,FALSE)</f>
        <v>511042612</v>
      </c>
      <c r="T55" s="3">
        <f>VLOOKUP($B55,Survey!$C:$K,1,FALSE)</f>
        <v>511042612</v>
      </c>
      <c r="U55" s="3" t="e">
        <f>VLOOKUP(P55,Survey!D:D,1,FALSE)</f>
        <v>#N/A</v>
      </c>
      <c r="V55" s="14" t="s">
        <v>373</v>
      </c>
      <c r="W55" s="14" t="str">
        <f>VLOOKUP(T55,Survey!C:G,5,FALSE)</f>
        <v>Daytime</v>
      </c>
      <c r="X55" t="str">
        <f>IF($V$2="Y",VLOOKUP($T55,Survey!$C:$K,6,FALSE),"No Opinion")</f>
        <v>No Opinion</v>
      </c>
      <c r="Y55" t="str">
        <f>IF($V$2="Y",VLOOKUP($T55,Survey!$C:$K,8,FALSE),"No Opinion")</f>
        <v>Very Interested</v>
      </c>
      <c r="Z55" t="str">
        <f>IF($V$2="Y",VLOOKUP($T55,Survey!$C:$K,9,FALSE),"No Opinion")</f>
        <v>Very Interested</v>
      </c>
      <c r="AA55" t="str">
        <f>IF($V$2="Y",VLOOKUP($T55,Survey!$C:$K,7,FALSE),"No Opinion")</f>
        <v>Very Interested</v>
      </c>
    </row>
    <row r="56" spans="1:27" ht="15">
      <c r="A56">
        <v>0.50326960161963807</v>
      </c>
      <c r="B56">
        <v>284066073</v>
      </c>
      <c r="C56" t="s">
        <v>329</v>
      </c>
      <c r="D56" t="s">
        <v>53</v>
      </c>
      <c r="E56" t="s">
        <v>330</v>
      </c>
      <c r="G56" t="s">
        <v>18</v>
      </c>
      <c r="H56" t="s">
        <v>19</v>
      </c>
      <c r="I56" s="26" t="str">
        <f>VLOOKUP(B56,PBI!A:E,5,FALSE)</f>
        <v>Female</v>
      </c>
      <c r="J56" s="25" t="str">
        <f>IF(I56="female","Yes","No")</f>
        <v>Yes</v>
      </c>
      <c r="K56" s="25" t="s">
        <v>372</v>
      </c>
      <c r="L56" s="25" t="s">
        <v>372</v>
      </c>
      <c r="M56" s="25">
        <v>3</v>
      </c>
      <c r="N56" s="25">
        <f>B56</f>
        <v>284066073</v>
      </c>
      <c r="O56" s="25" t="str">
        <f>C56</f>
        <v>Wilhelmsen, Alyssa_Marie</v>
      </c>
      <c r="P56" s="25" t="str">
        <f>E56</f>
        <v>wil18011@byui.edu</v>
      </c>
      <c r="Q56" s="25" t="str">
        <f>I56</f>
        <v>Female</v>
      </c>
      <c r="R56" s="25" t="str">
        <f>G56</f>
        <v>Business Management</v>
      </c>
      <c r="S56">
        <f>VLOOKUP(B56,ClassListRaw!B:B,1,FALSE)</f>
        <v>284066073</v>
      </c>
      <c r="T56" s="3">
        <f>VLOOKUP($B56,Survey!$C:$K,1,FALSE)</f>
        <v>284066073</v>
      </c>
      <c r="U56" s="3" t="str">
        <f>VLOOKUP(P56,Survey!D:D,1,FALSE)</f>
        <v>Wil18011@byui.edu</v>
      </c>
      <c r="V56" s="14" t="s">
        <v>373</v>
      </c>
      <c r="W56" s="14" t="str">
        <f>VLOOKUP(T56,Survey!C:G,5,FALSE)</f>
        <v>Daytime</v>
      </c>
      <c r="X56" t="str">
        <f>IF($V$2="Y",VLOOKUP($T56,Survey!$C:$K,6,FALSE),"No Opinion")</f>
        <v>Very Interested</v>
      </c>
      <c r="Y56" t="str">
        <f>IF($V$2="Y",VLOOKUP($T56,Survey!$C:$K,8,FALSE),"No Opinion")</f>
        <v>No Opinion</v>
      </c>
      <c r="Z56" t="str">
        <f>IF($V$2="Y",VLOOKUP($T56,Survey!$C:$K,9,FALSE),"No Opinion")</f>
        <v>No Opinion</v>
      </c>
      <c r="AA56" t="str">
        <f>IF($V$2="Y",VLOOKUP($T56,Survey!$C:$K,7,FALSE),"No Opinion")</f>
        <v>No Opinion</v>
      </c>
    </row>
    <row r="57" spans="1:27" ht="15">
      <c r="A57">
        <v>0.93924680260606774</v>
      </c>
      <c r="B57">
        <v>196576543</v>
      </c>
      <c r="C57" t="s">
        <v>260</v>
      </c>
      <c r="D57" t="s">
        <v>16</v>
      </c>
      <c r="E57" t="s">
        <v>261</v>
      </c>
      <c r="G57" t="s">
        <v>85</v>
      </c>
      <c r="H57" t="s">
        <v>19</v>
      </c>
      <c r="I57" s="26" t="str">
        <f>VLOOKUP(B57,PBI!A:E,5,FALSE)</f>
        <v>Male</v>
      </c>
      <c r="J57" s="25" t="str">
        <f>IF(I57="female","Yes","No")</f>
        <v>No</v>
      </c>
      <c r="K57" s="25" t="s">
        <v>372</v>
      </c>
      <c r="L57" s="25" t="s">
        <v>381</v>
      </c>
      <c r="M57" s="25">
        <v>3</v>
      </c>
      <c r="N57" s="25">
        <f>B57</f>
        <v>196576543</v>
      </c>
      <c r="O57" s="25" t="str">
        <f>C57</f>
        <v>O'Dair, Daniel</v>
      </c>
      <c r="P57" s="25" t="str">
        <f>E57</f>
        <v>oda19001@byui.edu</v>
      </c>
      <c r="Q57" s="25" t="str">
        <f>I57</f>
        <v>Male</v>
      </c>
      <c r="R57" s="25" t="str">
        <f>G57</f>
        <v>Communication</v>
      </c>
      <c r="S57">
        <f>VLOOKUP(B57,ClassListRaw!B:B,1,FALSE)</f>
        <v>196576543</v>
      </c>
      <c r="T57" s="3">
        <f>VLOOKUP($B57,Survey!$C:$K,1,FALSE)</f>
        <v>196576543</v>
      </c>
      <c r="U57" s="3" t="e">
        <f>VLOOKUP(P57,Survey!D:D,1,FALSE)</f>
        <v>#N/A</v>
      </c>
      <c r="V57" s="14" t="s">
        <v>373</v>
      </c>
      <c r="W57" s="14" t="str">
        <f>VLOOKUP(T57,Survey!C:G,5,FALSE)</f>
        <v>Daytime</v>
      </c>
      <c r="X57" t="str">
        <f>IF($V$2="Y",VLOOKUP($T57,Survey!$C:$K,6,FALSE),"No Opinion")</f>
        <v>No Opinion</v>
      </c>
      <c r="Y57" t="str">
        <f>IF($V$2="Y",VLOOKUP($T57,Survey!$C:$K,8,FALSE),"No Opinion")</f>
        <v>No Opinion</v>
      </c>
      <c r="Z57" t="str">
        <f>IF($V$2="Y",VLOOKUP($T57,Survey!$C:$K,9,FALSE),"No Opinion")</f>
        <v>No Opinion</v>
      </c>
      <c r="AA57" t="str">
        <f>IF($V$2="Y",VLOOKUP($T57,Survey!$C:$K,7,FALSE),"No Opinion")</f>
        <v>Very Interested</v>
      </c>
    </row>
    <row r="58" spans="1:27" ht="15">
      <c r="A58">
        <v>0.41461404230108245</v>
      </c>
      <c r="B58">
        <v>289682099</v>
      </c>
      <c r="C58" t="s">
        <v>140</v>
      </c>
      <c r="D58" t="s">
        <v>26</v>
      </c>
      <c r="E58" t="s">
        <v>141</v>
      </c>
      <c r="G58" t="s">
        <v>23</v>
      </c>
      <c r="H58" t="s">
        <v>19</v>
      </c>
      <c r="I58" s="26" t="str">
        <f>VLOOKUP(B58,PBI!A:E,5,FALSE)</f>
        <v>Male</v>
      </c>
      <c r="J58" s="25" t="str">
        <f>IF(I58="female","Yes","No")</f>
        <v>No</v>
      </c>
      <c r="K58" s="25" t="s">
        <v>372</v>
      </c>
      <c r="L58" s="25" t="s">
        <v>381</v>
      </c>
      <c r="M58" s="25">
        <v>3</v>
      </c>
      <c r="N58" s="25">
        <f>B58</f>
        <v>289682099</v>
      </c>
      <c r="O58" s="25" t="str">
        <f>C58</f>
        <v>Ferrera, Alan_Ross_Paul</v>
      </c>
      <c r="P58" s="25" t="str">
        <f>E58</f>
        <v>fer19039@byui.edu</v>
      </c>
      <c r="Q58" s="25" t="str">
        <f>I58</f>
        <v>Male</v>
      </c>
      <c r="R58" s="25" t="str">
        <f>G58</f>
        <v>Construction Management</v>
      </c>
      <c r="S58">
        <f>VLOOKUP(B58,ClassListRaw!B:B,1,FALSE)</f>
        <v>289682099</v>
      </c>
      <c r="T58" s="3">
        <f>VLOOKUP($B58,Survey!$C:$K,1,FALSE)</f>
        <v>289682099</v>
      </c>
      <c r="U58" s="3" t="str">
        <f>VLOOKUP(P58,Survey!D:D,1,FALSE)</f>
        <v>fer19039@byui.edu</v>
      </c>
      <c r="V58" s="14" t="s">
        <v>373</v>
      </c>
      <c r="W58" s="14" t="str">
        <f>VLOOKUP(T58,Survey!C:G,5,FALSE)</f>
        <v>Daytime</v>
      </c>
      <c r="X58" t="str">
        <f>IF($V$2="Y",VLOOKUP($T58,Survey!$C:$K,6,FALSE),"No Opinion")</f>
        <v>Very Interested</v>
      </c>
      <c r="Y58" t="str">
        <f>IF($V$2="Y",VLOOKUP($T58,Survey!$C:$K,8,FALSE),"No Opinion")</f>
        <v>No Opinion</v>
      </c>
      <c r="Z58" t="str">
        <f>IF($V$2="Y",VLOOKUP($T58,Survey!$C:$K,9,FALSE),"No Opinion")</f>
        <v>No Opinion</v>
      </c>
      <c r="AA58" t="str">
        <f>IF($V$2="Y",VLOOKUP($T58,Survey!$C:$K,7,FALSE),"No Opinion")</f>
        <v>Very Interested</v>
      </c>
    </row>
    <row r="59" spans="1:27" ht="15">
      <c r="B59" s="3">
        <v>727722459</v>
      </c>
      <c r="C59" s="3" t="s">
        <v>392</v>
      </c>
      <c r="D59" s="3" t="s">
        <v>393</v>
      </c>
      <c r="E59" s="3" t="s">
        <v>394</v>
      </c>
      <c r="F59" s="3"/>
      <c r="G59" s="3" t="s">
        <v>322</v>
      </c>
      <c r="H59" s="3" t="s">
        <v>19</v>
      </c>
      <c r="I59" s="3" t="s">
        <v>385</v>
      </c>
      <c r="J59" s="3" t="s">
        <v>372</v>
      </c>
      <c r="K59" s="25" t="s">
        <v>372</v>
      </c>
      <c r="L59" s="25" t="s">
        <v>381</v>
      </c>
      <c r="M59" s="25">
        <v>4</v>
      </c>
      <c r="N59" s="25">
        <f>B59</f>
        <v>727722459</v>
      </c>
      <c r="O59" s="25" t="str">
        <f>C59</f>
        <v>Roberts, Jase_Frank</v>
      </c>
      <c r="P59" s="25" t="str">
        <f>E59</f>
        <v>rob16043@byui.edu</v>
      </c>
      <c r="Q59" s="25" t="str">
        <f>I59</f>
        <v>Male</v>
      </c>
      <c r="R59" s="25" t="str">
        <f>G59</f>
        <v>Art</v>
      </c>
      <c r="S59" t="e">
        <f>VLOOKUP(B59,ClassListRaw!B:B,1,FALSE)</f>
        <v>#N/A</v>
      </c>
      <c r="T59" s="3" t="e">
        <f>VLOOKUP($B59,Survey!$C:$K,1,FALSE)</f>
        <v>#N/A</v>
      </c>
      <c r="U59" s="3" t="e">
        <f>VLOOKUP(P59,Survey!D:D,1,FALSE)</f>
        <v>#N/A</v>
      </c>
      <c r="V59" s="14" t="s">
        <v>373</v>
      </c>
      <c r="W59" s="14" t="e">
        <f>VLOOKUP(T59,Survey!C:G,5,FALSE)</f>
        <v>#N/A</v>
      </c>
      <c r="X59" t="e">
        <f>IF($V$2="Y",VLOOKUP($T59,Survey!$C:$K,6,FALSE),"No Opinion")</f>
        <v>#N/A</v>
      </c>
      <c r="Y59" t="e">
        <f>IF($V$2="Y",VLOOKUP($T59,Survey!$C:$K,8,FALSE),"No Opinion")</f>
        <v>#N/A</v>
      </c>
      <c r="Z59" t="e">
        <f>IF($V$2="Y",VLOOKUP($T59,Survey!$C:$K,9,FALSE),"No Opinion")</f>
        <v>#N/A</v>
      </c>
      <c r="AA59" t="e">
        <f>IF($V$2="Y",VLOOKUP($T59,Survey!$C:$K,7,FALSE),"No Opinion")</f>
        <v>#N/A</v>
      </c>
    </row>
    <row r="60" spans="1:27" ht="15">
      <c r="A60">
        <v>0.43486211269400754</v>
      </c>
      <c r="B60">
        <v>317050314</v>
      </c>
      <c r="C60" t="s">
        <v>93</v>
      </c>
      <c r="D60" t="s">
        <v>29</v>
      </c>
      <c r="E60" t="s">
        <v>94</v>
      </c>
      <c r="G60" t="s">
        <v>95</v>
      </c>
      <c r="H60" t="s">
        <v>24</v>
      </c>
      <c r="I60" s="26" t="str">
        <f>VLOOKUP(B60,PBI!A:E,5,FALSE)</f>
        <v>Male</v>
      </c>
      <c r="J60" s="25" t="str">
        <f>IF(I60="female","Yes","No")</f>
        <v>No</v>
      </c>
      <c r="K60" s="25" t="s">
        <v>372</v>
      </c>
      <c r="L60" s="25" t="s">
        <v>381</v>
      </c>
      <c r="M60" s="25">
        <v>4</v>
      </c>
      <c r="N60" s="25">
        <f>B60</f>
        <v>317050314</v>
      </c>
      <c r="O60" s="25" t="str">
        <f>C60</f>
        <v>Clifford, Ty_Ellis_Clifford</v>
      </c>
      <c r="P60" s="25" t="str">
        <f>E60</f>
        <v>cli16004@byui.edu</v>
      </c>
      <c r="Q60" s="25" t="str">
        <f>I60</f>
        <v>Male</v>
      </c>
      <c r="R60" s="25" t="str">
        <f>G60</f>
        <v>Automotive Tech Mgmt</v>
      </c>
      <c r="S60">
        <f>VLOOKUP(B60,ClassListRaw!B:B,1,FALSE)</f>
        <v>317050314</v>
      </c>
      <c r="T60" s="3" t="e">
        <f>VLOOKUP($B60,Survey!$C:$K,1,FALSE)</f>
        <v>#N/A</v>
      </c>
      <c r="U60" s="3" t="e">
        <f>VLOOKUP(P60,Survey!D:D,1,FALSE)</f>
        <v>#N/A</v>
      </c>
      <c r="V60" s="14" t="s">
        <v>374</v>
      </c>
      <c r="W60" s="14" t="s">
        <v>375</v>
      </c>
      <c r="X60" t="s">
        <v>376</v>
      </c>
      <c r="Y60" t="s">
        <v>376</v>
      </c>
      <c r="Z60" t="s">
        <v>376</v>
      </c>
      <c r="AA60" t="s">
        <v>376</v>
      </c>
    </row>
    <row r="61" spans="1:27" ht="15">
      <c r="A61">
        <v>0.33908664548273937</v>
      </c>
      <c r="B61">
        <v>997827111</v>
      </c>
      <c r="C61" t="s">
        <v>25</v>
      </c>
      <c r="D61" t="s">
        <v>26</v>
      </c>
      <c r="E61" t="s">
        <v>27</v>
      </c>
      <c r="G61" t="s">
        <v>11</v>
      </c>
      <c r="H61" t="s">
        <v>12</v>
      </c>
      <c r="I61" s="26" t="str">
        <f>VLOOKUP(B61,PBI!A:E,5,FALSE)</f>
        <v>Female</v>
      </c>
      <c r="J61" s="25" t="str">
        <f>IF(I61="female","Yes","No")</f>
        <v>Yes</v>
      </c>
      <c r="K61" s="25" t="s">
        <v>372</v>
      </c>
      <c r="L61" s="25" t="s">
        <v>372</v>
      </c>
      <c r="M61" s="25">
        <v>4</v>
      </c>
      <c r="N61" s="25">
        <f>B61</f>
        <v>997827111</v>
      </c>
      <c r="O61" s="25" t="str">
        <f>C61</f>
        <v>Alba, Eleonor</v>
      </c>
      <c r="P61" s="25" t="str">
        <f>E61</f>
        <v>alb19003@byui.edu</v>
      </c>
      <c r="Q61" s="25" t="str">
        <f>I61</f>
        <v>Female</v>
      </c>
      <c r="R61" s="25" t="str">
        <f>G61</f>
        <v>Bus Mgmt Marketing</v>
      </c>
      <c r="S61">
        <f>VLOOKUP(B61,ClassListRaw!B:B,1,FALSE)</f>
        <v>997827111</v>
      </c>
      <c r="T61" s="3">
        <f>VLOOKUP($B61,Survey!$C:$K,1,FALSE)</f>
        <v>997827111</v>
      </c>
      <c r="U61" s="3" t="str">
        <f>VLOOKUP(P61,Survey!D:D,1,FALSE)</f>
        <v>Alb19003@byui.edu</v>
      </c>
      <c r="V61" s="14" t="str">
        <f>IF(OR(T61&lt;&gt;"N/A",U61&lt;&gt;"N/A"),"Y","N")</f>
        <v>Y</v>
      </c>
      <c r="W61" s="14" t="str">
        <f>VLOOKUP(T61,Survey!C:G,5,FALSE)</f>
        <v>Daytime</v>
      </c>
      <c r="X61" t="str">
        <f>IF($V$2="Y",VLOOKUP($T61,Survey!$C:$K,6,FALSE),"No Opinion")</f>
        <v>Very Interested</v>
      </c>
      <c r="Y61" t="str">
        <f>IF($V$2="Y",VLOOKUP($T61,Survey!$C:$K,8,FALSE),"No Opinion")</f>
        <v>Not Interested</v>
      </c>
      <c r="Z61" t="str">
        <f>IF($V$2="Y",VLOOKUP($T61,Survey!$C:$K,9,FALSE),"No Opinion")</f>
        <v>No Opinion</v>
      </c>
      <c r="AA61" t="str">
        <f>IF($V$2="Y",VLOOKUP($T61,Survey!$C:$K,7,FALSE),"No Opinion")</f>
        <v>Not Interested</v>
      </c>
    </row>
    <row r="62" spans="1:27" ht="15">
      <c r="A62">
        <v>0.31478183463640885</v>
      </c>
      <c r="B62">
        <v>402424352</v>
      </c>
      <c r="C62" t="s">
        <v>68</v>
      </c>
      <c r="D62" t="s">
        <v>53</v>
      </c>
      <c r="E62" t="s">
        <v>69</v>
      </c>
      <c r="G62" t="s">
        <v>11</v>
      </c>
      <c r="H62" t="s">
        <v>24</v>
      </c>
      <c r="I62" s="26" t="str">
        <f>VLOOKUP(B62,PBI!A:E,5,FALSE)</f>
        <v>Male</v>
      </c>
      <c r="J62" s="25" t="str">
        <f>IF(I62="female","Yes","No")</f>
        <v>No</v>
      </c>
      <c r="K62" s="25" t="s">
        <v>372</v>
      </c>
      <c r="L62" s="25" t="s">
        <v>372</v>
      </c>
      <c r="M62" s="25">
        <v>4</v>
      </c>
      <c r="N62" s="25">
        <f>B62</f>
        <v>402424352</v>
      </c>
      <c r="O62" s="25" t="str">
        <f>C62</f>
        <v>Boyle, Traeten_Addison</v>
      </c>
      <c r="P62" s="25" t="str">
        <f>E62</f>
        <v>boy18016@byui.edu</v>
      </c>
      <c r="Q62" s="25" t="str">
        <f>I62</f>
        <v>Male</v>
      </c>
      <c r="R62" s="25" t="str">
        <f>G62</f>
        <v>Bus Mgmt Marketing</v>
      </c>
      <c r="S62">
        <f>VLOOKUP(B62,ClassListRaw!B:B,1,FALSE)</f>
        <v>402424352</v>
      </c>
      <c r="T62" s="3" t="e">
        <f>VLOOKUP($B62,Survey!$C:$K,1,FALSE)</f>
        <v>#N/A</v>
      </c>
      <c r="U62" s="3" t="e">
        <f>VLOOKUP(P62,Survey!D:D,1,FALSE)</f>
        <v>#N/A</v>
      </c>
      <c r="V62" s="14" t="s">
        <v>374</v>
      </c>
      <c r="W62" s="14" t="s">
        <v>375</v>
      </c>
      <c r="X62" t="s">
        <v>376</v>
      </c>
      <c r="Y62" t="s">
        <v>376</v>
      </c>
      <c r="Z62" t="s">
        <v>376</v>
      </c>
      <c r="AA62" t="s">
        <v>376</v>
      </c>
    </row>
    <row r="63" spans="1:27" ht="15">
      <c r="A63">
        <v>0.72603499222775159</v>
      </c>
      <c r="B63">
        <v>740951288</v>
      </c>
      <c r="C63" t="s">
        <v>81</v>
      </c>
      <c r="D63" t="s">
        <v>59</v>
      </c>
      <c r="E63" t="s">
        <v>82</v>
      </c>
      <c r="G63" t="s">
        <v>11</v>
      </c>
      <c r="H63" t="s">
        <v>19</v>
      </c>
      <c r="I63" s="26" t="str">
        <f>VLOOKUP(B63,PBI!A:E,5,FALSE)</f>
        <v>Female</v>
      </c>
      <c r="J63" s="25" t="str">
        <f>IF(I63="female","Yes","No")</f>
        <v>Yes</v>
      </c>
      <c r="K63" s="25" t="s">
        <v>372</v>
      </c>
      <c r="L63" s="25" t="s">
        <v>372</v>
      </c>
      <c r="M63" s="25">
        <v>4</v>
      </c>
      <c r="N63" s="25">
        <f>B63</f>
        <v>740951288</v>
      </c>
      <c r="O63" s="25" t="str">
        <f>C63</f>
        <v>Button, Madeleine_Claire</v>
      </c>
      <c r="P63" s="25" t="str">
        <f>E63</f>
        <v>but20017@byui.edu</v>
      </c>
      <c r="Q63" s="25" t="str">
        <f>I63</f>
        <v>Female</v>
      </c>
      <c r="R63" s="25" t="str">
        <f>G63</f>
        <v>Bus Mgmt Marketing</v>
      </c>
      <c r="S63">
        <f>VLOOKUP(B63,ClassListRaw!B:B,1,FALSE)</f>
        <v>740951288</v>
      </c>
      <c r="T63" s="3">
        <f>VLOOKUP($B63,Survey!$C:$K,1,FALSE)</f>
        <v>740951288</v>
      </c>
      <c r="U63" s="3" t="str">
        <f>VLOOKUP(P63,Survey!D:D,1,FALSE)</f>
        <v>but20017@byui.edu</v>
      </c>
      <c r="V63" s="14" t="s">
        <v>373</v>
      </c>
      <c r="W63" s="14" t="str">
        <f>VLOOKUP(T63,Survey!C:G,5,FALSE)</f>
        <v>Daytime</v>
      </c>
      <c r="X63" t="str">
        <f>IF($V$2="Y",VLOOKUP($T63,Survey!$C:$K,6,FALSE),"No Opinion")</f>
        <v>Not Interested</v>
      </c>
      <c r="Y63" t="str">
        <f>IF($V$2="Y",VLOOKUP($T63,Survey!$C:$K,8,FALSE),"No Opinion")</f>
        <v>Very Interested</v>
      </c>
      <c r="Z63" t="str">
        <f>IF($V$2="Y",VLOOKUP($T63,Survey!$C:$K,9,FALSE),"No Opinion")</f>
        <v>Very Interested</v>
      </c>
      <c r="AA63" t="str">
        <f>IF($V$2="Y",VLOOKUP($T63,Survey!$C:$K,7,FALSE),"No Opinion")</f>
        <v>Very Interested</v>
      </c>
    </row>
    <row r="64" spans="1:27" ht="15">
      <c r="A64">
        <v>0.39159631447122367</v>
      </c>
      <c r="B64">
        <v>391374540</v>
      </c>
      <c r="C64" t="s">
        <v>180</v>
      </c>
      <c r="D64" t="s">
        <v>9</v>
      </c>
      <c r="E64" t="s">
        <v>181</v>
      </c>
      <c r="G64" t="s">
        <v>11</v>
      </c>
      <c r="H64" t="s">
        <v>19</v>
      </c>
      <c r="I64" s="26" t="str">
        <f>VLOOKUP(B64,PBI!A:E,5,FALSE)</f>
        <v>Male</v>
      </c>
      <c r="J64" s="25" t="str">
        <f>IF(I64="female","Yes","No")</f>
        <v>No</v>
      </c>
      <c r="K64" s="25" t="s">
        <v>372</v>
      </c>
      <c r="L64" s="25" t="s">
        <v>372</v>
      </c>
      <c r="M64" s="25">
        <v>4</v>
      </c>
      <c r="N64" s="25">
        <f>B64</f>
        <v>391374540</v>
      </c>
      <c r="O64" s="25" t="str">
        <f>C64</f>
        <v>Hayes, Robert,, JR</v>
      </c>
      <c r="P64" s="25" t="str">
        <f>E64</f>
        <v>hay17021@byui.edu</v>
      </c>
      <c r="Q64" s="25" t="str">
        <f>I64</f>
        <v>Male</v>
      </c>
      <c r="R64" s="25" t="str">
        <f>G64</f>
        <v>Bus Mgmt Marketing</v>
      </c>
      <c r="S64">
        <f>VLOOKUP(B64,ClassListRaw!B:B,1,FALSE)</f>
        <v>391374540</v>
      </c>
      <c r="T64" s="3">
        <f>VLOOKUP($B64,Survey!$C:$K,1,FALSE)</f>
        <v>391374540</v>
      </c>
      <c r="U64" s="3" t="str">
        <f>VLOOKUP(P64,Survey!D:D,1,FALSE)</f>
        <v>hay17021@byui.edu</v>
      </c>
      <c r="V64" s="14" t="s">
        <v>373</v>
      </c>
      <c r="W64" s="14" t="str">
        <f>VLOOKUP(T64,Survey!C:G,5,FALSE)</f>
        <v>Daytime</v>
      </c>
      <c r="X64" t="str">
        <f>IF($V$2="Y",VLOOKUP($T64,Survey!$C:$K,6,FALSE),"No Opinion")</f>
        <v>Not Interested</v>
      </c>
      <c r="Y64" t="str">
        <f>IF($V$2="Y",VLOOKUP($T64,Survey!$C:$K,8,FALSE),"No Opinion")</f>
        <v>Very Interested</v>
      </c>
      <c r="Z64" t="str">
        <f>IF($V$2="Y",VLOOKUP($T64,Survey!$C:$K,9,FALSE),"No Opinion")</f>
        <v>Not Interested</v>
      </c>
      <c r="AA64" t="str">
        <f>IF($V$2="Y",VLOOKUP($T64,Survey!$C:$K,7,FALSE),"No Opinion")</f>
        <v>Very Interested</v>
      </c>
    </row>
    <row r="65" spans="1:27" ht="15">
      <c r="A65">
        <v>8.3005209393050006E-4</v>
      </c>
      <c r="B65">
        <v>693580793</v>
      </c>
      <c r="C65" t="s">
        <v>207</v>
      </c>
      <c r="D65" t="s">
        <v>26</v>
      </c>
      <c r="E65" t="s">
        <v>208</v>
      </c>
      <c r="G65" t="s">
        <v>11</v>
      </c>
      <c r="H65" t="s">
        <v>19</v>
      </c>
      <c r="I65" s="26" t="str">
        <f>VLOOKUP(B65,PBI!A:E,5,FALSE)</f>
        <v>Male</v>
      </c>
      <c r="J65" s="25" t="str">
        <f>IF(I65="female","Yes","No")</f>
        <v>No</v>
      </c>
      <c r="K65" s="25" t="s">
        <v>372</v>
      </c>
      <c r="L65" s="25" t="s">
        <v>372</v>
      </c>
      <c r="M65" s="25">
        <v>4</v>
      </c>
      <c r="N65" s="25">
        <f>B65</f>
        <v>693580793</v>
      </c>
      <c r="O65" s="25" t="str">
        <f>C65</f>
        <v>Kentner, Kason</v>
      </c>
      <c r="P65" s="25" t="str">
        <f>E65</f>
        <v>ken18009@byui.edu</v>
      </c>
      <c r="Q65" s="25" t="str">
        <f>I65</f>
        <v>Male</v>
      </c>
      <c r="R65" s="25" t="str">
        <f>G65</f>
        <v>Bus Mgmt Marketing</v>
      </c>
      <c r="S65">
        <f>VLOOKUP(B65,ClassListRaw!B:B,1,FALSE)</f>
        <v>693580793</v>
      </c>
      <c r="T65" s="3">
        <f>VLOOKUP($B65,Survey!$C:$K,1,FALSE)</f>
        <v>693580793</v>
      </c>
      <c r="U65" s="3" t="str">
        <f>VLOOKUP(P65,Survey!D:D,1,FALSE)</f>
        <v>ken18009@byui.edu</v>
      </c>
      <c r="V65" s="14" t="s">
        <v>373</v>
      </c>
      <c r="W65" s="14" t="s">
        <v>395</v>
      </c>
      <c r="X65" t="str">
        <f>IF($V$2="Y",VLOOKUP($T65,Survey!$C:$K,6,FALSE),"No Opinion")</f>
        <v>Very Interested</v>
      </c>
      <c r="Y65" t="str">
        <f>IF($V$2="Y",VLOOKUP($T65,Survey!$C:$K,8,FALSE),"No Opinion")</f>
        <v>No Opinion</v>
      </c>
      <c r="Z65" t="str">
        <f>IF($V$2="Y",VLOOKUP($T65,Survey!$C:$K,9,FALSE),"No Opinion")</f>
        <v>Very Interested</v>
      </c>
      <c r="AA65" t="str">
        <f>IF($V$2="Y",VLOOKUP($T65,Survey!$C:$K,7,FALSE),"No Opinion")</f>
        <v>Very Interested</v>
      </c>
    </row>
    <row r="66" spans="1:27" ht="15">
      <c r="A66">
        <v>0.60833732682408082</v>
      </c>
      <c r="B66">
        <v>746965748</v>
      </c>
      <c r="C66" t="s">
        <v>266</v>
      </c>
      <c r="D66" t="s">
        <v>16</v>
      </c>
      <c r="E66" t="s">
        <v>267</v>
      </c>
      <c r="G66" t="s">
        <v>11</v>
      </c>
      <c r="H66" t="s">
        <v>19</v>
      </c>
      <c r="I66" s="26" t="str">
        <f>VLOOKUP(B66,PBI!A:E,5,FALSE)</f>
        <v>Male</v>
      </c>
      <c r="J66" s="25" t="str">
        <f>IF(I66="female","Yes","No")</f>
        <v>No</v>
      </c>
      <c r="K66" s="25" t="s">
        <v>372</v>
      </c>
      <c r="L66" s="25" t="s">
        <v>372</v>
      </c>
      <c r="M66" s="25">
        <v>4</v>
      </c>
      <c r="N66" s="25">
        <f>B66</f>
        <v>746965748</v>
      </c>
      <c r="O66" s="25" t="str">
        <f>C66</f>
        <v>Payne, Kyle_Andrew</v>
      </c>
      <c r="P66" s="25" t="str">
        <f>E66</f>
        <v>pay17001@byui.edu</v>
      </c>
      <c r="Q66" s="25" t="str">
        <f>I66</f>
        <v>Male</v>
      </c>
      <c r="R66" s="25" t="str">
        <f>G66</f>
        <v>Bus Mgmt Marketing</v>
      </c>
      <c r="S66">
        <f>VLOOKUP(B66,ClassListRaw!B:B,1,FALSE)</f>
        <v>746965748</v>
      </c>
      <c r="T66" s="3">
        <f>VLOOKUP($B66,Survey!$C:$K,1,FALSE)</f>
        <v>746965748</v>
      </c>
      <c r="U66" s="3" t="str">
        <f>VLOOKUP(P66,Survey!D:D,1,FALSE)</f>
        <v>Pay17001@byui.edu</v>
      </c>
      <c r="V66" s="14" t="s">
        <v>373</v>
      </c>
      <c r="W66" s="14" t="str">
        <f>VLOOKUP(T66,Survey!C:G,5,FALSE)</f>
        <v>Daytime</v>
      </c>
      <c r="X66" t="str">
        <f>IF($V$2="Y",VLOOKUP($T66,Survey!$C:$K,6,FALSE),"No Opinion")</f>
        <v>No Opinion</v>
      </c>
      <c r="Y66" t="str">
        <f>IF($V$2="Y",VLOOKUP($T66,Survey!$C:$K,8,FALSE),"No Opinion")</f>
        <v>Very Interested</v>
      </c>
      <c r="Z66" t="str">
        <f>IF($V$2="Y",VLOOKUP($T66,Survey!$C:$K,9,FALSE),"No Opinion")</f>
        <v>No Opinion</v>
      </c>
      <c r="AA66" t="str">
        <f>IF($V$2="Y",VLOOKUP($T66,Survey!$C:$K,7,FALSE),"No Opinion")</f>
        <v>Very Interested</v>
      </c>
    </row>
    <row r="67" spans="1:27" ht="15">
      <c r="A67">
        <v>0.51381945260165973</v>
      </c>
      <c r="B67">
        <v>679167860</v>
      </c>
      <c r="C67" t="s">
        <v>298</v>
      </c>
      <c r="D67" t="s">
        <v>16</v>
      </c>
      <c r="E67" t="s">
        <v>299</v>
      </c>
      <c r="G67" t="s">
        <v>11</v>
      </c>
      <c r="H67" t="s">
        <v>19</v>
      </c>
      <c r="I67" s="26" t="str">
        <f>VLOOKUP(B67,PBI!A:E,5,FALSE)</f>
        <v>Female</v>
      </c>
      <c r="J67" s="25" t="str">
        <f>IF(I67="female","Yes","No")</f>
        <v>Yes</v>
      </c>
      <c r="K67" s="25" t="s">
        <v>372</v>
      </c>
      <c r="L67" s="25" t="s">
        <v>372</v>
      </c>
      <c r="M67" s="25">
        <v>4</v>
      </c>
      <c r="N67" s="25">
        <f>B67</f>
        <v>679167860</v>
      </c>
      <c r="O67" s="25" t="str">
        <f>C67</f>
        <v>Smith, Madeleine</v>
      </c>
      <c r="P67" s="25" t="str">
        <f>E67</f>
        <v>smi21089@byui.edu</v>
      </c>
      <c r="Q67" s="25" t="str">
        <f>I67</f>
        <v>Female</v>
      </c>
      <c r="R67" s="25" t="str">
        <f>G67</f>
        <v>Bus Mgmt Marketing</v>
      </c>
      <c r="S67">
        <f>VLOOKUP(B67,ClassListRaw!B:B,1,FALSE)</f>
        <v>679167860</v>
      </c>
      <c r="T67" s="3" t="e">
        <f>VLOOKUP($B67,Survey!$C:$K,1,FALSE)</f>
        <v>#N/A</v>
      </c>
      <c r="U67" s="3" t="e">
        <f>VLOOKUP(P67,Survey!D:D,1,FALSE)</f>
        <v>#N/A</v>
      </c>
      <c r="V67" s="14" t="s">
        <v>374</v>
      </c>
      <c r="W67" s="14" t="s">
        <v>375</v>
      </c>
      <c r="X67" t="s">
        <v>376</v>
      </c>
      <c r="Y67" t="s">
        <v>376</v>
      </c>
      <c r="Z67" t="s">
        <v>376</v>
      </c>
      <c r="AA67" t="s">
        <v>376</v>
      </c>
    </row>
    <row r="68" spans="1:27" ht="15">
      <c r="A68">
        <v>0.50641556739075566</v>
      </c>
      <c r="B68">
        <v>908109681</v>
      </c>
      <c r="C68" s="44" t="s">
        <v>102</v>
      </c>
      <c r="D68" t="s">
        <v>53</v>
      </c>
      <c r="E68" t="s">
        <v>103</v>
      </c>
      <c r="G68" t="s">
        <v>18</v>
      </c>
      <c r="H68" t="s">
        <v>19</v>
      </c>
      <c r="I68" s="26" t="str">
        <f>VLOOKUP(B68,PBI!A:E,5,FALSE)</f>
        <v>Male</v>
      </c>
      <c r="J68" s="25" t="str">
        <f>IF(I68="female","Yes","No")</f>
        <v>No</v>
      </c>
      <c r="K68" s="25" t="s">
        <v>372</v>
      </c>
      <c r="L68" s="25" t="s">
        <v>372</v>
      </c>
      <c r="M68" s="25">
        <v>4</v>
      </c>
      <c r="N68" s="25">
        <f>B68</f>
        <v>908109681</v>
      </c>
      <c r="O68" s="25" t="str">
        <f>C68</f>
        <v>Crane, Jaden_James</v>
      </c>
      <c r="P68" s="25" t="str">
        <f>E68</f>
        <v>cra19004@byui.edu</v>
      </c>
      <c r="Q68" s="25" t="str">
        <f>I68</f>
        <v>Male</v>
      </c>
      <c r="R68" s="25" t="str">
        <f>G68</f>
        <v>Business Management</v>
      </c>
      <c r="S68">
        <f>VLOOKUP(B68,ClassListRaw!B:B,1,FALSE)</f>
        <v>908109681</v>
      </c>
      <c r="T68" s="3">
        <f>VLOOKUP($B68,Survey!$C:$K,1,FALSE)</f>
        <v>908109681</v>
      </c>
      <c r="U68" s="3" t="str">
        <f>VLOOKUP(P68,Survey!D:D,1,FALSE)</f>
        <v>cra19004@byui.edu</v>
      </c>
      <c r="V68" s="14" t="str">
        <f>IF(OR(T68&lt;&gt;"N/A",U68&lt;&gt;"N/A"),"Y","N")</f>
        <v>Y</v>
      </c>
      <c r="W68" s="14" t="str">
        <f>VLOOKUP(T68,Survey!C:G,5,FALSE)</f>
        <v>Daytime</v>
      </c>
      <c r="X68" t="str">
        <f>IF($V$2="Y",VLOOKUP($T68,Survey!$C:$K,6,FALSE),"No Opinion")</f>
        <v>Not Interested</v>
      </c>
      <c r="Y68" t="str">
        <f>IF($V$2="Y",VLOOKUP($T68,Survey!$C:$K,8,FALSE),"No Opinion")</f>
        <v>Very Interested</v>
      </c>
      <c r="Z68" t="str">
        <f>IF($V$2="Y",VLOOKUP($T68,Survey!$C:$K,9,FALSE),"No Opinion")</f>
        <v>Not Interested</v>
      </c>
      <c r="AA68" t="str">
        <f>IF($V$2="Y",VLOOKUP($T68,Survey!$C:$K,7,FALSE),"No Opinion")</f>
        <v>Very Interested</v>
      </c>
    </row>
    <row r="69" spans="1:27" ht="15">
      <c r="A69">
        <v>0.73179447489049509</v>
      </c>
      <c r="B69">
        <v>565270188</v>
      </c>
      <c r="C69" t="s">
        <v>109</v>
      </c>
      <c r="D69" t="s">
        <v>29</v>
      </c>
      <c r="E69" t="s">
        <v>110</v>
      </c>
      <c r="G69" t="s">
        <v>18</v>
      </c>
      <c r="H69" t="s">
        <v>24</v>
      </c>
      <c r="I69" s="26" t="str">
        <f>VLOOKUP(B69,PBI!A:E,5,FALSE)</f>
        <v>Male</v>
      </c>
      <c r="J69" s="25" t="str">
        <f>IF(I69="female","Yes","No")</f>
        <v>No</v>
      </c>
      <c r="K69" s="25" t="s">
        <v>372</v>
      </c>
      <c r="L69" s="25" t="s">
        <v>372</v>
      </c>
      <c r="M69" s="25">
        <v>4</v>
      </c>
      <c r="N69" s="25">
        <f>B69</f>
        <v>565270188</v>
      </c>
      <c r="O69" s="25" t="str">
        <f>C69</f>
        <v>Cuevas, Chris</v>
      </c>
      <c r="P69" s="25" t="str">
        <f>E69</f>
        <v>cue17002@byui.edu</v>
      </c>
      <c r="Q69" s="25" t="str">
        <f>I69</f>
        <v>Male</v>
      </c>
      <c r="R69" s="25" t="str">
        <f>G69</f>
        <v>Business Management</v>
      </c>
      <c r="S69">
        <f>VLOOKUP(B69,ClassListRaw!B:B,1,FALSE)</f>
        <v>565270188</v>
      </c>
      <c r="T69" s="3" t="e">
        <f>VLOOKUP($B69,Survey!$C:$K,1,FALSE)</f>
        <v>#N/A</v>
      </c>
      <c r="U69" s="3" t="e">
        <f>VLOOKUP(P69,Survey!D:D,1,FALSE)</f>
        <v>#N/A</v>
      </c>
      <c r="V69" s="14" t="s">
        <v>374</v>
      </c>
      <c r="W69" s="14" t="s">
        <v>375</v>
      </c>
      <c r="X69" t="s">
        <v>376</v>
      </c>
      <c r="Y69" t="s">
        <v>376</v>
      </c>
      <c r="Z69" t="s">
        <v>376</v>
      </c>
      <c r="AA69" t="s">
        <v>376</v>
      </c>
    </row>
    <row r="70" spans="1:27" ht="15">
      <c r="A70">
        <v>0.40253460160625554</v>
      </c>
      <c r="B70">
        <v>501684264</v>
      </c>
      <c r="C70" t="s">
        <v>153</v>
      </c>
      <c r="D70" t="s">
        <v>16</v>
      </c>
      <c r="E70" t="s">
        <v>154</v>
      </c>
      <c r="G70" t="s">
        <v>18</v>
      </c>
      <c r="H70" t="s">
        <v>19</v>
      </c>
      <c r="I70" s="26" t="str">
        <f>VLOOKUP(B70,PBI!A:E,5,FALSE)</f>
        <v>Male</v>
      </c>
      <c r="J70" s="25" t="str">
        <f>IF(I70="female","Yes","No")</f>
        <v>No</v>
      </c>
      <c r="K70" s="25" t="s">
        <v>372</v>
      </c>
      <c r="L70" s="25" t="s">
        <v>372</v>
      </c>
      <c r="M70" s="25">
        <v>4</v>
      </c>
      <c r="N70" s="25">
        <f>B70</f>
        <v>501684264</v>
      </c>
      <c r="O70" s="25" t="str">
        <f>C70</f>
        <v>Garcia Arrestegui, Olivier_Segun</v>
      </c>
      <c r="P70" s="25" t="str">
        <f>E70</f>
        <v>gar16080@byui.edu</v>
      </c>
      <c r="Q70" s="25" t="str">
        <f>I70</f>
        <v>Male</v>
      </c>
      <c r="R70" s="25" t="str">
        <f>G70</f>
        <v>Business Management</v>
      </c>
      <c r="S70">
        <f>VLOOKUP(B70,ClassListRaw!B:B,1,FALSE)</f>
        <v>501684264</v>
      </c>
      <c r="T70" s="3" t="e">
        <f>VLOOKUP($B70,Survey!$C:$K,1,FALSE)</f>
        <v>#N/A</v>
      </c>
      <c r="U70" s="3" t="e">
        <f>VLOOKUP(P70,Survey!D:D,1,FALSE)</f>
        <v>#N/A</v>
      </c>
      <c r="V70" s="14" t="s">
        <v>374</v>
      </c>
      <c r="W70" s="14" t="s">
        <v>375</v>
      </c>
      <c r="X70" t="s">
        <v>376</v>
      </c>
      <c r="Y70" t="s">
        <v>376</v>
      </c>
      <c r="Z70" t="s">
        <v>376</v>
      </c>
      <c r="AA70" t="s">
        <v>376</v>
      </c>
    </row>
    <row r="71" spans="1:27" ht="15">
      <c r="A71">
        <v>0.16280812399051614</v>
      </c>
      <c r="B71">
        <v>234826173</v>
      </c>
      <c r="C71" t="s">
        <v>196</v>
      </c>
      <c r="D71" t="s">
        <v>59</v>
      </c>
      <c r="E71" t="s">
        <v>197</v>
      </c>
      <c r="G71" t="s">
        <v>18</v>
      </c>
      <c r="H71" t="s">
        <v>19</v>
      </c>
      <c r="I71" s="26" t="str">
        <f>VLOOKUP(B71,PBI!A:E,5,FALSE)</f>
        <v>Male</v>
      </c>
      <c r="J71" s="25" t="str">
        <f>IF(I71="female","Yes","No")</f>
        <v>No</v>
      </c>
      <c r="K71" s="25" t="s">
        <v>372</v>
      </c>
      <c r="L71" s="25" t="s">
        <v>372</v>
      </c>
      <c r="M71" s="25">
        <v>4</v>
      </c>
      <c r="N71" s="25">
        <f>B71</f>
        <v>234826173</v>
      </c>
      <c r="O71" s="25" t="str">
        <f>C71</f>
        <v>Jacobson, Coby_Wayne</v>
      </c>
      <c r="P71" s="25" t="str">
        <f>E71</f>
        <v>jac19003@byui.edu</v>
      </c>
      <c r="Q71" s="25" t="str">
        <f>I71</f>
        <v>Male</v>
      </c>
      <c r="R71" s="25" t="str">
        <f>G71</f>
        <v>Business Management</v>
      </c>
      <c r="S71">
        <f>VLOOKUP(B71,ClassListRaw!B:B,1,FALSE)</f>
        <v>234826173</v>
      </c>
      <c r="T71" s="3">
        <f>VLOOKUP($B71,Survey!$C:$K,1,FALSE)</f>
        <v>234826173</v>
      </c>
      <c r="U71" s="3" t="str">
        <f>VLOOKUP(P71,Survey!D:D,1,FALSE)</f>
        <v>jac19003@byui.edu</v>
      </c>
      <c r="V71" s="14" t="s">
        <v>373</v>
      </c>
      <c r="W71" s="14" t="str">
        <f>VLOOKUP(T71,Survey!C:G,5,FALSE)</f>
        <v>Daytime</v>
      </c>
      <c r="X71" t="str">
        <f>IF($V$2="Y",VLOOKUP($T71,Survey!$C:$K,6,FALSE),"No Opinion")</f>
        <v>No Opinion</v>
      </c>
      <c r="Y71" t="str">
        <f>IF($V$2="Y",VLOOKUP($T71,Survey!$C:$K,8,FALSE),"No Opinion")</f>
        <v>No Opinion</v>
      </c>
      <c r="Z71" t="str">
        <f>IF($V$2="Y",VLOOKUP($T71,Survey!$C:$K,9,FALSE),"No Opinion")</f>
        <v>No Opinion</v>
      </c>
      <c r="AA71" t="str">
        <f>IF($V$2="Y",VLOOKUP($T71,Survey!$C:$K,7,FALSE),"No Opinion")</f>
        <v>No Opinion</v>
      </c>
    </row>
    <row r="72" spans="1:27" ht="15">
      <c r="A72">
        <v>0.45826100225932231</v>
      </c>
      <c r="B72">
        <v>536429090</v>
      </c>
      <c r="C72" t="s">
        <v>215</v>
      </c>
      <c r="D72" t="s">
        <v>53</v>
      </c>
      <c r="E72" t="s">
        <v>216</v>
      </c>
      <c r="G72" t="s">
        <v>18</v>
      </c>
      <c r="H72" t="s">
        <v>19</v>
      </c>
      <c r="I72" s="26" t="str">
        <f>VLOOKUP(B72,PBI!A:E,5,FALSE)</f>
        <v>Female</v>
      </c>
      <c r="J72" s="25" t="str">
        <f>IF(I72="female","Yes","No")</f>
        <v>Yes</v>
      </c>
      <c r="K72" s="25" t="s">
        <v>372</v>
      </c>
      <c r="L72" s="25" t="s">
        <v>372</v>
      </c>
      <c r="M72" s="25">
        <v>4</v>
      </c>
      <c r="N72" s="25">
        <f>B72</f>
        <v>536429090</v>
      </c>
      <c r="O72" s="25" t="str">
        <f>C72</f>
        <v>Ledet, Olivia_Grace</v>
      </c>
      <c r="P72" s="25" t="str">
        <f>E72</f>
        <v>led19003@byui.edu</v>
      </c>
      <c r="Q72" s="25" t="str">
        <f>I72</f>
        <v>Female</v>
      </c>
      <c r="R72" s="25" t="str">
        <f>G72</f>
        <v>Business Management</v>
      </c>
      <c r="S72">
        <f>VLOOKUP(B72,ClassListRaw!B:B,1,FALSE)</f>
        <v>536429090</v>
      </c>
      <c r="T72" s="3">
        <f>VLOOKUP($B72,Survey!$C:$K,1,FALSE)</f>
        <v>536429090</v>
      </c>
      <c r="U72" s="3" t="e">
        <f>VLOOKUP(P72,Survey!D:D,1,FALSE)</f>
        <v>#N/A</v>
      </c>
      <c r="V72" s="14" t="s">
        <v>373</v>
      </c>
      <c r="W72" s="14" t="str">
        <f>VLOOKUP(T72,Survey!C:G,5,FALSE)</f>
        <v>Daytime</v>
      </c>
      <c r="X72" t="str">
        <f>IF($V$2="Y",VLOOKUP($T72,Survey!$C:$K,6,FALSE),"No Opinion")</f>
        <v>No Opinion</v>
      </c>
      <c r="Y72" t="str">
        <f>IF($V$2="Y",VLOOKUP($T72,Survey!$C:$K,8,FALSE),"No Opinion")</f>
        <v>Very Interested</v>
      </c>
      <c r="Z72" t="str">
        <f>IF($V$2="Y",VLOOKUP($T72,Survey!$C:$K,9,FALSE),"No Opinion")</f>
        <v>Not Interested</v>
      </c>
      <c r="AA72" t="str">
        <f>IF($V$2="Y",VLOOKUP($T72,Survey!$C:$K,7,FALSE),"No Opinion")</f>
        <v>No Opinion</v>
      </c>
    </row>
    <row r="73" spans="1:27" ht="15">
      <c r="A73">
        <v>0.82787593776689317</v>
      </c>
      <c r="B73">
        <v>684090887</v>
      </c>
      <c r="C73" t="s">
        <v>282</v>
      </c>
      <c r="D73" t="s">
        <v>59</v>
      </c>
      <c r="E73" t="s">
        <v>283</v>
      </c>
      <c r="G73" t="s">
        <v>18</v>
      </c>
      <c r="H73" t="s">
        <v>19</v>
      </c>
      <c r="I73" s="26" t="str">
        <f>VLOOKUP(B73,PBI!A:E,5,FALSE)</f>
        <v>Female</v>
      </c>
      <c r="J73" s="25" t="str">
        <f>IF(I73="female","Yes","No")</f>
        <v>Yes</v>
      </c>
      <c r="K73" s="25" t="s">
        <v>372</v>
      </c>
      <c r="L73" s="25" t="s">
        <v>372</v>
      </c>
      <c r="M73" s="25">
        <v>4</v>
      </c>
      <c r="N73" s="25">
        <f>B73</f>
        <v>684090887</v>
      </c>
      <c r="O73" s="25" t="str">
        <f>C73</f>
        <v>Romagna, Ana_Caroline_Perri</v>
      </c>
      <c r="P73" s="25" t="str">
        <f>E73</f>
        <v>rom21003@byui.edu</v>
      </c>
      <c r="Q73" s="25" t="str">
        <f>I73</f>
        <v>Female</v>
      </c>
      <c r="R73" s="25" t="str">
        <f>G73</f>
        <v>Business Management</v>
      </c>
      <c r="S73">
        <f>VLOOKUP(B73,ClassListRaw!B:B,1,FALSE)</f>
        <v>684090887</v>
      </c>
      <c r="T73" s="3">
        <f>VLOOKUP($B73,Survey!$C:$K,1,FALSE)</f>
        <v>684090887</v>
      </c>
      <c r="U73" s="3" t="str">
        <f>VLOOKUP(P73,Survey!D:D,1,FALSE)</f>
        <v>rom21003@byui.edu</v>
      </c>
      <c r="V73" s="14" t="s">
        <v>373</v>
      </c>
      <c r="W73" s="14" t="str">
        <f>VLOOKUP(T73,Survey!C:G,5,FALSE)</f>
        <v>Daytime</v>
      </c>
      <c r="X73" t="str">
        <f>IF($V$2="Y",VLOOKUP($T73,Survey!$C:$K,6,FALSE),"No Opinion")</f>
        <v>Very Interested</v>
      </c>
      <c r="Y73" t="str">
        <f>IF($V$2="Y",VLOOKUP($T73,Survey!$C:$K,8,FALSE),"No Opinion")</f>
        <v>Very Interested</v>
      </c>
      <c r="Z73" t="str">
        <f>IF($V$2="Y",VLOOKUP($T73,Survey!$C:$K,9,FALSE),"No Opinion")</f>
        <v>Not Interested</v>
      </c>
      <c r="AA73" t="str">
        <f>IF($V$2="Y",VLOOKUP($T73,Survey!$C:$K,7,FALSE),"No Opinion")</f>
        <v>No Opinion</v>
      </c>
    </row>
    <row r="74" spans="1:27" ht="15">
      <c r="A74">
        <v>0</v>
      </c>
      <c r="B74">
        <v>322658882</v>
      </c>
      <c r="C74" t="s">
        <v>396</v>
      </c>
      <c r="D74" t="s">
        <v>397</v>
      </c>
      <c r="E74" t="s">
        <v>398</v>
      </c>
      <c r="G74" t="s">
        <v>18</v>
      </c>
      <c r="H74" t="s">
        <v>12</v>
      </c>
      <c r="I74" t="s">
        <v>385</v>
      </c>
      <c r="J74" t="s">
        <v>372</v>
      </c>
      <c r="K74" s="25" t="s">
        <v>372</v>
      </c>
      <c r="L74" s="25" t="s">
        <v>372</v>
      </c>
      <c r="M74" s="25">
        <v>4</v>
      </c>
      <c r="N74" s="25">
        <f>B74</f>
        <v>322658882</v>
      </c>
      <c r="O74" s="25" t="str">
        <f>C74</f>
        <v>Gunn, Brandon_Robert</v>
      </c>
      <c r="P74" s="25" t="str">
        <f>E74</f>
        <v>gun13011@byui.edu</v>
      </c>
      <c r="Q74" s="25" t="str">
        <f>I74</f>
        <v>Male</v>
      </c>
      <c r="R74" s="25" t="str">
        <f>G74</f>
        <v>Business Management</v>
      </c>
      <c r="S74" t="e">
        <f>VLOOKUP(B74,ClassListRaw!B:B,1,FALSE)</f>
        <v>#N/A</v>
      </c>
      <c r="T74" s="3" t="e">
        <f>VLOOKUP($B74,Survey!$C:$K,1,FALSE)</f>
        <v>#N/A</v>
      </c>
      <c r="U74" s="3" t="e">
        <f>VLOOKUP(P74,Survey!D:D,1,FALSE)</f>
        <v>#N/A</v>
      </c>
      <c r="V74" s="14" t="s">
        <v>373</v>
      </c>
      <c r="W74" s="14" t="e">
        <f>VLOOKUP(T74,Survey!C:G,5,FALSE)</f>
        <v>#N/A</v>
      </c>
      <c r="X74" t="e">
        <f>IF($V$2="Y",VLOOKUP($T74,Survey!$C:$K,6,FALSE),"No Opinion")</f>
        <v>#N/A</v>
      </c>
      <c r="Y74" t="e">
        <f>IF($V$2="Y",VLOOKUP($T74,Survey!$C:$K,8,FALSE),"No Opinion")</f>
        <v>#N/A</v>
      </c>
      <c r="Z74" t="e">
        <f>IF($V$2="Y",VLOOKUP($T74,Survey!$C:$K,9,FALSE),"No Opinion")</f>
        <v>#N/A</v>
      </c>
      <c r="AA74" t="e">
        <f>IF($V$2="Y",VLOOKUP($T74,Survey!$C:$K,7,FALSE),"No Opinion")</f>
        <v>#N/A</v>
      </c>
    </row>
    <row r="75" spans="1:27" ht="15">
      <c r="A75">
        <v>0.597617583182802</v>
      </c>
      <c r="B75">
        <v>808284342</v>
      </c>
      <c r="C75" t="s">
        <v>104</v>
      </c>
      <c r="D75" t="s">
        <v>16</v>
      </c>
      <c r="E75" t="s">
        <v>105</v>
      </c>
      <c r="G75" t="s">
        <v>106</v>
      </c>
      <c r="H75" t="s">
        <v>19</v>
      </c>
      <c r="I75" s="26" t="str">
        <f>VLOOKUP(B75,PBI!A:E,5,FALSE)</f>
        <v>Female</v>
      </c>
      <c r="J75" s="25" t="str">
        <f>IF(I75="female","Yes","No")</f>
        <v>Yes</v>
      </c>
      <c r="K75" s="25" t="s">
        <v>372</v>
      </c>
      <c r="L75" s="25" t="s">
        <v>372</v>
      </c>
      <c r="M75" s="25">
        <v>4</v>
      </c>
      <c r="N75" s="25">
        <f>B75</f>
        <v>808284342</v>
      </c>
      <c r="O75" s="25" t="str">
        <f>C75</f>
        <v>Creager, McKenna_Mae</v>
      </c>
      <c r="P75" s="25" t="str">
        <f>E75</f>
        <v>cre15006@byui.edu</v>
      </c>
      <c r="Q75" s="25" t="str">
        <f>I75</f>
        <v>Female</v>
      </c>
      <c r="R75" s="25" t="str">
        <f>G75</f>
        <v>Business Management Ops</v>
      </c>
      <c r="S75">
        <f>VLOOKUP(B75,ClassListRaw!B:B,1,FALSE)</f>
        <v>808284342</v>
      </c>
      <c r="T75" s="3">
        <f>VLOOKUP($B75,Survey!$C:$K,1,FALSE)</f>
        <v>808284342</v>
      </c>
      <c r="U75" s="3" t="str">
        <f>VLOOKUP(P75,Survey!D:D,1,FALSE)</f>
        <v>cre15006@byui.edu</v>
      </c>
      <c r="V75" s="14" t="str">
        <f>IF(OR(T75&lt;&gt;"N/A",U75&lt;&gt;"N/A"),"Y","N")</f>
        <v>Y</v>
      </c>
      <c r="W75" s="14" t="str">
        <f>VLOOKUP(T75,Survey!C:G,5,FALSE)</f>
        <v>Daytime</v>
      </c>
      <c r="X75" t="str">
        <f>IF($V$2="Y",VLOOKUP($T75,Survey!$C:$K,6,FALSE),"No Opinion")</f>
        <v>Not Interested</v>
      </c>
      <c r="Y75" t="str">
        <f>IF($V$2="Y",VLOOKUP($T75,Survey!$C:$K,8,FALSE),"No Opinion")</f>
        <v>No Opinion</v>
      </c>
      <c r="Z75" t="str">
        <f>IF($V$2="Y",VLOOKUP($T75,Survey!$C:$K,9,FALSE),"No Opinion")</f>
        <v>Not Interested</v>
      </c>
      <c r="AA75" t="str">
        <f>IF($V$2="Y",VLOOKUP($T75,Survey!$C:$K,7,FALSE),"No Opinion")</f>
        <v>No Opinion</v>
      </c>
    </row>
    <row r="76" spans="1:27" ht="15">
      <c r="A76">
        <v>5.2709934394702618E-2</v>
      </c>
      <c r="B76">
        <v>751359861</v>
      </c>
      <c r="C76" t="s">
        <v>111</v>
      </c>
      <c r="D76" t="s">
        <v>59</v>
      </c>
      <c r="E76" t="s">
        <v>112</v>
      </c>
      <c r="G76" t="s">
        <v>106</v>
      </c>
      <c r="H76" t="s">
        <v>19</v>
      </c>
      <c r="I76" s="26" t="str">
        <f>VLOOKUP(B76,PBI!A:E,5,FALSE)</f>
        <v>Male</v>
      </c>
      <c r="J76" s="25" t="str">
        <f>IF(I76="female","Yes","No")</f>
        <v>No</v>
      </c>
      <c r="K76" s="25" t="s">
        <v>372</v>
      </c>
      <c r="L76" s="25" t="s">
        <v>372</v>
      </c>
      <c r="M76" s="25">
        <v>4</v>
      </c>
      <c r="N76" s="25">
        <f>B76</f>
        <v>751359861</v>
      </c>
      <c r="O76" s="25" t="str">
        <f>C76</f>
        <v>Dalgo Rodriguez, Cristopher_Anth</v>
      </c>
      <c r="P76" s="25" t="str">
        <f>E76</f>
        <v>dal19008@byui.edu</v>
      </c>
      <c r="Q76" s="25" t="str">
        <f>I76</f>
        <v>Male</v>
      </c>
      <c r="R76" s="25" t="str">
        <f>G76</f>
        <v>Business Management Ops</v>
      </c>
      <c r="S76">
        <f>VLOOKUP(B76,ClassListRaw!B:B,1,FALSE)</f>
        <v>751359861</v>
      </c>
      <c r="T76" s="3">
        <f>VLOOKUP($B76,Survey!$C:$K,1,FALSE)</f>
        <v>751359861</v>
      </c>
      <c r="U76" s="3" t="str">
        <f>VLOOKUP(P76,Survey!D:D,1,FALSE)</f>
        <v>Dal19008@byui.edu</v>
      </c>
      <c r="V76" s="14" t="s">
        <v>373</v>
      </c>
      <c r="W76" s="14" t="str">
        <f>VLOOKUP(T76,Survey!C:G,5,FALSE)</f>
        <v>Daytime</v>
      </c>
      <c r="X76" t="str">
        <f>IF($V$2="Y",VLOOKUP($T76,Survey!$C:$K,6,FALSE),"No Opinion")</f>
        <v>Very Interested</v>
      </c>
      <c r="Y76" t="str">
        <f>IF($V$2="Y",VLOOKUP($T76,Survey!$C:$K,8,FALSE),"No Opinion")</f>
        <v>Not Interested</v>
      </c>
      <c r="Z76" t="str">
        <f>IF($V$2="Y",VLOOKUP($T76,Survey!$C:$K,9,FALSE),"No Opinion")</f>
        <v>Very Interested</v>
      </c>
      <c r="AA76" t="str">
        <f>IF($V$2="Y",VLOOKUP($T76,Survey!$C:$K,7,FALSE),"No Opinion")</f>
        <v>No Opinion</v>
      </c>
    </row>
    <row r="77" spans="1:27" ht="15">
      <c r="A77">
        <v>0.60660570560235427</v>
      </c>
      <c r="B77">
        <v>515966295</v>
      </c>
      <c r="C77" t="s">
        <v>304</v>
      </c>
      <c r="D77" t="s">
        <v>53</v>
      </c>
      <c r="E77" t="s">
        <v>305</v>
      </c>
      <c r="G77" t="s">
        <v>31</v>
      </c>
      <c r="H77" t="s">
        <v>24</v>
      </c>
      <c r="I77" s="26" t="str">
        <f>VLOOKUP(B77,PBI!A:E,5,FALSE)</f>
        <v>Female</v>
      </c>
      <c r="J77" s="25" t="str">
        <f>IF(I77="female","Yes","No")</f>
        <v>Yes</v>
      </c>
      <c r="K77" s="25" t="s">
        <v>372</v>
      </c>
      <c r="L77" s="25" t="s">
        <v>381</v>
      </c>
      <c r="M77" s="25">
        <v>4</v>
      </c>
      <c r="N77" s="25">
        <f>B77</f>
        <v>515966295</v>
      </c>
      <c r="O77" s="25" t="str">
        <f>C77</f>
        <v>Stevens, Lindsey</v>
      </c>
      <c r="P77" s="25" t="str">
        <f>E77</f>
        <v>ste20009@byui.edu</v>
      </c>
      <c r="Q77" s="25" t="str">
        <f>I77</f>
        <v>Female</v>
      </c>
      <c r="R77" s="25" t="str">
        <f>G77</f>
        <v>Interdisciplinary</v>
      </c>
      <c r="S77">
        <f>VLOOKUP(B77,ClassListRaw!B:B,1,FALSE)</f>
        <v>515966295</v>
      </c>
      <c r="T77" s="3">
        <f>VLOOKUP($B77,Survey!$C:$K,1,FALSE)</f>
        <v>515966295</v>
      </c>
      <c r="U77" s="3" t="str">
        <f>VLOOKUP(P77,Survey!D:D,1,FALSE)</f>
        <v>Ste20009@byui.edu</v>
      </c>
      <c r="V77" s="14" t="s">
        <v>373</v>
      </c>
      <c r="W77" s="14" t="str">
        <f>VLOOKUP(T77,Survey!C:G,5,FALSE)</f>
        <v>Daytime</v>
      </c>
      <c r="X77" t="str">
        <f>IF($V$2="Y",VLOOKUP($T77,Survey!$C:$K,6,FALSE),"No Opinion")</f>
        <v>Very Interested</v>
      </c>
      <c r="Y77" t="str">
        <f>IF($V$2="Y",VLOOKUP($T77,Survey!$C:$K,8,FALSE),"No Opinion")</f>
        <v>Not Interested</v>
      </c>
      <c r="Z77" t="str">
        <f>IF($V$2="Y",VLOOKUP($T77,Survey!$C:$K,9,FALSE),"No Opinion")</f>
        <v>No Opinion</v>
      </c>
      <c r="AA77" t="str">
        <f>IF($V$2="Y",VLOOKUP($T77,Survey!$C:$K,7,FALSE),"No Opinion")</f>
        <v>Very Interested</v>
      </c>
    </row>
    <row r="78" spans="1:27" ht="15">
      <c r="A78">
        <v>0.74672298957299899</v>
      </c>
      <c r="B78">
        <v>72244053</v>
      </c>
      <c r="C78" t="s">
        <v>86</v>
      </c>
      <c r="D78" t="s">
        <v>9</v>
      </c>
      <c r="E78" t="s">
        <v>87</v>
      </c>
      <c r="G78" t="s">
        <v>11</v>
      </c>
      <c r="H78" t="s">
        <v>12</v>
      </c>
      <c r="I78" s="26" t="str">
        <f>VLOOKUP(B78,PBI!A:E,5,FALSE)</f>
        <v>Male</v>
      </c>
      <c r="J78" s="25" t="str">
        <f>IF(I78="female","Yes","No")</f>
        <v>No</v>
      </c>
      <c r="K78" s="25" t="s">
        <v>372</v>
      </c>
      <c r="L78" s="25" t="s">
        <v>372</v>
      </c>
      <c r="M78" s="25">
        <v>5</v>
      </c>
      <c r="N78" s="25">
        <f>B78</f>
        <v>72244053</v>
      </c>
      <c r="O78" s="25" t="str">
        <f>C78</f>
        <v>Carroll, Scott_Mitchell</v>
      </c>
      <c r="P78" s="25" t="str">
        <f>E78</f>
        <v>car18017@byui.edu</v>
      </c>
      <c r="Q78" s="25" t="str">
        <f>I78</f>
        <v>Male</v>
      </c>
      <c r="R78" s="25" t="str">
        <f>G78</f>
        <v>Bus Mgmt Marketing</v>
      </c>
      <c r="S78">
        <f>VLOOKUP(B78,ClassListRaw!B:B,1,FALSE)</f>
        <v>72244053</v>
      </c>
      <c r="T78" s="3">
        <f>VLOOKUP($B78,Survey!$C:$K,1,FALSE)</f>
        <v>72244053</v>
      </c>
      <c r="U78" s="3" t="str">
        <f>VLOOKUP(P78,Survey!D:D,1,FALSE)</f>
        <v>car18017@byui.edu</v>
      </c>
      <c r="V78" s="14" t="s">
        <v>373</v>
      </c>
      <c r="W78" s="14" t="str">
        <f>VLOOKUP(T78,Survey!C:G,5,FALSE)</f>
        <v>Daytime</v>
      </c>
      <c r="X78" t="str">
        <f>IF($V$2="Y",VLOOKUP($T78,Survey!$C:$K,6,FALSE),"No Opinion")</f>
        <v>No Opinion</v>
      </c>
      <c r="Y78" t="str">
        <f>IF($V$2="Y",VLOOKUP($T78,Survey!$C:$K,8,FALSE),"No Opinion")</f>
        <v>No Opinion</v>
      </c>
      <c r="Z78" t="str">
        <f>IF($V$2="Y",VLOOKUP($T78,Survey!$C:$K,9,FALSE),"No Opinion")</f>
        <v>No Opinion</v>
      </c>
      <c r="AA78" t="str">
        <f>IF($V$2="Y",VLOOKUP($T78,Survey!$C:$K,7,FALSE),"No Opinion")</f>
        <v>Very Interested</v>
      </c>
    </row>
    <row r="79" spans="1:27" ht="15">
      <c r="A79">
        <v>0.14146335956838799</v>
      </c>
      <c r="B79">
        <v>922540816</v>
      </c>
      <c r="C79" t="s">
        <v>125</v>
      </c>
      <c r="D79" t="s">
        <v>33</v>
      </c>
      <c r="E79" t="s">
        <v>126</v>
      </c>
      <c r="G79" t="s">
        <v>11</v>
      </c>
      <c r="H79" t="s">
        <v>24</v>
      </c>
      <c r="I79" s="26" t="str">
        <f>VLOOKUP(B79,PBI!A:E,5,FALSE)</f>
        <v>Female</v>
      </c>
      <c r="J79" s="25" t="str">
        <f>IF(I79="female","Yes","No")</f>
        <v>Yes</v>
      </c>
      <c r="K79" s="25" t="s">
        <v>372</v>
      </c>
      <c r="L79" s="25" t="s">
        <v>372</v>
      </c>
      <c r="M79" s="25">
        <v>5</v>
      </c>
      <c r="N79" s="25">
        <f>B79</f>
        <v>922540816</v>
      </c>
      <c r="O79" s="25" t="str">
        <f>C79</f>
        <v>Drescher, Olivia</v>
      </c>
      <c r="P79" s="25" t="str">
        <f>E79</f>
        <v>dre18001@byui.edu</v>
      </c>
      <c r="Q79" s="25" t="str">
        <f>I79</f>
        <v>Female</v>
      </c>
      <c r="R79" s="25" t="str">
        <f>G79</f>
        <v>Bus Mgmt Marketing</v>
      </c>
      <c r="S79">
        <f>VLOOKUP(B79,ClassListRaw!B:B,1,FALSE)</f>
        <v>922540816</v>
      </c>
      <c r="T79" s="3">
        <f>VLOOKUP($B79,Survey!$C:$K,1,FALSE)</f>
        <v>922540816</v>
      </c>
      <c r="U79" s="3" t="str">
        <f>VLOOKUP(P79,Survey!D:D,1,FALSE)</f>
        <v>dre18001@byui.edu</v>
      </c>
      <c r="V79" s="14" t="str">
        <f>IF(OR(T79&lt;&gt;"N/A",U79&lt;&gt;"N/A"),"Y","N")</f>
        <v>Y</v>
      </c>
      <c r="W79" s="14" t="str">
        <f>VLOOKUP(T79,Survey!C:G,5,FALSE)</f>
        <v>Daytime</v>
      </c>
      <c r="X79" t="str">
        <f>IF($V$2="Y",VLOOKUP($T79,Survey!$C:$K,6,FALSE),"No Opinion")</f>
        <v>No Opinion</v>
      </c>
      <c r="Y79" t="str">
        <f>IF($V$2="Y",VLOOKUP($T79,Survey!$C:$K,8,FALSE),"No Opinion")</f>
        <v>No Opinion</v>
      </c>
      <c r="Z79" t="str">
        <f>IF($V$2="Y",VLOOKUP($T79,Survey!$C:$K,9,FALSE),"No Opinion")</f>
        <v>Not Interested</v>
      </c>
      <c r="AA79" t="str">
        <f>IF($V$2="Y",VLOOKUP($T79,Survey!$C:$K,7,FALSE),"No Opinion")</f>
        <v>Very Interested</v>
      </c>
    </row>
    <row r="80" spans="1:27" ht="15">
      <c r="A80">
        <v>0.71700275536143809</v>
      </c>
      <c r="B80">
        <v>914698982</v>
      </c>
      <c r="C80" t="s">
        <v>170</v>
      </c>
      <c r="D80" t="s">
        <v>53</v>
      </c>
      <c r="E80" t="s">
        <v>171</v>
      </c>
      <c r="G80" t="s">
        <v>11</v>
      </c>
      <c r="H80" t="s">
        <v>19</v>
      </c>
      <c r="I80" s="26" t="str">
        <f>VLOOKUP(B80,PBI!A:E,5,FALSE)</f>
        <v>Female</v>
      </c>
      <c r="J80" s="25" t="str">
        <f>IF(I80="female","Yes","No")</f>
        <v>Yes</v>
      </c>
      <c r="K80" s="25" t="s">
        <v>372</v>
      </c>
      <c r="L80" s="25" t="s">
        <v>372</v>
      </c>
      <c r="M80" s="25">
        <v>5</v>
      </c>
      <c r="N80" s="25">
        <f>B80</f>
        <v>914698982</v>
      </c>
      <c r="O80" s="25" t="str">
        <f>C80</f>
        <v>Hansen, Lauren_J</v>
      </c>
      <c r="P80" s="25" t="str">
        <f>E80</f>
        <v>han19021@byui.edu</v>
      </c>
      <c r="Q80" s="25" t="str">
        <f>I80</f>
        <v>Female</v>
      </c>
      <c r="R80" s="25" t="str">
        <f>G80</f>
        <v>Bus Mgmt Marketing</v>
      </c>
      <c r="S80">
        <f>VLOOKUP(B80,ClassListRaw!B:B,1,FALSE)</f>
        <v>914698982</v>
      </c>
      <c r="T80" s="3">
        <f>VLOOKUP($B80,Survey!$C:$K,1,FALSE)</f>
        <v>914698982</v>
      </c>
      <c r="U80" s="3" t="str">
        <f>VLOOKUP(P80,Survey!D:D,1,FALSE)</f>
        <v>han19021@byui.edu</v>
      </c>
      <c r="V80" s="14" t="str">
        <f>IF(OR(T80&lt;&gt;"N/A",U80&lt;&gt;"N/A"),"Y","N")</f>
        <v>Y</v>
      </c>
      <c r="W80" s="14" t="str">
        <f>VLOOKUP(T80,Survey!C:G,5,FALSE)</f>
        <v>Daytime</v>
      </c>
      <c r="X80" t="str">
        <f>IF($V$2="Y",VLOOKUP($T80,Survey!$C:$K,6,FALSE),"No Opinion")</f>
        <v>Not Interested</v>
      </c>
      <c r="Y80" t="str">
        <f>IF($V$2="Y",VLOOKUP($T80,Survey!$C:$K,8,FALSE),"No Opinion")</f>
        <v>Very Interested</v>
      </c>
      <c r="Z80" t="str">
        <f>IF($V$2="Y",VLOOKUP($T80,Survey!$C:$K,9,FALSE),"No Opinion")</f>
        <v>Not Interested</v>
      </c>
      <c r="AA80" t="str">
        <f>IF($V$2="Y",VLOOKUP($T80,Survey!$C:$K,7,FALSE),"No Opinion")</f>
        <v>Very Interested</v>
      </c>
    </row>
    <row r="81" spans="1:27" ht="15">
      <c r="A81">
        <v>0.20988211969863302</v>
      </c>
      <c r="B81">
        <v>552999922</v>
      </c>
      <c r="C81" t="s">
        <v>192</v>
      </c>
      <c r="D81" t="s">
        <v>26</v>
      </c>
      <c r="E81" t="s">
        <v>193</v>
      </c>
      <c r="G81" t="s">
        <v>11</v>
      </c>
      <c r="H81" t="s">
        <v>19</v>
      </c>
      <c r="I81" s="26" t="str">
        <f>VLOOKUP(B81,PBI!A:E,5,FALSE)</f>
        <v>Male</v>
      </c>
      <c r="J81" s="25" t="str">
        <f>IF(I81="female","Yes","No")</f>
        <v>No</v>
      </c>
      <c r="K81" s="25" t="s">
        <v>372</v>
      </c>
      <c r="L81" s="25" t="s">
        <v>372</v>
      </c>
      <c r="M81" s="25">
        <v>5</v>
      </c>
      <c r="N81" s="25">
        <f>B81</f>
        <v>552999922</v>
      </c>
      <c r="O81" s="25" t="str">
        <f>C81</f>
        <v>Howes, Jacob_Tanner</v>
      </c>
      <c r="P81" s="25" t="str">
        <f>E81</f>
        <v>how21018@byui.edu</v>
      </c>
      <c r="Q81" s="25" t="str">
        <f>I81</f>
        <v>Male</v>
      </c>
      <c r="R81" s="25" t="str">
        <f>G81</f>
        <v>Bus Mgmt Marketing</v>
      </c>
      <c r="S81">
        <f>VLOOKUP(B81,ClassListRaw!B:B,1,FALSE)</f>
        <v>552999922</v>
      </c>
      <c r="T81" s="3">
        <f>VLOOKUP($B81,Survey!$C:$K,1,FALSE)</f>
        <v>552999922</v>
      </c>
      <c r="U81" s="3" t="e">
        <f>VLOOKUP(P81,Survey!D:D,1,FALSE)</f>
        <v>#N/A</v>
      </c>
      <c r="V81" s="14" t="s">
        <v>373</v>
      </c>
      <c r="W81" s="14" t="str">
        <f>VLOOKUP(T81,Survey!C:G,5,FALSE)</f>
        <v>Daytime</v>
      </c>
      <c r="X81" t="str">
        <f>IF($V$2="Y",VLOOKUP($T81,Survey!$C:$K,6,FALSE),"No Opinion")</f>
        <v>Not Interested</v>
      </c>
      <c r="Y81" t="str">
        <f>IF($V$2="Y",VLOOKUP($T81,Survey!$C:$K,8,FALSE),"No Opinion")</f>
        <v>No Opinion</v>
      </c>
      <c r="Z81" t="str">
        <f>IF($V$2="Y",VLOOKUP($T81,Survey!$C:$K,9,FALSE),"No Opinion")</f>
        <v>No Opinion</v>
      </c>
      <c r="AA81" t="str">
        <f>IF($V$2="Y",VLOOKUP($T81,Survey!$C:$K,7,FALSE),"No Opinion")</f>
        <v>No Opinion</v>
      </c>
    </row>
    <row r="82" spans="1:27" ht="15">
      <c r="A82">
        <v>0.51783163360325368</v>
      </c>
      <c r="B82">
        <v>432972919</v>
      </c>
      <c r="C82" t="s">
        <v>205</v>
      </c>
      <c r="D82" t="s">
        <v>33</v>
      </c>
      <c r="E82" t="s">
        <v>206</v>
      </c>
      <c r="G82" t="s">
        <v>11</v>
      </c>
      <c r="H82" t="s">
        <v>24</v>
      </c>
      <c r="I82" s="26" t="str">
        <f>VLOOKUP(B82,PBI!A:E,5,FALSE)</f>
        <v>Female</v>
      </c>
      <c r="J82" s="25" t="str">
        <f>IF(I82="female","Yes","No")</f>
        <v>Yes</v>
      </c>
      <c r="K82" s="25" t="s">
        <v>372</v>
      </c>
      <c r="L82" s="25" t="s">
        <v>372</v>
      </c>
      <c r="M82" s="25">
        <v>5</v>
      </c>
      <c r="N82" s="25">
        <f>B82</f>
        <v>432972919</v>
      </c>
      <c r="O82" s="25" t="str">
        <f>C82</f>
        <v>Kanooth, Audrey_Nicole</v>
      </c>
      <c r="P82" s="25" t="str">
        <f>E82</f>
        <v>kan20002@byui.edu</v>
      </c>
      <c r="Q82" s="25" t="str">
        <f>I82</f>
        <v>Female</v>
      </c>
      <c r="R82" s="25" t="str">
        <f>G82</f>
        <v>Bus Mgmt Marketing</v>
      </c>
      <c r="S82">
        <f>VLOOKUP(B82,ClassListRaw!B:B,1,FALSE)</f>
        <v>432972919</v>
      </c>
      <c r="T82" s="3" t="e">
        <f>VLOOKUP($B82,Survey!$C:$K,1,FALSE)</f>
        <v>#N/A</v>
      </c>
      <c r="U82" s="3" t="e">
        <f>VLOOKUP(P82,Survey!D:D,1,FALSE)</f>
        <v>#N/A</v>
      </c>
      <c r="V82" s="14" t="s">
        <v>374</v>
      </c>
      <c r="W82" s="14" t="s">
        <v>375</v>
      </c>
      <c r="X82" t="s">
        <v>376</v>
      </c>
      <c r="Y82" t="s">
        <v>376</v>
      </c>
      <c r="Z82" t="s">
        <v>376</v>
      </c>
      <c r="AA82" t="s">
        <v>376</v>
      </c>
    </row>
    <row r="83" spans="1:27" ht="15">
      <c r="A83">
        <v>0.44672791388292199</v>
      </c>
      <c r="B83">
        <v>232633044</v>
      </c>
      <c r="C83" t="s">
        <v>238</v>
      </c>
      <c r="D83" t="s">
        <v>53</v>
      </c>
      <c r="E83" t="s">
        <v>239</v>
      </c>
      <c r="G83" t="s">
        <v>11</v>
      </c>
      <c r="H83" t="s">
        <v>19</v>
      </c>
      <c r="I83" s="26" t="str">
        <f>VLOOKUP(B83,PBI!A:E,5,FALSE)</f>
        <v>Male</v>
      </c>
      <c r="J83" s="25" t="str">
        <f>IF(I83="female","Yes","No")</f>
        <v>No</v>
      </c>
      <c r="K83" s="25" t="s">
        <v>372</v>
      </c>
      <c r="L83" s="25" t="s">
        <v>372</v>
      </c>
      <c r="M83" s="25">
        <v>5</v>
      </c>
      <c r="N83" s="25">
        <f>B83</f>
        <v>232633044</v>
      </c>
      <c r="O83" s="25" t="str">
        <f>C83</f>
        <v>Mitchell, Matthew_Jacob</v>
      </c>
      <c r="P83" s="25" t="str">
        <f>E83</f>
        <v>mit16005@byui.edu</v>
      </c>
      <c r="Q83" s="25" t="str">
        <f>I83</f>
        <v>Male</v>
      </c>
      <c r="R83" s="25" t="str">
        <f>G83</f>
        <v>Bus Mgmt Marketing</v>
      </c>
      <c r="S83">
        <f>VLOOKUP(B83,ClassListRaw!B:B,1,FALSE)</f>
        <v>232633044</v>
      </c>
      <c r="T83" s="3">
        <f>VLOOKUP($B83,Survey!$C:$K,1,FALSE)</f>
        <v>232633044</v>
      </c>
      <c r="U83" s="3" t="str">
        <f>VLOOKUP(P83,Survey!D:D,1,FALSE)</f>
        <v>Mit16005@byui.edu</v>
      </c>
      <c r="V83" s="14" t="s">
        <v>373</v>
      </c>
      <c r="W83" s="14" t="str">
        <f>VLOOKUP(T83,Survey!C:G,5,FALSE)</f>
        <v>Daytime</v>
      </c>
      <c r="X83" t="str">
        <f>IF($V$2="Y",VLOOKUP($T83,Survey!$C:$K,6,FALSE),"No Opinion")</f>
        <v>No Opinion</v>
      </c>
      <c r="Y83" t="str">
        <f>IF($V$2="Y",VLOOKUP($T83,Survey!$C:$K,8,FALSE),"No Opinion")</f>
        <v>No Opinion</v>
      </c>
      <c r="Z83" t="str">
        <f>IF($V$2="Y",VLOOKUP($T83,Survey!$C:$K,9,FALSE),"No Opinion")</f>
        <v>No Opinion</v>
      </c>
      <c r="AA83" t="str">
        <f>IF($V$2="Y",VLOOKUP($T83,Survey!$C:$K,7,FALSE),"No Opinion")</f>
        <v>No Opinion</v>
      </c>
    </row>
    <row r="84" spans="1:27" ht="15">
      <c r="A84">
        <v>0.599452967459703</v>
      </c>
      <c r="B84">
        <v>874118835</v>
      </c>
      <c r="C84" t="s">
        <v>250</v>
      </c>
      <c r="D84" t="s">
        <v>59</v>
      </c>
      <c r="E84" t="s">
        <v>251</v>
      </c>
      <c r="G84" t="s">
        <v>11</v>
      </c>
      <c r="H84" t="s">
        <v>24</v>
      </c>
      <c r="I84" s="26" t="str">
        <f>VLOOKUP(B84,PBI!A:E,5,FALSE)</f>
        <v>Female</v>
      </c>
      <c r="J84" s="25" t="str">
        <f>IF(I84="female","Yes","No")</f>
        <v>Yes</v>
      </c>
      <c r="K84" s="25" t="s">
        <v>372</v>
      </c>
      <c r="L84" s="25" t="s">
        <v>372</v>
      </c>
      <c r="M84" s="25">
        <v>5</v>
      </c>
      <c r="N84" s="25">
        <f>B84</f>
        <v>874118835</v>
      </c>
      <c r="O84" s="25" t="str">
        <f>C84</f>
        <v>Naef, Hayley</v>
      </c>
      <c r="P84" s="25" t="str">
        <f>E84</f>
        <v>nae20002@byui.edu</v>
      </c>
      <c r="Q84" s="25" t="str">
        <f>I84</f>
        <v>Female</v>
      </c>
      <c r="R84" s="25" t="str">
        <f>G84</f>
        <v>Bus Mgmt Marketing</v>
      </c>
      <c r="S84">
        <f>VLOOKUP(B84,ClassListRaw!B:B,1,FALSE)</f>
        <v>874118835</v>
      </c>
      <c r="T84" s="3">
        <f>VLOOKUP($B84,Survey!$C:$K,1,FALSE)</f>
        <v>874118835</v>
      </c>
      <c r="U84" s="3" t="str">
        <f>VLOOKUP(P84,Survey!D:D,1,FALSE)</f>
        <v>nae20002@byui.edu</v>
      </c>
      <c r="V84" s="14" t="str">
        <f>IF(OR(T84&lt;&gt;"N/A",U84&lt;&gt;"N/A"),"Y","N")</f>
        <v>Y</v>
      </c>
      <c r="W84" s="14" t="str">
        <f>VLOOKUP(T84,Survey!C:G,5,FALSE)</f>
        <v>Daytime</v>
      </c>
      <c r="X84" t="str">
        <f>IF($V$2="Y",VLOOKUP($T84,Survey!$C:$K,6,FALSE),"No Opinion")</f>
        <v>Not Interested</v>
      </c>
      <c r="Y84" t="str">
        <f>IF($V$2="Y",VLOOKUP($T84,Survey!$C:$K,8,FALSE),"No Opinion")</f>
        <v>Very Interested</v>
      </c>
      <c r="Z84" t="str">
        <f>IF($V$2="Y",VLOOKUP($T84,Survey!$C:$K,9,FALSE),"No Opinion")</f>
        <v>Not Interested</v>
      </c>
      <c r="AA84" t="str">
        <f>IF($V$2="Y",VLOOKUP($T84,Survey!$C:$K,7,FALSE),"No Opinion")</f>
        <v>Very Interested</v>
      </c>
    </row>
    <row r="85" spans="1:27" ht="15">
      <c r="A85">
        <v>5.2812330417638997E-2</v>
      </c>
      <c r="B85">
        <v>748086615</v>
      </c>
      <c r="C85" t="s">
        <v>284</v>
      </c>
      <c r="D85" t="s">
        <v>59</v>
      </c>
      <c r="E85" t="s">
        <v>285</v>
      </c>
      <c r="G85" t="s">
        <v>11</v>
      </c>
      <c r="H85" t="s">
        <v>19</v>
      </c>
      <c r="I85" s="26" t="str">
        <f>VLOOKUP(B85,PBI!A:E,5,FALSE)</f>
        <v>Male</v>
      </c>
      <c r="J85" s="25" t="str">
        <f>IF(I85="female","Yes","No")</f>
        <v>No</v>
      </c>
      <c r="K85" s="25" t="s">
        <v>372</v>
      </c>
      <c r="L85" s="25" t="s">
        <v>372</v>
      </c>
      <c r="M85" s="25">
        <v>5</v>
      </c>
      <c r="N85" s="25">
        <f>B85</f>
        <v>748086615</v>
      </c>
      <c r="O85" s="25" t="str">
        <f>C85</f>
        <v>Scoresby, Matthew_Kevin</v>
      </c>
      <c r="P85" s="25" t="str">
        <f>E85</f>
        <v>sco16009@byui.edu</v>
      </c>
      <c r="Q85" s="25" t="str">
        <f>I85</f>
        <v>Male</v>
      </c>
      <c r="R85" s="25" t="str">
        <f>G85</f>
        <v>Bus Mgmt Marketing</v>
      </c>
      <c r="S85">
        <f>VLOOKUP(B85,ClassListRaw!B:B,1,FALSE)</f>
        <v>748086615</v>
      </c>
      <c r="T85" s="3" t="e">
        <f>VLOOKUP($B85,Survey!$C:$K,1,FALSE)</f>
        <v>#N/A</v>
      </c>
      <c r="U85" s="3" t="e">
        <f>VLOOKUP(P85,Survey!D:D,1,FALSE)</f>
        <v>#N/A</v>
      </c>
      <c r="V85" s="14" t="s">
        <v>374</v>
      </c>
      <c r="W85" s="14" t="s">
        <v>375</v>
      </c>
      <c r="X85" t="s">
        <v>376</v>
      </c>
      <c r="Y85" t="s">
        <v>376</v>
      </c>
      <c r="Z85" t="s">
        <v>376</v>
      </c>
      <c r="AA85" t="s">
        <v>376</v>
      </c>
    </row>
    <row r="86" spans="1:27" ht="15">
      <c r="A86">
        <v>0.19962996462447691</v>
      </c>
      <c r="B86">
        <v>786933733</v>
      </c>
      <c r="C86" t="s">
        <v>286</v>
      </c>
      <c r="D86" t="s">
        <v>16</v>
      </c>
      <c r="E86" t="s">
        <v>287</v>
      </c>
      <c r="G86" t="s">
        <v>11</v>
      </c>
      <c r="H86" t="s">
        <v>19</v>
      </c>
      <c r="I86" s="26" t="str">
        <f>VLOOKUP(B86,PBI!A:E,5,FALSE)</f>
        <v>Male</v>
      </c>
      <c r="J86" s="25" t="str">
        <f>IF(I86="female","Yes","No")</f>
        <v>No</v>
      </c>
      <c r="K86" s="25" t="s">
        <v>372</v>
      </c>
      <c r="L86" s="25" t="s">
        <v>372</v>
      </c>
      <c r="M86" s="25">
        <v>5</v>
      </c>
      <c r="N86" s="25">
        <f>B86</f>
        <v>786933733</v>
      </c>
      <c r="O86" s="25" t="str">
        <f>C86</f>
        <v>Searle, Kemron_Ostler</v>
      </c>
      <c r="P86" s="25" t="str">
        <f>E86</f>
        <v>sea16011@byui.edu</v>
      </c>
      <c r="Q86" s="25" t="str">
        <f>I86</f>
        <v>Male</v>
      </c>
      <c r="R86" s="25" t="str">
        <f>G86</f>
        <v>Bus Mgmt Marketing</v>
      </c>
      <c r="S86">
        <f>VLOOKUP(B86,ClassListRaw!B:B,1,FALSE)</f>
        <v>786933733</v>
      </c>
      <c r="T86" s="3" t="e">
        <f>VLOOKUP($B86,Survey!$C:$K,1,FALSE)</f>
        <v>#N/A</v>
      </c>
      <c r="U86" s="3" t="e">
        <f>VLOOKUP(P86,Survey!D:D,1,FALSE)</f>
        <v>#N/A</v>
      </c>
      <c r="V86" s="14" t="s">
        <v>374</v>
      </c>
      <c r="W86" s="14" t="s">
        <v>375</v>
      </c>
      <c r="X86" t="s">
        <v>376</v>
      </c>
      <c r="Y86" t="s">
        <v>376</v>
      </c>
      <c r="Z86" t="s">
        <v>376</v>
      </c>
      <c r="AA86" t="s">
        <v>376</v>
      </c>
    </row>
    <row r="87" spans="1:27" ht="15">
      <c r="A87">
        <v>0.6704515347841784</v>
      </c>
      <c r="B87">
        <v>665226302</v>
      </c>
      <c r="C87" t="s">
        <v>70</v>
      </c>
      <c r="D87" t="s">
        <v>16</v>
      </c>
      <c r="E87" t="s">
        <v>71</v>
      </c>
      <c r="G87" t="s">
        <v>18</v>
      </c>
      <c r="H87" t="s">
        <v>19</v>
      </c>
      <c r="I87" s="26" t="str">
        <f>VLOOKUP(B87,PBI!A:E,5,FALSE)</f>
        <v>Female</v>
      </c>
      <c r="J87" s="25" t="str">
        <f>IF(I87="female","Yes","No")</f>
        <v>Yes</v>
      </c>
      <c r="K87" s="25" t="s">
        <v>372</v>
      </c>
      <c r="L87" s="25" t="s">
        <v>372</v>
      </c>
      <c r="M87" s="25">
        <v>5</v>
      </c>
      <c r="N87" s="25">
        <f>B87</f>
        <v>665226302</v>
      </c>
      <c r="O87" s="25" t="str">
        <f>C87</f>
        <v>Bringhurst, Brooklynn</v>
      </c>
      <c r="P87" s="25" t="str">
        <f>E87</f>
        <v>bri20012@byui.edu</v>
      </c>
      <c r="Q87" s="25" t="str">
        <f>I87</f>
        <v>Female</v>
      </c>
      <c r="R87" s="25" t="str">
        <f>G87</f>
        <v>Business Management</v>
      </c>
      <c r="S87">
        <f>VLOOKUP(B87,ClassListRaw!B:B,1,FALSE)</f>
        <v>665226302</v>
      </c>
      <c r="T87" s="3">
        <f>VLOOKUP($B87,Survey!$C:$K,1,FALSE)</f>
        <v>665226302</v>
      </c>
      <c r="U87" s="3" t="str">
        <f>VLOOKUP(P87,Survey!D:D,1,FALSE)</f>
        <v>bri20012@byui.edu</v>
      </c>
      <c r="V87" s="14" t="s">
        <v>373</v>
      </c>
      <c r="W87" s="14" t="str">
        <f>VLOOKUP(T87,Survey!C:G,5,FALSE)</f>
        <v>Daytime</v>
      </c>
      <c r="X87" t="str">
        <f>IF($V$2="Y",VLOOKUP($T87,Survey!$C:$K,6,FALSE),"No Opinion")</f>
        <v>No Opinion</v>
      </c>
      <c r="Y87" t="str">
        <f>IF($V$2="Y",VLOOKUP($T87,Survey!$C:$K,8,FALSE),"No Opinion")</f>
        <v>No Opinion</v>
      </c>
      <c r="Z87" t="str">
        <f>IF($V$2="Y",VLOOKUP($T87,Survey!$C:$K,9,FALSE),"No Opinion")</f>
        <v>No Opinion</v>
      </c>
      <c r="AA87" t="str">
        <f>IF($V$2="Y",VLOOKUP($T87,Survey!$C:$K,7,FALSE),"No Opinion")</f>
        <v>No Opinion</v>
      </c>
    </row>
    <row r="88" spans="1:27" ht="15">
      <c r="A88">
        <v>7.7857683188901405E-2</v>
      </c>
      <c r="B88">
        <v>59832086</v>
      </c>
      <c r="C88" t="s">
        <v>166</v>
      </c>
      <c r="D88" t="s">
        <v>9</v>
      </c>
      <c r="E88" t="s">
        <v>167</v>
      </c>
      <c r="G88" t="s">
        <v>18</v>
      </c>
      <c r="H88" t="s">
        <v>12</v>
      </c>
      <c r="I88" s="26" t="str">
        <f>VLOOKUP(B88,PBI!A:E,5,FALSE)</f>
        <v>Male</v>
      </c>
      <c r="J88" s="25" t="str">
        <f>IF(I88="female","Yes","No")</f>
        <v>No</v>
      </c>
      <c r="K88" s="25" t="s">
        <v>372</v>
      </c>
      <c r="L88" s="25" t="s">
        <v>372</v>
      </c>
      <c r="M88" s="25">
        <v>5</v>
      </c>
      <c r="N88" s="25">
        <f>B88</f>
        <v>59832086</v>
      </c>
      <c r="O88" s="25" t="str">
        <f>C88</f>
        <v>Guirado Urrea, Marco_Antonio</v>
      </c>
      <c r="P88" s="25" t="str">
        <f>E88</f>
        <v>gui17007@byui.edu</v>
      </c>
      <c r="Q88" s="25" t="str">
        <f>I88</f>
        <v>Male</v>
      </c>
      <c r="R88" s="25" t="str">
        <f>G88</f>
        <v>Business Management</v>
      </c>
      <c r="S88">
        <f>VLOOKUP(B88,ClassListRaw!B:B,1,FALSE)</f>
        <v>59832086</v>
      </c>
      <c r="T88" s="3" t="e">
        <f>VLOOKUP($B88,Survey!$C:$K,1,FALSE)</f>
        <v>#N/A</v>
      </c>
      <c r="U88" s="3" t="e">
        <f>VLOOKUP(P88,Survey!D:D,1,FALSE)</f>
        <v>#N/A</v>
      </c>
      <c r="V88" s="14" t="s">
        <v>374</v>
      </c>
      <c r="W88" s="14" t="s">
        <v>375</v>
      </c>
      <c r="X88" t="s">
        <v>376</v>
      </c>
      <c r="Y88" t="s">
        <v>376</v>
      </c>
      <c r="Z88" t="s">
        <v>376</v>
      </c>
      <c r="AA88" t="s">
        <v>376</v>
      </c>
    </row>
    <row r="89" spans="1:27" ht="15">
      <c r="A89">
        <v>0.61462630540499041</v>
      </c>
      <c r="B89">
        <v>220978468</v>
      </c>
      <c r="C89" t="s">
        <v>194</v>
      </c>
      <c r="D89" t="s">
        <v>9</v>
      </c>
      <c r="E89" t="s">
        <v>195</v>
      </c>
      <c r="G89" t="s">
        <v>18</v>
      </c>
      <c r="H89" t="s">
        <v>12</v>
      </c>
      <c r="I89" s="26" t="str">
        <f>VLOOKUP(B89,PBI!A:E,5,FALSE)</f>
        <v>Male</v>
      </c>
      <c r="J89" s="25" t="str">
        <f>IF(I89="female","Yes","No")</f>
        <v>No</v>
      </c>
      <c r="K89" s="25" t="s">
        <v>372</v>
      </c>
      <c r="L89" s="25" t="s">
        <v>372</v>
      </c>
      <c r="M89" s="25">
        <v>5</v>
      </c>
      <c r="N89" s="25">
        <f>B89</f>
        <v>220978468</v>
      </c>
      <c r="O89" s="25" t="str">
        <f>C89</f>
        <v>Hutchings, Dylan_Devon</v>
      </c>
      <c r="P89" s="25" t="str">
        <f>E89</f>
        <v>hut20002@byui.edu</v>
      </c>
      <c r="Q89" s="25" t="str">
        <f>I89</f>
        <v>Male</v>
      </c>
      <c r="R89" s="25" t="str">
        <f>G89</f>
        <v>Business Management</v>
      </c>
      <c r="S89">
        <f>VLOOKUP(B89,ClassListRaw!B:B,1,FALSE)</f>
        <v>220978468</v>
      </c>
      <c r="T89" s="3">
        <f>VLOOKUP($B89,Survey!$C:$K,1,FALSE)</f>
        <v>220978468</v>
      </c>
      <c r="U89" s="3" t="str">
        <f>VLOOKUP(P89,Survey!D:D,1,FALSE)</f>
        <v>hut20002@byui.edu</v>
      </c>
      <c r="V89" s="14" t="s">
        <v>373</v>
      </c>
      <c r="W89" s="14" t="str">
        <f>VLOOKUP(T89,Survey!C:G,5,FALSE)</f>
        <v>Daytime</v>
      </c>
      <c r="X89" t="str">
        <f>IF($V$2="Y",VLOOKUP($T89,Survey!$C:$K,6,FALSE),"No Opinion")</f>
        <v>Very Interested</v>
      </c>
      <c r="Y89" t="str">
        <f>IF($V$2="Y",VLOOKUP($T89,Survey!$C:$K,8,FALSE),"No Opinion")</f>
        <v>Very Interested</v>
      </c>
      <c r="Z89" t="str">
        <f>IF($V$2="Y",VLOOKUP($T89,Survey!$C:$K,9,FALSE),"No Opinion")</f>
        <v>No Opinion</v>
      </c>
      <c r="AA89" t="str">
        <f>IF($V$2="Y",VLOOKUP($T89,Survey!$C:$K,7,FALSE),"No Opinion")</f>
        <v>Very Interested</v>
      </c>
    </row>
    <row r="90" spans="1:27" ht="15">
      <c r="A90">
        <v>0.81058983759446956</v>
      </c>
      <c r="B90">
        <v>181591245</v>
      </c>
      <c r="C90" t="s">
        <v>198</v>
      </c>
      <c r="D90" t="s">
        <v>16</v>
      </c>
      <c r="E90" t="s">
        <v>199</v>
      </c>
      <c r="G90" t="s">
        <v>18</v>
      </c>
      <c r="H90" t="s">
        <v>19</v>
      </c>
      <c r="I90" s="26" t="str">
        <f>VLOOKUP(B90,PBI!A:E,5,FALSE)</f>
        <v>Male</v>
      </c>
      <c r="J90" s="25" t="str">
        <f>IF(I90="female","Yes","No")</f>
        <v>No</v>
      </c>
      <c r="K90" s="25" t="s">
        <v>372</v>
      </c>
      <c r="L90" s="25" t="s">
        <v>372</v>
      </c>
      <c r="M90" s="25">
        <v>5</v>
      </c>
      <c r="N90" s="25">
        <f>B90</f>
        <v>181591245</v>
      </c>
      <c r="O90" s="25" t="str">
        <f>C90</f>
        <v>Jarman, Jeran_Timothy</v>
      </c>
      <c r="P90" s="25" t="str">
        <f>E90</f>
        <v>jar21009@byui.edu</v>
      </c>
      <c r="Q90" s="25" t="str">
        <f>I90</f>
        <v>Male</v>
      </c>
      <c r="R90" s="25" t="str">
        <f>G90</f>
        <v>Business Management</v>
      </c>
      <c r="S90">
        <f>VLOOKUP(B90,ClassListRaw!B:B,1,FALSE)</f>
        <v>181591245</v>
      </c>
      <c r="T90" s="3" t="e">
        <f>VLOOKUP($B90,Survey!$C:$K,1,FALSE)</f>
        <v>#N/A</v>
      </c>
      <c r="U90" s="3" t="e">
        <f>VLOOKUP(P90,Survey!D:D,1,FALSE)</f>
        <v>#N/A</v>
      </c>
      <c r="V90" s="14" t="s">
        <v>374</v>
      </c>
      <c r="W90" s="14" t="s">
        <v>375</v>
      </c>
      <c r="X90" t="s">
        <v>376</v>
      </c>
      <c r="Y90" t="s">
        <v>376</v>
      </c>
      <c r="Z90" t="s">
        <v>376</v>
      </c>
      <c r="AA90" t="s">
        <v>376</v>
      </c>
    </row>
    <row r="91" spans="1:27" ht="15">
      <c r="A91">
        <v>0.84877529508035732</v>
      </c>
      <c r="B91">
        <v>825147354</v>
      </c>
      <c r="C91" t="s">
        <v>211</v>
      </c>
      <c r="D91" t="s">
        <v>29</v>
      </c>
      <c r="E91" t="s">
        <v>212</v>
      </c>
      <c r="G91" t="s">
        <v>18</v>
      </c>
      <c r="H91" t="s">
        <v>24</v>
      </c>
      <c r="I91" s="26" t="str">
        <f>VLOOKUP(B91,PBI!A:E,5,FALSE)</f>
        <v>Female</v>
      </c>
      <c r="J91" s="25" t="str">
        <f>IF(I91="female","Yes","No")</f>
        <v>Yes</v>
      </c>
      <c r="K91" s="25" t="s">
        <v>372</v>
      </c>
      <c r="L91" s="25" t="s">
        <v>372</v>
      </c>
      <c r="M91" s="25">
        <v>5</v>
      </c>
      <c r="N91" s="25">
        <f>B91</f>
        <v>825147354</v>
      </c>
      <c r="O91" s="25" t="str">
        <f>C91</f>
        <v>Kurns, Jessica_Michelle</v>
      </c>
      <c r="P91" s="25" t="str">
        <f>E91</f>
        <v>kur17003@byui.edu</v>
      </c>
      <c r="Q91" s="25" t="str">
        <f>I91</f>
        <v>Female</v>
      </c>
      <c r="R91" s="25" t="str">
        <f>G91</f>
        <v>Business Management</v>
      </c>
      <c r="S91">
        <f>VLOOKUP(B91,ClassListRaw!B:B,1,FALSE)</f>
        <v>825147354</v>
      </c>
      <c r="T91" s="3">
        <f>VLOOKUP($B91,Survey!$C:$K,1,FALSE)</f>
        <v>825147354</v>
      </c>
      <c r="U91" s="3" t="str">
        <f>VLOOKUP(P91,Survey!D:D,1,FALSE)</f>
        <v>kur17003@byui.edu</v>
      </c>
      <c r="V91" s="14" t="str">
        <f>IF(OR(T91&lt;&gt;"N/A",U91&lt;&gt;"N/A"),"Y","N")</f>
        <v>Y</v>
      </c>
      <c r="W91" s="14" t="str">
        <f>VLOOKUP(T91,Survey!C:G,5,FALSE)</f>
        <v>Daytime</v>
      </c>
      <c r="X91" t="str">
        <f>IF($V$2="Y",VLOOKUP($T91,Survey!$C:$K,6,FALSE),"No Opinion")</f>
        <v>Not Interested</v>
      </c>
      <c r="Y91" t="str">
        <f>IF($V$2="Y",VLOOKUP($T91,Survey!$C:$K,8,FALSE),"No Opinion")</f>
        <v>Very Interested</v>
      </c>
      <c r="Z91" t="str">
        <f>IF($V$2="Y",VLOOKUP($T91,Survey!$C:$K,9,FALSE),"No Opinion")</f>
        <v>No Opinion</v>
      </c>
      <c r="AA91" t="str">
        <f>IF($V$2="Y",VLOOKUP($T91,Survey!$C:$K,7,FALSE),"No Opinion")</f>
        <v>Very Interested</v>
      </c>
    </row>
    <row r="92" spans="1:27" ht="15">
      <c r="A92">
        <v>0.35565031685102122</v>
      </c>
      <c r="B92">
        <v>915890272</v>
      </c>
      <c r="C92" t="s">
        <v>276</v>
      </c>
      <c r="D92" t="s">
        <v>89</v>
      </c>
      <c r="E92" t="s">
        <v>277</v>
      </c>
      <c r="G92" t="s">
        <v>18</v>
      </c>
      <c r="H92" t="s">
        <v>24</v>
      </c>
      <c r="I92" s="26" t="str">
        <f>VLOOKUP(B92,PBI!A:E,5,FALSE)</f>
        <v>Male</v>
      </c>
      <c r="J92" s="25" t="str">
        <f>IF(I92="female","Yes","No")</f>
        <v>No</v>
      </c>
      <c r="K92" s="25" t="s">
        <v>372</v>
      </c>
      <c r="L92" s="25" t="s">
        <v>372</v>
      </c>
      <c r="M92" s="25">
        <v>5</v>
      </c>
      <c r="N92" s="25">
        <f>B92</f>
        <v>915890272</v>
      </c>
      <c r="O92" s="25" t="str">
        <f>C92</f>
        <v>Race, Caden_Bradley</v>
      </c>
      <c r="P92" s="25" t="str">
        <f>E92</f>
        <v>rac18001@byui.edu</v>
      </c>
      <c r="Q92" s="25" t="str">
        <f>I92</f>
        <v>Male</v>
      </c>
      <c r="R92" s="25" t="str">
        <f>G92</f>
        <v>Business Management</v>
      </c>
      <c r="S92">
        <f>VLOOKUP(B92,ClassListRaw!B:B,1,FALSE)</f>
        <v>915890272</v>
      </c>
      <c r="T92" s="3" t="e">
        <f>VLOOKUP($B92,Survey!$C:$K,1,FALSE)</f>
        <v>#N/A</v>
      </c>
      <c r="U92" s="3" t="e">
        <f>VLOOKUP(P92,Survey!D:D,1,FALSE)</f>
        <v>#N/A</v>
      </c>
      <c r="V92" s="14" t="s">
        <v>374</v>
      </c>
      <c r="W92" s="14" t="s">
        <v>375</v>
      </c>
      <c r="X92" t="s">
        <v>376</v>
      </c>
      <c r="Y92" t="s">
        <v>376</v>
      </c>
      <c r="Z92" t="s">
        <v>376</v>
      </c>
      <c r="AA92" t="s">
        <v>376</v>
      </c>
    </row>
    <row r="93" spans="1:27" ht="15">
      <c r="A93">
        <v>0.95881834394177912</v>
      </c>
      <c r="B93">
        <v>297914884</v>
      </c>
      <c r="C93" t="s">
        <v>20</v>
      </c>
      <c r="D93" t="s">
        <v>21</v>
      </c>
      <c r="E93" t="s">
        <v>22</v>
      </c>
      <c r="G93" t="s">
        <v>23</v>
      </c>
      <c r="H93" t="s">
        <v>24</v>
      </c>
      <c r="I93" s="26" t="str">
        <f>VLOOKUP(B93,PBI!A:E,5,FALSE)</f>
        <v>Male</v>
      </c>
      <c r="J93" s="25" t="str">
        <f>IF(I93="female","Yes","No")</f>
        <v>No</v>
      </c>
      <c r="K93" s="25" t="s">
        <v>372</v>
      </c>
      <c r="L93" s="25" t="s">
        <v>381</v>
      </c>
      <c r="M93" s="25">
        <v>5</v>
      </c>
      <c r="N93" s="25">
        <f>B93</f>
        <v>297914884</v>
      </c>
      <c r="O93" s="25" t="str">
        <f>C93</f>
        <v>AhMu, William_Owen</v>
      </c>
      <c r="P93" s="25" t="str">
        <f>E93</f>
        <v>ahm16001@byui.edu</v>
      </c>
      <c r="Q93" s="25" t="str">
        <f>I93</f>
        <v>Male</v>
      </c>
      <c r="R93" s="25" t="str">
        <f>G93</f>
        <v>Construction Management</v>
      </c>
      <c r="S93">
        <f>VLOOKUP(B93,ClassListRaw!B:B,1,FALSE)</f>
        <v>297914884</v>
      </c>
      <c r="T93" s="3">
        <f>VLOOKUP($B93,Survey!$C:$K,1,FALSE)</f>
        <v>297914884</v>
      </c>
      <c r="U93" s="3" t="str">
        <f>VLOOKUP(P93,Survey!D:D,1,FALSE)</f>
        <v>ahm16001@byui.edu</v>
      </c>
      <c r="V93" s="14" t="s">
        <v>373</v>
      </c>
      <c r="W93" s="14" t="str">
        <f>VLOOKUP(T93,Survey!C:G,5,FALSE)</f>
        <v>Daytime</v>
      </c>
      <c r="X93" t="str">
        <f>IF($V$2="Y",VLOOKUP($T93,Survey!$C:$K,6,FALSE),"No Opinion")</f>
        <v>Very Interested</v>
      </c>
      <c r="Y93" t="str">
        <f>IF($V$2="Y",VLOOKUP($T93,Survey!$C:$K,8,FALSE),"No Opinion")</f>
        <v>No Opinion</v>
      </c>
      <c r="Z93" t="str">
        <f>IF($V$2="Y",VLOOKUP($T93,Survey!$C:$K,9,FALSE),"No Opinion")</f>
        <v>Very Interested</v>
      </c>
      <c r="AA93" t="str">
        <f>IF($V$2="Y",VLOOKUP($T93,Survey!$C:$K,7,FALSE),"No Opinion")</f>
        <v>No Opinion</v>
      </c>
    </row>
    <row r="94" spans="1:27" ht="15">
      <c r="A94">
        <v>0</v>
      </c>
      <c r="B94">
        <v>200077754</v>
      </c>
      <c r="C94" t="s">
        <v>399</v>
      </c>
      <c r="D94" t="s">
        <v>400</v>
      </c>
      <c r="E94" t="s">
        <v>401</v>
      </c>
      <c r="G94" t="s">
        <v>35</v>
      </c>
      <c r="H94" t="s">
        <v>24</v>
      </c>
      <c r="I94" s="26" t="s">
        <v>385</v>
      </c>
      <c r="J94" s="25" t="str">
        <f>IF(I94="female","Yes","No")</f>
        <v>No</v>
      </c>
      <c r="K94" s="25" t="s">
        <v>372</v>
      </c>
      <c r="L94" s="25" t="s">
        <v>381</v>
      </c>
      <c r="M94" s="25">
        <v>5</v>
      </c>
      <c r="N94" s="25">
        <f>B94</f>
        <v>200077754</v>
      </c>
      <c r="O94" s="25" t="str">
        <f>C94</f>
        <v>Ghelerter, Sidney_Hira</v>
      </c>
      <c r="P94" s="25" t="str">
        <f>E94</f>
        <v>ghe18002@byui.edu</v>
      </c>
      <c r="Q94" s="25" t="str">
        <f>I94</f>
        <v>Male</v>
      </c>
      <c r="R94" s="25" t="str">
        <f>G94</f>
        <v>FCS Apparel Entrepreneur</v>
      </c>
      <c r="S94" t="e">
        <f>VLOOKUP(B94,ClassListRaw!B:B,1,FALSE)</f>
        <v>#N/A</v>
      </c>
      <c r="T94" s="3" t="e">
        <f>VLOOKUP($B94,Survey!$C:$K,1,FALSE)</f>
        <v>#N/A</v>
      </c>
      <c r="U94" s="3" t="e">
        <f>VLOOKUP(P94,Survey!D:D,1,FALSE)</f>
        <v>#N/A</v>
      </c>
      <c r="V94" s="14" t="s">
        <v>374</v>
      </c>
      <c r="W94" s="14" t="e">
        <f>VLOOKUP(T94,Survey!C:G,5,FALSE)</f>
        <v>#N/A</v>
      </c>
      <c r="X94" t="e">
        <f>IF($V$2="Y",VLOOKUP($T94,Survey!$C:$K,6,FALSE),"No Opinion")</f>
        <v>#N/A</v>
      </c>
      <c r="Y94" t="e">
        <f>IF($V$2="Y",VLOOKUP($T94,Survey!$C:$K,8,FALSE),"No Opinion")</f>
        <v>#N/A</v>
      </c>
      <c r="Z94" t="e">
        <f>IF($V$2="Y",VLOOKUP($T94,Survey!$C:$K,9,FALSE),"No Opinion")</f>
        <v>#N/A</v>
      </c>
      <c r="AA94" t="e">
        <f>IF($V$2="Y",VLOOKUP($T94,Survey!$C:$K,7,FALSE),"No Opinion")</f>
        <v>#N/A</v>
      </c>
    </row>
    <row r="95" spans="1:27" ht="15">
      <c r="A95">
        <v>0.25509101211572971</v>
      </c>
      <c r="B95">
        <v>452042331</v>
      </c>
      <c r="C95" t="s">
        <v>242</v>
      </c>
      <c r="D95" t="s">
        <v>29</v>
      </c>
      <c r="E95" t="s">
        <v>243</v>
      </c>
      <c r="G95" t="s">
        <v>35</v>
      </c>
      <c r="H95" t="s">
        <v>24</v>
      </c>
      <c r="I95" s="26" t="str">
        <f>VLOOKUP(B95,PBI!A:E,5,FALSE)</f>
        <v>Female</v>
      </c>
      <c r="J95" s="25" t="str">
        <f>IF(I95="female","Yes","No")</f>
        <v>Yes</v>
      </c>
      <c r="K95" s="25" t="s">
        <v>372</v>
      </c>
      <c r="L95" s="25" t="s">
        <v>381</v>
      </c>
      <c r="M95" s="25">
        <v>5</v>
      </c>
      <c r="N95" s="25">
        <f>B95</f>
        <v>452042331</v>
      </c>
      <c r="O95" s="25" t="str">
        <f>C95</f>
        <v>Moore, Staci_Lue</v>
      </c>
      <c r="P95" s="25" t="str">
        <f>E95</f>
        <v>led17005@byui.edu</v>
      </c>
      <c r="Q95" s="25" t="str">
        <f>I95</f>
        <v>Female</v>
      </c>
      <c r="R95" s="25" t="str">
        <f>G95</f>
        <v>FCS Apparel Entrepreneur</v>
      </c>
      <c r="S95">
        <f>VLOOKUP(B95,ClassListRaw!B:B,1,FALSE)</f>
        <v>452042331</v>
      </c>
      <c r="T95" s="3">
        <f>VLOOKUP($B95,Survey!$C:$K,1,FALSE)</f>
        <v>452042331</v>
      </c>
      <c r="U95" s="3" t="str">
        <f>VLOOKUP(P95,Survey!D:D,1,FALSE)</f>
        <v>led17005@byui.edu</v>
      </c>
      <c r="V95" s="14" t="s">
        <v>373</v>
      </c>
      <c r="W95" s="14" t="str">
        <f>VLOOKUP(T95,Survey!C:G,5,FALSE)</f>
        <v>Daytime</v>
      </c>
      <c r="X95" t="str">
        <f>IF($V$2="Y",VLOOKUP($T95,Survey!$C:$K,6,FALSE),"No Opinion")</f>
        <v>Very Interested</v>
      </c>
      <c r="Y95" t="str">
        <f>IF($V$2="Y",VLOOKUP($T95,Survey!$C:$K,8,FALSE),"No Opinion")</f>
        <v>No Opinion</v>
      </c>
      <c r="Z95" t="str">
        <f>IF($V$2="Y",VLOOKUP($T95,Survey!$C:$K,9,FALSE),"No Opinion")</f>
        <v>No Opinion</v>
      </c>
      <c r="AA95" t="str">
        <f>IF($V$2="Y",VLOOKUP($T95,Survey!$C:$K,7,FALSE),"No Opinion")</f>
        <v>Very Interested</v>
      </c>
    </row>
    <row r="96" spans="1:27" ht="15">
      <c r="A96">
        <f ca="1">RAND()</f>
        <v>0.79318009624190977</v>
      </c>
      <c r="B96">
        <v>564949057</v>
      </c>
      <c r="C96" t="s">
        <v>8</v>
      </c>
      <c r="D96" t="s">
        <v>9</v>
      </c>
      <c r="E96" t="s">
        <v>10</v>
      </c>
      <c r="G96" t="s">
        <v>11</v>
      </c>
      <c r="H96" t="s">
        <v>12</v>
      </c>
      <c r="I96" s="26" t="str">
        <f>VLOOKUP(B96,PBI!A:E,5,FALSE)</f>
        <v>Male</v>
      </c>
      <c r="J96" s="25" t="str">
        <f>IF(I96="female","Yes","No")</f>
        <v>No</v>
      </c>
      <c r="K96" s="25" t="s">
        <v>372</v>
      </c>
      <c r="L96" s="25" t="s">
        <v>372</v>
      </c>
      <c r="M96" s="25">
        <v>6</v>
      </c>
      <c r="N96" s="25">
        <f>B96</f>
        <v>564949057</v>
      </c>
      <c r="O96" s="25" t="str">
        <f>C96</f>
        <v>Abo, Takaji</v>
      </c>
      <c r="P96" s="25" t="str">
        <f>E96</f>
        <v>abo20002@byui.edu</v>
      </c>
      <c r="Q96" s="25" t="str">
        <f>I96</f>
        <v>Male</v>
      </c>
      <c r="R96" s="25" t="str">
        <f>G96</f>
        <v>Bus Mgmt Marketing</v>
      </c>
      <c r="S96">
        <f>VLOOKUP(B96,ClassListRaw!B:B,1,FALSE)</f>
        <v>564949057</v>
      </c>
      <c r="T96" s="3">
        <f>VLOOKUP($B96,Survey!$C:$K,1,FALSE)</f>
        <v>564949057</v>
      </c>
      <c r="U96" s="3" t="str">
        <f>VLOOKUP(P96,Survey!D:D,1,FALSE)</f>
        <v>Abo20002@byui.edu</v>
      </c>
      <c r="V96" s="14" t="s">
        <v>373</v>
      </c>
      <c r="W96" s="14" t="str">
        <f>VLOOKUP(T96,Survey!C:G,5,FALSE)</f>
        <v>Evening</v>
      </c>
      <c r="X96" t="str">
        <f>IF($V$2="Y",VLOOKUP($T96,Survey!$C:$K,6,FALSE),"No Opinion")</f>
        <v>Very Interested</v>
      </c>
      <c r="Y96" t="str">
        <f>IF($V$2="Y",VLOOKUP($T96,Survey!$C:$K,8,FALSE),"No Opinion")</f>
        <v>No Opinion</v>
      </c>
      <c r="Z96" t="str">
        <f>IF($V$2="Y",VLOOKUP($T96,Survey!$C:$K,9,FALSE),"No Opinion")</f>
        <v>Not Interested</v>
      </c>
      <c r="AA96" t="str">
        <f>IF($V$2="Y",VLOOKUP($T96,Survey!$C:$K,7,FALSE),"No Opinion")</f>
        <v>Not Interested</v>
      </c>
    </row>
    <row r="97" spans="1:27" ht="15">
      <c r="A97">
        <v>0.92678461624196473</v>
      </c>
      <c r="B97">
        <v>75952092</v>
      </c>
      <c r="C97" t="s">
        <v>151</v>
      </c>
      <c r="D97" t="s">
        <v>59</v>
      </c>
      <c r="E97" t="s">
        <v>152</v>
      </c>
      <c r="G97" t="s">
        <v>11</v>
      </c>
      <c r="H97" t="s">
        <v>19</v>
      </c>
      <c r="I97" s="26" t="str">
        <f>VLOOKUP(B97,PBI!A:E,5,FALSE)</f>
        <v>Male</v>
      </c>
      <c r="J97" s="25" t="str">
        <f>IF(I97="female","Yes","No")</f>
        <v>No</v>
      </c>
      <c r="K97" s="25" t="s">
        <v>372</v>
      </c>
      <c r="L97" s="25" t="s">
        <v>372</v>
      </c>
      <c r="M97" s="25">
        <v>6</v>
      </c>
      <c r="N97" s="25">
        <f>B97</f>
        <v>75952092</v>
      </c>
      <c r="O97" s="25" t="str">
        <f>C97</f>
        <v>Frye, Silas</v>
      </c>
      <c r="P97" s="25" t="str">
        <f>E97</f>
        <v>fry19003@byui.edu</v>
      </c>
      <c r="Q97" s="25" t="str">
        <f>I97</f>
        <v>Male</v>
      </c>
      <c r="R97" s="25" t="str">
        <f>G97</f>
        <v>Bus Mgmt Marketing</v>
      </c>
      <c r="S97">
        <f>VLOOKUP(B97,ClassListRaw!B:B,1,FALSE)</f>
        <v>75952092</v>
      </c>
      <c r="T97" s="3">
        <f>VLOOKUP($B97,Survey!$C:$K,1,FALSE)</f>
        <v>75952092</v>
      </c>
      <c r="U97" s="3" t="e">
        <f>VLOOKUP(P97,Survey!D:D,1,FALSE)</f>
        <v>#N/A</v>
      </c>
      <c r="V97" s="14" t="s">
        <v>373</v>
      </c>
      <c r="W97" s="14" t="str">
        <f>VLOOKUP(T97,Survey!C:G,5,FALSE)</f>
        <v>Either</v>
      </c>
      <c r="X97" t="str">
        <f>IF($V$2="Y",VLOOKUP($T97,Survey!$C:$K,6,FALSE),"No Opinion")</f>
        <v>Very Interested</v>
      </c>
      <c r="Y97" t="str">
        <f>IF($V$2="Y",VLOOKUP($T97,Survey!$C:$K,8,FALSE),"No Opinion")</f>
        <v>No Opinion</v>
      </c>
      <c r="Z97" t="str">
        <f>IF($V$2="Y",VLOOKUP($T97,Survey!$C:$K,9,FALSE),"No Opinion")</f>
        <v>No Opinion</v>
      </c>
      <c r="AA97" t="str">
        <f>IF($V$2="Y",VLOOKUP($T97,Survey!$C:$K,7,FALSE),"No Opinion")</f>
        <v>Very Interested</v>
      </c>
    </row>
    <row r="98" spans="1:27" ht="15">
      <c r="A98">
        <v>0</v>
      </c>
      <c r="B98" s="3">
        <v>882525272</v>
      </c>
      <c r="C98" s="3" t="s">
        <v>402</v>
      </c>
      <c r="D98" s="3" t="s">
        <v>403</v>
      </c>
      <c r="E98" s="3" t="s">
        <v>404</v>
      </c>
      <c r="F98" s="3"/>
      <c r="G98" s="3" t="s">
        <v>11</v>
      </c>
      <c r="H98" s="3" t="s">
        <v>24</v>
      </c>
      <c r="I98" s="26" t="s">
        <v>385</v>
      </c>
      <c r="J98" s="25" t="str">
        <f>IF(I98="female","Yes","No")</f>
        <v>No</v>
      </c>
      <c r="K98" s="25" t="s">
        <v>372</v>
      </c>
      <c r="L98" s="25" t="s">
        <v>372</v>
      </c>
      <c r="M98" s="25">
        <v>6</v>
      </c>
      <c r="N98" s="25">
        <f>B98</f>
        <v>882525272</v>
      </c>
      <c r="O98" s="25" t="str">
        <f>C98</f>
        <v>Liechty, Shem_k</v>
      </c>
      <c r="P98" s="25" t="str">
        <f>E98</f>
        <v>liechtys@byui.edu</v>
      </c>
      <c r="Q98" s="25" t="str">
        <f>I98</f>
        <v>Male</v>
      </c>
      <c r="R98" s="25" t="str">
        <f>G98</f>
        <v>Bus Mgmt Marketing</v>
      </c>
      <c r="S98" t="e">
        <f>VLOOKUP(B98,ClassListRaw!B:B,1,FALSE)</f>
        <v>#N/A</v>
      </c>
      <c r="T98" s="3" t="e">
        <f>VLOOKUP($B98,Survey!$C:$K,1,FALSE)</f>
        <v>#N/A</v>
      </c>
      <c r="U98" s="3" t="e">
        <f>VLOOKUP(P98,Survey!D:D,1,FALSE)</f>
        <v>#N/A</v>
      </c>
      <c r="V98" s="14" t="s">
        <v>374</v>
      </c>
      <c r="W98" s="14" t="e">
        <f>VLOOKUP(T98,Survey!C:G,5,FALSE)</f>
        <v>#N/A</v>
      </c>
      <c r="X98" t="e">
        <f>IF($V$2="Y",VLOOKUP($T98,Survey!$C:$K,6,FALSE),"No Opinion")</f>
        <v>#N/A</v>
      </c>
      <c r="Y98" t="e">
        <f>IF($V$2="Y",VLOOKUP($T98,Survey!$C:$K,8,FALSE),"No Opinion")</f>
        <v>#N/A</v>
      </c>
      <c r="Z98" t="e">
        <f>IF($V$2="Y",VLOOKUP($T98,Survey!$C:$K,9,FALSE),"No Opinion")</f>
        <v>#N/A</v>
      </c>
      <c r="AA98" t="e">
        <f>IF($V$2="Y",VLOOKUP($T98,Survey!$C:$K,7,FALSE),"No Opinion")</f>
        <v>#N/A</v>
      </c>
    </row>
    <row r="99" spans="1:27" ht="15">
      <c r="A99">
        <v>0.29670164772643393</v>
      </c>
      <c r="B99">
        <v>218908888</v>
      </c>
      <c r="C99" t="s">
        <v>272</v>
      </c>
      <c r="D99" t="s">
        <v>53</v>
      </c>
      <c r="E99" t="s">
        <v>273</v>
      </c>
      <c r="G99" t="s">
        <v>11</v>
      </c>
      <c r="H99" t="s">
        <v>24</v>
      </c>
      <c r="I99" s="26" t="str">
        <f>VLOOKUP(B99,PBI!A:E,5,FALSE)</f>
        <v>Female</v>
      </c>
      <c r="J99" s="25" t="str">
        <f>IF(I99="female","Yes","No")</f>
        <v>Yes</v>
      </c>
      <c r="K99" s="25" t="s">
        <v>372</v>
      </c>
      <c r="L99" s="25" t="s">
        <v>372</v>
      </c>
      <c r="M99" s="25">
        <v>6</v>
      </c>
      <c r="N99" s="25">
        <f>B99</f>
        <v>218908888</v>
      </c>
      <c r="O99" s="25" t="str">
        <f>C99</f>
        <v>Pond, Abbie_Jean</v>
      </c>
      <c r="P99" s="25" t="str">
        <f>E99</f>
        <v>pon18001@byui.edu</v>
      </c>
      <c r="Q99" s="25" t="str">
        <f>I99</f>
        <v>Female</v>
      </c>
      <c r="R99" s="25" t="str">
        <f>G99</f>
        <v>Bus Mgmt Marketing</v>
      </c>
      <c r="S99">
        <f>VLOOKUP(B99,ClassListRaw!B:B,1,FALSE)</f>
        <v>218908888</v>
      </c>
      <c r="T99" s="3" t="e">
        <f>VLOOKUP($B99,Survey!$C:$K,1,FALSE)</f>
        <v>#N/A</v>
      </c>
      <c r="U99" s="3" t="e">
        <f>VLOOKUP(P99,Survey!D:D,1,FALSE)</f>
        <v>#N/A</v>
      </c>
      <c r="V99" s="14" t="s">
        <v>374</v>
      </c>
      <c r="W99" s="14" t="s">
        <v>395</v>
      </c>
      <c r="X99" t="s">
        <v>376</v>
      </c>
      <c r="Y99" t="s">
        <v>376</v>
      </c>
      <c r="Z99" t="s">
        <v>376</v>
      </c>
      <c r="AA99" t="s">
        <v>376</v>
      </c>
    </row>
    <row r="100" spans="1:27" ht="15">
      <c r="A100">
        <v>0.42841120926610499</v>
      </c>
      <c r="B100">
        <v>219434349</v>
      </c>
      <c r="C100" t="s">
        <v>280</v>
      </c>
      <c r="D100" t="s">
        <v>29</v>
      </c>
      <c r="E100" t="s">
        <v>281</v>
      </c>
      <c r="G100" t="s">
        <v>11</v>
      </c>
      <c r="H100" t="s">
        <v>24</v>
      </c>
      <c r="I100" s="26" t="str">
        <f>VLOOKUP(B100,PBI!A:E,5,FALSE)</f>
        <v>Male</v>
      </c>
      <c r="J100" s="25" t="str">
        <f>IF(I100="female","Yes","No")</f>
        <v>No</v>
      </c>
      <c r="K100" s="25" t="s">
        <v>372</v>
      </c>
      <c r="L100" s="25" t="s">
        <v>372</v>
      </c>
      <c r="M100" s="25">
        <v>6</v>
      </c>
      <c r="N100" s="25">
        <f>B100</f>
        <v>219434349</v>
      </c>
      <c r="O100" s="25" t="str">
        <f>C100</f>
        <v>Reis, Nicholas_David</v>
      </c>
      <c r="P100" s="25" t="str">
        <f>E100</f>
        <v>rei16012@byui.edu</v>
      </c>
      <c r="Q100" s="25" t="str">
        <f>I100</f>
        <v>Male</v>
      </c>
      <c r="R100" s="25" t="str">
        <f>G100</f>
        <v>Bus Mgmt Marketing</v>
      </c>
      <c r="S100">
        <f>VLOOKUP(B100,ClassListRaw!B:B,1,FALSE)</f>
        <v>219434349</v>
      </c>
      <c r="T100" s="3">
        <f>VLOOKUP($B100,Survey!$C:$K,1,FALSE)</f>
        <v>219434349</v>
      </c>
      <c r="U100" s="3" t="str">
        <f>VLOOKUP(P100,Survey!D:D,1,FALSE)</f>
        <v>rei16012@byui.edu</v>
      </c>
      <c r="V100" s="14" t="s">
        <v>373</v>
      </c>
      <c r="W100" s="14" t="str">
        <f>VLOOKUP(T100,Survey!C:G,5,FALSE)</f>
        <v>Evening</v>
      </c>
      <c r="X100" t="str">
        <f>IF($V$2="Y",VLOOKUP($T100,Survey!$C:$K,6,FALSE),"No Opinion")</f>
        <v>No Opinion</v>
      </c>
      <c r="Y100" t="str">
        <f>IF($V$2="Y",VLOOKUP($T100,Survey!$C:$K,8,FALSE),"No Opinion")</f>
        <v>Very Interested</v>
      </c>
      <c r="Z100" t="str">
        <f>IF($V$2="Y",VLOOKUP($T100,Survey!$C:$K,9,FALSE),"No Opinion")</f>
        <v>Not Interested</v>
      </c>
      <c r="AA100" t="str">
        <f>IF($V$2="Y",VLOOKUP($T100,Survey!$C:$K,7,FALSE),"No Opinion")</f>
        <v>No Opinion</v>
      </c>
    </row>
    <row r="101" spans="1:27" ht="15">
      <c r="A101">
        <v>0.53599114099715572</v>
      </c>
      <c r="B101">
        <v>630825546</v>
      </c>
      <c r="C101" t="s">
        <v>302</v>
      </c>
      <c r="D101" t="s">
        <v>16</v>
      </c>
      <c r="E101" t="s">
        <v>303</v>
      </c>
      <c r="G101" t="s">
        <v>11</v>
      </c>
      <c r="H101" t="s">
        <v>19</v>
      </c>
      <c r="I101" s="26" t="str">
        <f>VLOOKUP(B101,PBI!A:E,5,FALSE)</f>
        <v>Female</v>
      </c>
      <c r="J101" s="25" t="str">
        <f>IF(I101="female","Yes","No")</f>
        <v>Yes</v>
      </c>
      <c r="K101" s="25" t="s">
        <v>372</v>
      </c>
      <c r="L101" s="25" t="s">
        <v>372</v>
      </c>
      <c r="M101" s="25">
        <v>6</v>
      </c>
      <c r="N101" s="25">
        <f>B101</f>
        <v>630825546</v>
      </c>
      <c r="O101" s="25" t="str">
        <f>C101</f>
        <v>Steadman, Olivia_Marie</v>
      </c>
      <c r="P101" s="25" t="str">
        <f>E101</f>
        <v>ste18043@byui.edu</v>
      </c>
      <c r="Q101" s="25" t="str">
        <f>I101</f>
        <v>Female</v>
      </c>
      <c r="R101" s="25" t="str">
        <f>G101</f>
        <v>Bus Mgmt Marketing</v>
      </c>
      <c r="S101">
        <f>VLOOKUP(B101,ClassListRaw!B:B,1,FALSE)</f>
        <v>630825546</v>
      </c>
      <c r="T101" s="3">
        <f>VLOOKUP($B101,Survey!$C:$K,1,FALSE)</f>
        <v>630825546</v>
      </c>
      <c r="U101" s="3" t="str">
        <f>VLOOKUP(P101,Survey!D:D,1,FALSE)</f>
        <v>Ste18043@byui.edu</v>
      </c>
      <c r="V101" s="14" t="s">
        <v>373</v>
      </c>
      <c r="W101" s="14" t="str">
        <f>VLOOKUP(T101,Survey!C:G,5,FALSE)</f>
        <v>Evening</v>
      </c>
      <c r="X101" t="str">
        <f>IF($V$2="Y",VLOOKUP($T101,Survey!$C:$K,6,FALSE),"No Opinion")</f>
        <v>Very Interested</v>
      </c>
      <c r="Y101" t="str">
        <f>IF($V$2="Y",VLOOKUP($T101,Survey!$C:$K,8,FALSE),"No Opinion")</f>
        <v>No Opinion</v>
      </c>
      <c r="Z101" t="str">
        <f>IF($V$2="Y",VLOOKUP($T101,Survey!$C:$K,9,FALSE),"No Opinion")</f>
        <v>Very Interested</v>
      </c>
      <c r="AA101" t="str">
        <f>IF($V$2="Y",VLOOKUP($T101,Survey!$C:$K,7,FALSE),"No Opinion")</f>
        <v>No Opinion</v>
      </c>
    </row>
    <row r="102" spans="1:27" ht="15">
      <c r="A102">
        <v>0</v>
      </c>
      <c r="B102">
        <v>228004304</v>
      </c>
      <c r="C102" t="s">
        <v>405</v>
      </c>
      <c r="D102" t="s">
        <v>397</v>
      </c>
      <c r="E102" t="s">
        <v>406</v>
      </c>
      <c r="G102" t="s">
        <v>57</v>
      </c>
      <c r="H102" t="s">
        <v>19</v>
      </c>
      <c r="I102" t="s">
        <v>385</v>
      </c>
      <c r="J102" t="s">
        <v>372</v>
      </c>
      <c r="K102" s="25" t="s">
        <v>381</v>
      </c>
      <c r="L102" s="25" t="s">
        <v>372</v>
      </c>
      <c r="M102" s="25">
        <v>6</v>
      </c>
      <c r="N102" s="25">
        <f>B102</f>
        <v>228004304</v>
      </c>
      <c r="O102" s="25" t="str">
        <f>C102</f>
        <v>Acton, Tye_Kenneth</v>
      </c>
      <c r="P102" s="25" t="str">
        <f>E102</f>
        <v>act19002@byui.edu</v>
      </c>
      <c r="Q102" s="25" t="str">
        <f>I102</f>
        <v>Male</v>
      </c>
      <c r="R102" s="25" t="str">
        <f>G102</f>
        <v>Business Finance</v>
      </c>
      <c r="S102" t="e">
        <f>VLOOKUP(B102,ClassListRaw!B:B,1,FALSE)</f>
        <v>#N/A</v>
      </c>
      <c r="T102" s="3" t="e">
        <f>VLOOKUP($B102,Survey!$C:$K,1,FALSE)</f>
        <v>#N/A</v>
      </c>
      <c r="U102" s="3" t="e">
        <f>VLOOKUP(P102,Survey!D:D,1,FALSE)</f>
        <v>#N/A</v>
      </c>
      <c r="V102" s="14" t="s">
        <v>373</v>
      </c>
      <c r="W102" s="14" t="e">
        <f>VLOOKUP(T102,Survey!C:G,5,FALSE)</f>
        <v>#N/A</v>
      </c>
      <c r="X102" t="e">
        <f>IF($V$2="Y",VLOOKUP($T102,Survey!$C:$K,6,FALSE),"No Opinion")</f>
        <v>#N/A</v>
      </c>
      <c r="Y102" t="e">
        <f>IF($V$2="Y",VLOOKUP($T102,Survey!$C:$K,8,FALSE),"No Opinion")</f>
        <v>#N/A</v>
      </c>
      <c r="Z102" t="e">
        <f>IF($V$2="Y",VLOOKUP($T102,Survey!$C:$K,9,FALSE),"No Opinion")</f>
        <v>#N/A</v>
      </c>
      <c r="AA102" t="e">
        <f>IF($V$2="Y",VLOOKUP($T102,Survey!$C:$K,7,FALSE),"No Opinion")</f>
        <v>#N/A</v>
      </c>
    </row>
    <row r="103" spans="1:27" ht="15">
      <c r="A103">
        <v>0.23692989088398098</v>
      </c>
      <c r="B103">
        <v>922136210</v>
      </c>
      <c r="C103" t="s">
        <v>96</v>
      </c>
      <c r="D103" t="s">
        <v>16</v>
      </c>
      <c r="E103" t="s">
        <v>97</v>
      </c>
      <c r="G103" t="s">
        <v>18</v>
      </c>
      <c r="H103" t="s">
        <v>19</v>
      </c>
      <c r="I103" s="26" t="str">
        <f>VLOOKUP(B103,PBI!A:E,5,FALSE)</f>
        <v>Female</v>
      </c>
      <c r="J103" s="25" t="str">
        <f>IF(I103="female","Yes","No")</f>
        <v>Yes</v>
      </c>
      <c r="K103" s="25" t="s">
        <v>372</v>
      </c>
      <c r="L103" s="25" t="s">
        <v>372</v>
      </c>
      <c r="M103" s="25">
        <v>6</v>
      </c>
      <c r="N103" s="25">
        <f>B103</f>
        <v>922136210</v>
      </c>
      <c r="O103" s="25" t="str">
        <f>C103</f>
        <v>Condie, Tamera</v>
      </c>
      <c r="P103" s="25" t="str">
        <f>E103</f>
        <v>con19004@byui.edu</v>
      </c>
      <c r="Q103" s="25" t="str">
        <f>I103</f>
        <v>Female</v>
      </c>
      <c r="R103" s="25" t="str">
        <f>G103</f>
        <v>Business Management</v>
      </c>
      <c r="S103">
        <f>VLOOKUP(B103,ClassListRaw!B:B,1,FALSE)</f>
        <v>922136210</v>
      </c>
      <c r="T103" s="3">
        <f>VLOOKUP($B103,Survey!$C:$K,1,FALSE)</f>
        <v>922136210</v>
      </c>
      <c r="U103" s="3" t="str">
        <f>VLOOKUP(P103,Survey!D:D,1,FALSE)</f>
        <v>con19004@byui.edu</v>
      </c>
      <c r="V103" s="14" t="str">
        <f>IF(OR(T103&lt;&gt;"N/A",U103&lt;&gt;"N/A"),"Y","N")</f>
        <v>Y</v>
      </c>
      <c r="W103" s="14" t="str">
        <f>VLOOKUP(T103,Survey!C:G,5,FALSE)</f>
        <v>Daytime</v>
      </c>
      <c r="X103" t="str">
        <f>IF($V$2="Y",VLOOKUP($T103,Survey!$C:$K,6,FALSE),"No Opinion")</f>
        <v>Very Interested</v>
      </c>
      <c r="Y103" t="str">
        <f>IF($V$2="Y",VLOOKUP($T103,Survey!$C:$K,8,FALSE),"No Opinion")</f>
        <v>Very Interested</v>
      </c>
      <c r="Z103" t="str">
        <f>IF($V$2="Y",VLOOKUP($T103,Survey!$C:$K,9,FALSE),"No Opinion")</f>
        <v>No Opinion</v>
      </c>
      <c r="AA103" t="str">
        <f>IF($V$2="Y",VLOOKUP($T103,Survey!$C:$K,7,FALSE),"No Opinion")</f>
        <v>No Opinion</v>
      </c>
    </row>
    <row r="104" spans="1:27" ht="15">
      <c r="A104">
        <v>0.54337955216824629</v>
      </c>
      <c r="B104">
        <v>572898292</v>
      </c>
      <c r="C104" t="s">
        <v>209</v>
      </c>
      <c r="D104" t="s">
        <v>59</v>
      </c>
      <c r="E104" t="s">
        <v>210</v>
      </c>
      <c r="G104" t="s">
        <v>18</v>
      </c>
      <c r="H104" t="s">
        <v>19</v>
      </c>
      <c r="I104" s="26" t="str">
        <f>VLOOKUP(B104,PBI!A:E,5,FALSE)</f>
        <v>Female</v>
      </c>
      <c r="J104" s="25" t="str">
        <f>IF(I104="female","Yes","No")</f>
        <v>Yes</v>
      </c>
      <c r="K104" s="25" t="s">
        <v>372</v>
      </c>
      <c r="L104" s="25" t="s">
        <v>372</v>
      </c>
      <c r="M104" s="25">
        <v>6</v>
      </c>
      <c r="N104" s="25">
        <f>B104</f>
        <v>572898292</v>
      </c>
      <c r="O104" s="25" t="str">
        <f>C104</f>
        <v>Koepp, Mia_Annelise</v>
      </c>
      <c r="P104" s="25" t="str">
        <f>E104</f>
        <v>koe21002@byui.edu</v>
      </c>
      <c r="Q104" s="25" t="str">
        <f>I104</f>
        <v>Female</v>
      </c>
      <c r="R104" s="25" t="str">
        <f>G104</f>
        <v>Business Management</v>
      </c>
      <c r="S104">
        <f>VLOOKUP(B104,ClassListRaw!B:B,1,FALSE)</f>
        <v>572898292</v>
      </c>
      <c r="T104" s="3">
        <f>VLOOKUP($B104,Survey!$C:$K,1,FALSE)</f>
        <v>572898292</v>
      </c>
      <c r="U104" s="3" t="str">
        <f>VLOOKUP(P104,Survey!D:D,1,FALSE)</f>
        <v>koe21002@byui.edu</v>
      </c>
      <c r="V104" s="14" t="s">
        <v>373</v>
      </c>
      <c r="W104" s="14" t="s">
        <v>395</v>
      </c>
      <c r="X104" t="str">
        <f>IF($V$2="Y",VLOOKUP($T104,Survey!$C:$K,6,FALSE),"No Opinion")</f>
        <v>No Opinion</v>
      </c>
      <c r="Y104" t="str">
        <f>IF($V$2="Y",VLOOKUP($T104,Survey!$C:$K,8,FALSE),"No Opinion")</f>
        <v>Not Interested</v>
      </c>
      <c r="Z104" t="str">
        <f>IF($V$2="Y",VLOOKUP($T104,Survey!$C:$K,9,FALSE),"No Opinion")</f>
        <v>Very Interested</v>
      </c>
      <c r="AA104" t="str">
        <f>IF($V$2="Y",VLOOKUP($T104,Survey!$C:$K,7,FALSE),"No Opinion")</f>
        <v>Not Interested</v>
      </c>
    </row>
    <row r="105" spans="1:27" ht="15">
      <c r="A105">
        <v>0.48209089554364126</v>
      </c>
      <c r="B105">
        <v>28361678</v>
      </c>
      <c r="C105" t="s">
        <v>264</v>
      </c>
      <c r="D105" t="s">
        <v>33</v>
      </c>
      <c r="E105" t="s">
        <v>265</v>
      </c>
      <c r="G105" t="s">
        <v>18</v>
      </c>
      <c r="H105" t="s">
        <v>24</v>
      </c>
      <c r="I105" s="26" t="str">
        <f>VLOOKUP(B105,PBI!A:E,5,FALSE)</f>
        <v>Male</v>
      </c>
      <c r="J105" s="25" t="str">
        <f>IF(I105="female","Yes","No")</f>
        <v>No</v>
      </c>
      <c r="K105" s="25" t="s">
        <v>372</v>
      </c>
      <c r="L105" s="25" t="s">
        <v>372</v>
      </c>
      <c r="M105" s="25">
        <v>6</v>
      </c>
      <c r="N105" s="25">
        <f>B105</f>
        <v>28361678</v>
      </c>
      <c r="O105" s="25" t="str">
        <f>C105</f>
        <v>Pascavage, Michael_Brennan</v>
      </c>
      <c r="P105" s="25" t="str">
        <f>E105</f>
        <v>pas17005@byui.edu</v>
      </c>
      <c r="Q105" s="25" t="str">
        <f>I105</f>
        <v>Male</v>
      </c>
      <c r="R105" s="25" t="str">
        <f>G105</f>
        <v>Business Management</v>
      </c>
      <c r="S105">
        <f>VLOOKUP(B105,ClassListRaw!B:B,1,FALSE)</f>
        <v>28361678</v>
      </c>
      <c r="T105" s="3" t="e">
        <f>VLOOKUP($B105,Survey!$C:$K,1,FALSE)</f>
        <v>#N/A</v>
      </c>
      <c r="U105" s="3" t="e">
        <f>VLOOKUP(P105,Survey!D:D,1,FALSE)</f>
        <v>#N/A</v>
      </c>
      <c r="V105" s="14" t="s">
        <v>374</v>
      </c>
      <c r="W105" s="14" t="s">
        <v>395</v>
      </c>
      <c r="X105" t="s">
        <v>376</v>
      </c>
      <c r="Y105" t="s">
        <v>376</v>
      </c>
      <c r="Z105" t="s">
        <v>376</v>
      </c>
      <c r="AA105" t="s">
        <v>376</v>
      </c>
    </row>
    <row r="106" spans="1:27" ht="15">
      <c r="A106">
        <v>0.63806593288459235</v>
      </c>
      <c r="B106">
        <v>297874730</v>
      </c>
      <c r="C106" t="s">
        <v>293</v>
      </c>
      <c r="D106" t="s">
        <v>294</v>
      </c>
      <c r="E106" t="s">
        <v>295</v>
      </c>
      <c r="G106" t="s">
        <v>18</v>
      </c>
      <c r="H106" t="s">
        <v>12</v>
      </c>
      <c r="I106" s="26" t="str">
        <f>VLOOKUP(B106,PBI!A:E,5,FALSE)</f>
        <v>Male</v>
      </c>
      <c r="J106" s="25" t="str">
        <f>IF(I106="female","Yes","No")</f>
        <v>No</v>
      </c>
      <c r="K106" s="25" t="s">
        <v>372</v>
      </c>
      <c r="L106" s="25" t="s">
        <v>372</v>
      </c>
      <c r="M106" s="25">
        <v>6</v>
      </c>
      <c r="N106" s="25">
        <f>B106</f>
        <v>297874730</v>
      </c>
      <c r="O106" s="25" t="str">
        <f>C106</f>
        <v>Simon, Marco_Antonio,, II</v>
      </c>
      <c r="P106" s="25" t="str">
        <f>E106</f>
        <v>sim20021@byui.edu</v>
      </c>
      <c r="Q106" s="25" t="str">
        <f>I106</f>
        <v>Male</v>
      </c>
      <c r="R106" s="25" t="str">
        <f>G106</f>
        <v>Business Management</v>
      </c>
      <c r="S106">
        <f>VLOOKUP(B106,ClassListRaw!B:B,1,FALSE)</f>
        <v>297874730</v>
      </c>
      <c r="T106" s="3">
        <f>VLOOKUP($B106,Survey!$C:$K,1,FALSE)</f>
        <v>297874730</v>
      </c>
      <c r="U106" s="3" t="e">
        <f>VLOOKUP(P106,Survey!D:D,1,FALSE)</f>
        <v>#N/A</v>
      </c>
      <c r="V106" s="14" t="s">
        <v>373</v>
      </c>
      <c r="W106" s="14" t="str">
        <f>VLOOKUP(T106,Survey!C:G,5,FALSE)</f>
        <v>Evening</v>
      </c>
      <c r="X106" t="str">
        <f>IF($V$2="Y",VLOOKUP($T106,Survey!$C:$K,6,FALSE),"No Opinion")</f>
        <v>Very Interested</v>
      </c>
      <c r="Y106" t="str">
        <f>IF($V$2="Y",VLOOKUP($T106,Survey!$C:$K,8,FALSE),"No Opinion")</f>
        <v>No Opinion</v>
      </c>
      <c r="Z106" t="str">
        <f>IF($V$2="Y",VLOOKUP($T106,Survey!$C:$K,9,FALSE),"No Opinion")</f>
        <v>No Opinion</v>
      </c>
      <c r="AA106" t="str">
        <f>IF($V$2="Y",VLOOKUP($T106,Survey!$C:$K,7,FALSE),"No Opinion")</f>
        <v>Very Interested</v>
      </c>
    </row>
    <row r="107" spans="1:27" ht="15">
      <c r="A107">
        <v>0</v>
      </c>
      <c r="B107">
        <v>991314290</v>
      </c>
      <c r="C107" t="s">
        <v>407</v>
      </c>
      <c r="D107" t="s">
        <v>397</v>
      </c>
      <c r="E107" t="s">
        <v>408</v>
      </c>
      <c r="G107" t="s">
        <v>18</v>
      </c>
      <c r="H107" t="s">
        <v>19</v>
      </c>
      <c r="I107" t="s">
        <v>385</v>
      </c>
      <c r="J107" t="s">
        <v>372</v>
      </c>
      <c r="K107" s="25" t="s">
        <v>372</v>
      </c>
      <c r="L107" s="25" t="s">
        <v>372</v>
      </c>
      <c r="M107" s="25">
        <v>6</v>
      </c>
      <c r="N107" s="25">
        <f>B107</f>
        <v>991314290</v>
      </c>
      <c r="O107" s="25" t="str">
        <f>C107</f>
        <v>Davis, Noah</v>
      </c>
      <c r="P107" s="25" t="str">
        <f>E107</f>
        <v>dav19052@byui.edu</v>
      </c>
      <c r="Q107" s="25" t="str">
        <f>I107</f>
        <v>Male</v>
      </c>
      <c r="R107" s="25" t="str">
        <f>G107</f>
        <v>Business Management</v>
      </c>
      <c r="S107" t="e">
        <f>VLOOKUP(B107,ClassListRaw!B:B,1,FALSE)</f>
        <v>#N/A</v>
      </c>
      <c r="T107" s="3" t="e">
        <f>VLOOKUP($B107,Survey!$C:$K,1,FALSE)</f>
        <v>#N/A</v>
      </c>
      <c r="U107" s="3" t="e">
        <f>VLOOKUP(P107,Survey!D:D,1,FALSE)</f>
        <v>#N/A</v>
      </c>
      <c r="V107" s="14" t="s">
        <v>373</v>
      </c>
      <c r="W107" s="14" t="e">
        <f>VLOOKUP(T107,Survey!C:G,5,FALSE)</f>
        <v>#N/A</v>
      </c>
      <c r="X107" t="e">
        <f>IF($V$2="Y",VLOOKUP($T107,Survey!$C:$K,6,FALSE),"No Opinion")</f>
        <v>#N/A</v>
      </c>
      <c r="Y107" t="e">
        <f>IF($V$2="Y",VLOOKUP($T107,Survey!$C:$K,8,FALSE),"No Opinion")</f>
        <v>#N/A</v>
      </c>
      <c r="Z107" t="e">
        <f>IF($V$2="Y",VLOOKUP($T107,Survey!$C:$K,9,FALSE),"No Opinion")</f>
        <v>#N/A</v>
      </c>
      <c r="AA107" t="e">
        <f>IF($V$2="Y",VLOOKUP($T107,Survey!$C:$K,7,FALSE),"No Opinion")</f>
        <v>#N/A</v>
      </c>
    </row>
    <row r="108" spans="1:27" ht="15">
      <c r="A108">
        <v>0.80505714668597161</v>
      </c>
      <c r="B108">
        <v>291811881</v>
      </c>
      <c r="C108" t="s">
        <v>88</v>
      </c>
      <c r="D108" t="s">
        <v>89</v>
      </c>
      <c r="E108" t="s">
        <v>90</v>
      </c>
      <c r="G108" t="s">
        <v>85</v>
      </c>
      <c r="H108" t="s">
        <v>12</v>
      </c>
      <c r="I108" s="26" t="str">
        <f>VLOOKUP(B108,PBI!A:E,5,FALSE)</f>
        <v>Female</v>
      </c>
      <c r="J108" s="25" t="str">
        <f>IF(I108="female","Yes","No")</f>
        <v>Yes</v>
      </c>
      <c r="K108" s="25" t="s">
        <v>372</v>
      </c>
      <c r="L108" s="25" t="s">
        <v>381</v>
      </c>
      <c r="M108" s="25">
        <v>6</v>
      </c>
      <c r="N108" s="25">
        <f>B108</f>
        <v>291811881</v>
      </c>
      <c r="O108" s="25" t="str">
        <f>C108</f>
        <v>Chua, Charise</v>
      </c>
      <c r="P108" s="25" t="str">
        <f>E108</f>
        <v>chu19015@byui.edu</v>
      </c>
      <c r="Q108" s="25" t="str">
        <f>I108</f>
        <v>Female</v>
      </c>
      <c r="R108" s="25" t="str">
        <f>G108</f>
        <v>Communication</v>
      </c>
      <c r="S108">
        <f>VLOOKUP(B108,ClassListRaw!B:B,1,FALSE)</f>
        <v>291811881</v>
      </c>
      <c r="T108" s="3">
        <f>VLOOKUP($B108,Survey!$C:$K,1,FALSE)</f>
        <v>291811881</v>
      </c>
      <c r="U108" s="3" t="str">
        <f>VLOOKUP(P108,Survey!D:D,1,FALSE)</f>
        <v>chu19015@byui.edu</v>
      </c>
      <c r="V108" s="14" t="s">
        <v>373</v>
      </c>
      <c r="W108" s="14" t="str">
        <f>VLOOKUP(T108,Survey!C:G,5,FALSE)</f>
        <v>Evening</v>
      </c>
      <c r="X108" t="str">
        <f>IF($V$2="Y",VLOOKUP($T108,Survey!$C:$K,6,FALSE),"No Opinion")</f>
        <v>Very Interested</v>
      </c>
      <c r="Y108" t="str">
        <f>IF($V$2="Y",VLOOKUP($T108,Survey!$C:$K,8,FALSE),"No Opinion")</f>
        <v>Not Interested</v>
      </c>
      <c r="Z108" t="str">
        <f>IF($V$2="Y",VLOOKUP($T108,Survey!$C:$K,9,FALSE),"No Opinion")</f>
        <v>Very Interested</v>
      </c>
      <c r="AA108" t="str">
        <f>IF($V$2="Y",VLOOKUP($T108,Survey!$C:$K,7,FALSE),"No Opinion")</f>
        <v>No Opinion</v>
      </c>
    </row>
    <row r="109" spans="1:27" ht="15">
      <c r="A109">
        <v>0.70530726438859392</v>
      </c>
      <c r="B109">
        <v>233455960</v>
      </c>
      <c r="C109" t="s">
        <v>138</v>
      </c>
      <c r="D109" t="s">
        <v>26</v>
      </c>
      <c r="E109" t="s">
        <v>139</v>
      </c>
      <c r="G109" t="s">
        <v>48</v>
      </c>
      <c r="H109" t="s">
        <v>19</v>
      </c>
      <c r="I109" s="26" t="str">
        <f>VLOOKUP(B109,PBI!A:E,5,FALSE)</f>
        <v>Male</v>
      </c>
      <c r="J109" s="25" t="str">
        <f>IF(I109="female","Yes","No")</f>
        <v>No</v>
      </c>
      <c r="K109" s="25" t="s">
        <v>372</v>
      </c>
      <c r="L109" s="25" t="s">
        <v>381</v>
      </c>
      <c r="M109" s="25">
        <v>6</v>
      </c>
      <c r="N109" s="25">
        <f>B109</f>
        <v>233455960</v>
      </c>
      <c r="O109" s="25" t="str">
        <f>C109</f>
        <v>Fairwell, Nathan_Thomas</v>
      </c>
      <c r="P109" s="25" t="str">
        <f>E109</f>
        <v>fai17002@byui.edu</v>
      </c>
      <c r="Q109" s="25" t="str">
        <f>I109</f>
        <v>Male</v>
      </c>
      <c r="R109" s="25" t="str">
        <f>G109</f>
        <v>Horticulture</v>
      </c>
      <c r="S109">
        <f>VLOOKUP(B109,ClassListRaw!B:B,1,FALSE)</f>
        <v>233455960</v>
      </c>
      <c r="T109" s="3">
        <f>VLOOKUP($B109,Survey!$C:$K,1,FALSE)</f>
        <v>233455960</v>
      </c>
      <c r="U109" s="3" t="e">
        <f>VLOOKUP(P109,Survey!D:D,1,FALSE)</f>
        <v>#N/A</v>
      </c>
      <c r="V109" s="14" t="s">
        <v>373</v>
      </c>
      <c r="W109" s="14" t="str">
        <f>VLOOKUP(T109,Survey!C:G,5,FALSE)</f>
        <v>Evening</v>
      </c>
      <c r="X109" t="str">
        <f>IF($V$2="Y",VLOOKUP($T109,Survey!$C:$K,6,FALSE),"No Opinion")</f>
        <v>No Opinion</v>
      </c>
      <c r="Y109" t="str">
        <f>IF($V$2="Y",VLOOKUP($T109,Survey!$C:$K,8,FALSE),"No Opinion")</f>
        <v>No Opinion</v>
      </c>
      <c r="Z109" t="str">
        <f>IF($V$2="Y",VLOOKUP($T109,Survey!$C:$K,9,FALSE),"No Opinion")</f>
        <v>No Opinion</v>
      </c>
      <c r="AA109" t="str">
        <f>IF($V$2="Y",VLOOKUP($T109,Survey!$C:$K,7,FALSE),"No Opinion")</f>
        <v>No Opinion</v>
      </c>
    </row>
    <row r="110" spans="1:27" ht="15">
      <c r="A110">
        <v>0.5789442538124846</v>
      </c>
      <c r="B110">
        <v>339008111</v>
      </c>
      <c r="C110" t="s">
        <v>182</v>
      </c>
      <c r="D110" t="s">
        <v>53</v>
      </c>
      <c r="E110" t="s">
        <v>183</v>
      </c>
      <c r="G110" t="s">
        <v>61</v>
      </c>
      <c r="H110" t="s">
        <v>24</v>
      </c>
      <c r="I110" s="26" t="str">
        <f>VLOOKUP(B110,PBI!A:E,5,FALSE)</f>
        <v>Female</v>
      </c>
      <c r="J110" s="25" t="str">
        <f>IF(I110="female","Yes","No")</f>
        <v>Yes</v>
      </c>
      <c r="K110" s="25" t="s">
        <v>372</v>
      </c>
      <c r="L110" s="25" t="s">
        <v>381</v>
      </c>
      <c r="M110" s="25">
        <v>6</v>
      </c>
      <c r="N110" s="25">
        <f>B110</f>
        <v>339008111</v>
      </c>
      <c r="O110" s="25" t="str">
        <f>C110</f>
        <v>Henderson, Julianna</v>
      </c>
      <c r="P110" s="25" t="str">
        <f>E110</f>
        <v>hen17009@byui.edu</v>
      </c>
      <c r="Q110" s="25" t="str">
        <f>I110</f>
        <v>Female</v>
      </c>
      <c r="R110" s="25" t="str">
        <f>G110</f>
        <v>International Studies</v>
      </c>
      <c r="S110">
        <f>VLOOKUP(B110,ClassListRaw!B:B,1,FALSE)</f>
        <v>339008111</v>
      </c>
      <c r="T110" s="3">
        <f>VLOOKUP($B110,Survey!$C:$K,1,FALSE)</f>
        <v>339008111</v>
      </c>
      <c r="U110" s="3" t="e">
        <f>VLOOKUP(P110,Survey!D:D,1,FALSE)</f>
        <v>#N/A</v>
      </c>
      <c r="V110" s="14" t="s">
        <v>373</v>
      </c>
      <c r="W110" s="14" t="str">
        <f>VLOOKUP(T110,Survey!C:G,5,FALSE)</f>
        <v>Either</v>
      </c>
      <c r="X110" t="str">
        <f>IF($V$2="Y",VLOOKUP($T110,Survey!$C:$K,6,FALSE),"No Opinion")</f>
        <v>Very Interested</v>
      </c>
      <c r="Y110" t="str">
        <f>IF($V$2="Y",VLOOKUP($T110,Survey!$C:$K,8,FALSE),"No Opinion")</f>
        <v>Very Interested</v>
      </c>
      <c r="Z110" t="str">
        <f>IF($V$2="Y",VLOOKUP($T110,Survey!$C:$K,9,FALSE),"No Opinion")</f>
        <v>Very Interested</v>
      </c>
      <c r="AA110" t="str">
        <f>IF($V$2="Y",VLOOKUP($T110,Survey!$C:$K,7,FALSE),"No Opinion")</f>
        <v>Very Interested</v>
      </c>
    </row>
    <row r="111" spans="1:27" ht="15">
      <c r="A111">
        <v>0.39585426118296396</v>
      </c>
      <c r="B111">
        <v>896332486</v>
      </c>
      <c r="C111" t="s">
        <v>325</v>
      </c>
      <c r="D111" t="s">
        <v>33</v>
      </c>
      <c r="E111" t="s">
        <v>326</v>
      </c>
      <c r="G111" t="s">
        <v>61</v>
      </c>
      <c r="H111" t="s">
        <v>24</v>
      </c>
      <c r="I111" s="26" t="str">
        <f>VLOOKUP(B111,PBI!A:E,5,FALSE)</f>
        <v>Male</v>
      </c>
      <c r="J111" s="25" t="str">
        <f>IF(I111="female","Yes","No")</f>
        <v>No</v>
      </c>
      <c r="K111" s="25" t="s">
        <v>372</v>
      </c>
      <c r="L111" s="25" t="s">
        <v>381</v>
      </c>
      <c r="M111" s="25">
        <v>6</v>
      </c>
      <c r="N111" s="25">
        <f>B111</f>
        <v>896332486</v>
      </c>
      <c r="O111" s="25" t="str">
        <f>C111</f>
        <v>Voelkel, John_Brown</v>
      </c>
      <c r="P111" s="25" t="str">
        <f>E111</f>
        <v>voe17002@byui.edu</v>
      </c>
      <c r="Q111" s="25" t="str">
        <f>I111</f>
        <v>Male</v>
      </c>
      <c r="R111" s="25" t="str">
        <f>G111</f>
        <v>International Studies</v>
      </c>
      <c r="S111">
        <f>VLOOKUP(B111,ClassListRaw!B:B,1,FALSE)</f>
        <v>896332486</v>
      </c>
      <c r="T111" s="3">
        <f>VLOOKUP($B111,Survey!$C:$K,1,FALSE)</f>
        <v>896332486</v>
      </c>
      <c r="U111" s="3" t="str">
        <f>VLOOKUP(P111,Survey!D:D,1,FALSE)</f>
        <v>voe17002@byui.edu</v>
      </c>
      <c r="V111" s="14" t="str">
        <f>IF(OR(T111&lt;&gt;"N/A",U111&lt;&gt;"N/A"),"Y","N")</f>
        <v>Y</v>
      </c>
      <c r="W111" s="14" t="str">
        <f>VLOOKUP(T111,Survey!C:G,5,FALSE)</f>
        <v>Evening</v>
      </c>
      <c r="X111" t="str">
        <f>IF($V$2="Y",VLOOKUP($T111,Survey!$C:$K,6,FALSE),"No Opinion")</f>
        <v>Very Interested</v>
      </c>
      <c r="Y111" t="str">
        <f>IF($V$2="Y",VLOOKUP($T111,Survey!$C:$K,8,FALSE),"No Opinion")</f>
        <v>Not Interested</v>
      </c>
      <c r="Z111" t="str">
        <f>IF($V$2="Y",VLOOKUP($T111,Survey!$C:$K,9,FALSE),"No Opinion")</f>
        <v>No Opinion</v>
      </c>
      <c r="AA111" t="str">
        <f>IF($V$2="Y",VLOOKUP($T111,Survey!$C:$K,7,FALSE),"No Opinion")</f>
        <v>Not Interested</v>
      </c>
    </row>
    <row r="112" spans="1:27" ht="15">
      <c r="A112">
        <v>0.9637560301525433</v>
      </c>
      <c r="B112">
        <v>330541248</v>
      </c>
      <c r="C112" t="s">
        <v>78</v>
      </c>
      <c r="D112" t="s">
        <v>16</v>
      </c>
      <c r="E112" t="s">
        <v>79</v>
      </c>
      <c r="G112" t="s">
        <v>80</v>
      </c>
      <c r="H112" t="s">
        <v>19</v>
      </c>
      <c r="I112" s="26" t="str">
        <f>VLOOKUP(B112,PBI!A:E,5,FALSE)</f>
        <v>Male</v>
      </c>
      <c r="J112" s="25" t="str">
        <f>IF(I112="female","Yes","No")</f>
        <v>No</v>
      </c>
      <c r="K112" s="25" t="s">
        <v>372</v>
      </c>
      <c r="L112" s="25" t="s">
        <v>381</v>
      </c>
      <c r="M112" s="25">
        <v>6</v>
      </c>
      <c r="N112" s="25">
        <f>B112</f>
        <v>330541248</v>
      </c>
      <c r="O112" s="25" t="str">
        <f>C112</f>
        <v>Bushman, Tanner_Royce</v>
      </c>
      <c r="P112" s="25" t="str">
        <f>E112</f>
        <v>bus17010@byui.edu</v>
      </c>
      <c r="Q112" s="25" t="str">
        <f>I112</f>
        <v>Male</v>
      </c>
      <c r="R112" s="25" t="str">
        <f>G112</f>
        <v>Recreation Management</v>
      </c>
      <c r="S112">
        <f>VLOOKUP(B112,ClassListRaw!B:B,1,FALSE)</f>
        <v>330541248</v>
      </c>
      <c r="T112" s="3">
        <f>VLOOKUP($B112,Survey!$C:$K,1,FALSE)</f>
        <v>330541248</v>
      </c>
      <c r="U112" s="3" t="str">
        <f>VLOOKUP(P112,Survey!D:D,1,FALSE)</f>
        <v>bus17010@byui.edu</v>
      </c>
      <c r="V112" s="14" t="s">
        <v>373</v>
      </c>
      <c r="W112" s="14" t="str">
        <f>VLOOKUP(T112,Survey!C:G,5,FALSE)</f>
        <v>Evening</v>
      </c>
      <c r="X112" t="str">
        <f>IF($V$2="Y",VLOOKUP($T112,Survey!$C:$K,6,FALSE),"No Opinion")</f>
        <v>Very Interested</v>
      </c>
      <c r="Y112" t="str">
        <f>IF($V$2="Y",VLOOKUP($T112,Survey!$C:$K,8,FALSE),"No Opinion")</f>
        <v>Not Interested</v>
      </c>
      <c r="Z112" t="str">
        <f>IF($V$2="Y",VLOOKUP($T112,Survey!$C:$K,9,FALSE),"No Opinion")</f>
        <v>No Opinion</v>
      </c>
      <c r="AA112" t="str">
        <f>IF($V$2="Y",VLOOKUP($T112,Survey!$C:$K,7,FALSE),"No Opinion")</f>
        <v>Not Interested</v>
      </c>
    </row>
    <row r="113" spans="1:27" ht="15">
      <c r="A113">
        <v>0.75619927774879991</v>
      </c>
      <c r="B113">
        <v>269187687</v>
      </c>
      <c r="C113" t="s">
        <v>248</v>
      </c>
      <c r="D113" t="s">
        <v>59</v>
      </c>
      <c r="E113" t="s">
        <v>249</v>
      </c>
      <c r="G113" t="s">
        <v>95</v>
      </c>
      <c r="H113" t="s">
        <v>19</v>
      </c>
      <c r="I113" s="26" t="str">
        <f>VLOOKUP(B113,PBI!A:E,5,FALSE)</f>
        <v>Male</v>
      </c>
      <c r="J113" s="25" t="str">
        <f>IF(I113="female","Yes","No")</f>
        <v>No</v>
      </c>
      <c r="K113" s="25" t="s">
        <v>372</v>
      </c>
      <c r="L113" s="25" t="s">
        <v>381</v>
      </c>
      <c r="M113" s="25">
        <v>7</v>
      </c>
      <c r="N113" s="25">
        <f>B113</f>
        <v>269187687</v>
      </c>
      <c r="O113" s="25" t="str">
        <f>C113</f>
        <v>Murphy, Kyler_Wayne</v>
      </c>
      <c r="P113" s="25" t="str">
        <f>E113</f>
        <v>mur18001@byui.edu</v>
      </c>
      <c r="Q113" s="25" t="str">
        <f>I113</f>
        <v>Male</v>
      </c>
      <c r="R113" s="25" t="str">
        <f>G113</f>
        <v>Automotive Tech Mgmt</v>
      </c>
      <c r="S113">
        <f>VLOOKUP(B113,ClassListRaw!B:B,1,FALSE)</f>
        <v>269187687</v>
      </c>
      <c r="T113" s="3" t="e">
        <f>VLOOKUP($B113,Survey!$C:$K,1,FALSE)</f>
        <v>#N/A</v>
      </c>
      <c r="U113" s="3" t="e">
        <f>VLOOKUP(P113,Survey!D:D,1,FALSE)</f>
        <v>#N/A</v>
      </c>
      <c r="V113" s="14" t="s">
        <v>374</v>
      </c>
      <c r="W113" s="14" t="s">
        <v>375</v>
      </c>
      <c r="X113" t="s">
        <v>376</v>
      </c>
      <c r="Y113" t="s">
        <v>376</v>
      </c>
      <c r="Z113" t="s">
        <v>376</v>
      </c>
      <c r="AA113" t="s">
        <v>376</v>
      </c>
    </row>
    <row r="114" spans="1:27" ht="15">
      <c r="A114">
        <v>0.39034556222956884</v>
      </c>
      <c r="B114">
        <v>69325906</v>
      </c>
      <c r="C114" t="s">
        <v>13</v>
      </c>
      <c r="D114" t="s">
        <v>9</v>
      </c>
      <c r="E114" t="s">
        <v>14</v>
      </c>
      <c r="G114" t="s">
        <v>11</v>
      </c>
      <c r="H114" t="s">
        <v>12</v>
      </c>
      <c r="I114" s="26" t="str">
        <f>VLOOKUP(B114,PBI!A:E,5,FALSE)</f>
        <v>Male</v>
      </c>
      <c r="J114" s="25" t="str">
        <f>IF(I114="female","Yes","No")</f>
        <v>No</v>
      </c>
      <c r="K114" s="25" t="s">
        <v>372</v>
      </c>
      <c r="L114" s="25" t="s">
        <v>372</v>
      </c>
      <c r="M114" s="25">
        <v>7</v>
      </c>
      <c r="N114" s="25">
        <f>B114</f>
        <v>69325906</v>
      </c>
      <c r="O114" s="25" t="str">
        <f>C114</f>
        <v>Adair, Zackary_Orin</v>
      </c>
      <c r="P114" s="25" t="str">
        <f>E114</f>
        <v>ada19011@byui.edu</v>
      </c>
      <c r="Q114" s="25" t="str">
        <f>I114</f>
        <v>Male</v>
      </c>
      <c r="R114" s="25" t="str">
        <f>G114</f>
        <v>Bus Mgmt Marketing</v>
      </c>
      <c r="S114">
        <f>VLOOKUP(B114,ClassListRaw!B:B,1,FALSE)</f>
        <v>69325906</v>
      </c>
      <c r="T114" s="3">
        <f>VLOOKUP($B114,Survey!$C:$K,1,FALSE)</f>
        <v>69325906</v>
      </c>
      <c r="U114" s="3" t="str">
        <f>VLOOKUP(P114,Survey!D:D,1,FALSE)</f>
        <v>ada19011@byui.edu</v>
      </c>
      <c r="V114" s="14" t="s">
        <v>373</v>
      </c>
      <c r="W114" s="14" t="str">
        <f>VLOOKUP(T114,Survey!C:G,5,FALSE)</f>
        <v>Daytime</v>
      </c>
      <c r="X114" t="str">
        <f>IF($V$2="Y",VLOOKUP($T114,Survey!$C:$K,6,FALSE),"No Opinion")</f>
        <v>No Opinion</v>
      </c>
      <c r="Y114" t="str">
        <f>IF($V$2="Y",VLOOKUP($T114,Survey!$C:$K,8,FALSE),"No Opinion")</f>
        <v>No Opinion</v>
      </c>
      <c r="Z114" t="str">
        <f>IF($V$2="Y",VLOOKUP($T114,Survey!$C:$K,9,FALSE),"No Opinion")</f>
        <v>No Opinion</v>
      </c>
      <c r="AA114" t="str">
        <f>IF($V$2="Y",VLOOKUP($T114,Survey!$C:$K,7,FALSE),"No Opinion")</f>
        <v>No Opinion</v>
      </c>
    </row>
    <row r="115" spans="1:27" ht="15">
      <c r="A115">
        <v>0.83385700411469155</v>
      </c>
      <c r="B115">
        <v>664203797</v>
      </c>
      <c r="C115" t="s">
        <v>117</v>
      </c>
      <c r="D115" t="s">
        <v>33</v>
      </c>
      <c r="E115" t="s">
        <v>118</v>
      </c>
      <c r="G115" t="s">
        <v>11</v>
      </c>
      <c r="H115" t="s">
        <v>24</v>
      </c>
      <c r="I115" s="26" t="str">
        <f>VLOOKUP(B115,PBI!A:E,5,FALSE)</f>
        <v>Male</v>
      </c>
      <c r="J115" s="25" t="str">
        <f>IF(I115="female","Yes","No")</f>
        <v>No</v>
      </c>
      <c r="K115" s="25" t="s">
        <v>372</v>
      </c>
      <c r="L115" s="25" t="s">
        <v>372</v>
      </c>
      <c r="M115" s="25">
        <v>7</v>
      </c>
      <c r="N115" s="25">
        <f>B115</f>
        <v>664203797</v>
      </c>
      <c r="O115" s="25" t="str">
        <f>C115</f>
        <v>Dooley, Rivers</v>
      </c>
      <c r="P115" s="25" t="str">
        <f>E115</f>
        <v>doo21001@byui.edu</v>
      </c>
      <c r="Q115" s="25" t="str">
        <f>I115</f>
        <v>Male</v>
      </c>
      <c r="R115" s="25" t="str">
        <f>G115</f>
        <v>Bus Mgmt Marketing</v>
      </c>
      <c r="S115">
        <f>VLOOKUP(B115,ClassListRaw!B:B,1,FALSE)</f>
        <v>664203797</v>
      </c>
      <c r="T115" s="3">
        <f>VLOOKUP($B115,Survey!$C:$K,1,FALSE)</f>
        <v>664203797</v>
      </c>
      <c r="U115" s="3" t="str">
        <f>VLOOKUP(P115,Survey!D:D,1,FALSE)</f>
        <v>Doo21001@byui.edu</v>
      </c>
      <c r="V115" s="14" t="s">
        <v>373</v>
      </c>
      <c r="W115" s="14" t="str">
        <f>VLOOKUP(T115,Survey!C:G,5,FALSE)</f>
        <v>Daytime</v>
      </c>
      <c r="X115" t="str">
        <f>IF($V$2="Y",VLOOKUP($T115,Survey!$C:$K,6,FALSE),"No Opinion")</f>
        <v>Very Interested</v>
      </c>
      <c r="Y115" t="str">
        <f>IF($V$2="Y",VLOOKUP($T115,Survey!$C:$K,8,FALSE),"No Opinion")</f>
        <v>Not Interested</v>
      </c>
      <c r="Z115" t="str">
        <f>IF($V$2="Y",VLOOKUP($T115,Survey!$C:$K,9,FALSE),"No Opinion")</f>
        <v>No Opinion</v>
      </c>
      <c r="AA115" t="str">
        <f>IF($V$2="Y",VLOOKUP($T115,Survey!$C:$K,7,FALSE),"No Opinion")</f>
        <v>Very Interested</v>
      </c>
    </row>
    <row r="116" spans="1:27" ht="15">
      <c r="A116">
        <v>0.50834459583543001</v>
      </c>
      <c r="B116">
        <v>136064311</v>
      </c>
      <c r="C116" t="s">
        <v>133</v>
      </c>
      <c r="D116" t="s">
        <v>16</v>
      </c>
      <c r="E116" t="s">
        <v>134</v>
      </c>
      <c r="G116" t="s">
        <v>11</v>
      </c>
      <c r="H116" t="s">
        <v>19</v>
      </c>
      <c r="I116" s="26" t="str">
        <f>VLOOKUP(B116,PBI!A:E,5,FALSE)</f>
        <v>Male</v>
      </c>
      <c r="J116" s="25" t="str">
        <f>IF(I116="female","Yes","No")</f>
        <v>No</v>
      </c>
      <c r="K116" s="25" t="s">
        <v>372</v>
      </c>
      <c r="L116" s="25" t="s">
        <v>372</v>
      </c>
      <c r="M116" s="25">
        <v>7</v>
      </c>
      <c r="N116" s="25">
        <f>B116</f>
        <v>136064311</v>
      </c>
      <c r="O116" s="25" t="str">
        <f>C116</f>
        <v>Ellis, Jared_William</v>
      </c>
      <c r="P116" s="25" t="str">
        <f>E116</f>
        <v>ell19009@byui.edu</v>
      </c>
      <c r="Q116" s="25" t="str">
        <f>I116</f>
        <v>Male</v>
      </c>
      <c r="R116" s="25" t="str">
        <f>G116</f>
        <v>Bus Mgmt Marketing</v>
      </c>
      <c r="S116">
        <f>VLOOKUP(B116,ClassListRaw!B:B,1,FALSE)</f>
        <v>136064311</v>
      </c>
      <c r="T116" s="3">
        <f>VLOOKUP($B116,Survey!$C:$K,1,FALSE)</f>
        <v>136064311</v>
      </c>
      <c r="U116" s="3" t="str">
        <f>VLOOKUP(P116,Survey!D:D,1,FALSE)</f>
        <v>ell19009@byui.edu</v>
      </c>
      <c r="V116" s="14" t="s">
        <v>373</v>
      </c>
      <c r="W116" s="14" t="str">
        <f>VLOOKUP(T116,Survey!C:G,5,FALSE)</f>
        <v>Daytime</v>
      </c>
      <c r="X116" t="str">
        <f>IF($V$2="Y",VLOOKUP($T116,Survey!$C:$K,6,FALSE),"No Opinion")</f>
        <v>Very Interested</v>
      </c>
      <c r="Y116" t="str">
        <f>IF($V$2="Y",VLOOKUP($T116,Survey!$C:$K,8,FALSE),"No Opinion")</f>
        <v>Very Interested</v>
      </c>
      <c r="Z116" t="s">
        <v>376</v>
      </c>
      <c r="AA116" t="s">
        <v>376</v>
      </c>
    </row>
    <row r="117" spans="1:27" ht="15">
      <c r="A117">
        <v>0.60218961124373216</v>
      </c>
      <c r="B117">
        <v>336143201</v>
      </c>
      <c r="C117" t="s">
        <v>142</v>
      </c>
      <c r="D117" t="s">
        <v>53</v>
      </c>
      <c r="E117" t="s">
        <v>143</v>
      </c>
      <c r="G117" t="s">
        <v>11</v>
      </c>
      <c r="H117" t="s">
        <v>19</v>
      </c>
      <c r="I117" s="26" t="str">
        <f>VLOOKUP(B117,PBI!A:E,5,FALSE)</f>
        <v>Female</v>
      </c>
      <c r="J117" s="25" t="str">
        <f>IF(I117="female","Yes","No")</f>
        <v>Yes</v>
      </c>
      <c r="K117" s="25" t="s">
        <v>372</v>
      </c>
      <c r="L117" s="25" t="s">
        <v>372</v>
      </c>
      <c r="M117" s="25">
        <v>7</v>
      </c>
      <c r="N117" s="25">
        <f>B117</f>
        <v>336143201</v>
      </c>
      <c r="O117" s="25" t="str">
        <f>C117</f>
        <v>Fiddler, Erica_Elise</v>
      </c>
      <c r="P117" s="25" t="str">
        <f>E117</f>
        <v>fid18001@byui.edu</v>
      </c>
      <c r="Q117" s="25" t="str">
        <f>I117</f>
        <v>Female</v>
      </c>
      <c r="R117" s="25" t="str">
        <f>G117</f>
        <v>Bus Mgmt Marketing</v>
      </c>
      <c r="S117">
        <f>VLOOKUP(B117,ClassListRaw!B:B,1,FALSE)</f>
        <v>336143201</v>
      </c>
      <c r="T117" s="3">
        <f>VLOOKUP($B117,Survey!$C:$K,1,FALSE)</f>
        <v>336143201</v>
      </c>
      <c r="U117" s="3" t="str">
        <f>VLOOKUP(P117,Survey!D:D,1,FALSE)</f>
        <v>fid18001@byui.edu</v>
      </c>
      <c r="V117" s="14" t="s">
        <v>373</v>
      </c>
      <c r="W117" s="14" t="str">
        <f>VLOOKUP(T117,Survey!C:G,5,FALSE)</f>
        <v>Daytime</v>
      </c>
      <c r="X117" t="str">
        <f>IF($V$2="Y",VLOOKUP($T117,Survey!$C:$K,6,FALSE),"No Opinion")</f>
        <v>No Opinion</v>
      </c>
      <c r="Y117" t="str">
        <f>IF($V$2="Y",VLOOKUP($T117,Survey!$C:$K,8,FALSE),"No Opinion")</f>
        <v>Very Interested</v>
      </c>
      <c r="Z117" t="str">
        <f>IF($V$2="Y",VLOOKUP($T117,Survey!$C:$K,9,FALSE),"No Opinion")</f>
        <v>Not Interested</v>
      </c>
      <c r="AA117" t="str">
        <f>IF($V$2="Y",VLOOKUP($T117,Survey!$C:$K,7,FALSE),"No Opinion")</f>
        <v>Very Interested</v>
      </c>
    </row>
    <row r="118" spans="1:27" ht="15">
      <c r="A118">
        <v>0</v>
      </c>
      <c r="B118" s="3">
        <v>285726555</v>
      </c>
      <c r="C118" s="3" t="s">
        <v>409</v>
      </c>
      <c r="D118" s="3" t="s">
        <v>410</v>
      </c>
      <c r="E118" s="3" t="s">
        <v>411</v>
      </c>
      <c r="F118" s="3"/>
      <c r="G118" s="3" t="s">
        <v>11</v>
      </c>
      <c r="H118" s="3" t="s">
        <v>19</v>
      </c>
      <c r="I118" s="3" t="s">
        <v>380</v>
      </c>
      <c r="J118" s="25" t="str">
        <f>IF(I118="female","Yes","No")</f>
        <v>Yes</v>
      </c>
      <c r="K118" s="25" t="s">
        <v>372</v>
      </c>
      <c r="L118" s="25" t="s">
        <v>372</v>
      </c>
      <c r="M118" s="25">
        <v>7</v>
      </c>
      <c r="N118" s="25">
        <f>B118</f>
        <v>285726555</v>
      </c>
      <c r="O118" s="25" t="str">
        <f>C118</f>
        <v>Lariego, Lenzci_Jhalen_Poquita</v>
      </c>
      <c r="P118" s="25" t="str">
        <f>E118</f>
        <v>lar18024@byui.edu</v>
      </c>
      <c r="Q118" s="25" t="str">
        <f>I118</f>
        <v>Female</v>
      </c>
      <c r="R118" s="25" t="str">
        <f>G118</f>
        <v>Bus Mgmt Marketing</v>
      </c>
      <c r="S118" t="e">
        <f>VLOOKUP(B118,ClassListRaw!B:B,1,FALSE)</f>
        <v>#N/A</v>
      </c>
      <c r="T118" s="3" t="e">
        <f>VLOOKUP($B118,Survey!$C:$K,1,FALSE)</f>
        <v>#N/A</v>
      </c>
      <c r="U118" s="3" t="e">
        <f>VLOOKUP(P118,Survey!D:D,1,FALSE)</f>
        <v>#N/A</v>
      </c>
      <c r="V118" s="14" t="s">
        <v>374</v>
      </c>
      <c r="W118" s="14" t="e">
        <f>VLOOKUP(T118,Survey!C:G,5,FALSE)</f>
        <v>#N/A</v>
      </c>
      <c r="X118" t="e">
        <f>IF($V$2="Y",VLOOKUP($T118,Survey!$C:$K,6,FALSE),"No Opinion")</f>
        <v>#N/A</v>
      </c>
      <c r="Y118" t="e">
        <f>IF($V$2="Y",VLOOKUP($T118,Survey!$C:$K,8,FALSE),"No Opinion")</f>
        <v>#N/A</v>
      </c>
      <c r="Z118" t="e">
        <f>IF($V$2="Y",VLOOKUP($T118,Survey!$C:$K,9,FALSE),"No Opinion")</f>
        <v>#N/A</v>
      </c>
      <c r="AA118" t="e">
        <f>IF($V$2="Y",VLOOKUP($T118,Survey!$C:$K,7,FALSE),"No Opinion")</f>
        <v>#N/A</v>
      </c>
    </row>
    <row r="119" spans="1:27" ht="15">
      <c r="A119">
        <v>0.54856297310151914</v>
      </c>
      <c r="B119">
        <v>287863229</v>
      </c>
      <c r="C119" t="s">
        <v>213</v>
      </c>
      <c r="D119" t="s">
        <v>89</v>
      </c>
      <c r="E119" t="s">
        <v>214</v>
      </c>
      <c r="G119" t="s">
        <v>11</v>
      </c>
      <c r="H119" t="s">
        <v>19</v>
      </c>
      <c r="I119" s="26" t="str">
        <f>VLOOKUP(B119,PBI!A:E,5,FALSE)</f>
        <v>Male</v>
      </c>
      <c r="J119" s="25" t="str">
        <f>IF(I119="female","Yes","No")</f>
        <v>No</v>
      </c>
      <c r="K119" s="25" t="s">
        <v>372</v>
      </c>
      <c r="L119" s="25" t="s">
        <v>372</v>
      </c>
      <c r="M119" s="25">
        <v>7</v>
      </c>
      <c r="N119" s="25">
        <f>B119</f>
        <v>287863229</v>
      </c>
      <c r="O119" s="25" t="str">
        <f>C119</f>
        <v>Larsen, Joseph_David</v>
      </c>
      <c r="P119" s="25" t="str">
        <f>E119</f>
        <v>lar17004@byui.edu</v>
      </c>
      <c r="Q119" s="25" t="str">
        <f>I119</f>
        <v>Male</v>
      </c>
      <c r="R119" s="25" t="str">
        <f>G119</f>
        <v>Bus Mgmt Marketing</v>
      </c>
      <c r="S119">
        <f>VLOOKUP(B119,ClassListRaw!B:B,1,FALSE)</f>
        <v>287863229</v>
      </c>
      <c r="T119" s="3" t="e">
        <f>VLOOKUP($B119,Survey!$C:$K,1,FALSE)</f>
        <v>#N/A</v>
      </c>
      <c r="U119" s="3" t="e">
        <f>VLOOKUP(P119,Survey!D:D,1,FALSE)</f>
        <v>#N/A</v>
      </c>
      <c r="V119" s="14" t="s">
        <v>374</v>
      </c>
      <c r="W119" s="14" t="s">
        <v>375</v>
      </c>
      <c r="X119" t="s">
        <v>376</v>
      </c>
      <c r="Y119" t="s">
        <v>376</v>
      </c>
      <c r="Z119" t="s">
        <v>376</v>
      </c>
      <c r="AA119" t="s">
        <v>376</v>
      </c>
    </row>
    <row r="120" spans="1:27" ht="15">
      <c r="A120">
        <v>0.88782796806061637</v>
      </c>
      <c r="B120">
        <v>672528993</v>
      </c>
      <c r="C120" t="s">
        <v>244</v>
      </c>
      <c r="D120" t="s">
        <v>26</v>
      </c>
      <c r="E120" t="s">
        <v>245</v>
      </c>
      <c r="G120" t="s">
        <v>11</v>
      </c>
      <c r="H120" t="s">
        <v>19</v>
      </c>
      <c r="I120" s="26" t="str">
        <f>VLOOKUP(B120,PBI!A:E,5,FALSE)</f>
        <v>Male</v>
      </c>
      <c r="J120" s="25" t="str">
        <f>IF(I120="female","Yes","No")</f>
        <v>No</v>
      </c>
      <c r="K120" s="25" t="s">
        <v>372</v>
      </c>
      <c r="L120" s="25" t="s">
        <v>372</v>
      </c>
      <c r="M120" s="25">
        <v>7</v>
      </c>
      <c r="N120" s="25">
        <f>B120</f>
        <v>672528993</v>
      </c>
      <c r="O120" s="25" t="str">
        <f>C120</f>
        <v>Moss, Andrew_Brent</v>
      </c>
      <c r="P120" s="25" t="str">
        <f>E120</f>
        <v>mos17019@byui.edu</v>
      </c>
      <c r="Q120" s="25" t="str">
        <f>I120</f>
        <v>Male</v>
      </c>
      <c r="R120" s="25" t="str">
        <f>G120</f>
        <v>Bus Mgmt Marketing</v>
      </c>
      <c r="S120">
        <f>VLOOKUP(B120,ClassListRaw!B:B,1,FALSE)</f>
        <v>672528993</v>
      </c>
      <c r="T120" s="3">
        <f>VLOOKUP($B120,Survey!$C:$K,1,FALSE)</f>
        <v>672528993</v>
      </c>
      <c r="U120" s="3" t="str">
        <f>VLOOKUP(P120,Survey!D:D,1,FALSE)</f>
        <v>mos17019@byui.edu</v>
      </c>
      <c r="V120" s="14" t="s">
        <v>373</v>
      </c>
      <c r="W120" s="14" t="str">
        <f>VLOOKUP(T120,Survey!C:G,5,FALSE)</f>
        <v>Daytime</v>
      </c>
      <c r="X120" t="str">
        <f>IF($V$2="Y",VLOOKUP($T120,Survey!$C:$K,6,FALSE),"No Opinion")</f>
        <v>No Opinion</v>
      </c>
      <c r="Y120" t="str">
        <f>IF($V$2="Y",VLOOKUP($T120,Survey!$C:$K,8,FALSE),"No Opinion")</f>
        <v>Very Interested</v>
      </c>
      <c r="Z120" t="str">
        <f>IF($V$2="Y",VLOOKUP($T120,Survey!$C:$K,9,FALSE),"No Opinion")</f>
        <v>Very Interested</v>
      </c>
      <c r="AA120" t="str">
        <f>IF($V$2="Y",VLOOKUP($T120,Survey!$C:$K,7,FALSE),"No Opinion")</f>
        <v>Not Interested</v>
      </c>
    </row>
    <row r="121" spans="1:27" ht="15">
      <c r="A121">
        <v>0.86141391426861436</v>
      </c>
      <c r="B121">
        <v>97671987</v>
      </c>
      <c r="C121" t="s">
        <v>288</v>
      </c>
      <c r="D121" t="s">
        <v>33</v>
      </c>
      <c r="E121" t="s">
        <v>289</v>
      </c>
      <c r="G121" t="s">
        <v>11</v>
      </c>
      <c r="H121" t="s">
        <v>24</v>
      </c>
      <c r="I121" s="26" t="str">
        <f>VLOOKUP(B121,PBI!A:E,5,FALSE)</f>
        <v>Female</v>
      </c>
      <c r="J121" s="25" t="str">
        <f>IF(I121="female","Yes","No")</f>
        <v>Yes</v>
      </c>
      <c r="K121" s="25" t="s">
        <v>372</v>
      </c>
      <c r="L121" s="25" t="s">
        <v>372</v>
      </c>
      <c r="M121" s="25">
        <v>7</v>
      </c>
      <c r="N121" s="25">
        <f>B121</f>
        <v>97671987</v>
      </c>
      <c r="O121" s="25" t="str">
        <f>C121</f>
        <v>Shumway, Caroline_Amy</v>
      </c>
      <c r="P121" s="25" t="str">
        <f>E121</f>
        <v>shu18002@byui.edu</v>
      </c>
      <c r="Q121" s="25" t="str">
        <f>I121</f>
        <v>Female</v>
      </c>
      <c r="R121" s="25" t="str">
        <f>G121</f>
        <v>Bus Mgmt Marketing</v>
      </c>
      <c r="S121">
        <f>VLOOKUP(B121,ClassListRaw!B:B,1,FALSE)</f>
        <v>97671987</v>
      </c>
      <c r="T121" s="3" t="e">
        <f>VLOOKUP($B121,Survey!$C:$K,1,FALSE)</f>
        <v>#N/A</v>
      </c>
      <c r="U121" s="3" t="e">
        <f>VLOOKUP(P121,Survey!D:D,1,FALSE)</f>
        <v>#N/A</v>
      </c>
      <c r="V121" s="14" t="s">
        <v>374</v>
      </c>
      <c r="W121" s="14" t="s">
        <v>375</v>
      </c>
      <c r="X121" t="s">
        <v>376</v>
      </c>
      <c r="Y121" t="s">
        <v>376</v>
      </c>
      <c r="Z121" t="s">
        <v>376</v>
      </c>
      <c r="AA121" t="s">
        <v>376</v>
      </c>
    </row>
    <row r="122" spans="1:27" ht="15">
      <c r="A122">
        <v>0.13840792479742414</v>
      </c>
      <c r="B122">
        <v>733495359</v>
      </c>
      <c r="C122" t="s">
        <v>308</v>
      </c>
      <c r="D122" t="s">
        <v>16</v>
      </c>
      <c r="E122" t="s">
        <v>309</v>
      </c>
      <c r="G122" t="s">
        <v>11</v>
      </c>
      <c r="H122" t="s">
        <v>24</v>
      </c>
      <c r="I122" s="26" t="str">
        <f>VLOOKUP(B122,PBI!A:E,5,FALSE)</f>
        <v>Female</v>
      </c>
      <c r="J122" s="25" t="str">
        <f>IF(I122="female","Yes","No")</f>
        <v>Yes</v>
      </c>
      <c r="K122" s="25" t="s">
        <v>372</v>
      </c>
      <c r="L122" s="25" t="s">
        <v>372</v>
      </c>
      <c r="M122" s="25">
        <v>7</v>
      </c>
      <c r="N122" s="25">
        <f>B122</f>
        <v>733495359</v>
      </c>
      <c r="O122" s="25" t="str">
        <f>C122</f>
        <v>Tams, Annalou_Yvonne</v>
      </c>
      <c r="P122" s="25" t="str">
        <f>E122</f>
        <v>tam18006@byui.edu</v>
      </c>
      <c r="Q122" s="25" t="str">
        <f>I122</f>
        <v>Female</v>
      </c>
      <c r="R122" s="25" t="str">
        <f>G122</f>
        <v>Bus Mgmt Marketing</v>
      </c>
      <c r="S122">
        <f>VLOOKUP(B122,ClassListRaw!B:B,1,FALSE)</f>
        <v>733495359</v>
      </c>
      <c r="T122" s="3">
        <f>VLOOKUP($B122,Survey!$C:$K,1,FALSE)</f>
        <v>733495359</v>
      </c>
      <c r="U122" s="3" t="str">
        <f>VLOOKUP(P122,Survey!D:D,1,FALSE)</f>
        <v>Tam18006@byui.edu</v>
      </c>
      <c r="V122" s="14" t="s">
        <v>373</v>
      </c>
      <c r="W122" s="14" t="str">
        <f>VLOOKUP(T122,Survey!C:G,5,FALSE)</f>
        <v>Daytime</v>
      </c>
      <c r="X122" t="str">
        <f>IF($V$2="Y",VLOOKUP($T122,Survey!$C:$K,6,FALSE),"No Opinion")</f>
        <v>Very Interested</v>
      </c>
      <c r="Y122" t="str">
        <f>IF($V$2="Y",VLOOKUP($T122,Survey!$C:$K,8,FALSE),"No Opinion")</f>
        <v>No Opinion</v>
      </c>
      <c r="Z122" t="str">
        <f>IF($V$2="Y",VLOOKUP($T122,Survey!$C:$K,9,FALSE),"No Opinion")</f>
        <v>Very Interested</v>
      </c>
      <c r="AA122" t="str">
        <f>IF($V$2="Y",VLOOKUP($T122,Survey!$C:$K,7,FALSE),"No Opinion")</f>
        <v>No Opinion</v>
      </c>
    </row>
    <row r="123" spans="1:27" ht="15">
      <c r="A123">
        <v>0</v>
      </c>
      <c r="B123">
        <v>422844269</v>
      </c>
      <c r="C123" t="s">
        <v>412</v>
      </c>
      <c r="D123" t="s">
        <v>413</v>
      </c>
      <c r="E123" t="s">
        <v>414</v>
      </c>
      <c r="G123" t="s">
        <v>11</v>
      </c>
      <c r="H123" t="s">
        <v>19</v>
      </c>
      <c r="I123" s="26" t="s">
        <v>385</v>
      </c>
      <c r="J123" s="25" t="str">
        <f>IF(I123="female","Yes","No")</f>
        <v>No</v>
      </c>
      <c r="K123" s="25" t="s">
        <v>372</v>
      </c>
      <c r="L123" s="25" t="s">
        <v>372</v>
      </c>
      <c r="M123" s="25">
        <v>7</v>
      </c>
      <c r="N123" s="25">
        <f>B123</f>
        <v>422844269</v>
      </c>
      <c r="O123" s="25" t="str">
        <f>C123</f>
        <v>Thorne, Charles_J</v>
      </c>
      <c r="P123" s="25" t="str">
        <f>E123</f>
        <v>tho19058@byui.edu</v>
      </c>
      <c r="Q123" s="25" t="str">
        <f>I123</f>
        <v>Male</v>
      </c>
      <c r="R123" s="25" t="str">
        <f>G123</f>
        <v>Bus Mgmt Marketing</v>
      </c>
      <c r="S123" t="e">
        <f>VLOOKUP(B123,ClassListRaw!B:B,1,FALSE)</f>
        <v>#N/A</v>
      </c>
      <c r="T123" s="3" t="e">
        <f>VLOOKUP($B123,Survey!$C:$K,1,FALSE)</f>
        <v>#N/A</v>
      </c>
      <c r="U123" s="3" t="e">
        <f>VLOOKUP(P123,Survey!D:D,1,FALSE)</f>
        <v>#N/A</v>
      </c>
      <c r="V123" s="14" t="s">
        <v>374</v>
      </c>
      <c r="W123" s="14" t="e">
        <f>VLOOKUP(T123,Survey!C:G,5,FALSE)</f>
        <v>#N/A</v>
      </c>
      <c r="X123" t="e">
        <f>IF($V$2="Y",VLOOKUP($T123,Survey!$C:$K,6,FALSE),"No Opinion")</f>
        <v>#N/A</v>
      </c>
      <c r="Y123" t="e">
        <f>IF($V$2="Y",VLOOKUP($T123,Survey!$C:$K,8,FALSE),"No Opinion")</f>
        <v>#N/A</v>
      </c>
      <c r="Z123" t="e">
        <f>IF($V$2="Y",VLOOKUP($T123,Survey!$C:$K,9,FALSE),"No Opinion")</f>
        <v>#N/A</v>
      </c>
      <c r="AA123" t="e">
        <f>IF($V$2="Y",VLOOKUP($T123,Survey!$C:$K,7,FALSE),"No Opinion")</f>
        <v>#N/A</v>
      </c>
    </row>
    <row r="124" spans="1:27" ht="15">
      <c r="A124">
        <v>0.63313287864559264</v>
      </c>
      <c r="B124">
        <v>487472608</v>
      </c>
      <c r="C124" t="s">
        <v>225</v>
      </c>
      <c r="D124" t="s">
        <v>33</v>
      </c>
      <c r="E124" t="s">
        <v>226</v>
      </c>
      <c r="G124" t="s">
        <v>18</v>
      </c>
      <c r="H124" t="s">
        <v>24</v>
      </c>
      <c r="I124" s="26" t="str">
        <f>VLOOKUP(B124,PBI!A:E,5,FALSE)</f>
        <v>Male</v>
      </c>
      <c r="J124" s="25" t="str">
        <f>IF(I124="female","Yes","No")</f>
        <v>No</v>
      </c>
      <c r="K124" s="25" t="s">
        <v>372</v>
      </c>
      <c r="L124" s="25" t="s">
        <v>372</v>
      </c>
      <c r="M124" s="25">
        <v>7</v>
      </c>
      <c r="N124" s="25">
        <f>B124</f>
        <v>487472608</v>
      </c>
      <c r="O124" s="25" t="str">
        <f>C124</f>
        <v>Marler, Spencer_Wade</v>
      </c>
      <c r="P124" s="25" t="str">
        <f>E124</f>
        <v>mar18059@byui.edu</v>
      </c>
      <c r="Q124" s="25" t="str">
        <f>I124</f>
        <v>Male</v>
      </c>
      <c r="R124" s="25" t="str">
        <f>G124</f>
        <v>Business Management</v>
      </c>
      <c r="S124">
        <f>VLOOKUP(B124,ClassListRaw!B:B,1,FALSE)</f>
        <v>487472608</v>
      </c>
      <c r="T124" s="3">
        <f>VLOOKUP($B124,Survey!$C:$K,1,FALSE)</f>
        <v>487472608</v>
      </c>
      <c r="U124" s="3" t="str">
        <f>VLOOKUP(P124,Survey!D:D,1,FALSE)</f>
        <v>Mar18059@byui.edu</v>
      </c>
      <c r="V124" s="14" t="s">
        <v>373</v>
      </c>
      <c r="W124" s="14" t="str">
        <f>VLOOKUP(T124,Survey!C:G,5,FALSE)</f>
        <v>Daytime</v>
      </c>
      <c r="X124" t="str">
        <f>IF($V$2="Y",VLOOKUP($T124,Survey!$C:$K,6,FALSE),"No Opinion")</f>
        <v>No Opinion</v>
      </c>
      <c r="Y124" t="str">
        <f>IF($V$2="Y",VLOOKUP($T124,Survey!$C:$K,8,FALSE),"No Opinion")</f>
        <v>No Opinion</v>
      </c>
      <c r="Z124" t="str">
        <f>IF($V$2="Y",VLOOKUP($T124,Survey!$C:$K,9,FALSE),"No Opinion")</f>
        <v>No Opinion</v>
      </c>
      <c r="AA124" t="str">
        <f>IF($V$2="Y",VLOOKUP($T124,Survey!$C:$K,7,FALSE),"No Opinion")</f>
        <v>No Opinion</v>
      </c>
    </row>
    <row r="125" spans="1:27" ht="15">
      <c r="A125">
        <v>0</v>
      </c>
      <c r="B125">
        <v>780187249</v>
      </c>
      <c r="C125" t="s">
        <v>415</v>
      </c>
      <c r="D125" t="s">
        <v>416</v>
      </c>
      <c r="E125" t="s">
        <v>417</v>
      </c>
      <c r="G125" t="s">
        <v>18</v>
      </c>
      <c r="H125" t="s">
        <v>19</v>
      </c>
      <c r="I125" s="3" t="s">
        <v>380</v>
      </c>
      <c r="J125" s="25" t="str">
        <f>IF(I125="female","Yes","No")</f>
        <v>Yes</v>
      </c>
      <c r="K125" s="25" t="s">
        <v>372</v>
      </c>
      <c r="L125" s="25" t="s">
        <v>372</v>
      </c>
      <c r="M125" s="25">
        <v>7</v>
      </c>
      <c r="N125" s="25">
        <f>B125</f>
        <v>780187249</v>
      </c>
      <c r="O125" s="25" t="str">
        <f>C125</f>
        <v>Miller, Aaramie</v>
      </c>
      <c r="P125" s="25" t="str">
        <f>E125</f>
        <v>mil21054@byui.edu</v>
      </c>
      <c r="Q125" s="25" t="str">
        <f>I125</f>
        <v>Female</v>
      </c>
      <c r="R125" s="25" t="str">
        <f>G125</f>
        <v>Business Management</v>
      </c>
      <c r="S125" t="e">
        <f>VLOOKUP(B125,ClassListRaw!B:B,1,FALSE)</f>
        <v>#N/A</v>
      </c>
      <c r="T125" s="3" t="e">
        <f>VLOOKUP($B125,Survey!$C:$K,1,FALSE)</f>
        <v>#N/A</v>
      </c>
      <c r="U125" s="3" t="e">
        <f>VLOOKUP(P125,Survey!D:D,1,FALSE)</f>
        <v>#N/A</v>
      </c>
      <c r="V125" s="14" t="s">
        <v>374</v>
      </c>
      <c r="W125" s="14" t="e">
        <f>VLOOKUP(T125,Survey!C:G,5,FALSE)</f>
        <v>#N/A</v>
      </c>
      <c r="X125" t="e">
        <f>IF($V$2="Y",VLOOKUP($T125,Survey!$C:$K,6,FALSE),"No Opinion")</f>
        <v>#N/A</v>
      </c>
      <c r="Y125" t="e">
        <f>IF($V$2="Y",VLOOKUP($T125,Survey!$C:$K,8,FALSE),"No Opinion")</f>
        <v>#N/A</v>
      </c>
      <c r="Z125" t="e">
        <f>IF($V$2="Y",VLOOKUP($T125,Survey!$C:$K,9,FALSE),"No Opinion")</f>
        <v>#N/A</v>
      </c>
      <c r="AA125" t="e">
        <f>IF($V$2="Y",VLOOKUP($T125,Survey!$C:$K,7,FALSE),"No Opinion")</f>
        <v>#N/A</v>
      </c>
    </row>
    <row r="126" spans="1:27" ht="15">
      <c r="A126">
        <v>0.54442975898109891</v>
      </c>
      <c r="B126">
        <v>381287469</v>
      </c>
      <c r="C126" t="s">
        <v>268</v>
      </c>
      <c r="D126" t="s">
        <v>16</v>
      </c>
      <c r="E126" t="s">
        <v>269</v>
      </c>
      <c r="G126" t="s">
        <v>18</v>
      </c>
      <c r="H126" t="s">
        <v>19</v>
      </c>
      <c r="I126" s="26" t="str">
        <f>VLOOKUP(B126,PBI!A:E,5,FALSE)</f>
        <v>Female</v>
      </c>
      <c r="J126" s="25" t="str">
        <f>IF(I126="female","Yes","No")</f>
        <v>Yes</v>
      </c>
      <c r="K126" s="25" t="s">
        <v>372</v>
      </c>
      <c r="L126" s="25" t="s">
        <v>372</v>
      </c>
      <c r="M126" s="25">
        <v>7</v>
      </c>
      <c r="N126" s="25">
        <f>B126</f>
        <v>381287469</v>
      </c>
      <c r="O126" s="25" t="str">
        <f>C126</f>
        <v>Perkins, Rylie</v>
      </c>
      <c r="P126" s="25" t="str">
        <f>E126</f>
        <v>mar20038@byui.edu</v>
      </c>
      <c r="Q126" s="25" t="str">
        <f>I126</f>
        <v>Female</v>
      </c>
      <c r="R126" s="25" t="str">
        <f>G126</f>
        <v>Business Management</v>
      </c>
      <c r="S126">
        <f>VLOOKUP(B126,ClassListRaw!B:B,1,FALSE)</f>
        <v>381287469</v>
      </c>
      <c r="T126" s="3">
        <f>VLOOKUP($B126,Survey!$C:$K,1,FALSE)</f>
        <v>381287469</v>
      </c>
      <c r="U126" s="3" t="str">
        <f>VLOOKUP(P126,Survey!D:D,1,FALSE)</f>
        <v>mar20038@byui.edu</v>
      </c>
      <c r="V126" s="14" t="s">
        <v>373</v>
      </c>
      <c r="W126" s="14" t="str">
        <f>VLOOKUP(T126,Survey!C:G,5,FALSE)</f>
        <v>Daytime</v>
      </c>
      <c r="X126" t="str">
        <f>IF($V$2="Y",VLOOKUP($T126,Survey!$C:$K,6,FALSE),"No Opinion")</f>
        <v>Very Interested</v>
      </c>
      <c r="Y126" t="str">
        <f>IF($V$2="Y",VLOOKUP($T126,Survey!$C:$K,8,FALSE),"No Opinion")</f>
        <v>Very Interested</v>
      </c>
      <c r="Z126" t="str">
        <f>IF($V$2="Y",VLOOKUP($T126,Survey!$C:$K,9,FALSE),"No Opinion")</f>
        <v>Not Interested</v>
      </c>
      <c r="AA126" t="str">
        <f>IF($V$2="Y",VLOOKUP($T126,Survey!$C:$K,7,FALSE),"No Opinion")</f>
        <v>No Opinion</v>
      </c>
    </row>
    <row r="127" spans="1:27" ht="15">
      <c r="A127">
        <v>0</v>
      </c>
      <c r="B127">
        <v>561126507</v>
      </c>
      <c r="C127" t="s">
        <v>418</v>
      </c>
      <c r="D127" t="s">
        <v>419</v>
      </c>
      <c r="E127" t="s">
        <v>420</v>
      </c>
      <c r="G127" t="s">
        <v>106</v>
      </c>
      <c r="H127" t="s">
        <v>19</v>
      </c>
      <c r="I127" s="26" t="s">
        <v>385</v>
      </c>
      <c r="J127" s="25" t="str">
        <f>IF(I127="female","Yes","No")</f>
        <v>No</v>
      </c>
      <c r="K127" s="25" t="s">
        <v>372</v>
      </c>
      <c r="L127" s="25" t="s">
        <v>372</v>
      </c>
      <c r="M127" s="25">
        <v>7</v>
      </c>
      <c r="N127" s="25">
        <f>B127</f>
        <v>561126507</v>
      </c>
      <c r="O127" s="25" t="str">
        <f>C127</f>
        <v>Aguilera Cuasapaz, Isaac_Roberto</v>
      </c>
      <c r="P127" s="25" t="str">
        <f>E127</f>
        <v>agu19003@byui.edu</v>
      </c>
      <c r="Q127" s="25" t="str">
        <f>I127</f>
        <v>Male</v>
      </c>
      <c r="R127" s="25" t="str">
        <f>G127</f>
        <v>Business Management Ops</v>
      </c>
      <c r="S127" t="e">
        <f>VLOOKUP(B127,ClassListRaw!B:B,1,FALSE)</f>
        <v>#N/A</v>
      </c>
      <c r="T127" s="3">
        <f>VLOOKUP($B127,Survey!$C:$K,1,FALSE)</f>
        <v>561126507</v>
      </c>
      <c r="U127" s="3" t="str">
        <f>VLOOKUP(P127,Survey!D:D,1,FALSE)</f>
        <v>Agu19003@byui.edu</v>
      </c>
      <c r="V127" s="14" t="s">
        <v>373</v>
      </c>
      <c r="W127" s="14" t="str">
        <f>VLOOKUP(T127,Survey!C:G,5,FALSE)</f>
        <v>Daytime</v>
      </c>
      <c r="X127" t="str">
        <f>IF($V$2="Y",VLOOKUP($T127,Survey!$C:$K,6,FALSE),"No Opinion")</f>
        <v>Very Interested</v>
      </c>
      <c r="Y127" t="str">
        <f>IF($V127="Y",VLOOKUP($T127,Survey!$C:$K,8,FALSE),"No Opinion")</f>
        <v/>
      </c>
      <c r="Z127" t="str">
        <f>IF($V$2="Y",VLOOKUP($T127,Survey!$C:$K,9,FALSE),"No Opinion")</f>
        <v/>
      </c>
      <c r="AA127" t="str">
        <f>IF($V$2="Y",VLOOKUP($T127,Survey!$C:$K,7,FALSE),"No Opinion")</f>
        <v/>
      </c>
    </row>
    <row r="128" spans="1:27" ht="15">
      <c r="A128">
        <v>0.45701636994079375</v>
      </c>
      <c r="B128">
        <v>688254172</v>
      </c>
      <c r="C128" t="s">
        <v>155</v>
      </c>
      <c r="D128" t="s">
        <v>156</v>
      </c>
      <c r="E128" t="s">
        <v>157</v>
      </c>
      <c r="G128" t="s">
        <v>106</v>
      </c>
      <c r="H128" t="s">
        <v>19</v>
      </c>
      <c r="I128" s="26" t="str">
        <f>VLOOKUP(B128,PBI!A:E,5,FALSE)</f>
        <v>Male</v>
      </c>
      <c r="J128" s="25" t="str">
        <f>IF(I128="female","Yes","No")</f>
        <v>No</v>
      </c>
      <c r="K128" s="25" t="s">
        <v>372</v>
      </c>
      <c r="L128" s="25" t="s">
        <v>372</v>
      </c>
      <c r="M128" s="25">
        <v>7</v>
      </c>
      <c r="N128" s="25">
        <f>B128</f>
        <v>688254172</v>
      </c>
      <c r="O128" s="25" t="str">
        <f>C128</f>
        <v>Garcia, David_Magallanes</v>
      </c>
      <c r="P128" s="25" t="str">
        <f>E128</f>
        <v>gar18040@byui.edu</v>
      </c>
      <c r="Q128" s="25" t="str">
        <f>I128</f>
        <v>Male</v>
      </c>
      <c r="R128" s="25" t="str">
        <f>G128</f>
        <v>Business Management Ops</v>
      </c>
      <c r="S128">
        <f>VLOOKUP(B128,ClassListRaw!B:B,1,FALSE)</f>
        <v>688254172</v>
      </c>
      <c r="T128" s="3" t="e">
        <f>VLOOKUP($B128,Survey!$C:$K,1,FALSE)</f>
        <v>#N/A</v>
      </c>
      <c r="U128" s="3" t="e">
        <f>VLOOKUP(P128,Survey!D:D,1,FALSE)</f>
        <v>#N/A</v>
      </c>
      <c r="V128" s="14" t="s">
        <v>374</v>
      </c>
      <c r="W128" s="14" t="s">
        <v>375</v>
      </c>
      <c r="X128" t="s">
        <v>376</v>
      </c>
      <c r="Y128" t="s">
        <v>376</v>
      </c>
      <c r="Z128" t="s">
        <v>376</v>
      </c>
      <c r="AA128" t="s">
        <v>376</v>
      </c>
    </row>
    <row r="129" spans="1:27" ht="15">
      <c r="A129">
        <v>0.26629192683976632</v>
      </c>
      <c r="B129">
        <v>888496152</v>
      </c>
      <c r="C129" t="s">
        <v>306</v>
      </c>
      <c r="D129" t="s">
        <v>53</v>
      </c>
      <c r="E129" t="s">
        <v>307</v>
      </c>
      <c r="G129" t="s">
        <v>23</v>
      </c>
      <c r="H129" t="s">
        <v>19</v>
      </c>
      <c r="I129" s="26" t="str">
        <f>VLOOKUP(B129,PBI!A:E,5,FALSE)</f>
        <v>Male</v>
      </c>
      <c r="J129" s="25" t="str">
        <f>IF(I129="female","Yes","No")</f>
        <v>No</v>
      </c>
      <c r="K129" s="25" t="s">
        <v>372</v>
      </c>
      <c r="L129" s="25" t="s">
        <v>381</v>
      </c>
      <c r="M129" s="25">
        <v>7</v>
      </c>
      <c r="N129" s="25">
        <f>B129</f>
        <v>888496152</v>
      </c>
      <c r="O129" s="25" t="str">
        <f>C129</f>
        <v>Stewart, Corbin_Joseph</v>
      </c>
      <c r="P129" s="25" t="str">
        <f>E129</f>
        <v>ste17013@byui.edu</v>
      </c>
      <c r="Q129" s="25" t="str">
        <f>I129</f>
        <v>Male</v>
      </c>
      <c r="R129" s="25" t="str">
        <f>G129</f>
        <v>Construction Management</v>
      </c>
      <c r="S129">
        <f>VLOOKUP(B129,ClassListRaw!B:B,1,FALSE)</f>
        <v>888496152</v>
      </c>
      <c r="T129" s="3" t="e">
        <f>VLOOKUP($B129,Survey!$C:$K,1,FALSE)</f>
        <v>#N/A</v>
      </c>
      <c r="U129" s="3" t="e">
        <f>VLOOKUP(P129,Survey!D:D,1,FALSE)</f>
        <v>#N/A</v>
      </c>
      <c r="V129" s="14" t="s">
        <v>374</v>
      </c>
      <c r="W129" s="14" t="s">
        <v>375</v>
      </c>
      <c r="X129" t="s">
        <v>376</v>
      </c>
      <c r="Y129" t="s">
        <v>376</v>
      </c>
      <c r="Z129" t="s">
        <v>376</v>
      </c>
      <c r="AA129" t="s">
        <v>376</v>
      </c>
    </row>
    <row r="130" spans="1:27" ht="15">
      <c r="A130">
        <v>0.25913689416400532</v>
      </c>
      <c r="B130">
        <v>363577235</v>
      </c>
      <c r="C130" t="s">
        <v>45</v>
      </c>
      <c r="D130" t="s">
        <v>46</v>
      </c>
      <c r="E130" t="s">
        <v>47</v>
      </c>
      <c r="G130" t="s">
        <v>48</v>
      </c>
      <c r="H130" t="s">
        <v>19</v>
      </c>
      <c r="I130" s="26" t="str">
        <f>VLOOKUP(B130,PBI!A:E,5,FALSE)</f>
        <v>Male</v>
      </c>
      <c r="J130" s="25" t="str">
        <f>IF(I130="female","Yes","No")</f>
        <v>No</v>
      </c>
      <c r="K130" s="25" t="s">
        <v>372</v>
      </c>
      <c r="L130" s="25" t="s">
        <v>381</v>
      </c>
      <c r="M130" s="25">
        <v>7</v>
      </c>
      <c r="N130" s="25">
        <f>B130</f>
        <v>363577235</v>
      </c>
      <c r="O130" s="25" t="str">
        <f>C130</f>
        <v>Barnes, Jacob_L.</v>
      </c>
      <c r="P130" s="25" t="str">
        <f>E130</f>
        <v>bar18002@byui.edu</v>
      </c>
      <c r="Q130" s="25" t="str">
        <f>I130</f>
        <v>Male</v>
      </c>
      <c r="R130" s="25" t="str">
        <f>G130</f>
        <v>Horticulture</v>
      </c>
      <c r="S130">
        <f>VLOOKUP(B130,ClassListRaw!B:B,1,FALSE)</f>
        <v>363577235</v>
      </c>
      <c r="T130" s="3">
        <f>VLOOKUP($B130,Survey!$C:$K,1,FALSE)</f>
        <v>363577235</v>
      </c>
      <c r="U130" s="3" t="str">
        <f>VLOOKUP(P130,Survey!D:D,1,FALSE)</f>
        <v>bar18002@byui.edu</v>
      </c>
      <c r="V130" s="14" t="s">
        <v>373</v>
      </c>
      <c r="W130" s="14" t="str">
        <f>VLOOKUP(T130,Survey!C:G,5,FALSE)</f>
        <v>Daytime</v>
      </c>
      <c r="X130" t="str">
        <f>IF($V$2="Y",VLOOKUP($T130,Survey!$C:$K,6,FALSE),"No Opinion")</f>
        <v>Not Interested</v>
      </c>
      <c r="Y130" t="str">
        <f>IF($V$2="Y",VLOOKUP($T130,Survey!$C:$K,8,FALSE),"No Opinion")</f>
        <v>Very Interested</v>
      </c>
      <c r="Z130" t="str">
        <f>IF($V$2="Y",VLOOKUP($T130,Survey!$C:$K,9,FALSE),"No Opinion")</f>
        <v>Not Interested</v>
      </c>
      <c r="AA130" t="str">
        <f>IF($V$2="Y",VLOOKUP($T130,Survey!$C:$K,7,FALSE),"No Opinion")</f>
        <v>Very Interested</v>
      </c>
    </row>
    <row r="131" spans="1:27" ht="15">
      <c r="B131" s="3">
        <v>388367172</v>
      </c>
      <c r="C131" t="s">
        <v>135</v>
      </c>
      <c r="D131" s="3" t="s">
        <v>393</v>
      </c>
      <c r="E131" s="3" t="s">
        <v>136</v>
      </c>
      <c r="G131" t="s">
        <v>421</v>
      </c>
      <c r="H131" t="s">
        <v>24</v>
      </c>
      <c r="I131" t="s">
        <v>380</v>
      </c>
      <c r="J131" t="s">
        <v>381</v>
      </c>
      <c r="K131" s="25" t="s">
        <v>372</v>
      </c>
      <c r="L131" s="25" t="s">
        <v>372</v>
      </c>
      <c r="M131" s="25">
        <v>7</v>
      </c>
      <c r="N131" s="25">
        <f>B131</f>
        <v>388367172</v>
      </c>
      <c r="O131" s="25" t="str">
        <f>C131</f>
        <v>Evans, Jesse</v>
      </c>
      <c r="P131" s="25" t="str">
        <f>E131</f>
        <v>eva19023@byui.edu</v>
      </c>
      <c r="Q131" s="25" t="str">
        <f>I131</f>
        <v>Female</v>
      </c>
      <c r="R131" s="25" t="str">
        <f>G131</f>
        <v>TBD</v>
      </c>
      <c r="S131">
        <f>VLOOKUP(B131,ClassListRaw!B:B,1,FALSE)</f>
        <v>388367172</v>
      </c>
      <c r="T131" s="3">
        <f>VLOOKUP($B131,Survey!$C:$K,1,FALSE)</f>
        <v>388367172</v>
      </c>
      <c r="U131" s="3" t="str">
        <f>VLOOKUP(P131,Survey!D:D,1,FALSE)</f>
        <v>eva19023@byui.edu</v>
      </c>
      <c r="V131" s="14" t="s">
        <v>373</v>
      </c>
      <c r="W131" s="14" t="str">
        <f>VLOOKUP(T131,Survey!C:G,5,FALSE)</f>
        <v>Daytime</v>
      </c>
      <c r="X131" t="str">
        <f>IF($V$2="Y",VLOOKUP($T131,Survey!$C:$K,6,FALSE),"No Opinion")</f>
        <v>No Opinion</v>
      </c>
      <c r="Y131" t="str">
        <f>IF($V$2="Y",VLOOKUP($T131,Survey!$C:$K,8,FALSE),"No Opinion")</f>
        <v>No Opinion</v>
      </c>
      <c r="Z131" t="str">
        <f>IF($V$2="Y",VLOOKUP($T131,Survey!$C:$K,9,FALSE),"No Opinion")</f>
        <v>Not Interested</v>
      </c>
      <c r="AA131" t="str">
        <f>IF($V$2="Y",VLOOKUP($T131,Survey!$C:$K,7,FALSE),"No Opinion")</f>
        <v>No Opinion</v>
      </c>
    </row>
    <row r="132" spans="1:27" ht="15">
      <c r="A132">
        <v>0.66808002730119087</v>
      </c>
      <c r="B132">
        <v>661004165</v>
      </c>
      <c r="C132" t="s">
        <v>43</v>
      </c>
      <c r="D132" t="s">
        <v>9</v>
      </c>
      <c r="E132" t="s">
        <v>44</v>
      </c>
      <c r="G132" t="s">
        <v>11</v>
      </c>
      <c r="H132" t="s">
        <v>12</v>
      </c>
      <c r="I132" s="26" t="str">
        <f>VLOOKUP(B132,PBI!A:E,5,FALSE)</f>
        <v>Male</v>
      </c>
      <c r="J132" s="25" t="str">
        <f>IF(I132="female","Yes","No")</f>
        <v>No</v>
      </c>
      <c r="K132" s="25" t="s">
        <v>372</v>
      </c>
      <c r="L132" s="25" t="s">
        <v>372</v>
      </c>
      <c r="M132" s="25">
        <v>8</v>
      </c>
      <c r="N132" s="25">
        <f>B132</f>
        <v>661004165</v>
      </c>
      <c r="O132" s="25" t="str">
        <f>C132</f>
        <v>Bacon, Tanner_Benjamin</v>
      </c>
      <c r="P132" s="25" t="str">
        <f>E132</f>
        <v>bac18005@byui.edu</v>
      </c>
      <c r="Q132" s="25" t="str">
        <f>I132</f>
        <v>Male</v>
      </c>
      <c r="R132" s="25" t="str">
        <f>G132</f>
        <v>Bus Mgmt Marketing</v>
      </c>
      <c r="S132">
        <f>VLOOKUP(B132,ClassListRaw!B:B,1,FALSE)</f>
        <v>661004165</v>
      </c>
      <c r="T132" s="3">
        <f>VLOOKUP($B132,Survey!$C:$K,1,FALSE)</f>
        <v>661004165</v>
      </c>
      <c r="U132" s="3" t="str">
        <f>VLOOKUP(P132,Survey!D:D,1,FALSE)</f>
        <v>bac18005@byui.edu</v>
      </c>
      <c r="V132" s="14" t="s">
        <v>373</v>
      </c>
      <c r="W132" s="14" t="str">
        <f>VLOOKUP(T132,Survey!C:G,5,FALSE)</f>
        <v>Daytime</v>
      </c>
      <c r="X132" t="str">
        <f>IF($V$2="Y",VLOOKUP($T132,Survey!$C:$K,6,FALSE),"No Opinion")</f>
        <v>Very Interested</v>
      </c>
      <c r="Y132" t="str">
        <f>IF($V$2="Y",VLOOKUP($T132,Survey!$C:$K,8,FALSE),"No Opinion")</f>
        <v>Not Interested</v>
      </c>
      <c r="Z132" t="str">
        <f>IF($V$2="Y",VLOOKUP($T132,Survey!$C:$K,9,FALSE),"No Opinion")</f>
        <v>Very Interested</v>
      </c>
      <c r="AA132" t="str">
        <f>IF($V$2="Y",VLOOKUP($T132,Survey!$C:$K,7,FALSE),"No Opinion")</f>
        <v>No Opinion</v>
      </c>
    </row>
    <row r="133" spans="1:27" ht="15">
      <c r="A133">
        <v>5.5194313270311435E-3</v>
      </c>
      <c r="B133">
        <v>170906392</v>
      </c>
      <c r="C133" t="s">
        <v>64</v>
      </c>
      <c r="D133" t="s">
        <v>16</v>
      </c>
      <c r="E133" t="s">
        <v>65</v>
      </c>
      <c r="G133" t="s">
        <v>11</v>
      </c>
      <c r="H133" t="s">
        <v>19</v>
      </c>
      <c r="I133" s="26" t="str">
        <f>VLOOKUP(B133,PBI!A:E,5,FALSE)</f>
        <v>Female</v>
      </c>
      <c r="J133" s="25" t="str">
        <f>IF(I133="female","Yes","No")</f>
        <v>Yes</v>
      </c>
      <c r="K133" s="25" t="s">
        <v>372</v>
      </c>
      <c r="L133" s="25" t="s">
        <v>372</v>
      </c>
      <c r="M133" s="25">
        <v>8</v>
      </c>
      <c r="N133" s="25">
        <f>B133</f>
        <v>170906392</v>
      </c>
      <c r="O133" s="25" t="str">
        <f>C133</f>
        <v>Bingham, Daisy_Kathleen</v>
      </c>
      <c r="P133" s="25" t="str">
        <f>E133</f>
        <v>bin18002@byui.edu</v>
      </c>
      <c r="Q133" s="25" t="str">
        <f>I133</f>
        <v>Female</v>
      </c>
      <c r="R133" s="25" t="str">
        <f>G133</f>
        <v>Bus Mgmt Marketing</v>
      </c>
      <c r="S133">
        <f>VLOOKUP(B133,ClassListRaw!B:B,1,FALSE)</f>
        <v>170906392</v>
      </c>
      <c r="T133" s="3">
        <f>VLOOKUP($B133,Survey!$C:$K,1,FALSE)</f>
        <v>170906392</v>
      </c>
      <c r="U133" s="3" t="str">
        <f>VLOOKUP(P133,Survey!D:D,1,FALSE)</f>
        <v>bin18002@byui.edu</v>
      </c>
      <c r="V133" s="14" t="s">
        <v>373</v>
      </c>
      <c r="W133" s="14" t="s">
        <v>375</v>
      </c>
      <c r="X133" t="str">
        <f>IF($V$2="Y",VLOOKUP($T133,Survey!$C:$K,6,FALSE),"No Opinion")</f>
        <v>Very Interested</v>
      </c>
      <c r="Y133" t="str">
        <f>IF($V$2="Y",VLOOKUP($T133,Survey!$C:$K,8,FALSE),"No Opinion")</f>
        <v>No Opinion</v>
      </c>
      <c r="Z133" t="str">
        <f>IF($V$2="Y",VLOOKUP($T133,Survey!$C:$K,9,FALSE),"No Opinion")</f>
        <v>Not Interested</v>
      </c>
      <c r="AA133" t="str">
        <f>IF($V$2="Y",VLOOKUP($T133,Survey!$C:$K,7,FALSE),"No Opinion")</f>
        <v>Very Interested</v>
      </c>
    </row>
    <row r="134" spans="1:27" ht="15">
      <c r="A134">
        <v>0.2522640398164383</v>
      </c>
      <c r="B134">
        <v>727933222</v>
      </c>
      <c r="C134" t="s">
        <v>98</v>
      </c>
      <c r="D134" t="s">
        <v>26</v>
      </c>
      <c r="E134" t="s">
        <v>99</v>
      </c>
      <c r="G134" t="s">
        <v>11</v>
      </c>
      <c r="H134" t="s">
        <v>19</v>
      </c>
      <c r="I134" s="26" t="str">
        <f>VLOOKUP(B134,PBI!A:E,5,FALSE)</f>
        <v>Male</v>
      </c>
      <c r="J134" s="25" t="str">
        <f>IF(I134="female","Yes","No")</f>
        <v>No</v>
      </c>
      <c r="K134" s="25" t="s">
        <v>372</v>
      </c>
      <c r="L134" s="25" t="s">
        <v>372</v>
      </c>
      <c r="M134" s="25">
        <v>8</v>
      </c>
      <c r="N134" s="25">
        <f>B134</f>
        <v>727933222</v>
      </c>
      <c r="O134" s="25" t="str">
        <f>C134</f>
        <v>Cornell, Cayden_James</v>
      </c>
      <c r="P134" s="25" t="str">
        <f>E134</f>
        <v>cor21009@byui.edu</v>
      </c>
      <c r="Q134" s="25" t="str">
        <f>I134</f>
        <v>Male</v>
      </c>
      <c r="R134" s="25" t="str">
        <f>G134</f>
        <v>Bus Mgmt Marketing</v>
      </c>
      <c r="S134">
        <f>VLOOKUP(B134,ClassListRaw!B:B,1,FALSE)</f>
        <v>727933222</v>
      </c>
      <c r="T134" s="3">
        <f>VLOOKUP($B134,Survey!$C:$K,1,FALSE)</f>
        <v>727933222</v>
      </c>
      <c r="U134" s="3" t="str">
        <f>VLOOKUP(P134,Survey!D:D,1,FALSE)</f>
        <v>cor21009@byui.edu</v>
      </c>
      <c r="V134" s="14" t="s">
        <v>373</v>
      </c>
      <c r="W134" s="14" t="str">
        <f>VLOOKUP(T134,Survey!C:G,5,FALSE)</f>
        <v>Daytime</v>
      </c>
      <c r="X134" t="str">
        <f>IF($V$2="Y",VLOOKUP($T134,Survey!$C:$K,6,FALSE),"No Opinion")</f>
        <v>Not Interested</v>
      </c>
      <c r="Y134" t="str">
        <f>IF($V$2="Y",VLOOKUP($T134,Survey!$C:$K,8,FALSE),"No Opinion")</f>
        <v>No Opinion</v>
      </c>
      <c r="Z134" t="str">
        <f>IF($V$2="Y",VLOOKUP($T134,Survey!$C:$K,9,FALSE),"No Opinion")</f>
        <v>Not Interested</v>
      </c>
      <c r="AA134" t="str">
        <f>IF($V$2="Y",VLOOKUP($T134,Survey!$C:$K,7,FALSE),"No Opinion")</f>
        <v>Very Interested</v>
      </c>
    </row>
    <row r="135" spans="1:27" ht="15">
      <c r="A135">
        <v>0.4629964010416926</v>
      </c>
      <c r="B135">
        <v>505335706</v>
      </c>
      <c r="C135" t="s">
        <v>131</v>
      </c>
      <c r="D135" t="s">
        <v>26</v>
      </c>
      <c r="E135" t="s">
        <v>132</v>
      </c>
      <c r="G135" t="s">
        <v>11</v>
      </c>
      <c r="H135" t="s">
        <v>19</v>
      </c>
      <c r="I135" s="26" t="str">
        <f>VLOOKUP(B135,PBI!A:E,5,FALSE)</f>
        <v>Male</v>
      </c>
      <c r="J135" s="25" t="str">
        <f>IF(I135="female","Yes","No")</f>
        <v>No</v>
      </c>
      <c r="K135" s="25" t="s">
        <v>372</v>
      </c>
      <c r="L135" s="25" t="s">
        <v>372</v>
      </c>
      <c r="M135" s="25">
        <v>8</v>
      </c>
      <c r="N135" s="25">
        <f>B135</f>
        <v>505335706</v>
      </c>
      <c r="O135" s="25" t="str">
        <f>C135</f>
        <v>Ek, Jacob</v>
      </c>
      <c r="P135" s="25" t="str">
        <f>E135</f>
        <v>ek17001@byui.edu</v>
      </c>
      <c r="Q135" s="25" t="str">
        <f>I135</f>
        <v>Male</v>
      </c>
      <c r="R135" s="25" t="str">
        <f>G135</f>
        <v>Bus Mgmt Marketing</v>
      </c>
      <c r="S135">
        <f>VLOOKUP(B135,ClassListRaw!B:B,1,FALSE)</f>
        <v>505335706</v>
      </c>
      <c r="T135" s="3" t="e">
        <f>VLOOKUP($B135,Survey!$C:$K,1,FALSE)</f>
        <v>#N/A</v>
      </c>
      <c r="U135" s="3" t="e">
        <f>VLOOKUP(P135,Survey!D:D,1,FALSE)</f>
        <v>#N/A</v>
      </c>
      <c r="V135" s="14" t="s">
        <v>374</v>
      </c>
      <c r="W135" s="14" t="s">
        <v>375</v>
      </c>
      <c r="X135" t="s">
        <v>376</v>
      </c>
      <c r="Y135" t="s">
        <v>376</v>
      </c>
      <c r="Z135" t="s">
        <v>376</v>
      </c>
      <c r="AA135" t="s">
        <v>376</v>
      </c>
    </row>
    <row r="136" spans="1:27" ht="15">
      <c r="A136">
        <v>0.77744038357745127</v>
      </c>
      <c r="B136">
        <v>188979807</v>
      </c>
      <c r="C136" t="s">
        <v>221</v>
      </c>
      <c r="D136" t="s">
        <v>59</v>
      </c>
      <c r="E136" t="s">
        <v>222</v>
      </c>
      <c r="G136" t="s">
        <v>11</v>
      </c>
      <c r="H136" t="s">
        <v>19</v>
      </c>
      <c r="I136" s="26" t="str">
        <f>VLOOKUP(B136,PBI!A:E,5,FALSE)</f>
        <v>Female</v>
      </c>
      <c r="J136" s="25" t="str">
        <f>IF(I136="female","Yes","No")</f>
        <v>Yes</v>
      </c>
      <c r="K136" s="25" t="s">
        <v>372</v>
      </c>
      <c r="L136" s="25" t="s">
        <v>372</v>
      </c>
      <c r="M136" s="25">
        <v>8</v>
      </c>
      <c r="N136" s="25">
        <f>B136</f>
        <v>188979807</v>
      </c>
      <c r="O136" s="25" t="str">
        <f>C136</f>
        <v>Lopez, Jennifer</v>
      </c>
      <c r="P136" s="25" t="str">
        <f>E136</f>
        <v>lop20018@byui.edu</v>
      </c>
      <c r="Q136" s="25" t="str">
        <f>I136</f>
        <v>Female</v>
      </c>
      <c r="R136" s="25" t="str">
        <f>G136</f>
        <v>Bus Mgmt Marketing</v>
      </c>
      <c r="S136">
        <f>VLOOKUP(B136,ClassListRaw!B:B,1,FALSE)</f>
        <v>188979807</v>
      </c>
      <c r="T136" s="3">
        <f>VLOOKUP($B136,Survey!$C:$K,1,FALSE)</f>
        <v>188979807</v>
      </c>
      <c r="U136" s="3" t="str">
        <f>VLOOKUP(P136,Survey!D:D,1,FALSE)</f>
        <v>Lop20018@byui.edu</v>
      </c>
      <c r="V136" s="14" t="s">
        <v>373</v>
      </c>
      <c r="W136" s="14" t="str">
        <f>VLOOKUP(T136,Survey!C:G,5,FALSE)</f>
        <v>Daytime</v>
      </c>
      <c r="X136" t="str">
        <f>IF($V$2="Y",VLOOKUP($T136,Survey!$C:$K,6,FALSE),"No Opinion")</f>
        <v>Very Interested</v>
      </c>
      <c r="Y136" t="str">
        <f>IF($V$2="Y",VLOOKUP($T136,Survey!$C:$K,8,FALSE),"No Opinion")</f>
        <v>No Opinion</v>
      </c>
      <c r="Z136" t="str">
        <f>IF($V$2="Y",VLOOKUP($T136,Survey!$C:$K,9,FALSE),"No Opinion")</f>
        <v>Very Interested</v>
      </c>
      <c r="AA136" t="str">
        <f>IF($V$2="Y",VLOOKUP($T136,Survey!$C:$K,7,FALSE),"No Opinion")</f>
        <v>Not Interested</v>
      </c>
    </row>
    <row r="137" spans="1:27" ht="15">
      <c r="A137">
        <v>0.97977263945024795</v>
      </c>
      <c r="B137">
        <v>798618492</v>
      </c>
      <c r="C137" t="s">
        <v>236</v>
      </c>
      <c r="D137" t="s">
        <v>33</v>
      </c>
      <c r="E137" t="s">
        <v>237</v>
      </c>
      <c r="G137" t="s">
        <v>11</v>
      </c>
      <c r="H137" t="s">
        <v>19</v>
      </c>
      <c r="I137" s="26" t="str">
        <f>VLOOKUP(B137,PBI!A:E,5,FALSE)</f>
        <v>Female</v>
      </c>
      <c r="J137" s="25" t="str">
        <f>IF(I137="female","Yes","No")</f>
        <v>Yes</v>
      </c>
      <c r="K137" s="25" t="s">
        <v>372</v>
      </c>
      <c r="L137" s="25" t="s">
        <v>372</v>
      </c>
      <c r="M137" s="25">
        <v>8</v>
      </c>
      <c r="N137" s="25">
        <f>B137</f>
        <v>798618492</v>
      </c>
      <c r="O137" s="25" t="str">
        <f>C137</f>
        <v>Miller, Ashlyn</v>
      </c>
      <c r="P137" s="25" t="str">
        <f>E137</f>
        <v>mil20062@byui.edu</v>
      </c>
      <c r="Q137" s="25" t="str">
        <f>I137</f>
        <v>Female</v>
      </c>
      <c r="R137" s="25" t="str">
        <f>G137</f>
        <v>Bus Mgmt Marketing</v>
      </c>
      <c r="S137">
        <f>VLOOKUP(B137,ClassListRaw!B:B,1,FALSE)</f>
        <v>798618492</v>
      </c>
      <c r="T137" s="3">
        <f>VLOOKUP($B137,Survey!$C:$K,1,FALSE)</f>
        <v>798618492</v>
      </c>
      <c r="U137" s="3" t="str">
        <f>VLOOKUP(P137,Survey!D:D,1,FALSE)</f>
        <v>mil20062@byui.edu</v>
      </c>
      <c r="V137" s="14" t="str">
        <f>IF(OR(T137&lt;&gt;"N/A",U137&lt;&gt;"N/A"),"Y","N")</f>
        <v>Y</v>
      </c>
      <c r="W137" s="14" t="str">
        <f>VLOOKUP(T137,Survey!C:G,5,FALSE)</f>
        <v>Daytime</v>
      </c>
      <c r="X137" t="str">
        <f>IF($V$2="Y",VLOOKUP($T137,Survey!$C:$K,6,FALSE),"No Opinion")</f>
        <v>Very Interested</v>
      </c>
      <c r="Y137" t="str">
        <f>IF($V$2="Y",VLOOKUP($T137,Survey!$C:$K,8,FALSE),"No Opinion")</f>
        <v>Very Interested</v>
      </c>
      <c r="Z137" t="str">
        <f>IF($V$2="Y",VLOOKUP($T137,Survey!$C:$K,9,FALSE),"No Opinion")</f>
        <v>Not Interested</v>
      </c>
      <c r="AA137" t="str">
        <f>IF($V$2="Y",VLOOKUP($T137,Survey!$C:$K,7,FALSE),"No Opinion")</f>
        <v>No Opinion</v>
      </c>
    </row>
    <row r="138" spans="1:27" ht="15">
      <c r="A138">
        <v>8.8172872667436786E-2</v>
      </c>
      <c r="B138">
        <v>541957727</v>
      </c>
      <c r="C138" t="s">
        <v>318</v>
      </c>
      <c r="D138" t="s">
        <v>53</v>
      </c>
      <c r="E138" t="s">
        <v>319</v>
      </c>
      <c r="G138" t="s">
        <v>11</v>
      </c>
      <c r="H138" t="s">
        <v>24</v>
      </c>
      <c r="I138" s="26" t="str">
        <f>VLOOKUP(B138,PBI!A:E,5,FALSE)</f>
        <v>Female</v>
      </c>
      <c r="J138" s="25" t="str">
        <f>IF(I138="female","Yes","No")</f>
        <v>Yes</v>
      </c>
      <c r="K138" s="25" t="s">
        <v>372</v>
      </c>
      <c r="L138" s="25" t="s">
        <v>372</v>
      </c>
      <c r="M138" s="25">
        <v>8</v>
      </c>
      <c r="N138" s="25">
        <f>B138</f>
        <v>541957727</v>
      </c>
      <c r="O138" s="25" t="str">
        <f>C138</f>
        <v>Tracy, Susanna_Grace</v>
      </c>
      <c r="P138" s="25" t="str">
        <f>E138</f>
        <v>tra18006@byui.edu</v>
      </c>
      <c r="Q138" s="25" t="str">
        <f>I138</f>
        <v>Female</v>
      </c>
      <c r="R138" s="25" t="str">
        <f>G138</f>
        <v>Bus Mgmt Marketing</v>
      </c>
      <c r="S138">
        <f>VLOOKUP(B138,ClassListRaw!B:B,1,FALSE)</f>
        <v>541957727</v>
      </c>
      <c r="T138" s="3">
        <f>VLOOKUP($B138,Survey!$C:$K,1,FALSE)</f>
        <v>541957727</v>
      </c>
      <c r="U138" s="3" t="str">
        <f>VLOOKUP(P138,Survey!D:D,1,FALSE)</f>
        <v>tra18006@byui.edu</v>
      </c>
      <c r="V138" s="14" t="s">
        <v>373</v>
      </c>
      <c r="W138" s="14" t="str">
        <f>VLOOKUP(T138,Survey!C:G,5,FALSE)</f>
        <v>Daytime</v>
      </c>
      <c r="X138" t="str">
        <f>IF($V$2="Y",VLOOKUP($T138,Survey!$C:$K,6,FALSE),"No Opinion")</f>
        <v>Not Interested</v>
      </c>
      <c r="Y138" t="str">
        <f>IF($V$2="Y",VLOOKUP($T138,Survey!$C:$K,8,FALSE),"No Opinion")</f>
        <v>Very Interested</v>
      </c>
      <c r="Z138" t="str">
        <f>IF($V$2="Y",VLOOKUP($T138,Survey!$C:$K,9,FALSE),"No Opinion")</f>
        <v>No Opinion</v>
      </c>
      <c r="AA138" t="str">
        <f>IF($V$2="Y",VLOOKUP($T138,Survey!$C:$K,7,FALSE),"No Opinion")</f>
        <v>Very Interested</v>
      </c>
    </row>
    <row r="139" spans="1:27" ht="15">
      <c r="A139">
        <v>0.83428708354027992</v>
      </c>
      <c r="B139">
        <v>810292479</v>
      </c>
      <c r="C139" t="s">
        <v>331</v>
      </c>
      <c r="D139" t="s">
        <v>53</v>
      </c>
      <c r="E139" t="s">
        <v>332</v>
      </c>
      <c r="G139" t="s">
        <v>11</v>
      </c>
      <c r="H139" t="s">
        <v>24</v>
      </c>
      <c r="I139" s="26" t="str">
        <f>VLOOKUP(B139,PBI!A:E,5,FALSE)</f>
        <v>Male</v>
      </c>
      <c r="J139" s="25" t="str">
        <f>IF(I139="female","Yes","No")</f>
        <v>No</v>
      </c>
      <c r="K139" s="25" t="s">
        <v>372</v>
      </c>
      <c r="L139" s="25" t="s">
        <v>372</v>
      </c>
      <c r="M139" s="25">
        <v>8</v>
      </c>
      <c r="N139" s="25">
        <f>B139</f>
        <v>810292479</v>
      </c>
      <c r="O139" s="25" t="str">
        <f>C139</f>
        <v>Wilkinson, Jacob_Wayne</v>
      </c>
      <c r="P139" s="25" t="str">
        <f>E139</f>
        <v>wil17051@byui.edu</v>
      </c>
      <c r="Q139" s="25" t="str">
        <f>I139</f>
        <v>Male</v>
      </c>
      <c r="R139" s="25" t="str">
        <f>G139</f>
        <v>Bus Mgmt Marketing</v>
      </c>
      <c r="S139">
        <f>VLOOKUP(B139,ClassListRaw!B:B,1,FALSE)</f>
        <v>810292479</v>
      </c>
      <c r="T139" s="3">
        <f>VLOOKUP($B139,Survey!$C:$K,1,FALSE)</f>
        <v>810292479</v>
      </c>
      <c r="U139" s="3" t="str">
        <f>VLOOKUP(P139,Survey!D:D,1,FALSE)</f>
        <v>wil17051@byui.edu</v>
      </c>
      <c r="V139" s="14" t="str">
        <f>IF(OR(T139&lt;&gt;"N/A",U139&lt;&gt;"N/A"),"Y","N")</f>
        <v>Y</v>
      </c>
      <c r="W139" s="14" t="str">
        <f>VLOOKUP(T139,Survey!C:G,5,FALSE)</f>
        <v>Daytime</v>
      </c>
      <c r="X139" t="str">
        <f>IF($V$2="Y",VLOOKUP($T139,Survey!$C:$K,6,FALSE),"No Opinion")</f>
        <v>Not Interested</v>
      </c>
      <c r="Y139" t="str">
        <f>IF($V$2="Y",VLOOKUP($T139,Survey!$C:$K,8,FALSE),"No Opinion")</f>
        <v>Very Interested</v>
      </c>
      <c r="Z139" t="str">
        <f>IF($V$2="Y",VLOOKUP($T139,Survey!$C:$K,9,FALSE),"No Opinion")</f>
        <v>Not Interested</v>
      </c>
      <c r="AA139" t="str">
        <f>IF($V$2="Y",VLOOKUP($T139,Survey!$C:$K,7,FALSE),"No Opinion")</f>
        <v>No Opinion</v>
      </c>
    </row>
    <row r="140" spans="1:27" ht="15">
      <c r="A140">
        <v>0</v>
      </c>
      <c r="B140">
        <v>487174993</v>
      </c>
      <c r="C140" t="s">
        <v>422</v>
      </c>
      <c r="D140" t="s">
        <v>423</v>
      </c>
      <c r="E140" t="s">
        <v>424</v>
      </c>
      <c r="G140" t="s">
        <v>11</v>
      </c>
      <c r="H140" t="s">
        <v>12</v>
      </c>
      <c r="I140" s="26" t="s">
        <v>380</v>
      </c>
      <c r="J140" s="25" t="str">
        <f>IF(I140="female","Yes","No")</f>
        <v>Yes</v>
      </c>
      <c r="K140" s="25" t="s">
        <v>372</v>
      </c>
      <c r="L140" s="25" t="s">
        <v>372</v>
      </c>
      <c r="M140" s="25">
        <v>8</v>
      </c>
      <c r="N140" s="25">
        <f>B140</f>
        <v>487174993</v>
      </c>
      <c r="O140" s="25" t="str">
        <f>C140</f>
        <v>James, Kate</v>
      </c>
      <c r="P140" s="25" t="str">
        <f>E140</f>
        <v>jam20017@byui.edu</v>
      </c>
      <c r="Q140" s="25" t="str">
        <f>I140</f>
        <v>Female</v>
      </c>
      <c r="R140" s="25" t="str">
        <f>G140</f>
        <v>Bus Mgmt Marketing</v>
      </c>
      <c r="S140" t="e">
        <f>VLOOKUP(B140,ClassListRaw!B:B,1,FALSE)</f>
        <v>#N/A</v>
      </c>
      <c r="T140" s="3" t="e">
        <f>VLOOKUP($B140,Survey!$C:$K,1,FALSE)</f>
        <v>#N/A</v>
      </c>
      <c r="U140" s="3" t="e">
        <f>VLOOKUP(P140,Survey!D:D,1,FALSE)</f>
        <v>#N/A</v>
      </c>
      <c r="V140" s="14" t="s">
        <v>373</v>
      </c>
      <c r="W140" s="14" t="e">
        <f>VLOOKUP(T140,Survey!C:G,5,FALSE)</f>
        <v>#N/A</v>
      </c>
      <c r="X140" t="e">
        <f>IF($V$2="Y",VLOOKUP($T140,Survey!$C:$K,6,FALSE),"No Opinion")</f>
        <v>#N/A</v>
      </c>
      <c r="Y140" t="e">
        <f>IF($V$2="Y",VLOOKUP($T140,Survey!$C:$K,8,FALSE),"No Opinion")</f>
        <v>#N/A</v>
      </c>
      <c r="Z140" t="e">
        <f>IF($V$2="Y",VLOOKUP($T140,Survey!$C:$K,9,FALSE),"No Opinion")</f>
        <v>#N/A</v>
      </c>
      <c r="AA140" t="e">
        <f>IF($V$2="Y",VLOOKUP($T140,Survey!$C:$K,7,FALSE),"No Opinion")</f>
        <v>#N/A</v>
      </c>
    </row>
    <row r="141" spans="1:27" ht="15">
      <c r="A141">
        <v>0</v>
      </c>
      <c r="B141">
        <v>830663183</v>
      </c>
      <c r="C141" t="s">
        <v>425</v>
      </c>
      <c r="D141" t="s">
        <v>426</v>
      </c>
      <c r="E141" t="s">
        <v>427</v>
      </c>
      <c r="G141" t="s">
        <v>57</v>
      </c>
      <c r="H141" t="s">
        <v>19</v>
      </c>
      <c r="I141" s="26" t="str">
        <f>VLOOKUP(B141,PBI!A:E,5,FALSE)</f>
        <v>Male</v>
      </c>
      <c r="J141" s="25" t="str">
        <f>IF(I141="female","Yes","No")</f>
        <v>No</v>
      </c>
      <c r="K141" s="25" t="s">
        <v>381</v>
      </c>
      <c r="L141" s="25" t="s">
        <v>372</v>
      </c>
      <c r="M141" s="25">
        <v>8</v>
      </c>
      <c r="N141" s="25">
        <f>B141</f>
        <v>830663183</v>
      </c>
      <c r="O141" s="25" t="str">
        <f>C141</f>
        <v>Chicas, German</v>
      </c>
      <c r="P141" s="25" t="str">
        <f>E141</f>
        <v>chi19025@byui.edu</v>
      </c>
      <c r="Q141" s="25" t="str">
        <f>I141</f>
        <v>Male</v>
      </c>
      <c r="R141" s="25" t="str">
        <f>G141</f>
        <v>Business Finance</v>
      </c>
      <c r="S141" t="e">
        <f>VLOOKUP(B141,ClassListRaw!B:B,1,FALSE)</f>
        <v>#N/A</v>
      </c>
      <c r="T141" s="3">
        <f>VLOOKUP($B141,Survey!$C:$K,1,FALSE)</f>
        <v>830663183</v>
      </c>
      <c r="U141" s="3" t="str">
        <f>VLOOKUP(P141,Survey!D:D,1,FALSE)</f>
        <v>chi19025@byui.edu</v>
      </c>
      <c r="V141" s="14" t="s">
        <v>373</v>
      </c>
      <c r="W141" s="14" t="str">
        <f>VLOOKUP(T141,Survey!C:G,5,FALSE)</f>
        <v>Daytime</v>
      </c>
      <c r="X141" t="str">
        <f>IF($V$2="Y",VLOOKUP($T141,Survey!$C:$K,6,FALSE),"No Opinion")</f>
        <v>Very Interested</v>
      </c>
      <c r="Y141" t="str">
        <f>IF($V$2="Y",VLOOKUP($T141,Survey!$C:$K,8,FALSE),"No Opinion")</f>
        <v>Not Interested</v>
      </c>
      <c r="Z141" t="str">
        <f>IF($V$2="Y",VLOOKUP($T141,Survey!$C:$K,9,FALSE),"No Opinion")</f>
        <v>Very Interested</v>
      </c>
      <c r="AA141" t="str">
        <f>IF($V$2="Y",VLOOKUP($T141,Survey!$C:$K,7,FALSE),"No Opinion")</f>
        <v>No Opinion</v>
      </c>
    </row>
    <row r="142" spans="1:27" ht="15">
      <c r="A142">
        <v>0.26747473856686732</v>
      </c>
      <c r="B142">
        <v>802728461</v>
      </c>
      <c r="C142" t="s">
        <v>74</v>
      </c>
      <c r="D142" t="s">
        <v>26</v>
      </c>
      <c r="E142" t="s">
        <v>75</v>
      </c>
      <c r="G142" t="s">
        <v>18</v>
      </c>
      <c r="H142" t="s">
        <v>19</v>
      </c>
      <c r="I142" s="26" t="str">
        <f>VLOOKUP(B142,PBI!A:E,5,FALSE)</f>
        <v>Male</v>
      </c>
      <c r="J142" s="25" t="str">
        <f>IF(I142="female","Yes","No")</f>
        <v>No</v>
      </c>
      <c r="K142" s="25" t="s">
        <v>372</v>
      </c>
      <c r="L142" s="25" t="s">
        <v>372</v>
      </c>
      <c r="M142" s="25">
        <v>8</v>
      </c>
      <c r="N142" s="25">
        <f>B142</f>
        <v>802728461</v>
      </c>
      <c r="O142" s="25" t="str">
        <f>C142</f>
        <v>Buchanan, Benjamin_Robert</v>
      </c>
      <c r="P142" s="25" t="str">
        <f>E142</f>
        <v>buc18001@byui.edu</v>
      </c>
      <c r="Q142" s="25" t="str">
        <f>I142</f>
        <v>Male</v>
      </c>
      <c r="R142" s="25" t="str">
        <f>G142</f>
        <v>Business Management</v>
      </c>
      <c r="S142">
        <f>VLOOKUP(B142,ClassListRaw!B:B,1,FALSE)</f>
        <v>802728461</v>
      </c>
      <c r="T142" s="3">
        <f>VLOOKUP($B142,Survey!$C:$K,1,FALSE)</f>
        <v>802728461</v>
      </c>
      <c r="U142" s="3" t="str">
        <f>VLOOKUP(P142,Survey!D:D,1,FALSE)</f>
        <v>buc18001@byui.edu</v>
      </c>
      <c r="V142" s="14" t="str">
        <f>IF(OR(T142&lt;&gt;"N/A",U142&lt;&gt;"N/A"),"Y","N")</f>
        <v>Y</v>
      </c>
      <c r="W142" s="14" t="str">
        <f>VLOOKUP(T142,Survey!C:G,5,FALSE)</f>
        <v>Daytime</v>
      </c>
      <c r="X142" t="str">
        <f>IF($V$2="Y",VLOOKUP($T142,Survey!$C:$K,6,FALSE),"No Opinion")</f>
        <v>Not Interested</v>
      </c>
      <c r="Y142" t="str">
        <f>IF($V$2="Y",VLOOKUP($T142,Survey!$C:$K,8,FALSE),"No Opinion")</f>
        <v>Not Interested</v>
      </c>
      <c r="Z142" t="str">
        <f>IF($V$2="Y",VLOOKUP($T142,Survey!$C:$K,9,FALSE),"No Opinion")</f>
        <v>Not Interested</v>
      </c>
      <c r="AA142" t="str">
        <f>IF($V$2="Y",VLOOKUP($T142,Survey!$C:$K,7,FALSE),"No Opinion")</f>
        <v>Very Interested</v>
      </c>
    </row>
    <row r="143" spans="1:27" ht="15">
      <c r="A143">
        <v>0.22088781662836698</v>
      </c>
      <c r="B143">
        <v>660539822</v>
      </c>
      <c r="C143" t="s">
        <v>119</v>
      </c>
      <c r="D143" t="s">
        <v>89</v>
      </c>
      <c r="E143" t="s">
        <v>120</v>
      </c>
      <c r="G143" t="s">
        <v>18</v>
      </c>
      <c r="H143" t="s">
        <v>19</v>
      </c>
      <c r="I143" s="26" t="str">
        <f>VLOOKUP(B143,PBI!A:E,5,FALSE)</f>
        <v>Male</v>
      </c>
      <c r="J143" s="25" t="str">
        <f>IF(I143="female","Yes","No")</f>
        <v>No</v>
      </c>
      <c r="K143" s="25" t="s">
        <v>372</v>
      </c>
      <c r="L143" s="25" t="s">
        <v>372</v>
      </c>
      <c r="M143" s="25">
        <v>8</v>
      </c>
      <c r="N143" s="25">
        <f>B143</f>
        <v>660539822</v>
      </c>
      <c r="O143" s="25" t="str">
        <f>C143</f>
        <v>Douglas, Dyson_David</v>
      </c>
      <c r="P143" s="25" t="str">
        <f>E143</f>
        <v>dou18006@byui.edu</v>
      </c>
      <c r="Q143" s="25" t="str">
        <f>I143</f>
        <v>Male</v>
      </c>
      <c r="R143" s="25" t="str">
        <f>G143</f>
        <v>Business Management</v>
      </c>
      <c r="S143">
        <f>VLOOKUP(B143,ClassListRaw!B:B,1,FALSE)</f>
        <v>660539822</v>
      </c>
      <c r="T143" s="3" t="e">
        <f>VLOOKUP($B143,Survey!$C:$K,1,FALSE)</f>
        <v>#N/A</v>
      </c>
      <c r="U143" s="3" t="e">
        <f>VLOOKUP(P143,Survey!D:D,1,FALSE)</f>
        <v>#N/A</v>
      </c>
      <c r="V143" s="14" t="s">
        <v>374</v>
      </c>
      <c r="W143" s="14" t="s">
        <v>375</v>
      </c>
      <c r="X143" t="s">
        <v>376</v>
      </c>
      <c r="Y143" t="s">
        <v>376</v>
      </c>
      <c r="Z143" t="s">
        <v>376</v>
      </c>
      <c r="AA143" t="s">
        <v>376</v>
      </c>
    </row>
    <row r="144" spans="1:27" ht="15">
      <c r="A144">
        <v>0.5513483785942116</v>
      </c>
      <c r="B144">
        <v>882443105</v>
      </c>
      <c r="C144" t="s">
        <v>186</v>
      </c>
      <c r="D144" t="s">
        <v>53</v>
      </c>
      <c r="E144" t="s">
        <v>187</v>
      </c>
      <c r="G144" t="s">
        <v>18</v>
      </c>
      <c r="H144" t="s">
        <v>19</v>
      </c>
      <c r="I144" s="26" t="str">
        <f>VLOOKUP(B144,PBI!A:E,5,FALSE)</f>
        <v>Male</v>
      </c>
      <c r="J144" s="25" t="str">
        <f>IF(I144="female","Yes","No")</f>
        <v>No</v>
      </c>
      <c r="K144" s="25" t="s">
        <v>372</v>
      </c>
      <c r="L144" s="25" t="s">
        <v>372</v>
      </c>
      <c r="M144" s="25">
        <v>8</v>
      </c>
      <c r="N144" s="25">
        <f>B144</f>
        <v>882443105</v>
      </c>
      <c r="O144" s="25" t="str">
        <f>C144</f>
        <v>High, Latimer_Nilsson</v>
      </c>
      <c r="P144" s="25" t="str">
        <f>E144</f>
        <v>hig18004@byui.edu</v>
      </c>
      <c r="Q144" s="25" t="str">
        <f>I144</f>
        <v>Male</v>
      </c>
      <c r="R144" s="25" t="str">
        <f>G144</f>
        <v>Business Management</v>
      </c>
      <c r="S144">
        <f>VLOOKUP(B144,ClassListRaw!B:B,1,FALSE)</f>
        <v>882443105</v>
      </c>
      <c r="T144" s="3" t="e">
        <f>VLOOKUP($B144,Survey!$C:$K,1,FALSE)</f>
        <v>#N/A</v>
      </c>
      <c r="U144" s="3" t="e">
        <f>VLOOKUP(P144,Survey!D:D,1,FALSE)</f>
        <v>#N/A</v>
      </c>
      <c r="V144" s="14" t="s">
        <v>374</v>
      </c>
      <c r="W144" s="14" t="s">
        <v>375</v>
      </c>
      <c r="X144" t="s">
        <v>376</v>
      </c>
      <c r="Y144" t="s">
        <v>376</v>
      </c>
      <c r="Z144" t="s">
        <v>376</v>
      </c>
      <c r="AA144" t="s">
        <v>376</v>
      </c>
    </row>
    <row r="145" spans="1:27" ht="15">
      <c r="A145">
        <v>0</v>
      </c>
      <c r="B145">
        <v>333036431</v>
      </c>
      <c r="C145" t="s">
        <v>428</v>
      </c>
      <c r="D145" t="s">
        <v>416</v>
      </c>
      <c r="E145" t="s">
        <v>429</v>
      </c>
      <c r="G145" t="s">
        <v>18</v>
      </c>
      <c r="H145" t="s">
        <v>24</v>
      </c>
      <c r="I145" s="26" t="s">
        <v>385</v>
      </c>
      <c r="J145" s="25" t="str">
        <f>IF(I145="female","Yes","No")</f>
        <v>No</v>
      </c>
      <c r="K145" s="25" t="s">
        <v>372</v>
      </c>
      <c r="L145" s="25" t="s">
        <v>372</v>
      </c>
      <c r="M145" s="25">
        <v>8</v>
      </c>
      <c r="N145" s="25">
        <f>B145</f>
        <v>333036431</v>
      </c>
      <c r="O145" s="25" t="str">
        <f>C145</f>
        <v>Jayakody, Neshyane</v>
      </c>
      <c r="P145" s="25" t="str">
        <f>E145</f>
        <v>jay19002@byui.edu</v>
      </c>
      <c r="Q145" s="25" t="str">
        <f>I145</f>
        <v>Male</v>
      </c>
      <c r="R145" s="25" t="str">
        <f>G145</f>
        <v>Business Management</v>
      </c>
      <c r="S145" t="e">
        <f>VLOOKUP(B145,ClassListRaw!B:B,1,FALSE)</f>
        <v>#N/A</v>
      </c>
      <c r="T145" s="3" t="e">
        <f>VLOOKUP($B145,Survey!$C:$K,1,FALSE)</f>
        <v>#N/A</v>
      </c>
      <c r="U145" s="3" t="e">
        <f>VLOOKUP(P145,Survey!D:D,1,FALSE)</f>
        <v>#N/A</v>
      </c>
      <c r="V145" s="14" t="s">
        <v>374</v>
      </c>
      <c r="W145" s="14" t="e">
        <f>VLOOKUP(T145,Survey!C:G,5,FALSE)</f>
        <v>#N/A</v>
      </c>
      <c r="X145" t="e">
        <f>IF($V$2="Y",VLOOKUP($T145,Survey!$C:$K,6,FALSE),"No Opinion")</f>
        <v>#N/A</v>
      </c>
      <c r="Y145" t="e">
        <f>IF($V$2="Y",VLOOKUP($T145,Survey!$C:$K,8,FALSE),"No Opinion")</f>
        <v>#N/A</v>
      </c>
      <c r="Z145" t="e">
        <f>IF($V$2="Y",VLOOKUP($T145,Survey!$C:$K,9,FALSE),"No Opinion")</f>
        <v>#N/A</v>
      </c>
      <c r="AA145" t="e">
        <f>IF($V$2="Y",VLOOKUP($T145,Survey!$C:$K,7,FALSE),"No Opinion")</f>
        <v>#N/A</v>
      </c>
    </row>
    <row r="146" spans="1:27" ht="15">
      <c r="A146">
        <v>0.49042013658253847</v>
      </c>
      <c r="B146">
        <v>825748878</v>
      </c>
      <c r="C146" t="s">
        <v>203</v>
      </c>
      <c r="D146" t="s">
        <v>9</v>
      </c>
      <c r="E146" t="s">
        <v>204</v>
      </c>
      <c r="G146" t="s">
        <v>18</v>
      </c>
      <c r="H146" t="s">
        <v>24</v>
      </c>
      <c r="I146" s="26" t="str">
        <f>VLOOKUP(B146,PBI!A:E,5,FALSE)</f>
        <v>Female</v>
      </c>
      <c r="J146" s="25" t="str">
        <f>IF(I146="female","Yes","No")</f>
        <v>Yes</v>
      </c>
      <c r="K146" s="25" t="s">
        <v>372</v>
      </c>
      <c r="L146" s="25" t="s">
        <v>372</v>
      </c>
      <c r="M146" s="25">
        <v>8</v>
      </c>
      <c r="N146" s="25">
        <f>B146</f>
        <v>825748878</v>
      </c>
      <c r="O146" s="25" t="str">
        <f>C146</f>
        <v>Jordan, Katherine_Julia</v>
      </c>
      <c r="P146" s="25" t="str">
        <f>E146</f>
        <v>jor18010@byui.edu</v>
      </c>
      <c r="Q146" s="25" t="str">
        <f>I146</f>
        <v>Female</v>
      </c>
      <c r="R146" s="25" t="str">
        <f>G146</f>
        <v>Business Management</v>
      </c>
      <c r="S146">
        <f>VLOOKUP(B146,ClassListRaw!B:B,1,FALSE)</f>
        <v>825748878</v>
      </c>
      <c r="T146" s="3">
        <f>VLOOKUP($B146,Survey!$C:$K,1,FALSE)</f>
        <v>825748878</v>
      </c>
      <c r="U146" s="3" t="str">
        <f>VLOOKUP(P146,Survey!D:D,1,FALSE)</f>
        <v>jor18010@byui.edu</v>
      </c>
      <c r="V146" s="14" t="str">
        <f>IF(OR(T146&lt;&gt;"N/A",U146&lt;&gt;"N/A"),"Y","N")</f>
        <v>Y</v>
      </c>
      <c r="W146" s="14" t="str">
        <f>VLOOKUP(T146,Survey!C:G,5,FALSE)</f>
        <v>Daytime</v>
      </c>
      <c r="X146" t="str">
        <f>IF($V$2="Y",VLOOKUP($T146,Survey!$C:$K,6,FALSE),"No Opinion")</f>
        <v>Very Interested</v>
      </c>
      <c r="Y146" t="str">
        <f>IF($V$2="Y",VLOOKUP($T146,Survey!$C:$K,8,FALSE),"No Opinion")</f>
        <v>No Opinion</v>
      </c>
      <c r="Z146" t="str">
        <f>IF($V$2="Y",VLOOKUP($T146,Survey!$C:$K,9,FALSE),"No Opinion")</f>
        <v>No Opinion</v>
      </c>
      <c r="AA146" t="str">
        <f>IF($V$2="Y",VLOOKUP($T146,Survey!$C:$K,7,FALSE),"No Opinion")</f>
        <v>Very Interested</v>
      </c>
    </row>
    <row r="147" spans="1:27" ht="15">
      <c r="A147">
        <v>0.89084099390196592</v>
      </c>
      <c r="B147">
        <v>60211071</v>
      </c>
      <c r="C147" t="s">
        <v>300</v>
      </c>
      <c r="D147" t="s">
        <v>50</v>
      </c>
      <c r="E147" t="s">
        <v>301</v>
      </c>
      <c r="G147" t="s">
        <v>18</v>
      </c>
      <c r="H147" t="s">
        <v>12</v>
      </c>
      <c r="I147" s="26" t="str">
        <f>VLOOKUP(B147,PBI!A:E,5,FALSE)</f>
        <v>Male</v>
      </c>
      <c r="J147" s="25" t="str">
        <f>IF(I147="female","Yes","No")</f>
        <v>No</v>
      </c>
      <c r="K147" s="25" t="s">
        <v>372</v>
      </c>
      <c r="L147" s="25" t="s">
        <v>372</v>
      </c>
      <c r="M147" s="25">
        <v>8</v>
      </c>
      <c r="N147" s="25">
        <f>B147</f>
        <v>60211071</v>
      </c>
      <c r="O147" s="25" t="str">
        <f>C147</f>
        <v>Smith, Max_Gabriel</v>
      </c>
      <c r="P147" s="25" t="str">
        <f>E147</f>
        <v>smi18052@byui.edu</v>
      </c>
      <c r="Q147" s="25" t="str">
        <f>I147</f>
        <v>Male</v>
      </c>
      <c r="R147" s="25" t="str">
        <f>G147</f>
        <v>Business Management</v>
      </c>
      <c r="S147">
        <f>VLOOKUP(B147,ClassListRaw!B:B,1,FALSE)</f>
        <v>60211071</v>
      </c>
      <c r="T147" s="3">
        <f>VLOOKUP($B147,Survey!$C:$K,1,FALSE)</f>
        <v>60211071</v>
      </c>
      <c r="U147" s="3" t="str">
        <f>VLOOKUP(P147,Survey!D:D,1,FALSE)</f>
        <v>smi18052@byui.edu</v>
      </c>
      <c r="V147" s="14" t="s">
        <v>373</v>
      </c>
      <c r="W147" s="14" t="str">
        <f>VLOOKUP(T147,Survey!C:G,5,FALSE)</f>
        <v>Daytime</v>
      </c>
      <c r="X147" t="str">
        <f>IF($V$2="Y",VLOOKUP($T147,Survey!$C:$K,6,FALSE),"No Opinion")</f>
        <v>Very Interested</v>
      </c>
      <c r="Y147" t="str">
        <f>IF($V$2="Y",VLOOKUP($T147,Survey!$C:$K,8,FALSE),"No Opinion")</f>
        <v>Very Interested</v>
      </c>
      <c r="Z147" t="str">
        <f>IF($V$2="Y",VLOOKUP($T147,Survey!$C:$K,9,FALSE),"No Opinion")</f>
        <v>Very Interested</v>
      </c>
      <c r="AA147" t="str">
        <f>IF($V$2="Y",VLOOKUP($T147,Survey!$C:$K,7,FALSE),"No Opinion")</f>
        <v>Not Interested</v>
      </c>
    </row>
    <row r="148" spans="1:27" ht="15">
      <c r="A148">
        <v>0.47025246532988141</v>
      </c>
      <c r="B148">
        <v>124450802</v>
      </c>
      <c r="C148" t="s">
        <v>190</v>
      </c>
      <c r="D148" t="s">
        <v>33</v>
      </c>
      <c r="E148" t="s">
        <v>191</v>
      </c>
      <c r="G148" t="s">
        <v>106</v>
      </c>
      <c r="H148" t="s">
        <v>24</v>
      </c>
      <c r="I148" s="26" t="str">
        <f>VLOOKUP(B148,PBI!A:E,5,FALSE)</f>
        <v>Female</v>
      </c>
      <c r="J148" s="25" t="str">
        <f>IF(I148="female","Yes","No")</f>
        <v>Yes</v>
      </c>
      <c r="K148" s="25" t="s">
        <v>372</v>
      </c>
      <c r="L148" s="25" t="s">
        <v>372</v>
      </c>
      <c r="M148" s="25">
        <v>8</v>
      </c>
      <c r="N148" s="25">
        <f>B148</f>
        <v>124450802</v>
      </c>
      <c r="O148" s="25" t="str">
        <f>C148</f>
        <v>Horning, Kassidy_Jean</v>
      </c>
      <c r="P148" s="25" t="str">
        <f>E148</f>
        <v>hor19001@byui.edu</v>
      </c>
      <c r="Q148" s="25" t="str">
        <f>I148</f>
        <v>Female</v>
      </c>
      <c r="R148" s="25" t="str">
        <f>G148</f>
        <v>Business Management Ops</v>
      </c>
      <c r="S148">
        <f>VLOOKUP(B148,ClassListRaw!B:B,1,FALSE)</f>
        <v>124450802</v>
      </c>
      <c r="T148" s="3">
        <f>VLOOKUP($B148,Survey!$C:$K,1,FALSE)</f>
        <v>124450802</v>
      </c>
      <c r="U148" s="3" t="str">
        <f>VLOOKUP(P148,Survey!D:D,1,FALSE)</f>
        <v>hor19001@byui.edu</v>
      </c>
      <c r="V148" s="14" t="s">
        <v>373</v>
      </c>
      <c r="W148" s="14" t="str">
        <f>VLOOKUP(T148,Survey!C:G,5,FALSE)</f>
        <v>Daytime</v>
      </c>
      <c r="X148" t="str">
        <f>IF($V$2="Y",VLOOKUP($T148,Survey!$C:$K,6,FALSE),"No Opinion")</f>
        <v>Very Interested</v>
      </c>
      <c r="Y148" t="str">
        <f>IF($V$2="Y",VLOOKUP($T148,Survey!$C:$K,8,FALSE),"No Opinion")</f>
        <v>Very Interested</v>
      </c>
      <c r="Z148" t="str">
        <f>IF($V$2="Y",VLOOKUP($T148,Survey!$C:$K,9,FALSE),"No Opinion")</f>
        <v>Very Interested</v>
      </c>
      <c r="AA148" t="str">
        <f>IF($V$2="Y",VLOOKUP($T148,Survey!$C:$K,7,FALSE),"No Opinion")</f>
        <v>Very Interested</v>
      </c>
    </row>
    <row r="149" spans="1:27" ht="15">
      <c r="A149">
        <v>0.25891817692554953</v>
      </c>
      <c r="B149">
        <v>962716866</v>
      </c>
      <c r="C149" t="s">
        <v>83</v>
      </c>
      <c r="D149" t="s">
        <v>16</v>
      </c>
      <c r="E149" t="s">
        <v>84</v>
      </c>
      <c r="G149" t="s">
        <v>85</v>
      </c>
      <c r="H149" t="s">
        <v>19</v>
      </c>
      <c r="I149" s="26" t="str">
        <f>VLOOKUP(B149,PBI!A:E,5,FALSE)</f>
        <v>Male</v>
      </c>
      <c r="J149" s="25" t="str">
        <f>IF(I149="female","Yes","No")</f>
        <v>No</v>
      </c>
      <c r="K149" s="25" t="s">
        <v>372</v>
      </c>
      <c r="L149" s="25" t="s">
        <v>381</v>
      </c>
      <c r="M149" s="25">
        <v>8</v>
      </c>
      <c r="N149" s="25">
        <f>B149</f>
        <v>962716866</v>
      </c>
      <c r="O149" s="25" t="str">
        <f>C149</f>
        <v>Call, Braxton_Jay</v>
      </c>
      <c r="P149" s="25" t="str">
        <f>E149</f>
        <v>cal19028@byui.edu</v>
      </c>
      <c r="Q149" s="25" t="str">
        <f>I149</f>
        <v>Male</v>
      </c>
      <c r="R149" s="25" t="str">
        <f>G149</f>
        <v>Communication</v>
      </c>
      <c r="S149">
        <f>VLOOKUP(B149,ClassListRaw!B:B,1,FALSE)</f>
        <v>962716866</v>
      </c>
      <c r="T149" s="3" t="e">
        <f>VLOOKUP($B149,Survey!$C:$K,1,FALSE)</f>
        <v>#N/A</v>
      </c>
      <c r="U149" s="3" t="e">
        <f>VLOOKUP(P149,Survey!D:D,1,FALSE)</f>
        <v>#N/A</v>
      </c>
      <c r="V149" s="14" t="s">
        <v>374</v>
      </c>
      <c r="W149" s="14" t="s">
        <v>375</v>
      </c>
      <c r="X149" t="s">
        <v>376</v>
      </c>
      <c r="Y149" t="s">
        <v>376</v>
      </c>
      <c r="Z149" t="s">
        <v>376</v>
      </c>
      <c r="AA149" t="s">
        <v>376</v>
      </c>
    </row>
    <row r="150" spans="1:27" ht="15">
      <c r="A150">
        <v>0.55928093331811835</v>
      </c>
      <c r="B150">
        <v>426839254</v>
      </c>
      <c r="C150" t="s">
        <v>290</v>
      </c>
      <c r="D150" t="s">
        <v>59</v>
      </c>
      <c r="E150" t="s">
        <v>291</v>
      </c>
      <c r="G150" t="s">
        <v>292</v>
      </c>
      <c r="H150" t="s">
        <v>12</v>
      </c>
      <c r="I150" s="26" t="str">
        <f>VLOOKUP(B150,PBI!A:E,5,FALSE)</f>
        <v>Female</v>
      </c>
      <c r="J150" s="25" t="str">
        <f>IF(I150="female","Yes","No")</f>
        <v>Yes</v>
      </c>
      <c r="K150" s="25" t="s">
        <v>372</v>
      </c>
      <c r="L150" s="25" t="s">
        <v>381</v>
      </c>
      <c r="M150" s="25">
        <v>8</v>
      </c>
      <c r="N150" s="25">
        <f>B150</f>
        <v>426839254</v>
      </c>
      <c r="O150" s="25" t="str">
        <f>C150</f>
        <v>Signs, Kenna_Nicole</v>
      </c>
      <c r="P150" s="25" t="str">
        <f>E150</f>
        <v>sig17001@byui.edu</v>
      </c>
      <c r="Q150" s="25" t="str">
        <f>I150</f>
        <v>Female</v>
      </c>
      <c r="R150" s="25" t="str">
        <f>G150</f>
        <v>Therapeutic Recreation</v>
      </c>
      <c r="S150">
        <f>VLOOKUP(B150,ClassListRaw!B:B,1,FALSE)</f>
        <v>426839254</v>
      </c>
      <c r="T150" s="3" t="e">
        <f>VLOOKUP($B150,Survey!$C:$K,1,FALSE)</f>
        <v>#N/A</v>
      </c>
      <c r="U150" s="3" t="e">
        <f>VLOOKUP(P150,Survey!D:D,1,FALSE)</f>
        <v>#N/A</v>
      </c>
      <c r="V150" s="14" t="s">
        <v>374</v>
      </c>
      <c r="W150" s="14" t="s">
        <v>375</v>
      </c>
      <c r="X150" t="s">
        <v>376</v>
      </c>
      <c r="Y150" t="s">
        <v>376</v>
      </c>
      <c r="Z150" t="s">
        <v>376</v>
      </c>
      <c r="AA150" t="s">
        <v>376</v>
      </c>
    </row>
  </sheetData>
  <autoFilter ref="A1:AA144" xr:uid="{00000000-0001-0000-0100-000000000000}">
    <sortState xmlns:xlrd2="http://schemas.microsoft.com/office/spreadsheetml/2017/richdata2" ref="A2:AA150">
      <sortCondition ref="M1:M144"/>
    </sortState>
  </autoFilter>
  <sortState xmlns:xlrd2="http://schemas.microsoft.com/office/spreadsheetml/2017/richdata2" ref="A2:AA143">
    <sortCondition ref="C2:C143"/>
  </sortState>
  <conditionalFormatting sqref="M1:M1048576">
    <cfRule type="cellIs" dxfId="2" priority="11" operator="equal">
      <formula>6</formula>
    </cfRule>
  </conditionalFormatting>
  <conditionalFormatting sqref="V2:W150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E131" r:id="rId1" xr:uid="{B3F0BD1D-6215-4879-AACC-F363A2139F7F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092-16CC-4DC2-8581-5815BD04A0FC}">
  <sheetPr>
    <tabColor theme="9" tint="-0.249977111117893"/>
  </sheetPr>
  <dimension ref="A1:O12"/>
  <sheetViews>
    <sheetView showGridLines="0" zoomScale="110" zoomScaleNormal="110" workbookViewId="0">
      <selection activeCell="E18" sqref="E18"/>
    </sheetView>
  </sheetViews>
  <sheetFormatPr defaultRowHeight="14.45"/>
  <cols>
    <col min="1" max="1" width="7.42578125" style="14" bestFit="1" customWidth="1"/>
    <col min="2" max="2" width="15.5703125" bestFit="1" customWidth="1"/>
    <col min="3" max="3" width="14" style="14" bestFit="1" customWidth="1"/>
    <col min="4" max="4" width="9" style="14" bestFit="1" customWidth="1"/>
    <col min="5" max="5" width="9.5703125" style="14" bestFit="1" customWidth="1"/>
    <col min="6" max="6" width="9.28515625" style="14" customWidth="1"/>
    <col min="7" max="7" width="14.5703125" style="14" customWidth="1"/>
    <col min="8" max="8" width="15" style="14" bestFit="1" customWidth="1"/>
    <col min="9" max="9" width="11.5703125" style="14" bestFit="1" customWidth="1"/>
    <col min="10" max="10" width="9.85546875" style="14" bestFit="1" customWidth="1"/>
    <col min="11" max="11" width="18" style="14" bestFit="1" customWidth="1"/>
    <col min="12" max="12" width="17.140625" style="14" bestFit="1" customWidth="1"/>
    <col min="13" max="13" width="13" style="14" bestFit="1" customWidth="1"/>
    <col min="14" max="14" width="12" style="14" bestFit="1" customWidth="1"/>
  </cols>
  <sheetData>
    <row r="1" spans="1:15" ht="15.6">
      <c r="A1" s="9" t="s">
        <v>338</v>
      </c>
      <c r="B1" s="9" t="s">
        <v>339</v>
      </c>
      <c r="C1" s="9" t="s">
        <v>430</v>
      </c>
      <c r="D1" s="9" t="s">
        <v>431</v>
      </c>
      <c r="E1" s="9" t="s">
        <v>432</v>
      </c>
      <c r="F1" s="9" t="s">
        <v>433</v>
      </c>
      <c r="G1" s="9" t="s">
        <v>434</v>
      </c>
      <c r="H1" s="9" t="s">
        <v>435</v>
      </c>
      <c r="I1" s="9" t="s">
        <v>436</v>
      </c>
      <c r="J1" s="9" t="s">
        <v>437</v>
      </c>
      <c r="K1" s="9" t="s">
        <v>438</v>
      </c>
      <c r="L1" s="9" t="s">
        <v>439</v>
      </c>
      <c r="M1" s="9" t="s">
        <v>440</v>
      </c>
      <c r="N1" s="9" t="s">
        <v>441</v>
      </c>
    </row>
    <row r="2" spans="1:15">
      <c r="A2" s="41">
        <v>1</v>
      </c>
      <c r="B2" s="42" t="str">
        <f>VLOOKUP(A2,Faculty!B:C,2,FALSE)</f>
        <v>Kent Lundin</v>
      </c>
      <c r="C2" s="41">
        <f>COUNTIF(Data!$M:$M,Reporting!$A2)</f>
        <v>19</v>
      </c>
      <c r="D2" s="41">
        <f>COUNTIFS(Data!$M:$M,Reporting!$A2,Data!$J:$J,"Yes")</f>
        <v>7</v>
      </c>
      <c r="E2" s="43">
        <f t="shared" ref="E2:E12" si="0">D2/C2</f>
        <v>0.36842105263157893</v>
      </c>
      <c r="F2" s="41">
        <f>COUNTIFS(Data!$M:$M,Reporting!$A2,Data!$K:$K,"Yes")</f>
        <v>1</v>
      </c>
      <c r="G2" s="41">
        <f>COUNTIFS(Data!$M:$M,Reporting!$A2,Data!$L:$L,"Yes")</f>
        <v>4</v>
      </c>
      <c r="H2" s="43">
        <f t="shared" ref="H2:H12" si="1">G2/C2</f>
        <v>0.21052631578947367</v>
      </c>
      <c r="I2" s="14">
        <f>COUNTIFS(Data!$M:$M,Reporting!$A2,Data!$X:$X,"Very Interested")</f>
        <v>1</v>
      </c>
      <c r="J2" s="14">
        <f>COUNTIFS(Data!$M:$M,Reporting!$A2,Data!$X:$X,"Not Interested")</f>
        <v>2</v>
      </c>
      <c r="K2" s="14">
        <f>COUNTIFS(Data!$M:$M,Reporting!$A2,Data!$AA:$AA,"Very Interested")</f>
        <v>5</v>
      </c>
      <c r="L2" s="14">
        <f>COUNTIFS(Data!$M:$M,Reporting!$A2,Data!$AA:$AA,"Not Interested")</f>
        <v>0</v>
      </c>
      <c r="M2" s="14">
        <f>COUNTIFS(Data!$M:$M,Reporting!$A2,Data!$Y:$Y,"Very Interested")</f>
        <v>0</v>
      </c>
      <c r="N2" s="14">
        <f>COUNTIFS(Data!$M:$M,Reporting!$A2,Data!$Y:$Y,"Not Interested")</f>
        <v>4</v>
      </c>
      <c r="O2">
        <f t="shared" ref="O2:O12" si="2">I2+K2</f>
        <v>6</v>
      </c>
    </row>
    <row r="3" spans="1:15">
      <c r="A3" s="38">
        <v>2</v>
      </c>
      <c r="B3" s="39" t="str">
        <f>VLOOKUP(A3,Faculty!B:C,2,FALSE)</f>
        <v>Luke Alley</v>
      </c>
      <c r="C3" s="38">
        <f>COUNTIF(Data!$M:$M,Reporting!$A3)</f>
        <v>19</v>
      </c>
      <c r="D3" s="38">
        <f>COUNTIFS(Data!$M:$M,Reporting!$A3,Data!$J:$J,"Yes")</f>
        <v>8</v>
      </c>
      <c r="E3" s="40">
        <f t="shared" si="0"/>
        <v>0.42105263157894735</v>
      </c>
      <c r="F3" s="38">
        <f>COUNTIFS(Data!$M:$M,Reporting!$A3,Data!$K:$K,"Yes")</f>
        <v>1</v>
      </c>
      <c r="G3" s="38">
        <f>COUNTIFS(Data!$M:$M,Reporting!$A3,Data!$L:$L,"Yes")</f>
        <v>6</v>
      </c>
      <c r="H3" s="40">
        <f t="shared" si="1"/>
        <v>0.31578947368421051</v>
      </c>
      <c r="I3" s="14">
        <f>COUNTIFS(Data!$M:$M,Reporting!$A3,Data!$X:$X,"Very Interested")</f>
        <v>7</v>
      </c>
      <c r="J3" s="14">
        <f>COUNTIFS(Data!$M:$M,Reporting!$A3,Data!$X:$X,"Not Interested")</f>
        <v>0</v>
      </c>
      <c r="K3" s="14">
        <f>COUNTIFS(Data!$M:$M,Reporting!$A3,Data!$AA:$AA,"Very Interested")</f>
        <v>8</v>
      </c>
      <c r="L3" s="14">
        <f>COUNTIFS(Data!$M:$M,Reporting!$A3,Data!$AA:$AA,"Not Interested")</f>
        <v>1</v>
      </c>
      <c r="M3" s="14">
        <f>COUNTIFS(Data!$M:$M,Reporting!$A3,Data!$Y:$Y,"Very Interested")</f>
        <v>5</v>
      </c>
      <c r="N3" s="14">
        <f>COUNTIFS(Data!$M:$M,Reporting!$A3,Data!$Y:$Y,"Not Interested")</f>
        <v>1</v>
      </c>
      <c r="O3">
        <f t="shared" si="2"/>
        <v>15</v>
      </c>
    </row>
    <row r="4" spans="1:15">
      <c r="A4" s="38">
        <v>3</v>
      </c>
      <c r="B4" s="39" t="str">
        <f>VLOOKUP(A4,Faculty!B:C,2,FALSE)</f>
        <v>Matt Maroon</v>
      </c>
      <c r="C4" s="38">
        <f>COUNTIF(Data!$M:$M,Reporting!$A4)</f>
        <v>19</v>
      </c>
      <c r="D4" s="38">
        <f>COUNTIFS(Data!$M:$M,Reporting!$A4,Data!$J:$J,"Yes")</f>
        <v>7</v>
      </c>
      <c r="E4" s="40">
        <f t="shared" si="0"/>
        <v>0.36842105263157893</v>
      </c>
      <c r="F4" s="38">
        <f>COUNTIFS(Data!$M:$M,Reporting!$A4,Data!$K:$K,"Yes")</f>
        <v>1</v>
      </c>
      <c r="G4" s="38">
        <f>COUNTIFS(Data!$M:$M,Reporting!$A4,Data!$L:$L,"Yes")</f>
        <v>3</v>
      </c>
      <c r="H4" s="40">
        <f t="shared" si="1"/>
        <v>0.15789473684210525</v>
      </c>
      <c r="I4" s="14">
        <f>COUNTIFS(Data!$M:$M,Reporting!$A4,Data!$X:$X,"Very Interested")</f>
        <v>6</v>
      </c>
      <c r="J4" s="14">
        <f>COUNTIFS(Data!$M:$M,Reporting!$A4,Data!$X:$X,"Not Interested")</f>
        <v>0</v>
      </c>
      <c r="K4" s="14">
        <f>COUNTIFS(Data!$M:$M,Reporting!$A4,Data!$AA:$AA,"Very Interested")</f>
        <v>8</v>
      </c>
      <c r="L4" s="14">
        <f>COUNTIFS(Data!$M:$M,Reporting!$A4,Data!$AA:$AA,"Not Interested")</f>
        <v>1</v>
      </c>
      <c r="M4" s="14">
        <f>COUNTIFS(Data!$M:$M,Reporting!$A4,Data!$Y:$Y,"Very Interested")</f>
        <v>3</v>
      </c>
      <c r="N4" s="14">
        <f>COUNTIFS(Data!$M:$M,Reporting!$A4,Data!$Y:$Y,"Not Interested")</f>
        <v>1</v>
      </c>
      <c r="O4">
        <f t="shared" si="2"/>
        <v>14</v>
      </c>
    </row>
    <row r="5" spans="1:15">
      <c r="A5" s="41">
        <v>4</v>
      </c>
      <c r="B5" s="42" t="str">
        <f>VLOOKUP(A5,Faculty!B:C,2,FALSE)</f>
        <v>Robert Wilson</v>
      </c>
      <c r="C5" s="41">
        <f>COUNTIF(Data!$M:$M,Reporting!$A5)</f>
        <v>19</v>
      </c>
      <c r="D5" s="41">
        <f>COUNTIFS(Data!$M:$M,Reporting!$A5,Data!$J:$J,"Yes")</f>
        <v>7</v>
      </c>
      <c r="E5" s="43">
        <f t="shared" si="0"/>
        <v>0.36842105263157893</v>
      </c>
      <c r="F5" s="41">
        <f>COUNTIFS(Data!$M:$M,Reporting!$A5,Data!$K:$K,"Yes")</f>
        <v>0</v>
      </c>
      <c r="G5" s="41">
        <f>COUNTIFS(Data!$M:$M,Reporting!$A5,Data!$L:$L,"Yes")</f>
        <v>3</v>
      </c>
      <c r="H5" s="43">
        <f t="shared" si="1"/>
        <v>0.15789473684210525</v>
      </c>
      <c r="I5" s="14">
        <f>COUNTIFS(Data!$M:$M,Reporting!$A5,Data!$X:$X,"Very Interested")</f>
        <v>5</v>
      </c>
      <c r="J5" s="14">
        <f>COUNTIFS(Data!$M:$M,Reporting!$A5,Data!$X:$X,"Not Interested")</f>
        <v>4</v>
      </c>
      <c r="K5" s="14">
        <f>COUNTIFS(Data!$M:$M,Reporting!$A5,Data!$AA:$AA,"Very Interested")</f>
        <v>6</v>
      </c>
      <c r="L5" s="14">
        <f>COUNTIFS(Data!$M:$M,Reporting!$A5,Data!$AA:$AA,"Not Interested")</f>
        <v>1</v>
      </c>
      <c r="M5" s="14">
        <f>COUNTIFS(Data!$M:$M,Reporting!$A5,Data!$Y:$Y,"Very Interested")</f>
        <v>6</v>
      </c>
      <c r="N5" s="14">
        <f>COUNTIFS(Data!$M:$M,Reporting!$A5,Data!$Y:$Y,"Not Interested")</f>
        <v>3</v>
      </c>
      <c r="O5">
        <f t="shared" si="2"/>
        <v>11</v>
      </c>
    </row>
    <row r="6" spans="1:15">
      <c r="A6" s="41">
        <v>5</v>
      </c>
      <c r="B6" s="42" t="str">
        <f>VLOOKUP(A6,Faculty!B:C,2,FALSE)</f>
        <v>Jared Peterson</v>
      </c>
      <c r="C6" s="41">
        <f>COUNTIF(Data!$M:$M,Reporting!$A6)</f>
        <v>18</v>
      </c>
      <c r="D6" s="41">
        <f>COUNTIFS(Data!$M:$M,Reporting!$A6,Data!$J:$J,"Yes")</f>
        <v>7</v>
      </c>
      <c r="E6" s="43">
        <f t="shared" si="0"/>
        <v>0.3888888888888889</v>
      </c>
      <c r="F6" s="41">
        <f>COUNTIFS(Data!$M:$M,Reporting!$A6,Data!$K:$K,"Yes")</f>
        <v>0</v>
      </c>
      <c r="G6" s="41">
        <f>COUNTIFS(Data!$M:$M,Reporting!$A6,Data!$L:$L,"Yes")</f>
        <v>3</v>
      </c>
      <c r="H6" s="43">
        <f t="shared" si="1"/>
        <v>0.16666666666666666</v>
      </c>
      <c r="I6" s="14">
        <f>COUNTIFS(Data!$M:$M,Reporting!$A6,Data!$X:$X,"Very Interested")</f>
        <v>3</v>
      </c>
      <c r="J6" s="14">
        <f>COUNTIFS(Data!$M:$M,Reporting!$A6,Data!$X:$X,"Not Interested")</f>
        <v>4</v>
      </c>
      <c r="K6" s="14">
        <f>COUNTIFS(Data!$M:$M,Reporting!$A6,Data!$AA:$AA,"Very Interested")</f>
        <v>7</v>
      </c>
      <c r="L6" s="14">
        <f>COUNTIFS(Data!$M:$M,Reporting!$A6,Data!$AA:$AA,"Not Interested")</f>
        <v>0</v>
      </c>
      <c r="M6" s="14">
        <f>COUNTIFS(Data!$M:$M,Reporting!$A6,Data!$Y:$Y,"Very Interested")</f>
        <v>4</v>
      </c>
      <c r="N6" s="14">
        <f>COUNTIFS(Data!$M:$M,Reporting!$A6,Data!$Y:$Y,"Not Interested")</f>
        <v>0</v>
      </c>
      <c r="O6">
        <f t="shared" si="2"/>
        <v>10</v>
      </c>
    </row>
    <row r="7" spans="1:15">
      <c r="A7" s="35">
        <v>6</v>
      </c>
      <c r="B7" s="36" t="str">
        <f>VLOOKUP(A7,Faculty!B:C,2,FALSE)</f>
        <v>Rob Tietjen</v>
      </c>
      <c r="C7" s="35">
        <f>COUNTIF(Data!$M:$M,Reporting!$A7)</f>
        <v>17</v>
      </c>
      <c r="D7" s="35">
        <f>COUNTIFS(Data!$M:$M,Reporting!$A7,Data!$J:$J,"Yes")</f>
        <v>6</v>
      </c>
      <c r="E7" s="37">
        <f t="shared" si="0"/>
        <v>0.35294117647058826</v>
      </c>
      <c r="F7" s="35">
        <f>COUNTIFS(Data!$M:$M,Reporting!$A7,Data!$K:$K,"Yes")</f>
        <v>1</v>
      </c>
      <c r="G7" s="35">
        <f>COUNTIFS(Data!$M:$M,Reporting!$A7,Data!$L:$L,"Yes")</f>
        <v>5</v>
      </c>
      <c r="H7" s="37">
        <f t="shared" si="1"/>
        <v>0.29411764705882354</v>
      </c>
      <c r="I7" s="14">
        <f>COUNTIFS(Data!$M:$M,Reporting!$A7,Data!$X:$X,"Very Interested")</f>
        <v>9</v>
      </c>
      <c r="J7" s="14">
        <f>COUNTIFS(Data!$M:$M,Reporting!$A7,Data!$X:$X,"Not Interested")</f>
        <v>0</v>
      </c>
      <c r="K7" s="14">
        <f>COUNTIFS(Data!$M:$M,Reporting!$A7,Data!$AA:$AA,"Very Interested")</f>
        <v>3</v>
      </c>
      <c r="L7" s="14">
        <f>COUNTIFS(Data!$M:$M,Reporting!$A7,Data!$AA:$AA,"Not Interested")</f>
        <v>4</v>
      </c>
      <c r="M7" s="14">
        <f>COUNTIFS(Data!$M:$M,Reporting!$A7,Data!$Y:$Y,"Very Interested")</f>
        <v>3</v>
      </c>
      <c r="N7" s="14">
        <f>COUNTIFS(Data!$M:$M,Reporting!$A7,Data!$Y:$Y,"Not Interested")</f>
        <v>4</v>
      </c>
      <c r="O7">
        <f t="shared" si="2"/>
        <v>12</v>
      </c>
    </row>
    <row r="8" spans="1:15">
      <c r="A8" s="38">
        <v>7</v>
      </c>
      <c r="B8" s="39" t="str">
        <f>VLOOKUP(A8,Faculty!B:C,2,FALSE)</f>
        <v>Chris Boyce</v>
      </c>
      <c r="C8" s="38">
        <f>COUNTIF(Data!$M:$M,Reporting!$A8)</f>
        <v>19</v>
      </c>
      <c r="D8" s="38">
        <f>COUNTIFS(Data!$M:$M,Reporting!$A8,Data!$J:$J,"Yes")</f>
        <v>7</v>
      </c>
      <c r="E8" s="40">
        <f t="shared" si="0"/>
        <v>0.36842105263157893</v>
      </c>
      <c r="F8" s="38">
        <f>COUNTIFS(Data!$M:$M,Reporting!$A8,Data!$K:$K,"Yes")</f>
        <v>0</v>
      </c>
      <c r="G8" s="38">
        <f>COUNTIFS(Data!$M:$M,Reporting!$A8,Data!$L:$L,"Yes")</f>
        <v>3</v>
      </c>
      <c r="H8" s="40">
        <f t="shared" si="1"/>
        <v>0.15789473684210525</v>
      </c>
      <c r="I8" s="14">
        <f>COUNTIFS(Data!$M:$M,Reporting!$A8,Data!$X:$X,"Very Interested")</f>
        <v>5</v>
      </c>
      <c r="J8" s="14">
        <f>COUNTIFS(Data!$M:$M,Reporting!$A8,Data!$X:$X,"Not Interested")</f>
        <v>1</v>
      </c>
      <c r="K8" s="14">
        <f>COUNTIFS(Data!$M:$M,Reporting!$A8,Data!$AA:$AA,"Very Interested")</f>
        <v>3</v>
      </c>
      <c r="L8" s="14">
        <f>COUNTIFS(Data!$M:$M,Reporting!$A8,Data!$AA:$AA,"Not Interested")</f>
        <v>1</v>
      </c>
      <c r="M8" s="14">
        <f>COUNTIFS(Data!$M:$M,Reporting!$A8,Data!$Y:$Y,"Very Interested")</f>
        <v>5</v>
      </c>
      <c r="N8" s="14">
        <f>COUNTIFS(Data!$M:$M,Reporting!$A8,Data!$Y:$Y,"Not Interested")</f>
        <v>1</v>
      </c>
      <c r="O8">
        <f t="shared" si="2"/>
        <v>8</v>
      </c>
    </row>
    <row r="9" spans="1:15">
      <c r="A9" s="41">
        <v>8</v>
      </c>
      <c r="B9" s="42" t="str">
        <f>VLOOKUP(A9,Faculty!B:C,2,FALSE)</f>
        <v>Scott Pope</v>
      </c>
      <c r="C9" s="41">
        <f>COUNTIF(Data!$M:$M,Reporting!$A9)</f>
        <v>19</v>
      </c>
      <c r="D9" s="41">
        <f>COUNTIFS(Data!$M:$M,Reporting!$A9,Data!$J:$J,"Yes")</f>
        <v>8</v>
      </c>
      <c r="E9" s="43">
        <f t="shared" si="0"/>
        <v>0.42105263157894735</v>
      </c>
      <c r="F9" s="41">
        <f>COUNTIFS(Data!$M:$M,Reporting!$A9,Data!$K:$K,"Yes")</f>
        <v>1</v>
      </c>
      <c r="G9" s="41">
        <f>COUNTIFS(Data!$M:$M,Reporting!$A9,Data!$L:$L,"Yes")</f>
        <v>2</v>
      </c>
      <c r="H9" s="43">
        <f t="shared" si="1"/>
        <v>0.10526315789473684</v>
      </c>
      <c r="I9" s="14">
        <f>COUNTIFS(Data!$M:$M,Reporting!$A9,Data!$X:$X,"Very Interested")</f>
        <v>8</v>
      </c>
      <c r="J9" s="14">
        <f>COUNTIFS(Data!$M:$M,Reporting!$A9,Data!$X:$X,"Not Interested")</f>
        <v>4</v>
      </c>
      <c r="K9" s="14">
        <f>COUNTIFS(Data!$M:$M,Reporting!$A9,Data!$AA:$AA,"Very Interested")</f>
        <v>6</v>
      </c>
      <c r="L9" s="14">
        <f>COUNTIFS(Data!$M:$M,Reporting!$A9,Data!$AA:$AA,"Not Interested")</f>
        <v>2</v>
      </c>
      <c r="M9" s="14">
        <f>COUNTIFS(Data!$M:$M,Reporting!$A9,Data!$Y:$Y,"Very Interested")</f>
        <v>5</v>
      </c>
      <c r="N9" s="14">
        <f>COUNTIFS(Data!$M:$M,Reporting!$A9,Data!$Y:$Y,"Not Interested")</f>
        <v>3</v>
      </c>
      <c r="O9">
        <f t="shared" si="2"/>
        <v>14</v>
      </c>
    </row>
    <row r="10" spans="1:15">
      <c r="A10" s="14">
        <v>9</v>
      </c>
      <c r="B10" t="s">
        <v>442</v>
      </c>
      <c r="C10" s="14">
        <f>COUNTIF(Data!$M:$M,Reporting!$A10)</f>
        <v>0</v>
      </c>
      <c r="D10" s="14">
        <f>COUNTIFS(Data!$M:$M,Reporting!$A10,Data!$J:$J,"Yes")</f>
        <v>0</v>
      </c>
      <c r="E10" s="15" t="e">
        <f t="shared" si="0"/>
        <v>#DIV/0!</v>
      </c>
      <c r="F10" s="14">
        <f>COUNTIFS(Data!$M:$M,Reporting!$A10,Data!$K:$K,"Yes")</f>
        <v>0</v>
      </c>
      <c r="G10" s="14">
        <f>COUNTIFS(Data!$M:$M,Reporting!$A10,Data!$L:$L,"Yes")</f>
        <v>0</v>
      </c>
      <c r="H10" s="15" t="e">
        <f t="shared" si="1"/>
        <v>#DIV/0!</v>
      </c>
      <c r="I10" s="14">
        <f>COUNTIFS(Data!$M:$M,Reporting!$A10,Data!$X:$X,"Very Interested")</f>
        <v>0</v>
      </c>
      <c r="J10" s="14">
        <f>COUNTIFS(Data!$M:$M,Reporting!$A10,Data!$X:$X,"Not Interested")</f>
        <v>0</v>
      </c>
      <c r="K10" s="14">
        <f>COUNTIFS(Data!$M:$M,Reporting!$A10,Data!$AA:$AA,"Very Interested")</f>
        <v>0</v>
      </c>
      <c r="L10" s="14">
        <f>COUNTIFS(Data!$M:$M,Reporting!$A10,Data!$AA:$AA,"Not Interested")</f>
        <v>0</v>
      </c>
      <c r="M10" s="14">
        <f>COUNTIFS(Data!$M:$M,Reporting!$A10,Data!$Y:$Y,"Very Interested")</f>
        <v>0</v>
      </c>
      <c r="N10" s="14">
        <f>COUNTIFS(Data!$M:$M,Reporting!$A10,Data!$Y:$Y,"Not Interested")</f>
        <v>0</v>
      </c>
      <c r="O10">
        <f t="shared" si="2"/>
        <v>0</v>
      </c>
    </row>
    <row r="11" spans="1:15" ht="6" customHeight="1" thickBot="1">
      <c r="A11" s="16"/>
      <c r="B11" s="12"/>
      <c r="C11" s="16"/>
      <c r="D11" s="16"/>
      <c r="E11" s="16"/>
      <c r="F11" s="16"/>
      <c r="G11" s="16"/>
      <c r="H11" s="16"/>
      <c r="O11">
        <f t="shared" si="2"/>
        <v>0</v>
      </c>
    </row>
    <row r="12" spans="1:15" s="13" customFormat="1" ht="15.95" thickTop="1">
      <c r="A12" s="23"/>
      <c r="B12" s="22" t="s">
        <v>443</v>
      </c>
      <c r="C12" s="23">
        <f>SUM(C2:C10)</f>
        <v>149</v>
      </c>
      <c r="D12" s="23">
        <f>SUM(D2:D10)</f>
        <v>57</v>
      </c>
      <c r="E12" s="21">
        <f t="shared" si="0"/>
        <v>0.3825503355704698</v>
      </c>
      <c r="F12" s="23">
        <f>SUM(F2:F10)</f>
        <v>5</v>
      </c>
      <c r="G12" s="23">
        <f>SUM(G2:G10)</f>
        <v>29</v>
      </c>
      <c r="H12" s="21">
        <f t="shared" si="1"/>
        <v>0.19463087248322147</v>
      </c>
      <c r="I12" s="23">
        <f t="shared" ref="I12:N12" si="3">SUM(I2:I10)</f>
        <v>44</v>
      </c>
      <c r="J12" s="23">
        <f t="shared" si="3"/>
        <v>15</v>
      </c>
      <c r="K12" s="23">
        <f>SUM(K2:K10)</f>
        <v>46</v>
      </c>
      <c r="L12" s="23">
        <f>SUM(L2:L10)</f>
        <v>10</v>
      </c>
      <c r="M12" s="23">
        <f t="shared" si="3"/>
        <v>31</v>
      </c>
      <c r="N12" s="23">
        <f t="shared" si="3"/>
        <v>17</v>
      </c>
      <c r="O12">
        <f t="shared" si="2"/>
        <v>90</v>
      </c>
    </row>
  </sheetData>
  <pageMargins left="0.7" right="0.7" top="0.75" bottom="0.75" header="0.3" footer="0.3"/>
  <pageSetup orientation="portrait" r:id="rId1"/>
  <ignoredErrors>
    <ignoredError sqref="E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01A8-C6F4-4A58-9489-028DF8F0DDA4}">
  <dimension ref="A1:I145"/>
  <sheetViews>
    <sheetView workbookViewId="0">
      <selection activeCell="A2" sqref="A2"/>
    </sheetView>
  </sheetViews>
  <sheetFormatPr defaultColWidth="46.140625" defaultRowHeight="14.45"/>
  <cols>
    <col min="1" max="1" width="7.140625" bestFit="1" customWidth="1"/>
    <col min="2" max="2" width="19.85546875" bestFit="1" customWidth="1"/>
    <col min="3" max="3" width="10.7109375" bestFit="1" customWidth="1"/>
    <col min="4" max="4" width="14.28515625" bestFit="1" customWidth="1"/>
    <col min="5" max="5" width="5.28515625" bestFit="1" customWidth="1"/>
    <col min="6" max="6" width="14.28515625" bestFit="1" customWidth="1"/>
    <col min="7" max="7" width="8.28515625" bestFit="1" customWidth="1"/>
    <col min="8" max="8" width="8.85546875" bestFit="1" customWidth="1"/>
    <col min="9" max="9" width="29.5703125" bestFit="1" customWidth="1"/>
  </cols>
  <sheetData>
    <row r="1" spans="1:9" ht="18">
      <c r="A1" s="27" t="s">
        <v>444</v>
      </c>
      <c r="B1" s="27" t="s">
        <v>445</v>
      </c>
      <c r="C1" s="27" t="s">
        <v>446</v>
      </c>
      <c r="D1" s="27" t="s">
        <v>4</v>
      </c>
      <c r="E1" s="27" t="s">
        <v>358</v>
      </c>
      <c r="F1" s="27" t="s">
        <v>447</v>
      </c>
      <c r="G1" s="27" t="s">
        <v>448</v>
      </c>
      <c r="H1" s="27" t="s">
        <v>449</v>
      </c>
      <c r="I1" s="27" t="s">
        <v>6</v>
      </c>
    </row>
    <row r="2" spans="1:9">
      <c r="A2" s="29">
        <v>564949057</v>
      </c>
      <c r="B2" s="29" t="s">
        <v>8</v>
      </c>
      <c r="C2" s="29" t="s">
        <v>450</v>
      </c>
      <c r="D2" s="29" t="s">
        <v>10</v>
      </c>
      <c r="E2" s="29" t="s">
        <v>385</v>
      </c>
      <c r="F2" s="29" t="s">
        <v>451</v>
      </c>
      <c r="G2" s="29" t="s">
        <v>452</v>
      </c>
      <c r="H2" s="29" t="s">
        <v>453</v>
      </c>
      <c r="I2" s="29" t="s">
        <v>454</v>
      </c>
    </row>
    <row r="3" spans="1:9">
      <c r="A3" s="30">
        <v>69325906</v>
      </c>
      <c r="B3" s="30" t="s">
        <v>455</v>
      </c>
      <c r="C3" s="30" t="s">
        <v>456</v>
      </c>
      <c r="D3" s="30" t="s">
        <v>14</v>
      </c>
      <c r="E3" s="30" t="s">
        <v>385</v>
      </c>
      <c r="F3" s="30" t="s">
        <v>451</v>
      </c>
      <c r="G3" s="30" t="s">
        <v>457</v>
      </c>
      <c r="H3" s="30" t="s">
        <v>453</v>
      </c>
      <c r="I3" s="30" t="s">
        <v>454</v>
      </c>
    </row>
    <row r="4" spans="1:9" ht="18">
      <c r="A4" s="29">
        <v>720955155</v>
      </c>
      <c r="B4" s="29" t="s">
        <v>458</v>
      </c>
      <c r="C4" s="29" t="s">
        <v>459</v>
      </c>
      <c r="D4" s="29" t="s">
        <v>17</v>
      </c>
      <c r="E4" s="29" t="s">
        <v>385</v>
      </c>
      <c r="F4" s="29" t="s">
        <v>451</v>
      </c>
      <c r="G4" s="29" t="s">
        <v>452</v>
      </c>
      <c r="H4" s="29" t="s">
        <v>460</v>
      </c>
      <c r="I4" s="29" t="s">
        <v>18</v>
      </c>
    </row>
    <row r="5" spans="1:9">
      <c r="A5" s="30">
        <v>297914884</v>
      </c>
      <c r="B5" s="30" t="s">
        <v>461</v>
      </c>
      <c r="C5" s="30" t="s">
        <v>462</v>
      </c>
      <c r="D5" s="30" t="s">
        <v>22</v>
      </c>
      <c r="E5" s="30" t="s">
        <v>385</v>
      </c>
      <c r="F5" s="30" t="s">
        <v>451</v>
      </c>
      <c r="G5" s="30" t="s">
        <v>452</v>
      </c>
      <c r="H5" s="30" t="s">
        <v>463</v>
      </c>
      <c r="I5" s="30" t="s">
        <v>23</v>
      </c>
    </row>
    <row r="6" spans="1:9">
      <c r="A6" s="29">
        <v>997827111</v>
      </c>
      <c r="B6" s="29" t="s">
        <v>25</v>
      </c>
      <c r="C6" s="29" t="s">
        <v>464</v>
      </c>
      <c r="D6" s="29" t="s">
        <v>27</v>
      </c>
      <c r="E6" s="29" t="s">
        <v>380</v>
      </c>
      <c r="F6" s="29" t="s">
        <v>451</v>
      </c>
      <c r="G6" s="29" t="s">
        <v>457</v>
      </c>
      <c r="H6" s="29" t="s">
        <v>453</v>
      </c>
      <c r="I6" s="29" t="s">
        <v>454</v>
      </c>
    </row>
    <row r="7" spans="1:9">
      <c r="A7" s="30">
        <v>208536510</v>
      </c>
      <c r="B7" s="30" t="s">
        <v>465</v>
      </c>
      <c r="C7" s="30" t="s">
        <v>466</v>
      </c>
      <c r="D7" s="30" t="s">
        <v>30</v>
      </c>
      <c r="E7" s="30" t="s">
        <v>385</v>
      </c>
      <c r="F7" s="30" t="s">
        <v>451</v>
      </c>
      <c r="G7" s="30" t="s">
        <v>452</v>
      </c>
      <c r="H7" s="30" t="s">
        <v>463</v>
      </c>
      <c r="I7" s="30" t="s">
        <v>467</v>
      </c>
    </row>
    <row r="8" spans="1:9">
      <c r="A8" s="29">
        <v>602822088</v>
      </c>
      <c r="B8" s="29" t="s">
        <v>468</v>
      </c>
      <c r="C8" s="29" t="s">
        <v>469</v>
      </c>
      <c r="D8" s="29" t="s">
        <v>34</v>
      </c>
      <c r="E8" s="29" t="s">
        <v>380</v>
      </c>
      <c r="F8" s="29" t="s">
        <v>451</v>
      </c>
      <c r="G8" s="29" t="s">
        <v>457</v>
      </c>
      <c r="H8" s="29" t="s">
        <v>463</v>
      </c>
      <c r="I8" s="29" t="s">
        <v>470</v>
      </c>
    </row>
    <row r="9" spans="1:9">
      <c r="A9" s="30">
        <v>613848550</v>
      </c>
      <c r="B9" s="30" t="s">
        <v>471</v>
      </c>
      <c r="C9" s="30" t="s">
        <v>472</v>
      </c>
      <c r="D9" s="30" t="s">
        <v>37</v>
      </c>
      <c r="E9" s="30" t="s">
        <v>385</v>
      </c>
      <c r="F9" s="30" t="s">
        <v>451</v>
      </c>
      <c r="G9" s="30" t="s">
        <v>452</v>
      </c>
      <c r="H9" s="30" t="s">
        <v>453</v>
      </c>
      <c r="I9" s="30" t="s">
        <v>18</v>
      </c>
    </row>
    <row r="10" spans="1:9" ht="18">
      <c r="A10" s="29">
        <v>614319900</v>
      </c>
      <c r="B10" s="29" t="s">
        <v>41</v>
      </c>
      <c r="C10" s="29" t="s">
        <v>473</v>
      </c>
      <c r="D10" s="29" t="s">
        <v>42</v>
      </c>
      <c r="E10" s="29" t="s">
        <v>380</v>
      </c>
      <c r="F10" s="29" t="s">
        <v>451</v>
      </c>
      <c r="G10" s="29" t="s">
        <v>474</v>
      </c>
      <c r="H10" s="29" t="s">
        <v>463</v>
      </c>
      <c r="I10" s="29" t="s">
        <v>454</v>
      </c>
    </row>
    <row r="11" spans="1:9">
      <c r="A11" s="30">
        <v>661004165</v>
      </c>
      <c r="B11" s="30" t="s">
        <v>475</v>
      </c>
      <c r="C11" s="30" t="s">
        <v>476</v>
      </c>
      <c r="D11" s="30" t="s">
        <v>44</v>
      </c>
      <c r="E11" s="30" t="s">
        <v>385</v>
      </c>
      <c r="F11" s="30" t="s">
        <v>451</v>
      </c>
      <c r="G11" s="30" t="s">
        <v>457</v>
      </c>
      <c r="H11" s="30" t="s">
        <v>453</v>
      </c>
      <c r="I11" s="30" t="s">
        <v>454</v>
      </c>
    </row>
    <row r="12" spans="1:9">
      <c r="A12" s="29">
        <v>363577235</v>
      </c>
      <c r="B12" s="29" t="s">
        <v>477</v>
      </c>
      <c r="C12" s="29" t="s">
        <v>478</v>
      </c>
      <c r="D12" s="29" t="s">
        <v>47</v>
      </c>
      <c r="E12" s="29" t="s">
        <v>385</v>
      </c>
      <c r="F12" s="29" t="s">
        <v>451</v>
      </c>
      <c r="G12" s="29" t="s">
        <v>452</v>
      </c>
      <c r="H12" s="29" t="s">
        <v>460</v>
      </c>
      <c r="I12" s="29" t="s">
        <v>48</v>
      </c>
    </row>
    <row r="13" spans="1:9" ht="18">
      <c r="A13" s="30">
        <v>412171130</v>
      </c>
      <c r="B13" s="30" t="s">
        <v>479</v>
      </c>
      <c r="C13" s="30" t="s">
        <v>480</v>
      </c>
      <c r="D13" s="30" t="s">
        <v>51</v>
      </c>
      <c r="E13" s="30" t="s">
        <v>385</v>
      </c>
      <c r="F13" s="30" t="s">
        <v>451</v>
      </c>
      <c r="G13" s="30" t="s">
        <v>474</v>
      </c>
      <c r="H13" s="30" t="s">
        <v>460</v>
      </c>
      <c r="I13" s="30" t="s">
        <v>18</v>
      </c>
    </row>
    <row r="14" spans="1:9">
      <c r="A14" s="29">
        <v>502335148</v>
      </c>
      <c r="B14" s="29" t="s">
        <v>481</v>
      </c>
      <c r="C14" s="29" t="s">
        <v>482</v>
      </c>
      <c r="D14" s="29" t="s">
        <v>54</v>
      </c>
      <c r="E14" s="29" t="s">
        <v>385</v>
      </c>
      <c r="F14" s="29" t="s">
        <v>451</v>
      </c>
      <c r="G14" s="29" t="s">
        <v>457</v>
      </c>
      <c r="H14" s="29" t="s">
        <v>463</v>
      </c>
      <c r="I14" s="29" t="s">
        <v>454</v>
      </c>
    </row>
    <row r="15" spans="1:9" ht="18">
      <c r="A15" s="30">
        <v>37423806</v>
      </c>
      <c r="B15" s="30" t="s">
        <v>483</v>
      </c>
      <c r="C15" s="30" t="s">
        <v>484</v>
      </c>
      <c r="D15" s="30" t="s">
        <v>56</v>
      </c>
      <c r="E15" s="30" t="s">
        <v>385</v>
      </c>
      <c r="F15" s="30" t="s">
        <v>451</v>
      </c>
      <c r="G15" s="30" t="s">
        <v>474</v>
      </c>
      <c r="H15" s="30" t="s">
        <v>453</v>
      </c>
      <c r="I15" s="30" t="s">
        <v>57</v>
      </c>
    </row>
    <row r="16" spans="1:9">
      <c r="A16" s="29">
        <v>115050712</v>
      </c>
      <c r="B16" s="29" t="s">
        <v>485</v>
      </c>
      <c r="C16" s="29" t="s">
        <v>486</v>
      </c>
      <c r="D16" s="29" t="s">
        <v>60</v>
      </c>
      <c r="E16" s="29" t="s">
        <v>385</v>
      </c>
      <c r="F16" s="29" t="s">
        <v>451</v>
      </c>
      <c r="G16" s="29" t="s">
        <v>452</v>
      </c>
      <c r="H16" s="29" t="s">
        <v>463</v>
      </c>
      <c r="I16" s="29" t="s">
        <v>61</v>
      </c>
    </row>
    <row r="17" spans="1:9">
      <c r="A17" s="30">
        <v>311436150</v>
      </c>
      <c r="B17" s="30" t="s">
        <v>487</v>
      </c>
      <c r="C17" s="30" t="s">
        <v>488</v>
      </c>
      <c r="D17" s="30" t="s">
        <v>63</v>
      </c>
      <c r="E17" s="30" t="s">
        <v>380</v>
      </c>
      <c r="F17" s="30" t="s">
        <v>451</v>
      </c>
      <c r="G17" s="30" t="s">
        <v>452</v>
      </c>
      <c r="H17" s="30" t="s">
        <v>463</v>
      </c>
      <c r="I17" s="30" t="s">
        <v>470</v>
      </c>
    </row>
    <row r="18" spans="1:9">
      <c r="A18" s="29">
        <v>170906392</v>
      </c>
      <c r="B18" s="29" t="s">
        <v>489</v>
      </c>
      <c r="C18" s="29" t="s">
        <v>490</v>
      </c>
      <c r="D18" s="29" t="s">
        <v>65</v>
      </c>
      <c r="E18" s="29" t="s">
        <v>380</v>
      </c>
      <c r="F18" s="29" t="s">
        <v>451</v>
      </c>
      <c r="G18" s="29" t="s">
        <v>452</v>
      </c>
      <c r="H18" s="29" t="s">
        <v>460</v>
      </c>
      <c r="I18" s="29" t="s">
        <v>454</v>
      </c>
    </row>
    <row r="19" spans="1:9" ht="18">
      <c r="A19" s="30">
        <v>59066502</v>
      </c>
      <c r="B19" s="30" t="s">
        <v>491</v>
      </c>
      <c r="C19" s="30" t="s">
        <v>492</v>
      </c>
      <c r="D19" s="30" t="s">
        <v>67</v>
      </c>
      <c r="E19" s="30" t="s">
        <v>385</v>
      </c>
      <c r="F19" s="30" t="s">
        <v>451</v>
      </c>
      <c r="G19" s="30" t="s">
        <v>474</v>
      </c>
      <c r="H19" s="30" t="s">
        <v>463</v>
      </c>
      <c r="I19" s="30" t="s">
        <v>18</v>
      </c>
    </row>
    <row r="20" spans="1:9" ht="18">
      <c r="A20" s="29">
        <v>402424352</v>
      </c>
      <c r="B20" s="29" t="s">
        <v>493</v>
      </c>
      <c r="C20" s="29" t="s">
        <v>494</v>
      </c>
      <c r="D20" s="29" t="s">
        <v>69</v>
      </c>
      <c r="E20" s="29" t="s">
        <v>385</v>
      </c>
      <c r="F20" s="29" t="s">
        <v>451</v>
      </c>
      <c r="G20" s="29" t="s">
        <v>474</v>
      </c>
      <c r="H20" s="29" t="s">
        <v>463</v>
      </c>
      <c r="I20" s="29" t="s">
        <v>454</v>
      </c>
    </row>
    <row r="21" spans="1:9">
      <c r="A21" s="30">
        <v>665226302</v>
      </c>
      <c r="B21" s="30" t="s">
        <v>70</v>
      </c>
      <c r="C21" s="30" t="s">
        <v>495</v>
      </c>
      <c r="D21" s="30" t="s">
        <v>71</v>
      </c>
      <c r="E21" s="30" t="s">
        <v>380</v>
      </c>
      <c r="F21" s="30" t="s">
        <v>451</v>
      </c>
      <c r="G21" s="30" t="s">
        <v>457</v>
      </c>
      <c r="H21" s="30" t="s">
        <v>460</v>
      </c>
      <c r="I21" s="30" t="s">
        <v>18</v>
      </c>
    </row>
    <row r="22" spans="1:9">
      <c r="A22" s="29">
        <v>590729590</v>
      </c>
      <c r="B22" s="29" t="s">
        <v>496</v>
      </c>
      <c r="C22" s="29" t="s">
        <v>497</v>
      </c>
      <c r="D22" s="29" t="s">
        <v>73</v>
      </c>
      <c r="E22" s="29" t="s">
        <v>380</v>
      </c>
      <c r="F22" s="29" t="s">
        <v>451</v>
      </c>
      <c r="G22" s="29" t="s">
        <v>452</v>
      </c>
      <c r="H22" s="29" t="s">
        <v>463</v>
      </c>
      <c r="I22" s="29" t="s">
        <v>18</v>
      </c>
    </row>
    <row r="23" spans="1:9">
      <c r="A23" s="30">
        <v>802728461</v>
      </c>
      <c r="B23" s="30" t="s">
        <v>498</v>
      </c>
      <c r="C23" s="30" t="s">
        <v>499</v>
      </c>
      <c r="D23" s="30" t="s">
        <v>75</v>
      </c>
      <c r="E23" s="30" t="s">
        <v>385</v>
      </c>
      <c r="F23" s="30" t="s">
        <v>451</v>
      </c>
      <c r="G23" s="30" t="s">
        <v>457</v>
      </c>
      <c r="H23" s="30" t="s">
        <v>460</v>
      </c>
      <c r="I23" s="30" t="s">
        <v>18</v>
      </c>
    </row>
    <row r="24" spans="1:9">
      <c r="A24" s="29">
        <v>286004898</v>
      </c>
      <c r="B24" s="29" t="s">
        <v>76</v>
      </c>
      <c r="C24" s="29" t="s">
        <v>500</v>
      </c>
      <c r="D24" s="29" t="s">
        <v>77</v>
      </c>
      <c r="E24" s="29" t="s">
        <v>380</v>
      </c>
      <c r="F24" s="29" t="s">
        <v>451</v>
      </c>
      <c r="G24" s="29" t="s">
        <v>452</v>
      </c>
      <c r="H24" s="29" t="s">
        <v>463</v>
      </c>
      <c r="I24" s="29" t="s">
        <v>454</v>
      </c>
    </row>
    <row r="25" spans="1:9">
      <c r="A25" s="30">
        <v>330541248</v>
      </c>
      <c r="B25" s="30" t="s">
        <v>501</v>
      </c>
      <c r="C25" s="30" t="s">
        <v>466</v>
      </c>
      <c r="D25" s="30" t="s">
        <v>79</v>
      </c>
      <c r="E25" s="30" t="s">
        <v>385</v>
      </c>
      <c r="F25" s="30" t="s">
        <v>451</v>
      </c>
      <c r="G25" s="30" t="s">
        <v>457</v>
      </c>
      <c r="H25" s="30" t="s">
        <v>460</v>
      </c>
      <c r="I25" s="30" t="s">
        <v>80</v>
      </c>
    </row>
    <row r="26" spans="1:9">
      <c r="A26" s="29">
        <v>740951288</v>
      </c>
      <c r="B26" s="29" t="s">
        <v>502</v>
      </c>
      <c r="C26" s="29" t="s">
        <v>503</v>
      </c>
      <c r="D26" s="29" t="s">
        <v>82</v>
      </c>
      <c r="E26" s="29" t="s">
        <v>380</v>
      </c>
      <c r="F26" s="29" t="s">
        <v>451</v>
      </c>
      <c r="G26" s="29" t="s">
        <v>452</v>
      </c>
      <c r="H26" s="29" t="s">
        <v>460</v>
      </c>
      <c r="I26" s="29" t="s">
        <v>454</v>
      </c>
    </row>
    <row r="27" spans="1:9">
      <c r="A27" s="30">
        <v>962716866</v>
      </c>
      <c r="B27" s="30" t="s">
        <v>504</v>
      </c>
      <c r="C27" s="30" t="s">
        <v>505</v>
      </c>
      <c r="D27" s="30" t="s">
        <v>84</v>
      </c>
      <c r="E27" s="30" t="s">
        <v>385</v>
      </c>
      <c r="F27" s="30" t="s">
        <v>451</v>
      </c>
      <c r="G27" s="30" t="s">
        <v>457</v>
      </c>
      <c r="H27" s="30" t="s">
        <v>460</v>
      </c>
      <c r="I27" s="30" t="s">
        <v>85</v>
      </c>
    </row>
    <row r="28" spans="1:9">
      <c r="A28" s="29">
        <v>72244053</v>
      </c>
      <c r="B28" s="29" t="s">
        <v>506</v>
      </c>
      <c r="C28" s="29" t="s">
        <v>507</v>
      </c>
      <c r="D28" s="29" t="s">
        <v>87</v>
      </c>
      <c r="E28" s="29" t="s">
        <v>385</v>
      </c>
      <c r="F28" s="29" t="s">
        <v>451</v>
      </c>
      <c r="G28" s="29" t="s">
        <v>457</v>
      </c>
      <c r="H28" s="29" t="s">
        <v>453</v>
      </c>
      <c r="I28" s="29" t="s">
        <v>454</v>
      </c>
    </row>
    <row r="29" spans="1:9">
      <c r="A29" s="30">
        <v>830663183</v>
      </c>
      <c r="B29" s="30" t="s">
        <v>425</v>
      </c>
      <c r="C29" s="30" t="s">
        <v>508</v>
      </c>
      <c r="D29" s="30" t="s">
        <v>427</v>
      </c>
      <c r="E29" s="30" t="s">
        <v>385</v>
      </c>
      <c r="F29" s="30" t="s">
        <v>451</v>
      </c>
      <c r="G29" s="30" t="s">
        <v>457</v>
      </c>
      <c r="H29" s="30" t="s">
        <v>460</v>
      </c>
      <c r="I29" s="30" t="s">
        <v>57</v>
      </c>
    </row>
    <row r="30" spans="1:9">
      <c r="A30" s="29">
        <v>291811881</v>
      </c>
      <c r="B30" s="29" t="s">
        <v>88</v>
      </c>
      <c r="C30" s="29" t="s">
        <v>509</v>
      </c>
      <c r="D30" s="29" t="s">
        <v>90</v>
      </c>
      <c r="E30" s="29" t="s">
        <v>380</v>
      </c>
      <c r="F30" s="29" t="s">
        <v>451</v>
      </c>
      <c r="G30" s="29" t="s">
        <v>457</v>
      </c>
      <c r="H30" s="29" t="s">
        <v>453</v>
      </c>
      <c r="I30" s="29" t="s">
        <v>85</v>
      </c>
    </row>
    <row r="31" spans="1:9">
      <c r="A31" s="30">
        <v>784393027</v>
      </c>
      <c r="B31" s="30" t="s">
        <v>510</v>
      </c>
      <c r="C31" s="30" t="s">
        <v>511</v>
      </c>
      <c r="D31" s="30" t="s">
        <v>92</v>
      </c>
      <c r="E31" s="30" t="s">
        <v>380</v>
      </c>
      <c r="F31" s="30" t="s">
        <v>451</v>
      </c>
      <c r="G31" s="30" t="s">
        <v>452</v>
      </c>
      <c r="H31" s="30" t="s">
        <v>463</v>
      </c>
      <c r="I31" s="30" t="s">
        <v>470</v>
      </c>
    </row>
    <row r="32" spans="1:9">
      <c r="A32" s="29">
        <v>317050314</v>
      </c>
      <c r="B32" s="29" t="s">
        <v>512</v>
      </c>
      <c r="C32" s="29" t="s">
        <v>513</v>
      </c>
      <c r="D32" s="29" t="s">
        <v>94</v>
      </c>
      <c r="E32" s="29" t="s">
        <v>385</v>
      </c>
      <c r="F32" s="29" t="s">
        <v>451</v>
      </c>
      <c r="G32" s="29" t="s">
        <v>457</v>
      </c>
      <c r="H32" s="29" t="s">
        <v>463</v>
      </c>
      <c r="I32" s="29" t="s">
        <v>514</v>
      </c>
    </row>
    <row r="33" spans="1:9">
      <c r="A33" s="30">
        <v>922136210</v>
      </c>
      <c r="B33" s="30" t="s">
        <v>96</v>
      </c>
      <c r="C33" s="30" t="s">
        <v>515</v>
      </c>
      <c r="D33" s="30" t="s">
        <v>97</v>
      </c>
      <c r="E33" s="30" t="s">
        <v>380</v>
      </c>
      <c r="F33" s="30" t="s">
        <v>451</v>
      </c>
      <c r="G33" s="30" t="s">
        <v>457</v>
      </c>
      <c r="H33" s="30" t="s">
        <v>460</v>
      </c>
      <c r="I33" s="30" t="s">
        <v>18</v>
      </c>
    </row>
    <row r="34" spans="1:9">
      <c r="A34" s="29">
        <v>727933222</v>
      </c>
      <c r="B34" s="29" t="s">
        <v>516</v>
      </c>
      <c r="C34" s="29" t="s">
        <v>517</v>
      </c>
      <c r="D34" s="29" t="s">
        <v>99</v>
      </c>
      <c r="E34" s="29" t="s">
        <v>385</v>
      </c>
      <c r="F34" s="29" t="s">
        <v>451</v>
      </c>
      <c r="G34" s="29" t="s">
        <v>457</v>
      </c>
      <c r="H34" s="29" t="s">
        <v>460</v>
      </c>
      <c r="I34" s="29" t="s">
        <v>454</v>
      </c>
    </row>
    <row r="35" spans="1:9" ht="18">
      <c r="A35" s="30">
        <v>742252290</v>
      </c>
      <c r="B35" s="30" t="s">
        <v>518</v>
      </c>
      <c r="C35" s="30" t="s">
        <v>519</v>
      </c>
      <c r="D35" s="30" t="s">
        <v>101</v>
      </c>
      <c r="E35" s="30" t="s">
        <v>385</v>
      </c>
      <c r="F35" s="30" t="s">
        <v>451</v>
      </c>
      <c r="G35" s="30" t="s">
        <v>474</v>
      </c>
      <c r="H35" s="30" t="s">
        <v>463</v>
      </c>
      <c r="I35" s="30" t="s">
        <v>23</v>
      </c>
    </row>
    <row r="36" spans="1:9">
      <c r="A36" s="29">
        <v>908109681</v>
      </c>
      <c r="B36" s="29" t="s">
        <v>520</v>
      </c>
      <c r="C36" s="29" t="s">
        <v>521</v>
      </c>
      <c r="D36" s="29" t="s">
        <v>103</v>
      </c>
      <c r="E36" s="29" t="s">
        <v>385</v>
      </c>
      <c r="F36" s="29" t="s">
        <v>451</v>
      </c>
      <c r="G36" s="29" t="s">
        <v>452</v>
      </c>
      <c r="H36" s="29" t="s">
        <v>460</v>
      </c>
      <c r="I36" s="29" t="s">
        <v>18</v>
      </c>
    </row>
    <row r="37" spans="1:9">
      <c r="A37" s="30">
        <v>808284342</v>
      </c>
      <c r="B37" s="30" t="s">
        <v>522</v>
      </c>
      <c r="C37" s="30" t="s">
        <v>523</v>
      </c>
      <c r="D37" s="30" t="s">
        <v>105</v>
      </c>
      <c r="E37" s="30" t="s">
        <v>380</v>
      </c>
      <c r="F37" s="30" t="s">
        <v>451</v>
      </c>
      <c r="G37" s="30" t="s">
        <v>452</v>
      </c>
      <c r="H37" s="30" t="s">
        <v>460</v>
      </c>
      <c r="I37" s="30" t="s">
        <v>524</v>
      </c>
    </row>
    <row r="38" spans="1:9">
      <c r="A38" s="29">
        <v>307792973</v>
      </c>
      <c r="B38" s="29" t="s">
        <v>525</v>
      </c>
      <c r="C38" s="29" t="s">
        <v>526</v>
      </c>
      <c r="D38" s="29" t="s">
        <v>108</v>
      </c>
      <c r="E38" s="29" t="s">
        <v>385</v>
      </c>
      <c r="F38" s="29" t="s">
        <v>451</v>
      </c>
      <c r="G38" s="29" t="s">
        <v>452</v>
      </c>
      <c r="H38" s="29" t="s">
        <v>453</v>
      </c>
      <c r="I38" s="29" t="s">
        <v>454</v>
      </c>
    </row>
    <row r="39" spans="1:9">
      <c r="A39" s="30">
        <v>565270188</v>
      </c>
      <c r="B39" s="30" t="s">
        <v>109</v>
      </c>
      <c r="C39" s="30" t="s">
        <v>527</v>
      </c>
      <c r="D39" s="30" t="s">
        <v>110</v>
      </c>
      <c r="E39" s="30" t="s">
        <v>385</v>
      </c>
      <c r="F39" s="30" t="s">
        <v>451</v>
      </c>
      <c r="G39" s="30" t="s">
        <v>457</v>
      </c>
      <c r="H39" s="30" t="s">
        <v>463</v>
      </c>
      <c r="I39" s="30" t="s">
        <v>18</v>
      </c>
    </row>
    <row r="40" spans="1:9" ht="18">
      <c r="A40" s="29">
        <v>751359861</v>
      </c>
      <c r="B40" s="29" t="s">
        <v>528</v>
      </c>
      <c r="C40" s="29" t="s">
        <v>529</v>
      </c>
      <c r="D40" s="29" t="s">
        <v>112</v>
      </c>
      <c r="E40" s="29" t="s">
        <v>385</v>
      </c>
      <c r="F40" s="29" t="s">
        <v>451</v>
      </c>
      <c r="G40" s="29" t="s">
        <v>474</v>
      </c>
      <c r="H40" s="29" t="s">
        <v>460</v>
      </c>
      <c r="I40" s="29" t="s">
        <v>524</v>
      </c>
    </row>
    <row r="41" spans="1:9">
      <c r="A41" s="30">
        <v>297582923</v>
      </c>
      <c r="B41" s="30" t="s">
        <v>530</v>
      </c>
      <c r="C41" s="30" t="s">
        <v>531</v>
      </c>
      <c r="D41" s="30" t="s">
        <v>115</v>
      </c>
      <c r="E41" s="30" t="s">
        <v>380</v>
      </c>
      <c r="F41" s="30" t="s">
        <v>451</v>
      </c>
      <c r="G41" s="30" t="s">
        <v>452</v>
      </c>
      <c r="H41" s="30" t="s">
        <v>463</v>
      </c>
      <c r="I41" s="30" t="s">
        <v>116</v>
      </c>
    </row>
    <row r="42" spans="1:9" ht="18">
      <c r="A42" s="29">
        <v>664203797</v>
      </c>
      <c r="B42" s="29" t="s">
        <v>117</v>
      </c>
      <c r="C42" s="29" t="s">
        <v>532</v>
      </c>
      <c r="D42" s="29" t="s">
        <v>118</v>
      </c>
      <c r="E42" s="29" t="s">
        <v>385</v>
      </c>
      <c r="F42" s="29" t="s">
        <v>451</v>
      </c>
      <c r="G42" s="29" t="s">
        <v>474</v>
      </c>
      <c r="H42" s="29" t="s">
        <v>463</v>
      </c>
      <c r="I42" s="29" t="s">
        <v>454</v>
      </c>
    </row>
    <row r="43" spans="1:9">
      <c r="A43" s="30">
        <v>660539822</v>
      </c>
      <c r="B43" s="30" t="s">
        <v>533</v>
      </c>
      <c r="C43" s="30" t="s">
        <v>534</v>
      </c>
      <c r="D43" s="30" t="s">
        <v>120</v>
      </c>
      <c r="E43" s="30" t="s">
        <v>385</v>
      </c>
      <c r="F43" s="30" t="s">
        <v>451</v>
      </c>
      <c r="G43" s="30" t="s">
        <v>457</v>
      </c>
      <c r="H43" s="30" t="s">
        <v>460</v>
      </c>
      <c r="I43" s="30" t="s">
        <v>18</v>
      </c>
    </row>
    <row r="44" spans="1:9">
      <c r="A44" s="29">
        <v>627580096</v>
      </c>
      <c r="B44" s="29" t="s">
        <v>535</v>
      </c>
      <c r="C44" s="29" t="s">
        <v>536</v>
      </c>
      <c r="D44" s="29" t="s">
        <v>122</v>
      </c>
      <c r="E44" s="29" t="s">
        <v>380</v>
      </c>
      <c r="F44" s="29" t="s">
        <v>451</v>
      </c>
      <c r="G44" s="29" t="s">
        <v>457</v>
      </c>
      <c r="H44" s="29" t="s">
        <v>460</v>
      </c>
      <c r="I44" s="29" t="s">
        <v>18</v>
      </c>
    </row>
    <row r="45" spans="1:9" ht="18">
      <c r="A45" s="30">
        <v>504715079</v>
      </c>
      <c r="B45" s="30" t="s">
        <v>537</v>
      </c>
      <c r="C45" s="30" t="s">
        <v>538</v>
      </c>
      <c r="D45" s="30" t="s">
        <v>124</v>
      </c>
      <c r="E45" s="30" t="s">
        <v>380</v>
      </c>
      <c r="F45" s="30" t="s">
        <v>451</v>
      </c>
      <c r="G45" s="30" t="s">
        <v>474</v>
      </c>
      <c r="H45" s="30" t="s">
        <v>463</v>
      </c>
      <c r="I45" s="30" t="s">
        <v>454</v>
      </c>
    </row>
    <row r="46" spans="1:9">
      <c r="A46" s="29">
        <v>922540816</v>
      </c>
      <c r="B46" s="29" t="s">
        <v>125</v>
      </c>
      <c r="C46" s="29" t="s">
        <v>539</v>
      </c>
      <c r="D46" s="29" t="s">
        <v>126</v>
      </c>
      <c r="E46" s="29" t="s">
        <v>380</v>
      </c>
      <c r="F46" s="29" t="s">
        <v>451</v>
      </c>
      <c r="G46" s="29" t="s">
        <v>452</v>
      </c>
      <c r="H46" s="29" t="s">
        <v>463</v>
      </c>
      <c r="I46" s="29" t="s">
        <v>454</v>
      </c>
    </row>
    <row r="47" spans="1:9">
      <c r="A47" s="30">
        <v>354680123</v>
      </c>
      <c r="B47" s="30" t="s">
        <v>540</v>
      </c>
      <c r="C47" s="30" t="s">
        <v>541</v>
      </c>
      <c r="D47" s="30" t="s">
        <v>128</v>
      </c>
      <c r="E47" s="30" t="s">
        <v>380</v>
      </c>
      <c r="F47" s="30" t="s">
        <v>451</v>
      </c>
      <c r="G47" s="30" t="s">
        <v>452</v>
      </c>
      <c r="H47" s="30" t="s">
        <v>460</v>
      </c>
      <c r="I47" s="30" t="s">
        <v>18</v>
      </c>
    </row>
    <row r="48" spans="1:9" ht="18">
      <c r="A48" s="29">
        <v>708492065</v>
      </c>
      <c r="B48" s="29" t="s">
        <v>129</v>
      </c>
      <c r="C48" s="29" t="s">
        <v>478</v>
      </c>
      <c r="D48" s="29" t="s">
        <v>130</v>
      </c>
      <c r="E48" s="29" t="s">
        <v>385</v>
      </c>
      <c r="F48" s="29" t="s">
        <v>451</v>
      </c>
      <c r="G48" s="29" t="s">
        <v>474</v>
      </c>
      <c r="H48" s="29" t="s">
        <v>460</v>
      </c>
      <c r="I48" s="29" t="s">
        <v>57</v>
      </c>
    </row>
    <row r="49" spans="1:9">
      <c r="A49" s="30">
        <v>505335706</v>
      </c>
      <c r="B49" s="30" t="s">
        <v>542</v>
      </c>
      <c r="C49" s="30" t="s">
        <v>543</v>
      </c>
      <c r="D49" s="30" t="s">
        <v>132</v>
      </c>
      <c r="E49" s="30" t="s">
        <v>385</v>
      </c>
      <c r="F49" s="30" t="s">
        <v>451</v>
      </c>
      <c r="G49" s="30" t="s">
        <v>452</v>
      </c>
      <c r="H49" s="30" t="s">
        <v>460</v>
      </c>
      <c r="I49" s="30" t="s">
        <v>454</v>
      </c>
    </row>
    <row r="50" spans="1:9">
      <c r="A50" s="29">
        <v>136064311</v>
      </c>
      <c r="B50" s="29" t="s">
        <v>544</v>
      </c>
      <c r="C50" s="29" t="s">
        <v>545</v>
      </c>
      <c r="D50" s="29" t="s">
        <v>134</v>
      </c>
      <c r="E50" s="29" t="s">
        <v>385</v>
      </c>
      <c r="F50" s="29" t="s">
        <v>451</v>
      </c>
      <c r="G50" s="29" t="s">
        <v>457</v>
      </c>
      <c r="H50" s="29" t="s">
        <v>460</v>
      </c>
      <c r="I50" s="29" t="s">
        <v>454</v>
      </c>
    </row>
    <row r="51" spans="1:9" ht="18">
      <c r="A51" s="30">
        <v>388367172</v>
      </c>
      <c r="B51" s="30" t="s">
        <v>135</v>
      </c>
      <c r="C51" s="30" t="s">
        <v>546</v>
      </c>
      <c r="D51" s="30" t="s">
        <v>136</v>
      </c>
      <c r="E51" s="30" t="s">
        <v>380</v>
      </c>
      <c r="F51" s="30" t="s">
        <v>451</v>
      </c>
      <c r="G51" s="30" t="s">
        <v>474</v>
      </c>
      <c r="H51" s="30" t="s">
        <v>463</v>
      </c>
      <c r="I51" s="30" t="s">
        <v>137</v>
      </c>
    </row>
    <row r="52" spans="1:9">
      <c r="A52" s="29">
        <v>233455960</v>
      </c>
      <c r="B52" s="29" t="s">
        <v>547</v>
      </c>
      <c r="C52" s="29" t="s">
        <v>548</v>
      </c>
      <c r="D52" s="29" t="s">
        <v>139</v>
      </c>
      <c r="E52" s="29" t="s">
        <v>385</v>
      </c>
      <c r="F52" s="29" t="s">
        <v>451</v>
      </c>
      <c r="G52" s="29" t="s">
        <v>452</v>
      </c>
      <c r="H52" s="29" t="s">
        <v>460</v>
      </c>
      <c r="I52" s="29" t="s">
        <v>48</v>
      </c>
    </row>
    <row r="53" spans="1:9">
      <c r="A53" s="30">
        <v>289682099</v>
      </c>
      <c r="B53" s="30" t="s">
        <v>549</v>
      </c>
      <c r="C53" s="30" t="s">
        <v>550</v>
      </c>
      <c r="D53" s="30" t="s">
        <v>141</v>
      </c>
      <c r="E53" s="30" t="s">
        <v>385</v>
      </c>
      <c r="F53" s="30" t="s">
        <v>451</v>
      </c>
      <c r="G53" s="30" t="s">
        <v>457</v>
      </c>
      <c r="H53" s="30" t="s">
        <v>460</v>
      </c>
      <c r="I53" s="30" t="s">
        <v>23</v>
      </c>
    </row>
    <row r="54" spans="1:9">
      <c r="A54" s="29">
        <v>336143201</v>
      </c>
      <c r="B54" s="29" t="s">
        <v>551</v>
      </c>
      <c r="C54" s="29" t="s">
        <v>552</v>
      </c>
      <c r="D54" s="29" t="s">
        <v>143</v>
      </c>
      <c r="E54" s="29" t="s">
        <v>380</v>
      </c>
      <c r="F54" s="29" t="s">
        <v>451</v>
      </c>
      <c r="G54" s="29" t="s">
        <v>457</v>
      </c>
      <c r="H54" s="29" t="s">
        <v>460</v>
      </c>
      <c r="I54" s="29" t="s">
        <v>454</v>
      </c>
    </row>
    <row r="55" spans="1:9">
      <c r="A55" s="30">
        <v>582139612</v>
      </c>
      <c r="B55" s="30" t="s">
        <v>553</v>
      </c>
      <c r="C55" s="30" t="s">
        <v>554</v>
      </c>
      <c r="D55" s="30" t="s">
        <v>145</v>
      </c>
      <c r="E55" s="30" t="s">
        <v>380</v>
      </c>
      <c r="F55" s="30" t="s">
        <v>451</v>
      </c>
      <c r="G55" s="30" t="s">
        <v>457</v>
      </c>
      <c r="H55" s="30" t="s">
        <v>463</v>
      </c>
      <c r="I55" s="30" t="s">
        <v>454</v>
      </c>
    </row>
    <row r="56" spans="1:9">
      <c r="A56" s="29">
        <v>204843158</v>
      </c>
      <c r="B56" s="29" t="s">
        <v>555</v>
      </c>
      <c r="C56" s="29" t="s">
        <v>556</v>
      </c>
      <c r="D56" s="29" t="s">
        <v>148</v>
      </c>
      <c r="E56" s="29" t="s">
        <v>380</v>
      </c>
      <c r="F56" s="29" t="s">
        <v>451</v>
      </c>
      <c r="G56" s="29" t="s">
        <v>457</v>
      </c>
      <c r="H56" s="29" t="s">
        <v>453</v>
      </c>
      <c r="I56" s="29" t="s">
        <v>454</v>
      </c>
    </row>
    <row r="57" spans="1:9">
      <c r="A57" s="30">
        <v>885543204</v>
      </c>
      <c r="B57" s="30" t="s">
        <v>557</v>
      </c>
      <c r="C57" s="30" t="s">
        <v>558</v>
      </c>
      <c r="D57" s="30" t="s">
        <v>150</v>
      </c>
      <c r="E57" s="30" t="s">
        <v>380</v>
      </c>
      <c r="F57" s="30" t="s">
        <v>451</v>
      </c>
      <c r="G57" s="30" t="s">
        <v>452</v>
      </c>
      <c r="H57" s="30" t="s">
        <v>460</v>
      </c>
      <c r="I57" s="30" t="s">
        <v>454</v>
      </c>
    </row>
    <row r="58" spans="1:9">
      <c r="A58" s="29">
        <v>75952092</v>
      </c>
      <c r="B58" s="29" t="s">
        <v>151</v>
      </c>
      <c r="C58" s="29" t="s">
        <v>559</v>
      </c>
      <c r="D58" s="29" t="s">
        <v>152</v>
      </c>
      <c r="E58" s="29" t="s">
        <v>385</v>
      </c>
      <c r="F58" s="29" t="s">
        <v>451</v>
      </c>
      <c r="G58" s="29" t="s">
        <v>457</v>
      </c>
      <c r="H58" s="29" t="s">
        <v>460</v>
      </c>
      <c r="I58" s="29" t="s">
        <v>454</v>
      </c>
    </row>
    <row r="59" spans="1:9">
      <c r="A59" s="30">
        <v>501684264</v>
      </c>
      <c r="B59" s="30" t="s">
        <v>560</v>
      </c>
      <c r="C59" s="30" t="s">
        <v>561</v>
      </c>
      <c r="D59" s="30" t="s">
        <v>154</v>
      </c>
      <c r="E59" s="30" t="s">
        <v>385</v>
      </c>
      <c r="F59" s="30" t="s">
        <v>451</v>
      </c>
      <c r="G59" s="30" t="s">
        <v>452</v>
      </c>
      <c r="H59" s="30" t="s">
        <v>460</v>
      </c>
      <c r="I59" s="30" t="s">
        <v>18</v>
      </c>
    </row>
    <row r="60" spans="1:9" ht="18">
      <c r="A60" s="29">
        <v>688254172</v>
      </c>
      <c r="B60" s="29" t="s">
        <v>562</v>
      </c>
      <c r="C60" s="29" t="s">
        <v>563</v>
      </c>
      <c r="D60" s="29" t="s">
        <v>157</v>
      </c>
      <c r="E60" s="29" t="s">
        <v>385</v>
      </c>
      <c r="F60" s="29" t="s">
        <v>451</v>
      </c>
      <c r="G60" s="29" t="s">
        <v>452</v>
      </c>
      <c r="H60" s="29" t="s">
        <v>460</v>
      </c>
      <c r="I60" s="29" t="s">
        <v>524</v>
      </c>
    </row>
    <row r="61" spans="1:9" ht="18">
      <c r="A61" s="30">
        <v>367222200</v>
      </c>
      <c r="B61" s="30" t="s">
        <v>158</v>
      </c>
      <c r="C61" s="30" t="s">
        <v>564</v>
      </c>
      <c r="D61" s="30" t="s">
        <v>159</v>
      </c>
      <c r="E61" s="30" t="s">
        <v>385</v>
      </c>
      <c r="F61" s="30" t="s">
        <v>451</v>
      </c>
      <c r="G61" s="30" t="s">
        <v>474</v>
      </c>
      <c r="H61" s="30" t="s">
        <v>453</v>
      </c>
      <c r="I61" s="30" t="s">
        <v>57</v>
      </c>
    </row>
    <row r="62" spans="1:9">
      <c r="A62" s="29">
        <v>46696957</v>
      </c>
      <c r="B62" s="29" t="s">
        <v>565</v>
      </c>
      <c r="C62" s="29" t="s">
        <v>566</v>
      </c>
      <c r="D62" s="29" t="s">
        <v>161</v>
      </c>
      <c r="E62" s="29" t="s">
        <v>380</v>
      </c>
      <c r="F62" s="29" t="s">
        <v>451</v>
      </c>
      <c r="G62" s="29" t="s">
        <v>452</v>
      </c>
      <c r="H62" s="29" t="s">
        <v>463</v>
      </c>
      <c r="I62" s="29" t="s">
        <v>18</v>
      </c>
    </row>
    <row r="63" spans="1:9">
      <c r="A63" s="30">
        <v>192692512</v>
      </c>
      <c r="B63" s="30" t="s">
        <v>567</v>
      </c>
      <c r="C63" s="30" t="s">
        <v>568</v>
      </c>
      <c r="D63" s="30" t="s">
        <v>163</v>
      </c>
      <c r="E63" s="30" t="s">
        <v>385</v>
      </c>
      <c r="F63" s="30" t="s">
        <v>451</v>
      </c>
      <c r="G63" s="30" t="s">
        <v>452</v>
      </c>
      <c r="H63" s="30" t="s">
        <v>460</v>
      </c>
      <c r="I63" s="30" t="s">
        <v>454</v>
      </c>
    </row>
    <row r="64" spans="1:9">
      <c r="A64" s="29">
        <v>352545024</v>
      </c>
      <c r="B64" s="29" t="s">
        <v>569</v>
      </c>
      <c r="C64" s="29" t="s">
        <v>570</v>
      </c>
      <c r="D64" s="29" t="s">
        <v>165</v>
      </c>
      <c r="E64" s="29" t="s">
        <v>385</v>
      </c>
      <c r="F64" s="29" t="s">
        <v>451</v>
      </c>
      <c r="G64" s="29" t="s">
        <v>452</v>
      </c>
      <c r="H64" s="29" t="s">
        <v>463</v>
      </c>
      <c r="I64" s="29" t="s">
        <v>18</v>
      </c>
    </row>
    <row r="65" spans="1:9">
      <c r="A65" s="30">
        <v>59832086</v>
      </c>
      <c r="B65" s="30" t="s">
        <v>571</v>
      </c>
      <c r="C65" s="30" t="s">
        <v>572</v>
      </c>
      <c r="D65" s="30" t="s">
        <v>167</v>
      </c>
      <c r="E65" s="30" t="s">
        <v>385</v>
      </c>
      <c r="F65" s="30" t="s">
        <v>451</v>
      </c>
      <c r="G65" s="30" t="s">
        <v>457</v>
      </c>
      <c r="H65" s="30" t="s">
        <v>453</v>
      </c>
      <c r="I65" s="30" t="s">
        <v>18</v>
      </c>
    </row>
    <row r="66" spans="1:9">
      <c r="A66" s="29">
        <v>210688948</v>
      </c>
      <c r="B66" s="29" t="s">
        <v>573</v>
      </c>
      <c r="C66" s="29" t="s">
        <v>574</v>
      </c>
      <c r="D66" s="29" t="s">
        <v>169</v>
      </c>
      <c r="E66" s="29" t="s">
        <v>380</v>
      </c>
      <c r="F66" s="29" t="s">
        <v>451</v>
      </c>
      <c r="G66" s="29" t="s">
        <v>452</v>
      </c>
      <c r="H66" s="29" t="s">
        <v>460</v>
      </c>
      <c r="I66" s="29" t="s">
        <v>454</v>
      </c>
    </row>
    <row r="67" spans="1:9">
      <c r="A67" s="30">
        <v>914698982</v>
      </c>
      <c r="B67" s="30" t="s">
        <v>575</v>
      </c>
      <c r="C67" s="30" t="s">
        <v>576</v>
      </c>
      <c r="D67" s="30" t="s">
        <v>171</v>
      </c>
      <c r="E67" s="30" t="s">
        <v>380</v>
      </c>
      <c r="F67" s="30" t="s">
        <v>451</v>
      </c>
      <c r="G67" s="30" t="s">
        <v>457</v>
      </c>
      <c r="H67" s="30" t="s">
        <v>460</v>
      </c>
      <c r="I67" s="30" t="s">
        <v>454</v>
      </c>
    </row>
    <row r="68" spans="1:9">
      <c r="A68" s="29">
        <v>641497212</v>
      </c>
      <c r="B68" s="29" t="s">
        <v>577</v>
      </c>
      <c r="C68" s="29" t="s">
        <v>539</v>
      </c>
      <c r="D68" s="29" t="s">
        <v>173</v>
      </c>
      <c r="E68" s="29" t="s">
        <v>380</v>
      </c>
      <c r="F68" s="29" t="s">
        <v>451</v>
      </c>
      <c r="G68" s="29" t="s">
        <v>452</v>
      </c>
      <c r="H68" s="29" t="s">
        <v>453</v>
      </c>
      <c r="I68" s="29" t="s">
        <v>454</v>
      </c>
    </row>
    <row r="69" spans="1:9">
      <c r="A69" s="30">
        <v>231727108</v>
      </c>
      <c r="B69" s="30" t="s">
        <v>174</v>
      </c>
      <c r="C69" s="30" t="s">
        <v>578</v>
      </c>
      <c r="D69" s="30" t="s">
        <v>175</v>
      </c>
      <c r="E69" s="30" t="s">
        <v>385</v>
      </c>
      <c r="F69" s="30" t="s">
        <v>451</v>
      </c>
      <c r="G69" s="30" t="s">
        <v>452</v>
      </c>
      <c r="H69" s="30" t="s">
        <v>460</v>
      </c>
      <c r="I69" s="30" t="s">
        <v>18</v>
      </c>
    </row>
    <row r="70" spans="1:9">
      <c r="A70" s="29">
        <v>867901384</v>
      </c>
      <c r="B70" s="29" t="s">
        <v>579</v>
      </c>
      <c r="C70" s="29" t="s">
        <v>580</v>
      </c>
      <c r="D70" s="29" t="s">
        <v>177</v>
      </c>
      <c r="E70" s="29" t="s">
        <v>385</v>
      </c>
      <c r="F70" s="29" t="s">
        <v>451</v>
      </c>
      <c r="G70" s="29" t="s">
        <v>452</v>
      </c>
      <c r="H70" s="29" t="s">
        <v>460</v>
      </c>
      <c r="I70" s="29" t="s">
        <v>454</v>
      </c>
    </row>
    <row r="71" spans="1:9">
      <c r="A71" s="30">
        <v>182817285</v>
      </c>
      <c r="B71" s="30" t="s">
        <v>581</v>
      </c>
      <c r="C71" s="30" t="s">
        <v>582</v>
      </c>
      <c r="D71" s="30" t="s">
        <v>179</v>
      </c>
      <c r="E71" s="30" t="s">
        <v>385</v>
      </c>
      <c r="F71" s="30" t="s">
        <v>451</v>
      </c>
      <c r="G71" s="30" t="s">
        <v>457</v>
      </c>
      <c r="H71" s="30" t="s">
        <v>460</v>
      </c>
      <c r="I71" s="30" t="s">
        <v>454</v>
      </c>
    </row>
    <row r="72" spans="1:9">
      <c r="A72" s="29">
        <v>391374540</v>
      </c>
      <c r="B72" s="29" t="s">
        <v>583</v>
      </c>
      <c r="C72" s="29" t="s">
        <v>584</v>
      </c>
      <c r="D72" s="29" t="s">
        <v>181</v>
      </c>
      <c r="E72" s="29" t="s">
        <v>385</v>
      </c>
      <c r="F72" s="29" t="s">
        <v>451</v>
      </c>
      <c r="G72" s="29" t="s">
        <v>457</v>
      </c>
      <c r="H72" s="29" t="s">
        <v>460</v>
      </c>
      <c r="I72" s="29" t="s">
        <v>454</v>
      </c>
    </row>
    <row r="73" spans="1:9">
      <c r="A73" s="30">
        <v>339008111</v>
      </c>
      <c r="B73" s="30" t="s">
        <v>182</v>
      </c>
      <c r="C73" s="30" t="s">
        <v>585</v>
      </c>
      <c r="D73" s="30" t="s">
        <v>183</v>
      </c>
      <c r="E73" s="30" t="s">
        <v>380</v>
      </c>
      <c r="F73" s="30" t="s">
        <v>451</v>
      </c>
      <c r="G73" s="30" t="s">
        <v>457</v>
      </c>
      <c r="H73" s="30" t="s">
        <v>463</v>
      </c>
      <c r="I73" s="30" t="s">
        <v>61</v>
      </c>
    </row>
    <row r="74" spans="1:9">
      <c r="A74" s="29">
        <v>133480673</v>
      </c>
      <c r="B74" s="29" t="s">
        <v>586</v>
      </c>
      <c r="C74" s="29" t="s">
        <v>587</v>
      </c>
      <c r="D74" s="29" t="s">
        <v>185</v>
      </c>
      <c r="E74" s="29" t="s">
        <v>385</v>
      </c>
      <c r="F74" s="29" t="s">
        <v>451</v>
      </c>
      <c r="G74" s="29" t="s">
        <v>452</v>
      </c>
      <c r="H74" s="29" t="s">
        <v>453</v>
      </c>
      <c r="I74" s="29" t="s">
        <v>18</v>
      </c>
    </row>
    <row r="75" spans="1:9">
      <c r="A75" s="30">
        <v>882443105</v>
      </c>
      <c r="B75" s="30" t="s">
        <v>588</v>
      </c>
      <c r="C75" s="30" t="s">
        <v>589</v>
      </c>
      <c r="D75" s="30" t="s">
        <v>187</v>
      </c>
      <c r="E75" s="30" t="s">
        <v>385</v>
      </c>
      <c r="F75" s="30" t="s">
        <v>451</v>
      </c>
      <c r="G75" s="30" t="s">
        <v>457</v>
      </c>
      <c r="H75" s="30" t="s">
        <v>460</v>
      </c>
      <c r="I75" s="30" t="s">
        <v>18</v>
      </c>
    </row>
    <row r="76" spans="1:9">
      <c r="A76" s="29">
        <v>20110426</v>
      </c>
      <c r="B76" s="29" t="s">
        <v>590</v>
      </c>
      <c r="C76" s="29" t="s">
        <v>591</v>
      </c>
      <c r="D76" s="29" t="s">
        <v>189</v>
      </c>
      <c r="E76" s="29" t="s">
        <v>380</v>
      </c>
      <c r="F76" s="29" t="s">
        <v>451</v>
      </c>
      <c r="G76" s="29" t="s">
        <v>457</v>
      </c>
      <c r="H76" s="29" t="s">
        <v>453</v>
      </c>
      <c r="I76" s="29" t="s">
        <v>454</v>
      </c>
    </row>
    <row r="77" spans="1:9">
      <c r="A77" s="30">
        <v>124450802</v>
      </c>
      <c r="B77" s="30" t="s">
        <v>592</v>
      </c>
      <c r="C77" s="30" t="s">
        <v>593</v>
      </c>
      <c r="D77" s="30" t="s">
        <v>191</v>
      </c>
      <c r="E77" s="30" t="s">
        <v>380</v>
      </c>
      <c r="F77" s="30" t="s">
        <v>451</v>
      </c>
      <c r="G77" s="30" t="s">
        <v>457</v>
      </c>
      <c r="H77" s="30" t="s">
        <v>463</v>
      </c>
      <c r="I77" s="30" t="s">
        <v>524</v>
      </c>
    </row>
    <row r="78" spans="1:9" ht="18">
      <c r="A78" s="29">
        <v>552999922</v>
      </c>
      <c r="B78" s="29" t="s">
        <v>594</v>
      </c>
      <c r="C78" s="29" t="s">
        <v>478</v>
      </c>
      <c r="D78" s="29" t="s">
        <v>193</v>
      </c>
      <c r="E78" s="29" t="s">
        <v>385</v>
      </c>
      <c r="F78" s="29" t="s">
        <v>451</v>
      </c>
      <c r="G78" s="29" t="s">
        <v>474</v>
      </c>
      <c r="H78" s="29" t="s">
        <v>460</v>
      </c>
      <c r="I78" s="29" t="s">
        <v>454</v>
      </c>
    </row>
    <row r="79" spans="1:9">
      <c r="A79" s="30">
        <v>220978468</v>
      </c>
      <c r="B79" s="30" t="s">
        <v>595</v>
      </c>
      <c r="C79" s="30" t="s">
        <v>596</v>
      </c>
      <c r="D79" s="30" t="s">
        <v>195</v>
      </c>
      <c r="E79" s="30" t="s">
        <v>385</v>
      </c>
      <c r="F79" s="30" t="s">
        <v>451</v>
      </c>
      <c r="G79" s="30" t="s">
        <v>457</v>
      </c>
      <c r="H79" s="30" t="s">
        <v>453</v>
      </c>
      <c r="I79" s="30" t="s">
        <v>18</v>
      </c>
    </row>
    <row r="80" spans="1:9" ht="18">
      <c r="A80" s="29">
        <v>234826173</v>
      </c>
      <c r="B80" s="29" t="s">
        <v>597</v>
      </c>
      <c r="C80" s="29" t="s">
        <v>598</v>
      </c>
      <c r="D80" s="29" t="s">
        <v>197</v>
      </c>
      <c r="E80" s="29" t="s">
        <v>385</v>
      </c>
      <c r="F80" s="29" t="s">
        <v>451</v>
      </c>
      <c r="G80" s="29" t="s">
        <v>474</v>
      </c>
      <c r="H80" s="29" t="s">
        <v>460</v>
      </c>
      <c r="I80" s="29" t="s">
        <v>18</v>
      </c>
    </row>
    <row r="81" spans="1:9">
      <c r="A81" s="30">
        <v>181591245</v>
      </c>
      <c r="B81" s="30" t="s">
        <v>599</v>
      </c>
      <c r="C81" s="30" t="s">
        <v>600</v>
      </c>
      <c r="D81" s="30" t="s">
        <v>199</v>
      </c>
      <c r="E81" s="30" t="s">
        <v>385</v>
      </c>
      <c r="F81" s="30" t="s">
        <v>451</v>
      </c>
      <c r="G81" s="30" t="s">
        <v>457</v>
      </c>
      <c r="H81" s="30" t="s">
        <v>460</v>
      </c>
      <c r="I81" s="30" t="s">
        <v>18</v>
      </c>
    </row>
    <row r="82" spans="1:9" ht="18">
      <c r="A82" s="29">
        <v>386356182</v>
      </c>
      <c r="B82" s="29" t="s">
        <v>601</v>
      </c>
      <c r="C82" s="29" t="s">
        <v>602</v>
      </c>
      <c r="D82" s="29" t="s">
        <v>201</v>
      </c>
      <c r="E82" s="29" t="s">
        <v>385</v>
      </c>
      <c r="F82" s="29" t="s">
        <v>451</v>
      </c>
      <c r="G82" s="29" t="s">
        <v>474</v>
      </c>
      <c r="H82" s="29" t="s">
        <v>460</v>
      </c>
      <c r="I82" s="29" t="s">
        <v>603</v>
      </c>
    </row>
    <row r="83" spans="1:9" ht="18">
      <c r="A83" s="30">
        <v>825748878</v>
      </c>
      <c r="B83" s="30" t="s">
        <v>604</v>
      </c>
      <c r="C83" s="30" t="s">
        <v>605</v>
      </c>
      <c r="D83" s="30" t="s">
        <v>204</v>
      </c>
      <c r="E83" s="30" t="s">
        <v>380</v>
      </c>
      <c r="F83" s="30" t="s">
        <v>451</v>
      </c>
      <c r="G83" s="30" t="s">
        <v>474</v>
      </c>
      <c r="H83" s="30" t="s">
        <v>463</v>
      </c>
      <c r="I83" s="30" t="s">
        <v>18</v>
      </c>
    </row>
    <row r="84" spans="1:9">
      <c r="A84" s="29">
        <v>432972919</v>
      </c>
      <c r="B84" s="29" t="s">
        <v>606</v>
      </c>
      <c r="C84" s="29" t="s">
        <v>607</v>
      </c>
      <c r="D84" s="29" t="s">
        <v>206</v>
      </c>
      <c r="E84" s="29" t="s">
        <v>380</v>
      </c>
      <c r="F84" s="29" t="s">
        <v>451</v>
      </c>
      <c r="G84" s="29" t="s">
        <v>452</v>
      </c>
      <c r="H84" s="29" t="s">
        <v>463</v>
      </c>
      <c r="I84" s="29" t="s">
        <v>454</v>
      </c>
    </row>
    <row r="85" spans="1:9">
      <c r="A85" s="30">
        <v>693580793</v>
      </c>
      <c r="B85" s="30" t="s">
        <v>207</v>
      </c>
      <c r="C85" s="30" t="s">
        <v>608</v>
      </c>
      <c r="D85" s="30" t="s">
        <v>208</v>
      </c>
      <c r="E85" s="30" t="s">
        <v>385</v>
      </c>
      <c r="F85" s="30" t="s">
        <v>451</v>
      </c>
      <c r="G85" s="30" t="s">
        <v>457</v>
      </c>
      <c r="H85" s="30" t="s">
        <v>460</v>
      </c>
      <c r="I85" s="30" t="s">
        <v>454</v>
      </c>
    </row>
    <row r="86" spans="1:9">
      <c r="A86" s="29">
        <v>572898292</v>
      </c>
      <c r="B86" s="29" t="s">
        <v>609</v>
      </c>
      <c r="C86" s="29" t="s">
        <v>610</v>
      </c>
      <c r="D86" s="29" t="s">
        <v>210</v>
      </c>
      <c r="E86" s="29" t="s">
        <v>380</v>
      </c>
      <c r="F86" s="29" t="s">
        <v>451</v>
      </c>
      <c r="G86" s="29" t="s">
        <v>457</v>
      </c>
      <c r="H86" s="29" t="s">
        <v>460</v>
      </c>
      <c r="I86" s="29" t="s">
        <v>18</v>
      </c>
    </row>
    <row r="87" spans="1:9" ht="18">
      <c r="A87" s="30">
        <v>825147354</v>
      </c>
      <c r="B87" s="30" t="s">
        <v>611</v>
      </c>
      <c r="C87" s="30" t="s">
        <v>612</v>
      </c>
      <c r="D87" s="30" t="s">
        <v>212</v>
      </c>
      <c r="E87" s="30" t="s">
        <v>380</v>
      </c>
      <c r="F87" s="30" t="s">
        <v>451</v>
      </c>
      <c r="G87" s="30" t="s">
        <v>474</v>
      </c>
      <c r="H87" s="30" t="s">
        <v>463</v>
      </c>
      <c r="I87" s="30" t="s">
        <v>18</v>
      </c>
    </row>
    <row r="88" spans="1:9" ht="18">
      <c r="A88" s="29">
        <v>287863229</v>
      </c>
      <c r="B88" s="29" t="s">
        <v>613</v>
      </c>
      <c r="C88" s="29" t="s">
        <v>614</v>
      </c>
      <c r="D88" s="29" t="s">
        <v>214</v>
      </c>
      <c r="E88" s="29" t="s">
        <v>385</v>
      </c>
      <c r="F88" s="29" t="s">
        <v>451</v>
      </c>
      <c r="G88" s="29" t="s">
        <v>474</v>
      </c>
      <c r="H88" s="29" t="s">
        <v>460</v>
      </c>
      <c r="I88" s="29" t="s">
        <v>454</v>
      </c>
    </row>
    <row r="89" spans="1:9">
      <c r="A89" s="30">
        <v>536429090</v>
      </c>
      <c r="B89" s="30" t="s">
        <v>615</v>
      </c>
      <c r="C89" s="30" t="s">
        <v>539</v>
      </c>
      <c r="D89" s="30" t="s">
        <v>216</v>
      </c>
      <c r="E89" s="30" t="s">
        <v>380</v>
      </c>
      <c r="F89" s="30" t="s">
        <v>451</v>
      </c>
      <c r="G89" s="30" t="s">
        <v>452</v>
      </c>
      <c r="H89" s="30" t="s">
        <v>460</v>
      </c>
      <c r="I89" s="30" t="s">
        <v>18</v>
      </c>
    </row>
    <row r="90" spans="1:9">
      <c r="A90" s="29">
        <v>790450568</v>
      </c>
      <c r="B90" s="29" t="s">
        <v>616</v>
      </c>
      <c r="C90" s="29" t="s">
        <v>617</v>
      </c>
      <c r="D90" s="29" t="s">
        <v>218</v>
      </c>
      <c r="E90" s="29" t="s">
        <v>380</v>
      </c>
      <c r="F90" s="29" t="s">
        <v>451</v>
      </c>
      <c r="G90" s="29" t="s">
        <v>457</v>
      </c>
      <c r="H90" s="29" t="s">
        <v>460</v>
      </c>
      <c r="I90" s="29" t="s">
        <v>18</v>
      </c>
    </row>
    <row r="91" spans="1:9">
      <c r="A91" s="30">
        <v>768528526</v>
      </c>
      <c r="B91" s="30" t="s">
        <v>618</v>
      </c>
      <c r="C91" s="30" t="s">
        <v>619</v>
      </c>
      <c r="D91" s="30" t="s">
        <v>220</v>
      </c>
      <c r="E91" s="30" t="s">
        <v>380</v>
      </c>
      <c r="F91" s="30" t="s">
        <v>451</v>
      </c>
      <c r="G91" s="30" t="s">
        <v>452</v>
      </c>
      <c r="H91" s="30" t="s">
        <v>453</v>
      </c>
      <c r="I91" s="30" t="s">
        <v>470</v>
      </c>
    </row>
    <row r="92" spans="1:9">
      <c r="A92" s="29">
        <v>188979807</v>
      </c>
      <c r="B92" s="29" t="s">
        <v>221</v>
      </c>
      <c r="C92" s="29" t="s">
        <v>620</v>
      </c>
      <c r="D92" s="29" t="s">
        <v>222</v>
      </c>
      <c r="E92" s="29" t="s">
        <v>380</v>
      </c>
      <c r="F92" s="29" t="s">
        <v>451</v>
      </c>
      <c r="G92" s="29" t="s">
        <v>452</v>
      </c>
      <c r="H92" s="29" t="s">
        <v>460</v>
      </c>
      <c r="I92" s="29" t="s">
        <v>454</v>
      </c>
    </row>
    <row r="93" spans="1:9">
      <c r="A93" s="30">
        <v>36042529</v>
      </c>
      <c r="B93" s="30" t="s">
        <v>621</v>
      </c>
      <c r="C93" s="30" t="s">
        <v>622</v>
      </c>
      <c r="D93" s="30" t="s">
        <v>224</v>
      </c>
      <c r="E93" s="30" t="s">
        <v>385</v>
      </c>
      <c r="F93" s="30" t="s">
        <v>451</v>
      </c>
      <c r="G93" s="30" t="s">
        <v>452</v>
      </c>
      <c r="H93" s="30" t="s">
        <v>460</v>
      </c>
      <c r="I93" s="30" t="s">
        <v>18</v>
      </c>
    </row>
    <row r="94" spans="1:9">
      <c r="A94" s="29">
        <v>487472608</v>
      </c>
      <c r="B94" s="29" t="s">
        <v>623</v>
      </c>
      <c r="C94" s="29" t="s">
        <v>624</v>
      </c>
      <c r="D94" s="29" t="s">
        <v>226</v>
      </c>
      <c r="E94" s="29" t="s">
        <v>385</v>
      </c>
      <c r="F94" s="29" t="s">
        <v>451</v>
      </c>
      <c r="G94" s="29" t="s">
        <v>452</v>
      </c>
      <c r="H94" s="29" t="s">
        <v>463</v>
      </c>
      <c r="I94" s="29" t="s">
        <v>18</v>
      </c>
    </row>
    <row r="95" spans="1:9">
      <c r="A95" s="30">
        <v>808270135</v>
      </c>
      <c r="B95" s="30" t="s">
        <v>227</v>
      </c>
      <c r="C95" s="30" t="s">
        <v>625</v>
      </c>
      <c r="D95" s="30" t="s">
        <v>228</v>
      </c>
      <c r="E95" s="30" t="s">
        <v>385</v>
      </c>
      <c r="F95" s="30" t="s">
        <v>451</v>
      </c>
      <c r="G95" s="30" t="s">
        <v>452</v>
      </c>
      <c r="H95" s="30" t="s">
        <v>460</v>
      </c>
      <c r="I95" s="30" t="s">
        <v>454</v>
      </c>
    </row>
    <row r="96" spans="1:9">
      <c r="A96" s="29">
        <v>424125067</v>
      </c>
      <c r="B96" s="29" t="s">
        <v>626</v>
      </c>
      <c r="C96" s="29" t="s">
        <v>627</v>
      </c>
      <c r="D96" s="29" t="s">
        <v>230</v>
      </c>
      <c r="E96" s="29" t="s">
        <v>385</v>
      </c>
      <c r="F96" s="29" t="s">
        <v>451</v>
      </c>
      <c r="G96" s="29" t="s">
        <v>457</v>
      </c>
      <c r="H96" s="29" t="s">
        <v>463</v>
      </c>
      <c r="I96" s="29" t="s">
        <v>18</v>
      </c>
    </row>
    <row r="97" spans="1:9">
      <c r="A97" s="30">
        <v>943301653</v>
      </c>
      <c r="B97" s="30" t="s">
        <v>628</v>
      </c>
      <c r="C97" s="30" t="s">
        <v>629</v>
      </c>
      <c r="D97" s="30" t="s">
        <v>232</v>
      </c>
      <c r="E97" s="30" t="s">
        <v>385</v>
      </c>
      <c r="F97" s="30" t="s">
        <v>451</v>
      </c>
      <c r="G97" s="30" t="s">
        <v>457</v>
      </c>
      <c r="H97" s="30" t="s">
        <v>460</v>
      </c>
      <c r="I97" s="30" t="s">
        <v>630</v>
      </c>
    </row>
    <row r="98" spans="1:9">
      <c r="A98" s="29">
        <v>961761496</v>
      </c>
      <c r="B98" s="29" t="s">
        <v>631</v>
      </c>
      <c r="C98" s="29" t="s">
        <v>632</v>
      </c>
      <c r="D98" s="29" t="s">
        <v>235</v>
      </c>
      <c r="E98" s="29" t="s">
        <v>380</v>
      </c>
      <c r="F98" s="29" t="s">
        <v>451</v>
      </c>
      <c r="G98" s="29" t="s">
        <v>452</v>
      </c>
      <c r="H98" s="29" t="s">
        <v>460</v>
      </c>
      <c r="I98" s="29" t="s">
        <v>470</v>
      </c>
    </row>
    <row r="99" spans="1:9">
      <c r="A99" s="30">
        <v>798618492</v>
      </c>
      <c r="B99" s="30" t="s">
        <v>236</v>
      </c>
      <c r="C99" s="30" t="s">
        <v>633</v>
      </c>
      <c r="D99" s="30" t="s">
        <v>237</v>
      </c>
      <c r="E99" s="30" t="s">
        <v>380</v>
      </c>
      <c r="F99" s="30" t="s">
        <v>451</v>
      </c>
      <c r="G99" s="30" t="s">
        <v>452</v>
      </c>
      <c r="H99" s="30" t="s">
        <v>460</v>
      </c>
      <c r="I99" s="30" t="s">
        <v>454</v>
      </c>
    </row>
    <row r="100" spans="1:9">
      <c r="A100" s="29">
        <v>232633044</v>
      </c>
      <c r="B100" s="29" t="s">
        <v>634</v>
      </c>
      <c r="C100" s="29" t="s">
        <v>635</v>
      </c>
      <c r="D100" s="29" t="s">
        <v>239</v>
      </c>
      <c r="E100" s="29" t="s">
        <v>385</v>
      </c>
      <c r="F100" s="29" t="s">
        <v>451</v>
      </c>
      <c r="G100" s="29" t="s">
        <v>457</v>
      </c>
      <c r="H100" s="29" t="s">
        <v>460</v>
      </c>
      <c r="I100" s="29" t="s">
        <v>454</v>
      </c>
    </row>
    <row r="101" spans="1:9">
      <c r="A101" s="30">
        <v>455911150</v>
      </c>
      <c r="B101" s="30" t="s">
        <v>636</v>
      </c>
      <c r="C101" s="30" t="s">
        <v>637</v>
      </c>
      <c r="D101" s="30" t="s">
        <v>241</v>
      </c>
      <c r="E101" s="30" t="s">
        <v>380</v>
      </c>
      <c r="F101" s="30" t="s">
        <v>451</v>
      </c>
      <c r="G101" s="30" t="s">
        <v>452</v>
      </c>
      <c r="H101" s="30" t="s">
        <v>463</v>
      </c>
      <c r="I101" s="30" t="s">
        <v>454</v>
      </c>
    </row>
    <row r="102" spans="1:9">
      <c r="A102" s="29">
        <v>452042331</v>
      </c>
      <c r="B102" s="29" t="s">
        <v>638</v>
      </c>
      <c r="C102" s="29" t="s">
        <v>639</v>
      </c>
      <c r="D102" s="29" t="s">
        <v>243</v>
      </c>
      <c r="E102" s="29" t="s">
        <v>380</v>
      </c>
      <c r="F102" s="29" t="s">
        <v>451</v>
      </c>
      <c r="G102" s="29" t="s">
        <v>452</v>
      </c>
      <c r="H102" s="29" t="s">
        <v>463</v>
      </c>
      <c r="I102" s="29" t="s">
        <v>470</v>
      </c>
    </row>
    <row r="103" spans="1:9">
      <c r="A103" s="30">
        <v>672528993</v>
      </c>
      <c r="B103" s="30" t="s">
        <v>640</v>
      </c>
      <c r="C103" s="30" t="s">
        <v>641</v>
      </c>
      <c r="D103" s="30" t="s">
        <v>245</v>
      </c>
      <c r="E103" s="30" t="s">
        <v>385</v>
      </c>
      <c r="F103" s="30" t="s">
        <v>451</v>
      </c>
      <c r="G103" s="30" t="s">
        <v>452</v>
      </c>
      <c r="H103" s="30" t="s">
        <v>460</v>
      </c>
      <c r="I103" s="30" t="s">
        <v>454</v>
      </c>
    </row>
    <row r="104" spans="1:9">
      <c r="A104" s="29">
        <v>337853809</v>
      </c>
      <c r="B104" s="29" t="s">
        <v>642</v>
      </c>
      <c r="C104" s="29" t="s">
        <v>643</v>
      </c>
      <c r="D104" s="29" t="s">
        <v>247</v>
      </c>
      <c r="E104" s="29" t="s">
        <v>380</v>
      </c>
      <c r="F104" s="29" t="s">
        <v>451</v>
      </c>
      <c r="G104" s="29" t="s">
        <v>457</v>
      </c>
      <c r="H104" s="29" t="s">
        <v>460</v>
      </c>
      <c r="I104" s="29" t="s">
        <v>454</v>
      </c>
    </row>
    <row r="105" spans="1:9" ht="18">
      <c r="A105" s="30">
        <v>269187687</v>
      </c>
      <c r="B105" s="30" t="s">
        <v>644</v>
      </c>
      <c r="C105" s="30" t="s">
        <v>645</v>
      </c>
      <c r="D105" s="30" t="s">
        <v>249</v>
      </c>
      <c r="E105" s="30" t="s">
        <v>385</v>
      </c>
      <c r="F105" s="30" t="s">
        <v>451</v>
      </c>
      <c r="G105" s="30" t="s">
        <v>474</v>
      </c>
      <c r="H105" s="30" t="s">
        <v>460</v>
      </c>
      <c r="I105" s="30" t="s">
        <v>514</v>
      </c>
    </row>
    <row r="106" spans="1:9" ht="18">
      <c r="A106" s="29">
        <v>874118835</v>
      </c>
      <c r="B106" s="29" t="s">
        <v>250</v>
      </c>
      <c r="C106" s="29" t="s">
        <v>556</v>
      </c>
      <c r="D106" s="29" t="s">
        <v>251</v>
      </c>
      <c r="E106" s="29" t="s">
        <v>380</v>
      </c>
      <c r="F106" s="29" t="s">
        <v>451</v>
      </c>
      <c r="G106" s="29" t="s">
        <v>474</v>
      </c>
      <c r="H106" s="29" t="s">
        <v>463</v>
      </c>
      <c r="I106" s="29" t="s">
        <v>454</v>
      </c>
    </row>
    <row r="107" spans="1:9">
      <c r="A107" s="30">
        <v>863397982</v>
      </c>
      <c r="B107" s="30" t="s">
        <v>252</v>
      </c>
      <c r="C107" s="30" t="s">
        <v>646</v>
      </c>
      <c r="D107" s="30" t="s">
        <v>253</v>
      </c>
      <c r="E107" s="30" t="s">
        <v>380</v>
      </c>
      <c r="F107" s="30" t="s">
        <v>451</v>
      </c>
      <c r="G107" s="30" t="s">
        <v>452</v>
      </c>
      <c r="H107" s="30" t="s">
        <v>460</v>
      </c>
      <c r="I107" s="30" t="s">
        <v>454</v>
      </c>
    </row>
    <row r="108" spans="1:9">
      <c r="A108" s="29">
        <v>99043657</v>
      </c>
      <c r="B108" s="29" t="s">
        <v>647</v>
      </c>
      <c r="C108" s="29" t="s">
        <v>648</v>
      </c>
      <c r="D108" s="29" t="s">
        <v>255</v>
      </c>
      <c r="E108" s="29" t="s">
        <v>380</v>
      </c>
      <c r="F108" s="29" t="s">
        <v>451</v>
      </c>
      <c r="G108" s="29" t="s">
        <v>457</v>
      </c>
      <c r="H108" s="29" t="s">
        <v>463</v>
      </c>
      <c r="I108" s="29" t="s">
        <v>454</v>
      </c>
    </row>
    <row r="109" spans="1:9">
      <c r="A109" s="30">
        <v>989055269</v>
      </c>
      <c r="B109" s="30" t="s">
        <v>649</v>
      </c>
      <c r="C109" s="30" t="s">
        <v>650</v>
      </c>
      <c r="D109" s="30" t="s">
        <v>257</v>
      </c>
      <c r="E109" s="30" t="s">
        <v>385</v>
      </c>
      <c r="F109" s="30" t="s">
        <v>451</v>
      </c>
      <c r="G109" s="30" t="s">
        <v>457</v>
      </c>
      <c r="H109" s="30" t="s">
        <v>453</v>
      </c>
      <c r="I109" s="30" t="s">
        <v>454</v>
      </c>
    </row>
    <row r="110" spans="1:9">
      <c r="A110" s="29">
        <v>895772457</v>
      </c>
      <c r="B110" s="29" t="s">
        <v>651</v>
      </c>
      <c r="C110" s="29" t="s">
        <v>652</v>
      </c>
      <c r="D110" s="29" t="s">
        <v>259</v>
      </c>
      <c r="E110" s="29" t="s">
        <v>385</v>
      </c>
      <c r="F110" s="29" t="s">
        <v>451</v>
      </c>
      <c r="G110" s="29" t="s">
        <v>457</v>
      </c>
      <c r="H110" s="29" t="s">
        <v>460</v>
      </c>
      <c r="I110" s="29" t="s">
        <v>18</v>
      </c>
    </row>
    <row r="111" spans="1:9">
      <c r="A111" s="30">
        <v>196576543</v>
      </c>
      <c r="B111" s="30" t="s">
        <v>260</v>
      </c>
      <c r="C111" s="30" t="s">
        <v>653</v>
      </c>
      <c r="D111" s="30" t="s">
        <v>261</v>
      </c>
      <c r="E111" s="30" t="s">
        <v>385</v>
      </c>
      <c r="F111" s="30" t="s">
        <v>451</v>
      </c>
      <c r="G111" s="30" t="s">
        <v>457</v>
      </c>
      <c r="H111" s="30" t="s">
        <v>460</v>
      </c>
      <c r="I111" s="30" t="s">
        <v>85</v>
      </c>
    </row>
    <row r="112" spans="1:9">
      <c r="A112" s="29">
        <v>594879613</v>
      </c>
      <c r="B112" s="29" t="s">
        <v>654</v>
      </c>
      <c r="C112" s="29" t="s">
        <v>568</v>
      </c>
      <c r="D112" s="29" t="s">
        <v>263</v>
      </c>
      <c r="E112" s="29" t="s">
        <v>385</v>
      </c>
      <c r="F112" s="29" t="s">
        <v>451</v>
      </c>
      <c r="G112" s="29" t="s">
        <v>452</v>
      </c>
      <c r="H112" s="29" t="s">
        <v>463</v>
      </c>
      <c r="I112" s="29" t="s">
        <v>116</v>
      </c>
    </row>
    <row r="113" spans="1:9">
      <c r="A113" s="30">
        <v>28361678</v>
      </c>
      <c r="B113" s="30" t="s">
        <v>655</v>
      </c>
      <c r="C113" s="30" t="s">
        <v>656</v>
      </c>
      <c r="D113" s="30" t="s">
        <v>265</v>
      </c>
      <c r="E113" s="30" t="s">
        <v>385</v>
      </c>
      <c r="F113" s="30" t="s">
        <v>451</v>
      </c>
      <c r="G113" s="30" t="s">
        <v>452</v>
      </c>
      <c r="H113" s="30" t="s">
        <v>463</v>
      </c>
      <c r="I113" s="30" t="s">
        <v>18</v>
      </c>
    </row>
    <row r="114" spans="1:9">
      <c r="A114" s="29">
        <v>746965748</v>
      </c>
      <c r="B114" s="29" t="s">
        <v>657</v>
      </c>
      <c r="C114" s="29" t="s">
        <v>658</v>
      </c>
      <c r="D114" s="29" t="s">
        <v>267</v>
      </c>
      <c r="E114" s="29" t="s">
        <v>385</v>
      </c>
      <c r="F114" s="29" t="s">
        <v>451</v>
      </c>
      <c r="G114" s="29" t="s">
        <v>452</v>
      </c>
      <c r="H114" s="29" t="s">
        <v>460</v>
      </c>
      <c r="I114" s="29" t="s">
        <v>454</v>
      </c>
    </row>
    <row r="115" spans="1:9">
      <c r="A115" s="30">
        <v>381287469</v>
      </c>
      <c r="B115" s="30" t="s">
        <v>268</v>
      </c>
      <c r="C115" s="30" t="s">
        <v>659</v>
      </c>
      <c r="D115" s="30" t="s">
        <v>269</v>
      </c>
      <c r="E115" s="30" t="s">
        <v>380</v>
      </c>
      <c r="F115" s="30" t="s">
        <v>451</v>
      </c>
      <c r="G115" s="30" t="s">
        <v>452</v>
      </c>
      <c r="H115" s="30" t="s">
        <v>460</v>
      </c>
      <c r="I115" s="30" t="s">
        <v>18</v>
      </c>
    </row>
    <row r="116" spans="1:9">
      <c r="A116" s="29">
        <v>345754650</v>
      </c>
      <c r="B116" s="29" t="s">
        <v>660</v>
      </c>
      <c r="C116" s="29" t="s">
        <v>661</v>
      </c>
      <c r="D116" s="29" t="s">
        <v>271</v>
      </c>
      <c r="E116" s="29" t="s">
        <v>385</v>
      </c>
      <c r="F116" s="29" t="s">
        <v>451</v>
      </c>
      <c r="G116" s="29" t="s">
        <v>452</v>
      </c>
      <c r="H116" s="29" t="s">
        <v>460</v>
      </c>
      <c r="I116" s="29" t="s">
        <v>454</v>
      </c>
    </row>
    <row r="117" spans="1:9">
      <c r="A117" s="30">
        <v>218908888</v>
      </c>
      <c r="B117" s="30" t="s">
        <v>662</v>
      </c>
      <c r="C117" s="30" t="s">
        <v>663</v>
      </c>
      <c r="D117" s="30" t="s">
        <v>273</v>
      </c>
      <c r="E117" s="30" t="s">
        <v>380</v>
      </c>
      <c r="F117" s="30" t="s">
        <v>451</v>
      </c>
      <c r="G117" s="30" t="s">
        <v>457</v>
      </c>
      <c r="H117" s="30" t="s">
        <v>463</v>
      </c>
      <c r="I117" s="30" t="s">
        <v>454</v>
      </c>
    </row>
    <row r="118" spans="1:9">
      <c r="A118" s="29">
        <v>365215223</v>
      </c>
      <c r="B118" s="29" t="s">
        <v>664</v>
      </c>
      <c r="C118" s="29" t="s">
        <v>665</v>
      </c>
      <c r="D118" s="29" t="s">
        <v>275</v>
      </c>
      <c r="E118" s="29" t="s">
        <v>380</v>
      </c>
      <c r="F118" s="29" t="s">
        <v>451</v>
      </c>
      <c r="G118" s="29" t="s">
        <v>457</v>
      </c>
      <c r="H118" s="29" t="s">
        <v>453</v>
      </c>
      <c r="I118" s="29" t="s">
        <v>18</v>
      </c>
    </row>
    <row r="119" spans="1:9">
      <c r="A119" s="30">
        <v>915890272</v>
      </c>
      <c r="B119" s="30" t="s">
        <v>666</v>
      </c>
      <c r="C119" s="30" t="s">
        <v>667</v>
      </c>
      <c r="D119" s="30" t="s">
        <v>277</v>
      </c>
      <c r="E119" s="30" t="s">
        <v>385</v>
      </c>
      <c r="F119" s="30" t="s">
        <v>451</v>
      </c>
      <c r="G119" s="30" t="s">
        <v>452</v>
      </c>
      <c r="H119" s="30" t="s">
        <v>463</v>
      </c>
      <c r="I119" s="30" t="s">
        <v>18</v>
      </c>
    </row>
    <row r="120" spans="1:9">
      <c r="A120" s="29">
        <v>917665240</v>
      </c>
      <c r="B120" s="29" t="s">
        <v>668</v>
      </c>
      <c r="C120" s="29" t="s">
        <v>669</v>
      </c>
      <c r="D120" s="29" t="s">
        <v>279</v>
      </c>
      <c r="E120" s="29" t="s">
        <v>385</v>
      </c>
      <c r="F120" s="29" t="s">
        <v>451</v>
      </c>
      <c r="G120" s="29" t="s">
        <v>457</v>
      </c>
      <c r="H120" s="29" t="s">
        <v>463</v>
      </c>
      <c r="I120" s="29" t="s">
        <v>454</v>
      </c>
    </row>
    <row r="121" spans="1:9">
      <c r="A121" s="30">
        <v>219434349</v>
      </c>
      <c r="B121" s="30" t="s">
        <v>670</v>
      </c>
      <c r="C121" s="30" t="s">
        <v>671</v>
      </c>
      <c r="D121" s="30" t="s">
        <v>281</v>
      </c>
      <c r="E121" s="30" t="s">
        <v>385</v>
      </c>
      <c r="F121" s="30" t="s">
        <v>451</v>
      </c>
      <c r="G121" s="30" t="s">
        <v>452</v>
      </c>
      <c r="H121" s="30" t="s">
        <v>463</v>
      </c>
      <c r="I121" s="30" t="s">
        <v>454</v>
      </c>
    </row>
    <row r="122" spans="1:9" ht="18">
      <c r="A122" s="29">
        <v>684090887</v>
      </c>
      <c r="B122" s="29" t="s">
        <v>672</v>
      </c>
      <c r="C122" s="29" t="s">
        <v>673</v>
      </c>
      <c r="D122" s="29" t="s">
        <v>283</v>
      </c>
      <c r="E122" s="29" t="s">
        <v>380</v>
      </c>
      <c r="F122" s="29" t="s">
        <v>451</v>
      </c>
      <c r="G122" s="29" t="s">
        <v>474</v>
      </c>
      <c r="H122" s="29" t="s">
        <v>460</v>
      </c>
      <c r="I122" s="29" t="s">
        <v>18</v>
      </c>
    </row>
    <row r="123" spans="1:9">
      <c r="A123" s="30">
        <v>748086615</v>
      </c>
      <c r="B123" s="30" t="s">
        <v>674</v>
      </c>
      <c r="C123" s="30" t="s">
        <v>635</v>
      </c>
      <c r="D123" s="30" t="s">
        <v>285</v>
      </c>
      <c r="E123" s="30" t="s">
        <v>385</v>
      </c>
      <c r="F123" s="30" t="s">
        <v>451</v>
      </c>
      <c r="G123" s="30" t="s">
        <v>452</v>
      </c>
      <c r="H123" s="30" t="s">
        <v>460</v>
      </c>
      <c r="I123" s="30" t="s">
        <v>454</v>
      </c>
    </row>
    <row r="124" spans="1:9">
      <c r="A124" s="29">
        <v>786933733</v>
      </c>
      <c r="B124" s="29" t="s">
        <v>675</v>
      </c>
      <c r="C124" s="29" t="s">
        <v>676</v>
      </c>
      <c r="D124" s="29" t="s">
        <v>287</v>
      </c>
      <c r="E124" s="29" t="s">
        <v>385</v>
      </c>
      <c r="F124" s="29" t="s">
        <v>451</v>
      </c>
      <c r="G124" s="29" t="s">
        <v>452</v>
      </c>
      <c r="H124" s="29" t="s">
        <v>460</v>
      </c>
      <c r="I124" s="29" t="s">
        <v>454</v>
      </c>
    </row>
    <row r="125" spans="1:9" ht="18">
      <c r="A125" s="30">
        <v>97671987</v>
      </c>
      <c r="B125" s="30" t="s">
        <v>677</v>
      </c>
      <c r="C125" s="30" t="s">
        <v>678</v>
      </c>
      <c r="D125" s="30" t="s">
        <v>289</v>
      </c>
      <c r="E125" s="30" t="s">
        <v>380</v>
      </c>
      <c r="F125" s="30" t="s">
        <v>451</v>
      </c>
      <c r="G125" s="30" t="s">
        <v>474</v>
      </c>
      <c r="H125" s="30" t="s">
        <v>463</v>
      </c>
      <c r="I125" s="30" t="s">
        <v>454</v>
      </c>
    </row>
    <row r="126" spans="1:9">
      <c r="A126" s="29">
        <v>426839254</v>
      </c>
      <c r="B126" s="29" t="s">
        <v>679</v>
      </c>
      <c r="C126" s="29" t="s">
        <v>680</v>
      </c>
      <c r="D126" s="29" t="s">
        <v>291</v>
      </c>
      <c r="E126" s="29" t="s">
        <v>380</v>
      </c>
      <c r="F126" s="29" t="s">
        <v>451</v>
      </c>
      <c r="G126" s="29" t="s">
        <v>452</v>
      </c>
      <c r="H126" s="29" t="s">
        <v>453</v>
      </c>
      <c r="I126" s="29" t="s">
        <v>292</v>
      </c>
    </row>
    <row r="127" spans="1:9">
      <c r="A127" s="30">
        <v>297874730</v>
      </c>
      <c r="B127" s="30" t="s">
        <v>681</v>
      </c>
      <c r="C127" s="30" t="s">
        <v>682</v>
      </c>
      <c r="D127" s="30" t="s">
        <v>295</v>
      </c>
      <c r="E127" s="30" t="s">
        <v>385</v>
      </c>
      <c r="F127" s="30" t="s">
        <v>451</v>
      </c>
      <c r="G127" s="30" t="s">
        <v>457</v>
      </c>
      <c r="H127" s="30" t="s">
        <v>453</v>
      </c>
      <c r="I127" s="30" t="s">
        <v>18</v>
      </c>
    </row>
    <row r="128" spans="1:9">
      <c r="A128" s="29">
        <v>973781354</v>
      </c>
      <c r="B128" s="29" t="s">
        <v>683</v>
      </c>
      <c r="C128" s="29" t="s">
        <v>684</v>
      </c>
      <c r="D128" s="29" t="s">
        <v>297</v>
      </c>
      <c r="E128" s="29" t="s">
        <v>385</v>
      </c>
      <c r="F128" s="29" t="s">
        <v>451</v>
      </c>
      <c r="G128" s="29" t="s">
        <v>457</v>
      </c>
      <c r="H128" s="29" t="s">
        <v>460</v>
      </c>
      <c r="I128" s="29" t="s">
        <v>454</v>
      </c>
    </row>
    <row r="129" spans="1:9">
      <c r="A129" s="30">
        <v>679167860</v>
      </c>
      <c r="B129" s="30" t="s">
        <v>685</v>
      </c>
      <c r="C129" s="30" t="s">
        <v>503</v>
      </c>
      <c r="D129" s="30" t="s">
        <v>299</v>
      </c>
      <c r="E129" s="30" t="s">
        <v>380</v>
      </c>
      <c r="F129" s="30" t="s">
        <v>451</v>
      </c>
      <c r="G129" s="30" t="s">
        <v>452</v>
      </c>
      <c r="H129" s="30" t="s">
        <v>460</v>
      </c>
      <c r="I129" s="30" t="s">
        <v>454</v>
      </c>
    </row>
    <row r="130" spans="1:9">
      <c r="A130" s="29">
        <v>60211071</v>
      </c>
      <c r="B130" s="29" t="s">
        <v>686</v>
      </c>
      <c r="C130" s="29" t="s">
        <v>687</v>
      </c>
      <c r="D130" s="29" t="s">
        <v>301</v>
      </c>
      <c r="E130" s="29" t="s">
        <v>385</v>
      </c>
      <c r="F130" s="29" t="s">
        <v>451</v>
      </c>
      <c r="G130" s="29" t="s">
        <v>452</v>
      </c>
      <c r="H130" s="29" t="s">
        <v>453</v>
      </c>
      <c r="I130" s="29" t="s">
        <v>18</v>
      </c>
    </row>
    <row r="131" spans="1:9">
      <c r="A131" s="30">
        <v>630825546</v>
      </c>
      <c r="B131" s="30" t="s">
        <v>688</v>
      </c>
      <c r="C131" s="30" t="s">
        <v>539</v>
      </c>
      <c r="D131" s="30" t="s">
        <v>303</v>
      </c>
      <c r="E131" s="30" t="s">
        <v>380</v>
      </c>
      <c r="F131" s="30" t="s">
        <v>451</v>
      </c>
      <c r="G131" s="30" t="s">
        <v>457</v>
      </c>
      <c r="H131" s="30" t="s">
        <v>460</v>
      </c>
      <c r="I131" s="30" t="s">
        <v>454</v>
      </c>
    </row>
    <row r="132" spans="1:9">
      <c r="A132" s="29">
        <v>515966295</v>
      </c>
      <c r="B132" s="29" t="s">
        <v>304</v>
      </c>
      <c r="C132" s="29" t="s">
        <v>689</v>
      </c>
      <c r="D132" s="29" t="s">
        <v>305</v>
      </c>
      <c r="E132" s="29" t="s">
        <v>380</v>
      </c>
      <c r="F132" s="29" t="s">
        <v>451</v>
      </c>
      <c r="G132" s="29" t="s">
        <v>452</v>
      </c>
      <c r="H132" s="29" t="s">
        <v>463</v>
      </c>
      <c r="I132" s="29" t="s">
        <v>467</v>
      </c>
    </row>
    <row r="133" spans="1:9">
      <c r="A133" s="30">
        <v>888496152</v>
      </c>
      <c r="B133" s="30" t="s">
        <v>690</v>
      </c>
      <c r="C133" s="30" t="s">
        <v>691</v>
      </c>
      <c r="D133" s="30" t="s">
        <v>307</v>
      </c>
      <c r="E133" s="30" t="s">
        <v>385</v>
      </c>
      <c r="F133" s="30" t="s">
        <v>451</v>
      </c>
      <c r="G133" s="30" t="s">
        <v>457</v>
      </c>
      <c r="H133" s="30" t="s">
        <v>460</v>
      </c>
      <c r="I133" s="30" t="s">
        <v>23</v>
      </c>
    </row>
    <row r="134" spans="1:9" ht="18">
      <c r="A134" s="29">
        <v>733495359</v>
      </c>
      <c r="B134" s="29" t="s">
        <v>692</v>
      </c>
      <c r="C134" s="29" t="s">
        <v>693</v>
      </c>
      <c r="D134" s="29" t="s">
        <v>309</v>
      </c>
      <c r="E134" s="29" t="s">
        <v>380</v>
      </c>
      <c r="F134" s="29" t="s">
        <v>451</v>
      </c>
      <c r="G134" s="29" t="s">
        <v>474</v>
      </c>
      <c r="H134" s="29" t="s">
        <v>463</v>
      </c>
      <c r="I134" s="29" t="s">
        <v>454</v>
      </c>
    </row>
    <row r="135" spans="1:9" ht="18">
      <c r="A135" s="30">
        <v>115658966</v>
      </c>
      <c r="B135" s="30" t="s">
        <v>694</v>
      </c>
      <c r="C135" s="30" t="s">
        <v>695</v>
      </c>
      <c r="D135" s="30" t="s">
        <v>311</v>
      </c>
      <c r="E135" s="30" t="s">
        <v>385</v>
      </c>
      <c r="F135" s="30" t="s">
        <v>451</v>
      </c>
      <c r="G135" s="30" t="s">
        <v>474</v>
      </c>
      <c r="H135" s="30" t="s">
        <v>463</v>
      </c>
      <c r="I135" s="30" t="s">
        <v>454</v>
      </c>
    </row>
    <row r="136" spans="1:9">
      <c r="A136" s="29">
        <v>423242406</v>
      </c>
      <c r="B136" s="29" t="s">
        <v>696</v>
      </c>
      <c r="C136" s="29" t="s">
        <v>507</v>
      </c>
      <c r="D136" s="29" t="s">
        <v>313</v>
      </c>
      <c r="E136" s="29" t="s">
        <v>385</v>
      </c>
      <c r="F136" s="29" t="s">
        <v>451</v>
      </c>
      <c r="G136" s="29" t="s">
        <v>457</v>
      </c>
      <c r="H136" s="29" t="s">
        <v>460</v>
      </c>
      <c r="I136" s="29" t="s">
        <v>454</v>
      </c>
    </row>
    <row r="137" spans="1:9">
      <c r="A137" s="30">
        <v>908862409</v>
      </c>
      <c r="B137" s="30" t="s">
        <v>697</v>
      </c>
      <c r="C137" s="30" t="s">
        <v>698</v>
      </c>
      <c r="D137" s="30" t="s">
        <v>315</v>
      </c>
      <c r="E137" s="30" t="s">
        <v>380</v>
      </c>
      <c r="F137" s="30" t="s">
        <v>451</v>
      </c>
      <c r="G137" s="30" t="s">
        <v>452</v>
      </c>
      <c r="H137" s="30" t="s">
        <v>453</v>
      </c>
      <c r="I137" s="30" t="s">
        <v>454</v>
      </c>
    </row>
    <row r="138" spans="1:9">
      <c r="A138" s="29">
        <v>511042612</v>
      </c>
      <c r="B138" s="29" t="s">
        <v>699</v>
      </c>
      <c r="C138" s="29" t="s">
        <v>667</v>
      </c>
      <c r="D138" s="29" t="s">
        <v>317</v>
      </c>
      <c r="E138" s="29" t="s">
        <v>385</v>
      </c>
      <c r="F138" s="29" t="s">
        <v>451</v>
      </c>
      <c r="G138" s="29" t="s">
        <v>457</v>
      </c>
      <c r="H138" s="29" t="s">
        <v>460</v>
      </c>
      <c r="I138" s="29" t="s">
        <v>18</v>
      </c>
    </row>
    <row r="139" spans="1:9">
      <c r="A139" s="30">
        <v>541957727</v>
      </c>
      <c r="B139" s="30" t="s">
        <v>700</v>
      </c>
      <c r="C139" s="30" t="s">
        <v>701</v>
      </c>
      <c r="D139" s="30" t="s">
        <v>319</v>
      </c>
      <c r="E139" s="30" t="s">
        <v>380</v>
      </c>
      <c r="F139" s="30" t="s">
        <v>451</v>
      </c>
      <c r="G139" s="30" t="s">
        <v>452</v>
      </c>
      <c r="H139" s="30" t="s">
        <v>463</v>
      </c>
      <c r="I139" s="30" t="s">
        <v>454</v>
      </c>
    </row>
    <row r="140" spans="1:9" ht="18">
      <c r="A140" s="29">
        <v>915477150</v>
      </c>
      <c r="B140" s="29" t="s">
        <v>702</v>
      </c>
      <c r="C140" s="29" t="s">
        <v>703</v>
      </c>
      <c r="D140" s="29" t="s">
        <v>321</v>
      </c>
      <c r="E140" s="29" t="s">
        <v>385</v>
      </c>
      <c r="F140" s="29" t="s">
        <v>451</v>
      </c>
      <c r="G140" s="29" t="s">
        <v>474</v>
      </c>
      <c r="H140" s="29" t="s">
        <v>460</v>
      </c>
      <c r="I140" s="29" t="s">
        <v>322</v>
      </c>
    </row>
    <row r="141" spans="1:9">
      <c r="A141" s="30">
        <v>618744729</v>
      </c>
      <c r="B141" s="30" t="s">
        <v>323</v>
      </c>
      <c r="C141" s="30" t="s">
        <v>704</v>
      </c>
      <c r="D141" s="30" t="s">
        <v>324</v>
      </c>
      <c r="E141" s="30" t="s">
        <v>385</v>
      </c>
      <c r="F141" s="30" t="s">
        <v>451</v>
      </c>
      <c r="G141" s="30" t="s">
        <v>452</v>
      </c>
      <c r="H141" s="30" t="s">
        <v>463</v>
      </c>
      <c r="I141" s="30" t="s">
        <v>18</v>
      </c>
    </row>
    <row r="142" spans="1:9">
      <c r="A142" s="29">
        <v>896332486</v>
      </c>
      <c r="B142" s="29" t="s">
        <v>705</v>
      </c>
      <c r="C142" s="29" t="s">
        <v>706</v>
      </c>
      <c r="D142" s="29" t="s">
        <v>326</v>
      </c>
      <c r="E142" s="29" t="s">
        <v>385</v>
      </c>
      <c r="F142" s="29" t="s">
        <v>451</v>
      </c>
      <c r="G142" s="29" t="s">
        <v>452</v>
      </c>
      <c r="H142" s="29" t="s">
        <v>463</v>
      </c>
      <c r="I142" s="29" t="s">
        <v>61</v>
      </c>
    </row>
    <row r="143" spans="1:9">
      <c r="A143" s="30">
        <v>869980172</v>
      </c>
      <c r="B143" s="30" t="s">
        <v>707</v>
      </c>
      <c r="C143" s="30" t="s">
        <v>708</v>
      </c>
      <c r="D143" s="30" t="s">
        <v>328</v>
      </c>
      <c r="E143" s="30" t="s">
        <v>385</v>
      </c>
      <c r="F143" s="30" t="s">
        <v>451</v>
      </c>
      <c r="G143" s="30" t="s">
        <v>452</v>
      </c>
      <c r="H143" s="30" t="s">
        <v>460</v>
      </c>
      <c r="I143" s="30" t="s">
        <v>57</v>
      </c>
    </row>
    <row r="144" spans="1:9">
      <c r="A144" s="29">
        <v>284066073</v>
      </c>
      <c r="B144" s="29" t="s">
        <v>709</v>
      </c>
      <c r="C144" s="29" t="s">
        <v>710</v>
      </c>
      <c r="D144" s="29" t="s">
        <v>330</v>
      </c>
      <c r="E144" s="29" t="s">
        <v>380</v>
      </c>
      <c r="F144" s="29" t="s">
        <v>451</v>
      </c>
      <c r="G144" s="29" t="s">
        <v>452</v>
      </c>
      <c r="H144" s="29" t="s">
        <v>460</v>
      </c>
      <c r="I144" s="29" t="s">
        <v>18</v>
      </c>
    </row>
    <row r="145" spans="1:9">
      <c r="A145" s="30">
        <v>810292479</v>
      </c>
      <c r="B145" s="30" t="s">
        <v>711</v>
      </c>
      <c r="C145" s="30" t="s">
        <v>478</v>
      </c>
      <c r="D145" s="30" t="s">
        <v>332</v>
      </c>
      <c r="E145" s="30" t="s">
        <v>385</v>
      </c>
      <c r="F145" s="30" t="s">
        <v>451</v>
      </c>
      <c r="G145" s="30" t="s">
        <v>457</v>
      </c>
      <c r="H145" s="30" t="s">
        <v>463</v>
      </c>
      <c r="I145" s="30" t="s">
        <v>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477-52A2-46AD-97CD-FE8B6F301F56}">
  <dimension ref="A1:G143"/>
  <sheetViews>
    <sheetView workbookViewId="0">
      <selection sqref="A1:G3"/>
    </sheetView>
  </sheetViews>
  <sheetFormatPr defaultRowHeight="14.45"/>
  <cols>
    <col min="1" max="1" width="27.5703125" bestFit="1" customWidth="1"/>
    <col min="2" max="2" width="9.7109375" bestFit="1" customWidth="1"/>
    <col min="3" max="4" width="7.140625" bestFit="1" customWidth="1"/>
    <col min="5" max="6" width="31" bestFit="1" customWidth="1"/>
    <col min="7" max="7" width="11.140625" style="14" customWidth="1"/>
  </cols>
  <sheetData>
    <row r="1" spans="1:7" ht="46.5">
      <c r="A1" s="17" t="s">
        <v>712</v>
      </c>
      <c r="B1" s="18" t="s">
        <v>713</v>
      </c>
      <c r="C1" s="17" t="s">
        <v>714</v>
      </c>
      <c r="D1" s="17" t="s">
        <v>715</v>
      </c>
      <c r="E1" s="18" t="s">
        <v>716</v>
      </c>
      <c r="F1" s="18" t="s">
        <v>717</v>
      </c>
      <c r="G1" s="19" t="s">
        <v>718</v>
      </c>
    </row>
    <row r="2" spans="1:7">
      <c r="A2" t="s">
        <v>392</v>
      </c>
      <c r="B2">
        <v>727722459</v>
      </c>
      <c r="C2" s="14">
        <v>8</v>
      </c>
      <c r="D2" s="14">
        <v>6</v>
      </c>
      <c r="E2" t="str">
        <f t="shared" ref="E2" si="0">"BUS 300-0"&amp;C2&amp;", BUS 302-0"&amp;C2&amp;", MKT 301-0"&amp;C2</f>
        <v>BUS 300-08, BUS 302-08, MKT 301-08</v>
      </c>
      <c r="F2" t="str">
        <f t="shared" ref="F2:F3" si="1">"BUS 300-0"&amp;D2&amp;", BUS 302-0"&amp;D2&amp;", MKT 301-0"&amp;D2</f>
        <v>BUS 300-06, BUS 302-06, MKT 301-06</v>
      </c>
    </row>
    <row r="3" spans="1:7">
      <c r="A3" t="s">
        <v>135</v>
      </c>
      <c r="B3">
        <v>388367172</v>
      </c>
      <c r="C3" s="14" t="s">
        <v>719</v>
      </c>
      <c r="D3" s="14">
        <v>4</v>
      </c>
      <c r="E3" t="s">
        <v>719</v>
      </c>
      <c r="F3" t="str">
        <f t="shared" si="1"/>
        <v>BUS 300-04, BUS 302-04, MKT 301-04</v>
      </c>
    </row>
    <row r="4" spans="1:7">
      <c r="C4" s="14"/>
      <c r="D4" s="14"/>
    </row>
    <row r="5" spans="1:7">
      <c r="C5" s="14"/>
      <c r="D5" s="14"/>
    </row>
    <row r="6" spans="1:7">
      <c r="C6" s="14"/>
      <c r="D6" s="14"/>
    </row>
    <row r="7" spans="1:7">
      <c r="C7" s="14"/>
      <c r="D7" s="14"/>
    </row>
    <row r="8" spans="1:7">
      <c r="C8" s="14"/>
      <c r="D8" s="14"/>
    </row>
    <row r="9" spans="1:7">
      <c r="C9" s="14"/>
      <c r="D9" s="14"/>
    </row>
    <row r="10" spans="1:7">
      <c r="C10" s="14"/>
      <c r="D10" s="14"/>
    </row>
    <row r="11" spans="1:7">
      <c r="C11" s="14"/>
      <c r="D11" s="14"/>
    </row>
    <row r="12" spans="1:7">
      <c r="C12" s="14"/>
      <c r="D12" s="14"/>
    </row>
    <row r="13" spans="1:7">
      <c r="C13" s="14"/>
      <c r="D13" s="14"/>
    </row>
    <row r="14" spans="1:7">
      <c r="C14" s="14"/>
      <c r="D14" s="14"/>
    </row>
    <row r="15" spans="1:7">
      <c r="C15" s="14"/>
      <c r="D15" s="14"/>
    </row>
    <row r="16" spans="1:7">
      <c r="C16" s="14"/>
      <c r="D16" s="14"/>
    </row>
    <row r="17" spans="3:4">
      <c r="C17" s="14"/>
      <c r="D17" s="14"/>
    </row>
    <row r="18" spans="3:4">
      <c r="C18" s="14"/>
      <c r="D18" s="14"/>
    </row>
    <row r="19" spans="3:4">
      <c r="C19" s="14"/>
      <c r="D19" s="14"/>
    </row>
    <row r="20" spans="3:4">
      <c r="C20" s="14"/>
      <c r="D20" s="14"/>
    </row>
    <row r="21" spans="3:4">
      <c r="C21" s="14"/>
      <c r="D21" s="14"/>
    </row>
    <row r="22" spans="3:4">
      <c r="C22" s="14"/>
      <c r="D22" s="14"/>
    </row>
    <row r="23" spans="3:4">
      <c r="C23" s="14"/>
      <c r="D23" s="14"/>
    </row>
    <row r="24" spans="3:4">
      <c r="C24" s="14"/>
      <c r="D24" s="14"/>
    </row>
    <row r="25" spans="3:4">
      <c r="C25" s="14"/>
      <c r="D25" s="14"/>
    </row>
    <row r="26" spans="3:4">
      <c r="C26" s="14"/>
      <c r="D26" s="14"/>
    </row>
    <row r="27" spans="3:4">
      <c r="C27" s="14"/>
      <c r="D27" s="14"/>
    </row>
    <row r="28" spans="3:4">
      <c r="C28" s="14"/>
      <c r="D28" s="14"/>
    </row>
    <row r="29" spans="3:4">
      <c r="C29" s="14"/>
      <c r="D29" s="14"/>
    </row>
    <row r="30" spans="3:4">
      <c r="C30" s="14"/>
      <c r="D30" s="14"/>
    </row>
    <row r="31" spans="3:4">
      <c r="C31" s="14"/>
      <c r="D31" s="14"/>
    </row>
    <row r="32" spans="3:4">
      <c r="C32" s="14"/>
      <c r="D32" s="14"/>
    </row>
    <row r="33" spans="3:4">
      <c r="C33" s="14"/>
      <c r="D33" s="14"/>
    </row>
    <row r="34" spans="3:4">
      <c r="C34" s="14"/>
      <c r="D34" s="14"/>
    </row>
    <row r="35" spans="3:4">
      <c r="C35" s="14"/>
      <c r="D35" s="14"/>
    </row>
    <row r="36" spans="3:4">
      <c r="C36" s="14"/>
      <c r="D36" s="14"/>
    </row>
    <row r="37" spans="3:4">
      <c r="C37" s="14"/>
      <c r="D37" s="14"/>
    </row>
    <row r="38" spans="3:4">
      <c r="C38" s="14"/>
      <c r="D38" s="14"/>
    </row>
    <row r="39" spans="3:4">
      <c r="C39" s="14"/>
      <c r="D39" s="14"/>
    </row>
    <row r="40" spans="3:4">
      <c r="C40" s="14"/>
      <c r="D40" s="14"/>
    </row>
    <row r="41" spans="3:4">
      <c r="C41" s="14"/>
      <c r="D41" s="14"/>
    </row>
    <row r="42" spans="3:4">
      <c r="C42" s="14"/>
      <c r="D42" s="14"/>
    </row>
    <row r="43" spans="3:4">
      <c r="C43" s="14"/>
      <c r="D43" s="14"/>
    </row>
    <row r="44" spans="3:4">
      <c r="C44" s="14"/>
      <c r="D44" s="14"/>
    </row>
    <row r="45" spans="3:4">
      <c r="C45" s="14"/>
      <c r="D45" s="14"/>
    </row>
    <row r="46" spans="3:4">
      <c r="C46" s="14"/>
      <c r="D46" s="14"/>
    </row>
    <row r="47" spans="3:4">
      <c r="C47" s="14"/>
      <c r="D47" s="14"/>
    </row>
    <row r="48" spans="3:4">
      <c r="C48" s="14"/>
      <c r="D48" s="14"/>
    </row>
    <row r="49" spans="3:4">
      <c r="C49" s="14"/>
      <c r="D49" s="14"/>
    </row>
    <row r="50" spans="3:4">
      <c r="C50" s="14"/>
      <c r="D50" s="14"/>
    </row>
    <row r="51" spans="3:4">
      <c r="C51" s="14"/>
      <c r="D51" s="14"/>
    </row>
    <row r="52" spans="3:4">
      <c r="C52" s="14"/>
      <c r="D52" s="14"/>
    </row>
    <row r="53" spans="3:4">
      <c r="C53" s="14"/>
      <c r="D53" s="14"/>
    </row>
    <row r="54" spans="3:4">
      <c r="C54" s="14"/>
      <c r="D54" s="14"/>
    </row>
    <row r="55" spans="3:4">
      <c r="C55" s="14"/>
      <c r="D55" s="14"/>
    </row>
    <row r="56" spans="3:4">
      <c r="C56" s="14"/>
      <c r="D56" s="14"/>
    </row>
    <row r="57" spans="3:4">
      <c r="C57" s="14"/>
      <c r="D57" s="14"/>
    </row>
    <row r="58" spans="3:4">
      <c r="C58" s="14"/>
      <c r="D58" s="14"/>
    </row>
    <row r="59" spans="3:4">
      <c r="C59" s="14"/>
      <c r="D59" s="14"/>
    </row>
    <row r="60" spans="3:4">
      <c r="C60" s="14"/>
      <c r="D60" s="14"/>
    </row>
    <row r="61" spans="3:4">
      <c r="C61" s="14"/>
      <c r="D61" s="14"/>
    </row>
    <row r="62" spans="3:4">
      <c r="C62" s="14"/>
      <c r="D62" s="14"/>
    </row>
    <row r="63" spans="3:4">
      <c r="C63" s="14"/>
      <c r="D63" s="14"/>
    </row>
    <row r="64" spans="3:4">
      <c r="C64" s="14"/>
      <c r="D64" s="14"/>
    </row>
    <row r="65" spans="3:4">
      <c r="C65" s="14"/>
      <c r="D65" s="14"/>
    </row>
    <row r="66" spans="3:4">
      <c r="C66" s="14"/>
      <c r="D66" s="14"/>
    </row>
    <row r="67" spans="3:4">
      <c r="C67" s="14"/>
      <c r="D67" s="14"/>
    </row>
    <row r="68" spans="3:4">
      <c r="C68" s="14"/>
      <c r="D68" s="14"/>
    </row>
    <row r="69" spans="3:4">
      <c r="C69" s="14"/>
      <c r="D69" s="14"/>
    </row>
    <row r="70" spans="3:4">
      <c r="C70" s="14"/>
      <c r="D70" s="14"/>
    </row>
    <row r="71" spans="3:4">
      <c r="C71" s="14"/>
      <c r="D71" s="14"/>
    </row>
    <row r="72" spans="3:4">
      <c r="C72" s="14"/>
      <c r="D72" s="14"/>
    </row>
    <row r="73" spans="3:4">
      <c r="C73" s="14"/>
      <c r="D73" s="14"/>
    </row>
    <row r="74" spans="3:4">
      <c r="C74" s="14"/>
      <c r="D74" s="14"/>
    </row>
    <row r="75" spans="3:4">
      <c r="C75" s="14"/>
      <c r="D75" s="14"/>
    </row>
    <row r="76" spans="3:4">
      <c r="C76" s="14"/>
      <c r="D76" s="14"/>
    </row>
    <row r="77" spans="3:4">
      <c r="C77" s="14"/>
      <c r="D77" s="14"/>
    </row>
    <row r="78" spans="3:4">
      <c r="C78" s="14"/>
      <c r="D78" s="14"/>
    </row>
    <row r="79" spans="3:4">
      <c r="C79" s="14"/>
      <c r="D79" s="14"/>
    </row>
    <row r="80" spans="3:4">
      <c r="C80" s="14"/>
      <c r="D80" s="14"/>
    </row>
    <row r="81" spans="3:4">
      <c r="C81" s="14"/>
      <c r="D81" s="14"/>
    </row>
    <row r="82" spans="3:4">
      <c r="C82" s="14"/>
      <c r="D82" s="14"/>
    </row>
    <row r="83" spans="3:4">
      <c r="C83" s="14"/>
      <c r="D83" s="14"/>
    </row>
    <row r="84" spans="3:4">
      <c r="C84" s="14"/>
      <c r="D84" s="14"/>
    </row>
    <row r="85" spans="3:4">
      <c r="C85" s="14"/>
      <c r="D85" s="14"/>
    </row>
    <row r="86" spans="3:4">
      <c r="C86" s="14"/>
      <c r="D86" s="14"/>
    </row>
    <row r="87" spans="3:4">
      <c r="C87" s="14"/>
      <c r="D87" s="14"/>
    </row>
    <row r="88" spans="3:4">
      <c r="C88" s="14"/>
      <c r="D88" s="14"/>
    </row>
    <row r="89" spans="3:4">
      <c r="C89" s="14"/>
      <c r="D89" s="14"/>
    </row>
    <row r="90" spans="3:4">
      <c r="C90" s="14"/>
      <c r="D90" s="14"/>
    </row>
    <row r="91" spans="3:4">
      <c r="C91" s="14"/>
      <c r="D91" s="14"/>
    </row>
    <row r="92" spans="3:4">
      <c r="C92" s="14"/>
      <c r="D92" s="14"/>
    </row>
    <row r="93" spans="3:4">
      <c r="C93" s="14"/>
      <c r="D93" s="14"/>
    </row>
    <row r="94" spans="3:4">
      <c r="C94" s="14"/>
      <c r="D94" s="14"/>
    </row>
    <row r="95" spans="3:4">
      <c r="C95" s="14"/>
      <c r="D95" s="14"/>
    </row>
    <row r="96" spans="3:4">
      <c r="C96" s="14"/>
      <c r="D96" s="14"/>
    </row>
    <row r="97" spans="3:4">
      <c r="C97" s="14"/>
      <c r="D97" s="14"/>
    </row>
    <row r="98" spans="3:4">
      <c r="C98" s="14"/>
      <c r="D98" s="14"/>
    </row>
    <row r="99" spans="3:4">
      <c r="C99" s="14"/>
      <c r="D99" s="14"/>
    </row>
    <row r="100" spans="3:4">
      <c r="C100" s="14"/>
      <c r="D100" s="14"/>
    </row>
    <row r="101" spans="3:4">
      <c r="C101" s="14"/>
      <c r="D101" s="14"/>
    </row>
    <row r="102" spans="3:4">
      <c r="C102" s="14"/>
      <c r="D102" s="14"/>
    </row>
    <row r="103" spans="3:4">
      <c r="C103" s="14"/>
      <c r="D103" s="14"/>
    </row>
    <row r="104" spans="3:4">
      <c r="C104" s="14"/>
      <c r="D104" s="14"/>
    </row>
    <row r="105" spans="3:4">
      <c r="C105" s="14"/>
      <c r="D105" s="14"/>
    </row>
    <row r="106" spans="3:4">
      <c r="C106" s="14"/>
      <c r="D106" s="14"/>
    </row>
    <row r="107" spans="3:4">
      <c r="C107" s="14"/>
      <c r="D107" s="14"/>
    </row>
    <row r="108" spans="3:4">
      <c r="C108" s="14"/>
      <c r="D108" s="14"/>
    </row>
    <row r="109" spans="3:4">
      <c r="C109" s="14"/>
      <c r="D109" s="14"/>
    </row>
    <row r="110" spans="3:4">
      <c r="C110" s="14"/>
      <c r="D110" s="14"/>
    </row>
    <row r="111" spans="3:4">
      <c r="C111" s="14"/>
      <c r="D111" s="14"/>
    </row>
    <row r="112" spans="3:4">
      <c r="C112" s="14"/>
      <c r="D112" s="14"/>
    </row>
    <row r="113" spans="3:4">
      <c r="C113" s="14"/>
      <c r="D113" s="14"/>
    </row>
    <row r="114" spans="3:4">
      <c r="C114" s="14"/>
      <c r="D114" s="14"/>
    </row>
    <row r="115" spans="3:4">
      <c r="C115" s="14"/>
      <c r="D115" s="14"/>
    </row>
    <row r="116" spans="3:4">
      <c r="C116" s="14"/>
      <c r="D116" s="14"/>
    </row>
    <row r="117" spans="3:4">
      <c r="C117" s="14"/>
      <c r="D117" s="14"/>
    </row>
    <row r="118" spans="3:4">
      <c r="C118" s="14"/>
      <c r="D118" s="14"/>
    </row>
    <row r="119" spans="3:4">
      <c r="C119" s="14"/>
      <c r="D119" s="14"/>
    </row>
    <row r="120" spans="3:4">
      <c r="C120" s="14"/>
      <c r="D120" s="14"/>
    </row>
    <row r="121" spans="3:4">
      <c r="C121" s="14"/>
      <c r="D121" s="14"/>
    </row>
    <row r="122" spans="3:4">
      <c r="C122" s="14"/>
      <c r="D122" s="14"/>
    </row>
    <row r="123" spans="3:4">
      <c r="C123" s="14"/>
      <c r="D123" s="14"/>
    </row>
    <row r="124" spans="3:4">
      <c r="C124" s="14"/>
      <c r="D124" s="14"/>
    </row>
    <row r="125" spans="3:4">
      <c r="C125" s="14"/>
      <c r="D125" s="14"/>
    </row>
    <row r="126" spans="3:4">
      <c r="C126" s="14"/>
      <c r="D126" s="14"/>
    </row>
    <row r="127" spans="3:4">
      <c r="C127" s="14"/>
      <c r="D127" s="14"/>
    </row>
    <row r="128" spans="3:4">
      <c r="C128" s="14"/>
      <c r="D128" s="14"/>
    </row>
    <row r="129" spans="3:4">
      <c r="C129" s="14"/>
      <c r="D129" s="14"/>
    </row>
    <row r="130" spans="3:4">
      <c r="C130" s="14"/>
      <c r="D130" s="14"/>
    </row>
    <row r="131" spans="3:4">
      <c r="C131" s="14"/>
      <c r="D131" s="14"/>
    </row>
    <row r="132" spans="3:4">
      <c r="C132" s="14"/>
      <c r="D132" s="14"/>
    </row>
    <row r="133" spans="3:4">
      <c r="C133" s="14"/>
      <c r="D133" s="14"/>
    </row>
    <row r="134" spans="3:4">
      <c r="C134" s="14"/>
      <c r="D134" s="14"/>
    </row>
    <row r="135" spans="3:4">
      <c r="C135" s="14"/>
      <c r="D135" s="14"/>
    </row>
    <row r="136" spans="3:4">
      <c r="C136" s="14"/>
      <c r="D136" s="14"/>
    </row>
    <row r="137" spans="3:4">
      <c r="C137" s="14"/>
      <c r="D137" s="14"/>
    </row>
    <row r="138" spans="3:4">
      <c r="C138" s="14"/>
      <c r="D138" s="14"/>
    </row>
    <row r="139" spans="3:4">
      <c r="C139" s="14"/>
      <c r="D139" s="14"/>
    </row>
    <row r="140" spans="3:4">
      <c r="C140" s="14"/>
      <c r="D140" s="14"/>
    </row>
    <row r="141" spans="3:4">
      <c r="C141" s="14"/>
      <c r="D141" s="14"/>
    </row>
    <row r="142" spans="3:4">
      <c r="C142" s="14"/>
      <c r="D142" s="14"/>
    </row>
    <row r="143" spans="3:4">
      <c r="C143" s="14"/>
      <c r="D143" s="14"/>
    </row>
  </sheetData>
  <sortState xmlns:xlrd2="http://schemas.microsoft.com/office/spreadsheetml/2017/richdata2" ref="A2:G143">
    <sortCondition ref="D2:D14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CF22-D737-4ADB-A4B4-758EC1BF3FA9}">
  <dimension ref="A1:D25"/>
  <sheetViews>
    <sheetView topLeftCell="A3" workbookViewId="0">
      <selection activeCell="C5" sqref="C5"/>
    </sheetView>
  </sheetViews>
  <sheetFormatPr defaultRowHeight="14.45"/>
  <cols>
    <col min="3" max="3" width="10.5703125" bestFit="1" customWidth="1"/>
    <col min="4" max="4" width="15.5703125" bestFit="1" customWidth="1"/>
  </cols>
  <sheetData>
    <row r="1" spans="1:4" ht="18.600000000000001">
      <c r="A1" s="24" t="s">
        <v>720</v>
      </c>
      <c r="B1" s="24" t="s">
        <v>338</v>
      </c>
      <c r="C1" s="24" t="s">
        <v>721</v>
      </c>
      <c r="D1" s="24" t="s">
        <v>339</v>
      </c>
    </row>
    <row r="2" spans="1:4">
      <c r="A2" s="14" t="s">
        <v>722</v>
      </c>
      <c r="B2" s="14">
        <v>1</v>
      </c>
      <c r="C2" s="14" t="str">
        <f>A2&amp;"-0"&amp;B2</f>
        <v>BUS 300-01</v>
      </c>
      <c r="D2" s="14" t="str">
        <f>VLOOKUP(RegistrationFaculty!B2,Faculty!B:C,2,FALSE)</f>
        <v>Kent Lundin</v>
      </c>
    </row>
    <row r="3" spans="1:4">
      <c r="A3" s="14" t="s">
        <v>722</v>
      </c>
      <c r="B3" s="14">
        <v>2</v>
      </c>
      <c r="C3" s="14" t="str">
        <f t="shared" ref="C3:C9" si="0">A3&amp;"-0"&amp;B3</f>
        <v>BUS 300-02</v>
      </c>
      <c r="D3" s="14" t="str">
        <f>VLOOKUP(RegistrationFaculty!B3,Faculty!B:C,2,FALSE)</f>
        <v>Luke Alley</v>
      </c>
    </row>
    <row r="4" spans="1:4">
      <c r="A4" s="14" t="s">
        <v>722</v>
      </c>
      <c r="B4" s="14">
        <v>3</v>
      </c>
      <c r="C4" s="14" t="str">
        <f t="shared" si="0"/>
        <v>BUS 300-03</v>
      </c>
      <c r="D4" s="14" t="str">
        <f>VLOOKUP(RegistrationFaculty!B4,Faculty!B:C,2,FALSE)</f>
        <v>Matt Maroon</v>
      </c>
    </row>
    <row r="5" spans="1:4">
      <c r="A5" s="14" t="s">
        <v>722</v>
      </c>
      <c r="B5" s="14">
        <v>4</v>
      </c>
      <c r="C5" s="14" t="str">
        <f t="shared" si="0"/>
        <v>BUS 300-04</v>
      </c>
      <c r="D5" s="14" t="str">
        <f>VLOOKUP(RegistrationFaculty!B5,Faculty!B:C,2,FALSE)</f>
        <v>Robert Wilson</v>
      </c>
    </row>
    <row r="6" spans="1:4">
      <c r="A6" s="14" t="s">
        <v>722</v>
      </c>
      <c r="B6" s="14">
        <v>5</v>
      </c>
      <c r="C6" s="14" t="str">
        <f t="shared" si="0"/>
        <v>BUS 300-05</v>
      </c>
      <c r="D6" s="14" t="str">
        <f>VLOOKUP(RegistrationFaculty!B6,Faculty!B:C,2,FALSE)</f>
        <v>Jared Peterson</v>
      </c>
    </row>
    <row r="7" spans="1:4">
      <c r="A7" s="14" t="s">
        <v>722</v>
      </c>
      <c r="B7" s="14">
        <v>6</v>
      </c>
      <c r="C7" s="14" t="str">
        <f t="shared" si="0"/>
        <v>BUS 300-06</v>
      </c>
      <c r="D7" s="14" t="str">
        <f>VLOOKUP(RegistrationFaculty!B7,Faculty!B:C,2,FALSE)</f>
        <v>Rob Tietjen</v>
      </c>
    </row>
    <row r="8" spans="1:4">
      <c r="A8" s="14" t="s">
        <v>722</v>
      </c>
      <c r="B8" s="14">
        <v>7</v>
      </c>
      <c r="C8" s="14" t="str">
        <f t="shared" si="0"/>
        <v>BUS 300-07</v>
      </c>
      <c r="D8" s="14" t="str">
        <f>VLOOKUP(RegistrationFaculty!B8,Faculty!B:C,2,FALSE)</f>
        <v>Chris Boyce</v>
      </c>
    </row>
    <row r="9" spans="1:4">
      <c r="A9" s="14" t="s">
        <v>722</v>
      </c>
      <c r="B9" s="14">
        <v>8</v>
      </c>
      <c r="C9" s="14" t="str">
        <f t="shared" si="0"/>
        <v>BUS 300-08</v>
      </c>
      <c r="D9" s="14" t="str">
        <f>VLOOKUP(RegistrationFaculty!B9,Faculty!B:C,2,FALSE)</f>
        <v>Scott Pope</v>
      </c>
    </row>
    <row r="10" spans="1:4">
      <c r="A10" s="14" t="s">
        <v>723</v>
      </c>
      <c r="B10" s="14">
        <v>1</v>
      </c>
      <c r="C10" s="14" t="str">
        <f>A10&amp;"-0"&amp;B10</f>
        <v>BUS 302-01</v>
      </c>
      <c r="D10" s="14" t="str">
        <f>VLOOKUP(RegistrationFaculty!B10,Faculty!B:C,2,FALSE)</f>
        <v>Kent Lundin</v>
      </c>
    </row>
    <row r="11" spans="1:4">
      <c r="A11" s="14" t="s">
        <v>723</v>
      </c>
      <c r="B11" s="14">
        <v>2</v>
      </c>
      <c r="C11" s="14" t="str">
        <f t="shared" ref="C11:C17" si="1">A11&amp;"-0"&amp;B11</f>
        <v>BUS 302-02</v>
      </c>
      <c r="D11" s="14" t="str">
        <f>VLOOKUP(RegistrationFaculty!B11,Faculty!B:C,2,FALSE)</f>
        <v>Luke Alley</v>
      </c>
    </row>
    <row r="12" spans="1:4">
      <c r="A12" s="14" t="s">
        <v>723</v>
      </c>
      <c r="B12" s="14">
        <v>3</v>
      </c>
      <c r="C12" s="14" t="str">
        <f t="shared" si="1"/>
        <v>BUS 302-03</v>
      </c>
      <c r="D12" s="14" t="str">
        <f>VLOOKUP(RegistrationFaculty!B12,Faculty!B:C,2,FALSE)</f>
        <v>Matt Maroon</v>
      </c>
    </row>
    <row r="13" spans="1:4">
      <c r="A13" s="14" t="s">
        <v>723</v>
      </c>
      <c r="B13" s="14">
        <v>4</v>
      </c>
      <c r="C13" s="14" t="str">
        <f t="shared" si="1"/>
        <v>BUS 302-04</v>
      </c>
      <c r="D13" s="14" t="str">
        <f>VLOOKUP(RegistrationFaculty!B13,Faculty!B:C,2,FALSE)</f>
        <v>Robert Wilson</v>
      </c>
    </row>
    <row r="14" spans="1:4">
      <c r="A14" s="14" t="s">
        <v>723</v>
      </c>
      <c r="B14" s="14">
        <v>5</v>
      </c>
      <c r="C14" s="14" t="str">
        <f t="shared" si="1"/>
        <v>BUS 302-05</v>
      </c>
      <c r="D14" s="14" t="str">
        <f>VLOOKUP(RegistrationFaculty!B14,Faculty!B:C,2,FALSE)</f>
        <v>Jared Peterson</v>
      </c>
    </row>
    <row r="15" spans="1:4">
      <c r="A15" s="14" t="s">
        <v>723</v>
      </c>
      <c r="B15" s="14">
        <v>6</v>
      </c>
      <c r="C15" s="14" t="str">
        <f t="shared" si="1"/>
        <v>BUS 302-06</v>
      </c>
      <c r="D15" s="14" t="str">
        <f>VLOOKUP(RegistrationFaculty!B15,Faculty!B:C,2,FALSE)</f>
        <v>Rob Tietjen</v>
      </c>
    </row>
    <row r="16" spans="1:4">
      <c r="A16" s="14" t="s">
        <v>723</v>
      </c>
      <c r="B16" s="14">
        <v>7</v>
      </c>
      <c r="C16" s="14" t="str">
        <f t="shared" si="1"/>
        <v>BUS 302-07</v>
      </c>
      <c r="D16" s="14" t="str">
        <f>VLOOKUP(RegistrationFaculty!B16,Faculty!B:C,2,FALSE)</f>
        <v>Chris Boyce</v>
      </c>
    </row>
    <row r="17" spans="1:4">
      <c r="A17" s="14" t="s">
        <v>723</v>
      </c>
      <c r="B17" s="14">
        <v>8</v>
      </c>
      <c r="C17" s="14" t="str">
        <f t="shared" si="1"/>
        <v>BUS 302-08</v>
      </c>
      <c r="D17" s="14" t="str">
        <f>VLOOKUP(RegistrationFaculty!B17,Faculty!B:C,2,FALSE)</f>
        <v>Scott Pope</v>
      </c>
    </row>
    <row r="18" spans="1:4">
      <c r="A18" s="14" t="s">
        <v>724</v>
      </c>
      <c r="B18" s="14">
        <v>1</v>
      </c>
      <c r="C18" s="14" t="str">
        <f>A18&amp;"-0"&amp;B18</f>
        <v>MKT 301-01</v>
      </c>
      <c r="D18" s="14" t="str">
        <f>VLOOKUP(RegistrationFaculty!B18,Faculty!B:C,2,FALSE)</f>
        <v>Kent Lundin</v>
      </c>
    </row>
    <row r="19" spans="1:4">
      <c r="A19" s="14" t="s">
        <v>724</v>
      </c>
      <c r="B19" s="14">
        <v>2</v>
      </c>
      <c r="C19" s="14" t="str">
        <f t="shared" ref="C19:C25" si="2">A19&amp;"-0"&amp;B19</f>
        <v>MKT 301-02</v>
      </c>
      <c r="D19" s="14" t="str">
        <f>VLOOKUP(RegistrationFaculty!B19,Faculty!B:C,2,FALSE)</f>
        <v>Luke Alley</v>
      </c>
    </row>
    <row r="20" spans="1:4">
      <c r="A20" s="14" t="s">
        <v>724</v>
      </c>
      <c r="B20" s="14">
        <v>3</v>
      </c>
      <c r="C20" s="14" t="str">
        <f t="shared" si="2"/>
        <v>MKT 301-03</v>
      </c>
      <c r="D20" s="14" t="str">
        <f>VLOOKUP(RegistrationFaculty!B20,Faculty!B:C,2,FALSE)</f>
        <v>Matt Maroon</v>
      </c>
    </row>
    <row r="21" spans="1:4">
      <c r="A21" s="14" t="s">
        <v>724</v>
      </c>
      <c r="B21" s="14">
        <v>4</v>
      </c>
      <c r="C21" s="14" t="str">
        <f t="shared" si="2"/>
        <v>MKT 301-04</v>
      </c>
      <c r="D21" s="14" t="str">
        <f>VLOOKUP(RegistrationFaculty!B21,Faculty!B:C,2,FALSE)</f>
        <v>Robert Wilson</v>
      </c>
    </row>
    <row r="22" spans="1:4">
      <c r="A22" s="14" t="s">
        <v>724</v>
      </c>
      <c r="B22" s="14">
        <v>5</v>
      </c>
      <c r="C22" s="14" t="str">
        <f t="shared" si="2"/>
        <v>MKT 301-05</v>
      </c>
      <c r="D22" s="14" t="str">
        <f>VLOOKUP(RegistrationFaculty!B22,Faculty!B:C,2,FALSE)</f>
        <v>Jared Peterson</v>
      </c>
    </row>
    <row r="23" spans="1:4">
      <c r="A23" s="14" t="s">
        <v>724</v>
      </c>
      <c r="B23" s="14">
        <v>6</v>
      </c>
      <c r="C23" s="14" t="str">
        <f t="shared" si="2"/>
        <v>MKT 301-06</v>
      </c>
      <c r="D23" s="14" t="str">
        <f>VLOOKUP(RegistrationFaculty!B23,Faculty!B:C,2,FALSE)</f>
        <v>Rob Tietjen</v>
      </c>
    </row>
    <row r="24" spans="1:4">
      <c r="A24" s="14" t="s">
        <v>724</v>
      </c>
      <c r="B24" s="14">
        <v>7</v>
      </c>
      <c r="C24" s="14" t="str">
        <f t="shared" si="2"/>
        <v>MKT 301-07</v>
      </c>
      <c r="D24" s="14" t="str">
        <f>VLOOKUP(RegistrationFaculty!B24,Faculty!B:C,2,FALSE)</f>
        <v>Chris Boyce</v>
      </c>
    </row>
    <row r="25" spans="1:4">
      <c r="A25" s="14" t="s">
        <v>724</v>
      </c>
      <c r="B25" s="14">
        <v>8</v>
      </c>
      <c r="C25" s="14" t="str">
        <f t="shared" si="2"/>
        <v>MKT 301-08</v>
      </c>
      <c r="D25" s="14" t="str">
        <f>VLOOKUP(RegistrationFaculty!B25,Faculty!B:C,2,FALSE)</f>
        <v>Scott Pope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956C-01F2-4F04-8147-A89589AC9F5B}">
  <dimension ref="A1:L99"/>
  <sheetViews>
    <sheetView topLeftCell="D1" workbookViewId="0">
      <selection activeCell="A24" sqref="A24"/>
    </sheetView>
  </sheetViews>
  <sheetFormatPr defaultRowHeight="14.45"/>
  <cols>
    <col min="1" max="1" width="11.42578125" bestFit="1" customWidth="1"/>
    <col min="2" max="2" width="14.140625" bestFit="1" customWidth="1"/>
    <col min="3" max="3" width="11.140625" bestFit="1" customWidth="1"/>
    <col min="4" max="4" width="23.5703125" bestFit="1" customWidth="1"/>
    <col min="5" max="5" width="7" bestFit="1" customWidth="1"/>
    <col min="6" max="6" width="12.140625" bestFit="1" customWidth="1"/>
    <col min="7" max="7" width="34.42578125" bestFit="1" customWidth="1"/>
    <col min="8" max="11" width="22.140625" bestFit="1" customWidth="1"/>
    <col min="12" max="12" width="80.42578125" bestFit="1" customWidth="1"/>
  </cols>
  <sheetData>
    <row r="1" spans="1:12">
      <c r="A1" s="33" t="s">
        <v>725</v>
      </c>
      <c r="B1" s="33" t="s">
        <v>726</v>
      </c>
      <c r="C1" s="33" t="s">
        <v>444</v>
      </c>
      <c r="D1" s="33" t="s">
        <v>4</v>
      </c>
      <c r="E1" s="33" t="s">
        <v>358</v>
      </c>
      <c r="F1" s="33" t="s">
        <v>727</v>
      </c>
      <c r="G1" s="33" t="s">
        <v>367</v>
      </c>
      <c r="H1" s="33" t="s">
        <v>368</v>
      </c>
      <c r="I1" s="33" t="s">
        <v>369</v>
      </c>
      <c r="J1" s="33" t="s">
        <v>728</v>
      </c>
      <c r="K1" s="33" t="s">
        <v>729</v>
      </c>
      <c r="L1" s="33" t="s">
        <v>730</v>
      </c>
    </row>
    <row r="2" spans="1:12">
      <c r="A2" s="34" t="s">
        <v>450</v>
      </c>
      <c r="B2" s="34" t="s">
        <v>731</v>
      </c>
      <c r="C2" s="8">
        <v>564949057</v>
      </c>
      <c r="D2" s="34" t="s">
        <v>732</v>
      </c>
      <c r="E2" s="34" t="s">
        <v>385</v>
      </c>
      <c r="F2" s="34" t="s">
        <v>733</v>
      </c>
      <c r="G2" s="34" t="s">
        <v>395</v>
      </c>
      <c r="H2" s="34" t="s">
        <v>734</v>
      </c>
      <c r="I2" s="34" t="s">
        <v>735</v>
      </c>
      <c r="J2" s="34" t="s">
        <v>376</v>
      </c>
      <c r="K2" s="34" t="s">
        <v>735</v>
      </c>
      <c r="L2" s="34" t="s">
        <v>736</v>
      </c>
    </row>
    <row r="3" spans="1:12">
      <c r="A3" s="34" t="s">
        <v>456</v>
      </c>
      <c r="B3" s="34" t="s">
        <v>737</v>
      </c>
      <c r="C3" s="8">
        <v>69325906</v>
      </c>
      <c r="D3" s="34" t="s">
        <v>14</v>
      </c>
      <c r="E3" s="34" t="s">
        <v>385</v>
      </c>
      <c r="F3" s="34" t="s">
        <v>738</v>
      </c>
      <c r="G3" s="34" t="s">
        <v>375</v>
      </c>
      <c r="H3" s="34" t="s">
        <v>376</v>
      </c>
      <c r="I3" s="34" t="s">
        <v>376</v>
      </c>
      <c r="J3" s="34" t="s">
        <v>376</v>
      </c>
      <c r="K3" s="34" t="s">
        <v>376</v>
      </c>
      <c r="L3" s="34" t="s">
        <v>739</v>
      </c>
    </row>
    <row r="4" spans="1:12">
      <c r="A4" s="34" t="s">
        <v>740</v>
      </c>
      <c r="B4" s="34" t="s">
        <v>741</v>
      </c>
      <c r="C4" s="8">
        <v>561126507</v>
      </c>
      <c r="D4" s="34" t="s">
        <v>742</v>
      </c>
      <c r="E4" s="34" t="s">
        <v>385</v>
      </c>
      <c r="F4" s="34" t="s">
        <v>743</v>
      </c>
      <c r="G4" s="34" t="s">
        <v>375</v>
      </c>
      <c r="H4" s="34" t="s">
        <v>734</v>
      </c>
      <c r="I4" s="34" t="s">
        <v>739</v>
      </c>
      <c r="J4" s="34" t="s">
        <v>739</v>
      </c>
      <c r="K4" s="34" t="s">
        <v>739</v>
      </c>
      <c r="L4" s="34" t="s">
        <v>739</v>
      </c>
    </row>
    <row r="5" spans="1:12">
      <c r="A5" s="34" t="s">
        <v>462</v>
      </c>
      <c r="B5" s="34" t="s">
        <v>744</v>
      </c>
      <c r="C5" s="8">
        <v>297914884</v>
      </c>
      <c r="D5" s="34" t="s">
        <v>22</v>
      </c>
      <c r="E5" s="34" t="s">
        <v>385</v>
      </c>
      <c r="F5" s="34" t="s">
        <v>745</v>
      </c>
      <c r="G5" s="34" t="s">
        <v>375</v>
      </c>
      <c r="H5" s="34" t="s">
        <v>734</v>
      </c>
      <c r="I5" s="34" t="s">
        <v>376</v>
      </c>
      <c r="J5" s="34" t="s">
        <v>376</v>
      </c>
      <c r="K5" s="34" t="s">
        <v>734</v>
      </c>
      <c r="L5" s="34" t="s">
        <v>739</v>
      </c>
    </row>
    <row r="6" spans="1:12">
      <c r="A6" s="34" t="s">
        <v>464</v>
      </c>
      <c r="B6" s="34" t="s">
        <v>746</v>
      </c>
      <c r="C6" s="8">
        <v>997827111</v>
      </c>
      <c r="D6" s="34" t="s">
        <v>747</v>
      </c>
      <c r="E6" s="34" t="s">
        <v>380</v>
      </c>
      <c r="F6" s="34" t="s">
        <v>748</v>
      </c>
      <c r="G6" s="34" t="s">
        <v>375</v>
      </c>
      <c r="H6" s="34" t="s">
        <v>734</v>
      </c>
      <c r="I6" s="34" t="s">
        <v>735</v>
      </c>
      <c r="J6" s="34" t="s">
        <v>735</v>
      </c>
      <c r="K6" s="34" t="s">
        <v>376</v>
      </c>
      <c r="L6" s="34" t="s">
        <v>736</v>
      </c>
    </row>
    <row r="7" spans="1:12">
      <c r="A7" s="34" t="s">
        <v>466</v>
      </c>
      <c r="B7" s="34" t="s">
        <v>749</v>
      </c>
      <c r="C7" s="8">
        <v>208536510</v>
      </c>
      <c r="D7" s="34" t="s">
        <v>750</v>
      </c>
      <c r="E7" s="34" t="s">
        <v>385</v>
      </c>
      <c r="F7" s="34" t="s">
        <v>751</v>
      </c>
      <c r="G7" s="34" t="s">
        <v>375</v>
      </c>
      <c r="H7" s="34" t="s">
        <v>734</v>
      </c>
      <c r="I7" s="34" t="s">
        <v>376</v>
      </c>
      <c r="J7" s="34" t="s">
        <v>735</v>
      </c>
      <c r="K7" s="34" t="s">
        <v>734</v>
      </c>
      <c r="L7" s="34" t="s">
        <v>739</v>
      </c>
    </row>
    <row r="8" spans="1:12">
      <c r="A8" s="34" t="s">
        <v>469</v>
      </c>
      <c r="B8" s="34" t="s">
        <v>752</v>
      </c>
      <c r="C8" s="8">
        <v>602822088</v>
      </c>
      <c r="D8" s="34" t="s">
        <v>753</v>
      </c>
      <c r="E8" s="34" t="s">
        <v>380</v>
      </c>
      <c r="F8" s="34" t="s">
        <v>754</v>
      </c>
      <c r="G8" s="34" t="s">
        <v>375</v>
      </c>
      <c r="H8" s="34" t="s">
        <v>376</v>
      </c>
      <c r="I8" s="34" t="s">
        <v>734</v>
      </c>
      <c r="J8" s="34" t="s">
        <v>734</v>
      </c>
      <c r="K8" s="34" t="s">
        <v>734</v>
      </c>
      <c r="L8" s="34" t="s">
        <v>739</v>
      </c>
    </row>
    <row r="9" spans="1:12">
      <c r="A9" s="34" t="s">
        <v>472</v>
      </c>
      <c r="B9" s="34" t="s">
        <v>755</v>
      </c>
      <c r="C9" s="8">
        <v>613848550</v>
      </c>
      <c r="D9" s="34" t="s">
        <v>37</v>
      </c>
      <c r="E9" s="34" t="s">
        <v>385</v>
      </c>
      <c r="F9" s="34" t="s">
        <v>756</v>
      </c>
      <c r="G9" s="34" t="s">
        <v>375</v>
      </c>
      <c r="H9" s="34" t="s">
        <v>734</v>
      </c>
      <c r="I9" s="34" t="s">
        <v>735</v>
      </c>
      <c r="J9" s="34" t="s">
        <v>735</v>
      </c>
      <c r="K9" s="34" t="s">
        <v>376</v>
      </c>
      <c r="L9" s="34" t="s">
        <v>757</v>
      </c>
    </row>
    <row r="10" spans="1:12">
      <c r="A10" s="34" t="s">
        <v>758</v>
      </c>
      <c r="B10" s="34" t="s">
        <v>759</v>
      </c>
      <c r="C10" s="8">
        <v>311259102</v>
      </c>
      <c r="D10" s="34" t="s">
        <v>760</v>
      </c>
      <c r="E10" s="34" t="s">
        <v>385</v>
      </c>
      <c r="F10" s="34" t="s">
        <v>761</v>
      </c>
      <c r="G10" s="34" t="s">
        <v>375</v>
      </c>
      <c r="H10" s="34" t="s">
        <v>734</v>
      </c>
      <c r="I10" s="34" t="s">
        <v>734</v>
      </c>
      <c r="J10" s="34" t="s">
        <v>734</v>
      </c>
      <c r="K10" s="34" t="s">
        <v>734</v>
      </c>
      <c r="L10" s="34" t="s">
        <v>762</v>
      </c>
    </row>
    <row r="11" spans="1:12">
      <c r="A11" s="34" t="s">
        <v>466</v>
      </c>
      <c r="B11" s="34" t="s">
        <v>763</v>
      </c>
      <c r="C11" s="8">
        <v>661004165</v>
      </c>
      <c r="D11" s="34" t="s">
        <v>44</v>
      </c>
      <c r="E11" s="34" t="s">
        <v>385</v>
      </c>
      <c r="F11" s="34" t="s">
        <v>764</v>
      </c>
      <c r="G11" s="34" t="s">
        <v>375</v>
      </c>
      <c r="H11" s="34" t="s">
        <v>734</v>
      </c>
      <c r="I11" s="34" t="s">
        <v>376</v>
      </c>
      <c r="J11" s="34" t="s">
        <v>735</v>
      </c>
      <c r="K11" s="34" t="s">
        <v>734</v>
      </c>
      <c r="L11" s="34" t="s">
        <v>739</v>
      </c>
    </row>
    <row r="12" spans="1:12">
      <c r="A12" s="34" t="s">
        <v>478</v>
      </c>
      <c r="B12" s="34" t="s">
        <v>765</v>
      </c>
      <c r="C12" s="8">
        <v>363577235</v>
      </c>
      <c r="D12" s="34" t="s">
        <v>47</v>
      </c>
      <c r="E12" s="34" t="s">
        <v>385</v>
      </c>
      <c r="F12" s="34" t="s">
        <v>766</v>
      </c>
      <c r="G12" s="34" t="s">
        <v>375</v>
      </c>
      <c r="H12" s="34" t="s">
        <v>735</v>
      </c>
      <c r="I12" s="34" t="s">
        <v>734</v>
      </c>
      <c r="J12" s="34" t="s">
        <v>734</v>
      </c>
      <c r="K12" s="34" t="s">
        <v>735</v>
      </c>
      <c r="L12" s="34" t="s">
        <v>739</v>
      </c>
    </row>
    <row r="13" spans="1:12">
      <c r="A13" s="34" t="s">
        <v>480</v>
      </c>
      <c r="B13" s="34" t="s">
        <v>767</v>
      </c>
      <c r="C13" s="8">
        <v>412171130</v>
      </c>
      <c r="D13" s="34" t="s">
        <v>768</v>
      </c>
      <c r="E13" s="34" t="s">
        <v>385</v>
      </c>
      <c r="F13" s="34" t="s">
        <v>769</v>
      </c>
      <c r="G13" s="34" t="s">
        <v>375</v>
      </c>
      <c r="H13" s="34" t="s">
        <v>376</v>
      </c>
      <c r="I13" s="34" t="s">
        <v>376</v>
      </c>
      <c r="J13" s="34" t="s">
        <v>376</v>
      </c>
      <c r="K13" s="34" t="s">
        <v>376</v>
      </c>
      <c r="L13" s="34" t="s">
        <v>736</v>
      </c>
    </row>
    <row r="14" spans="1:12">
      <c r="A14" s="34" t="s">
        <v>486</v>
      </c>
      <c r="B14" s="34" t="s">
        <v>770</v>
      </c>
      <c r="C14" s="8">
        <v>115050712</v>
      </c>
      <c r="D14" s="34" t="s">
        <v>771</v>
      </c>
      <c r="E14" s="34" t="s">
        <v>385</v>
      </c>
      <c r="F14" s="34" t="s">
        <v>772</v>
      </c>
      <c r="G14" s="34" t="s">
        <v>395</v>
      </c>
      <c r="H14" s="34" t="s">
        <v>734</v>
      </c>
      <c r="I14" s="34" t="s">
        <v>376</v>
      </c>
      <c r="J14" s="34" t="s">
        <v>376</v>
      </c>
      <c r="K14" s="34" t="s">
        <v>376</v>
      </c>
      <c r="L14" s="34" t="s">
        <v>739</v>
      </c>
    </row>
    <row r="15" spans="1:12">
      <c r="A15" s="34" t="s">
        <v>773</v>
      </c>
      <c r="B15" s="34" t="s">
        <v>774</v>
      </c>
      <c r="C15" s="8">
        <v>311436150</v>
      </c>
      <c r="D15" s="34" t="s">
        <v>775</v>
      </c>
      <c r="E15" s="34" t="s">
        <v>380</v>
      </c>
      <c r="F15" s="34" t="s">
        <v>776</v>
      </c>
      <c r="G15" s="34" t="s">
        <v>375</v>
      </c>
      <c r="H15" s="34" t="s">
        <v>734</v>
      </c>
      <c r="I15" s="34" t="s">
        <v>376</v>
      </c>
      <c r="J15" s="34" t="s">
        <v>735</v>
      </c>
      <c r="K15" s="34" t="s">
        <v>376</v>
      </c>
      <c r="L15" s="34" t="s">
        <v>777</v>
      </c>
    </row>
    <row r="16" spans="1:12">
      <c r="A16" s="34" t="s">
        <v>490</v>
      </c>
      <c r="B16" s="34" t="s">
        <v>778</v>
      </c>
      <c r="C16" s="8">
        <v>170906392</v>
      </c>
      <c r="D16" s="34" t="s">
        <v>65</v>
      </c>
      <c r="E16" s="34" t="s">
        <v>380</v>
      </c>
      <c r="F16" s="34" t="s">
        <v>779</v>
      </c>
      <c r="G16" s="34" t="s">
        <v>780</v>
      </c>
      <c r="H16" s="34" t="s">
        <v>734</v>
      </c>
      <c r="I16" s="34" t="s">
        <v>734</v>
      </c>
      <c r="J16" s="34" t="s">
        <v>376</v>
      </c>
      <c r="K16" s="34" t="s">
        <v>735</v>
      </c>
      <c r="L16" s="34" t="s">
        <v>781</v>
      </c>
    </row>
    <row r="17" spans="1:12">
      <c r="A17" s="34" t="s">
        <v>492</v>
      </c>
      <c r="B17" s="34" t="s">
        <v>782</v>
      </c>
      <c r="C17" s="8">
        <v>59066502</v>
      </c>
      <c r="D17" s="34" t="s">
        <v>67</v>
      </c>
      <c r="E17" s="34" t="s">
        <v>385</v>
      </c>
      <c r="F17" s="34" t="s">
        <v>783</v>
      </c>
      <c r="G17" s="34" t="s">
        <v>375</v>
      </c>
      <c r="H17" s="34" t="s">
        <v>376</v>
      </c>
      <c r="I17" s="34" t="s">
        <v>734</v>
      </c>
      <c r="J17" s="34" t="s">
        <v>734</v>
      </c>
      <c r="K17" s="34" t="s">
        <v>734</v>
      </c>
      <c r="L17" s="34" t="s">
        <v>739</v>
      </c>
    </row>
    <row r="18" spans="1:12">
      <c r="A18" s="34" t="s">
        <v>539</v>
      </c>
      <c r="B18" s="34" t="s">
        <v>784</v>
      </c>
      <c r="C18" s="8">
        <v>630825546</v>
      </c>
      <c r="D18" s="34" t="s">
        <v>785</v>
      </c>
      <c r="E18" s="34" t="s">
        <v>380</v>
      </c>
      <c r="F18" s="34" t="s">
        <v>786</v>
      </c>
      <c r="G18" s="34" t="s">
        <v>395</v>
      </c>
      <c r="H18" s="34" t="s">
        <v>734</v>
      </c>
      <c r="I18" s="34" t="s">
        <v>376</v>
      </c>
      <c r="J18" s="34" t="s">
        <v>376</v>
      </c>
      <c r="K18" s="34" t="s">
        <v>734</v>
      </c>
      <c r="L18" s="34" t="s">
        <v>739</v>
      </c>
    </row>
    <row r="19" spans="1:12">
      <c r="A19" s="34" t="s">
        <v>495</v>
      </c>
      <c r="B19" s="34" t="s">
        <v>787</v>
      </c>
      <c r="C19" s="8">
        <v>665226302</v>
      </c>
      <c r="D19" s="34" t="s">
        <v>71</v>
      </c>
      <c r="E19" s="34" t="s">
        <v>380</v>
      </c>
      <c r="F19" s="34" t="s">
        <v>788</v>
      </c>
      <c r="G19" s="34" t="s">
        <v>375</v>
      </c>
      <c r="H19" s="34" t="s">
        <v>376</v>
      </c>
      <c r="I19" s="34" t="s">
        <v>376</v>
      </c>
      <c r="J19" s="34" t="s">
        <v>376</v>
      </c>
      <c r="K19" s="34" t="s">
        <v>376</v>
      </c>
      <c r="L19" s="34" t="s">
        <v>739</v>
      </c>
    </row>
    <row r="20" spans="1:12">
      <c r="A20" s="34" t="s">
        <v>499</v>
      </c>
      <c r="B20" s="34" t="s">
        <v>789</v>
      </c>
      <c r="C20" s="8">
        <v>802728461</v>
      </c>
      <c r="D20" s="34" t="s">
        <v>75</v>
      </c>
      <c r="E20" s="34" t="s">
        <v>385</v>
      </c>
      <c r="F20" s="34" t="s">
        <v>790</v>
      </c>
      <c r="G20" s="34" t="s">
        <v>375</v>
      </c>
      <c r="H20" s="34" t="s">
        <v>735</v>
      </c>
      <c r="I20" s="34" t="s">
        <v>734</v>
      </c>
      <c r="J20" s="34" t="s">
        <v>735</v>
      </c>
      <c r="K20" s="34" t="s">
        <v>735</v>
      </c>
      <c r="L20" s="34" t="s">
        <v>739</v>
      </c>
    </row>
    <row r="21" spans="1:12">
      <c r="A21" s="34" t="s">
        <v>500</v>
      </c>
      <c r="B21" s="34" t="s">
        <v>791</v>
      </c>
      <c r="C21" s="8">
        <v>286004898</v>
      </c>
      <c r="D21" s="34" t="s">
        <v>792</v>
      </c>
      <c r="E21" s="34" t="s">
        <v>380</v>
      </c>
      <c r="F21" s="34" t="s">
        <v>793</v>
      </c>
      <c r="G21" s="34" t="s">
        <v>375</v>
      </c>
      <c r="H21" s="34" t="s">
        <v>376</v>
      </c>
      <c r="I21" s="34" t="s">
        <v>376</v>
      </c>
      <c r="J21" s="34" t="s">
        <v>376</v>
      </c>
      <c r="K21" s="34" t="s">
        <v>376</v>
      </c>
      <c r="L21" s="34" t="s">
        <v>739</v>
      </c>
    </row>
    <row r="22" spans="1:12">
      <c r="A22" s="34" t="s">
        <v>466</v>
      </c>
      <c r="B22" s="34" t="s">
        <v>794</v>
      </c>
      <c r="C22" s="8">
        <v>330541248</v>
      </c>
      <c r="D22" s="34" t="s">
        <v>79</v>
      </c>
      <c r="E22" s="34" t="s">
        <v>385</v>
      </c>
      <c r="F22" s="34" t="s">
        <v>795</v>
      </c>
      <c r="G22" s="34" t="s">
        <v>395</v>
      </c>
      <c r="H22" s="34" t="s">
        <v>734</v>
      </c>
      <c r="I22" s="34" t="s">
        <v>735</v>
      </c>
      <c r="J22" s="34" t="s">
        <v>735</v>
      </c>
      <c r="K22" s="34" t="s">
        <v>376</v>
      </c>
      <c r="L22" s="34" t="s">
        <v>739</v>
      </c>
    </row>
    <row r="23" spans="1:12">
      <c r="A23" s="34" t="s">
        <v>503</v>
      </c>
      <c r="B23" s="34" t="s">
        <v>796</v>
      </c>
      <c r="C23" s="8">
        <v>740951288</v>
      </c>
      <c r="D23" s="34" t="s">
        <v>82</v>
      </c>
      <c r="E23" s="34" t="s">
        <v>380</v>
      </c>
      <c r="F23" s="34" t="s">
        <v>797</v>
      </c>
      <c r="G23" s="34" t="s">
        <v>375</v>
      </c>
      <c r="H23" s="34" t="s">
        <v>735</v>
      </c>
      <c r="I23" s="34" t="s">
        <v>734</v>
      </c>
      <c r="J23" s="34" t="s">
        <v>734</v>
      </c>
      <c r="K23" s="34" t="s">
        <v>734</v>
      </c>
      <c r="L23" s="34" t="s">
        <v>739</v>
      </c>
    </row>
    <row r="24" spans="1:12">
      <c r="A24" s="34" t="s">
        <v>564</v>
      </c>
      <c r="B24" s="34" t="s">
        <v>798</v>
      </c>
      <c r="C24" s="8">
        <v>547740275</v>
      </c>
      <c r="D24" s="34" t="s">
        <v>799</v>
      </c>
      <c r="E24" s="34" t="s">
        <v>385</v>
      </c>
      <c r="F24" s="34" t="s">
        <v>800</v>
      </c>
      <c r="G24" s="34" t="s">
        <v>375</v>
      </c>
      <c r="H24" s="34" t="s">
        <v>734</v>
      </c>
      <c r="I24" s="34" t="s">
        <v>734</v>
      </c>
      <c r="J24" s="34" t="s">
        <v>376</v>
      </c>
      <c r="K24" s="34" t="s">
        <v>376</v>
      </c>
      <c r="L24" s="34" t="s">
        <v>739</v>
      </c>
    </row>
    <row r="25" spans="1:12">
      <c r="A25" s="34" t="s">
        <v>507</v>
      </c>
      <c r="B25" s="34" t="s">
        <v>801</v>
      </c>
      <c r="C25" s="8">
        <v>72244053</v>
      </c>
      <c r="D25" s="34" t="s">
        <v>87</v>
      </c>
      <c r="E25" s="34" t="s">
        <v>385</v>
      </c>
      <c r="F25" s="34" t="s">
        <v>802</v>
      </c>
      <c r="G25" s="34" t="s">
        <v>375</v>
      </c>
      <c r="H25" s="34" t="s">
        <v>376</v>
      </c>
      <c r="I25" s="34" t="s">
        <v>734</v>
      </c>
      <c r="J25" s="34" t="s">
        <v>376</v>
      </c>
      <c r="K25" s="34" t="s">
        <v>376</v>
      </c>
      <c r="L25" s="34" t="s">
        <v>739</v>
      </c>
    </row>
    <row r="26" spans="1:12">
      <c r="A26" s="34" t="s">
        <v>478</v>
      </c>
      <c r="B26" s="34" t="s">
        <v>803</v>
      </c>
      <c r="C26" s="8">
        <v>878412488</v>
      </c>
      <c r="D26" s="34" t="s">
        <v>804</v>
      </c>
      <c r="E26" s="34" t="s">
        <v>385</v>
      </c>
      <c r="F26" s="34" t="s">
        <v>805</v>
      </c>
      <c r="G26" s="34" t="s">
        <v>780</v>
      </c>
      <c r="H26" s="34" t="s">
        <v>376</v>
      </c>
      <c r="I26" s="34" t="s">
        <v>376</v>
      </c>
      <c r="J26" s="34" t="s">
        <v>376</v>
      </c>
      <c r="K26" s="34" t="s">
        <v>376</v>
      </c>
      <c r="L26" s="34" t="s">
        <v>757</v>
      </c>
    </row>
    <row r="27" spans="1:12">
      <c r="A27" s="34" t="s">
        <v>508</v>
      </c>
      <c r="B27" s="34" t="s">
        <v>806</v>
      </c>
      <c r="C27" s="8">
        <v>830663183</v>
      </c>
      <c r="D27" s="34" t="s">
        <v>427</v>
      </c>
      <c r="E27" s="34" t="s">
        <v>385</v>
      </c>
      <c r="F27" s="34" t="s">
        <v>807</v>
      </c>
      <c r="G27" s="34" t="s">
        <v>375</v>
      </c>
      <c r="H27" s="34" t="s">
        <v>734</v>
      </c>
      <c r="I27" s="34" t="s">
        <v>376</v>
      </c>
      <c r="J27" s="34" t="s">
        <v>735</v>
      </c>
      <c r="K27" s="34" t="s">
        <v>734</v>
      </c>
      <c r="L27" s="34" t="s">
        <v>739</v>
      </c>
    </row>
    <row r="28" spans="1:12">
      <c r="A28" s="34" t="s">
        <v>509</v>
      </c>
      <c r="B28" s="34" t="s">
        <v>808</v>
      </c>
      <c r="C28" s="8">
        <v>291811881</v>
      </c>
      <c r="D28" s="34" t="s">
        <v>90</v>
      </c>
      <c r="E28" s="34" t="s">
        <v>380</v>
      </c>
      <c r="F28" s="34" t="s">
        <v>809</v>
      </c>
      <c r="G28" s="34" t="s">
        <v>395</v>
      </c>
      <c r="H28" s="34" t="s">
        <v>734</v>
      </c>
      <c r="I28" s="34" t="s">
        <v>376</v>
      </c>
      <c r="J28" s="34" t="s">
        <v>735</v>
      </c>
      <c r="K28" s="34" t="s">
        <v>734</v>
      </c>
      <c r="L28" s="34" t="s">
        <v>739</v>
      </c>
    </row>
    <row r="29" spans="1:12">
      <c r="A29" s="34" t="s">
        <v>511</v>
      </c>
      <c r="B29" s="34" t="s">
        <v>810</v>
      </c>
      <c r="C29" s="8">
        <v>784393027</v>
      </c>
      <c r="D29" s="34" t="s">
        <v>92</v>
      </c>
      <c r="E29" s="34" t="s">
        <v>380</v>
      </c>
      <c r="F29" s="34" t="s">
        <v>811</v>
      </c>
      <c r="G29" s="34" t="s">
        <v>375</v>
      </c>
      <c r="H29" s="34" t="s">
        <v>376</v>
      </c>
      <c r="I29" s="34" t="s">
        <v>734</v>
      </c>
      <c r="J29" s="34" t="s">
        <v>376</v>
      </c>
      <c r="K29" s="34" t="s">
        <v>735</v>
      </c>
      <c r="L29" s="34" t="s">
        <v>739</v>
      </c>
    </row>
    <row r="30" spans="1:12">
      <c r="A30" s="34" t="s">
        <v>515</v>
      </c>
      <c r="B30" s="34" t="s">
        <v>812</v>
      </c>
      <c r="C30" s="8">
        <v>922136210</v>
      </c>
      <c r="D30" s="34" t="s">
        <v>97</v>
      </c>
      <c r="E30" s="34" t="s">
        <v>380</v>
      </c>
      <c r="F30" s="34" t="s">
        <v>813</v>
      </c>
      <c r="G30" s="34" t="s">
        <v>375</v>
      </c>
      <c r="H30" s="34" t="s">
        <v>734</v>
      </c>
      <c r="I30" s="34" t="s">
        <v>376</v>
      </c>
      <c r="J30" s="34" t="s">
        <v>734</v>
      </c>
      <c r="K30" s="34" t="s">
        <v>376</v>
      </c>
      <c r="L30" s="34" t="s">
        <v>739</v>
      </c>
    </row>
    <row r="31" spans="1:12">
      <c r="A31" s="34" t="s">
        <v>517</v>
      </c>
      <c r="B31" s="34" t="s">
        <v>814</v>
      </c>
      <c r="C31" s="8">
        <v>727933222</v>
      </c>
      <c r="D31" s="34" t="s">
        <v>99</v>
      </c>
      <c r="E31" s="34" t="s">
        <v>385</v>
      </c>
      <c r="F31" s="34" t="s">
        <v>815</v>
      </c>
      <c r="G31" s="34" t="s">
        <v>375</v>
      </c>
      <c r="H31" s="34" t="s">
        <v>735</v>
      </c>
      <c r="I31" s="34" t="s">
        <v>734</v>
      </c>
      <c r="J31" s="34" t="s">
        <v>376</v>
      </c>
      <c r="K31" s="34" t="s">
        <v>735</v>
      </c>
      <c r="L31" s="34" t="s">
        <v>739</v>
      </c>
    </row>
    <row r="32" spans="1:12">
      <c r="A32" s="34" t="s">
        <v>521</v>
      </c>
      <c r="B32" s="34" t="s">
        <v>816</v>
      </c>
      <c r="C32" s="8">
        <v>908109681</v>
      </c>
      <c r="D32" s="34" t="s">
        <v>103</v>
      </c>
      <c r="E32" s="34" t="s">
        <v>385</v>
      </c>
      <c r="F32" s="34" t="s">
        <v>817</v>
      </c>
      <c r="G32" s="34" t="s">
        <v>375</v>
      </c>
      <c r="H32" s="34" t="s">
        <v>735</v>
      </c>
      <c r="I32" s="34" t="s">
        <v>734</v>
      </c>
      <c r="J32" s="34" t="s">
        <v>734</v>
      </c>
      <c r="K32" s="34" t="s">
        <v>735</v>
      </c>
      <c r="L32" s="34" t="s">
        <v>739</v>
      </c>
    </row>
    <row r="33" spans="1:12">
      <c r="A33" s="34" t="s">
        <v>818</v>
      </c>
      <c r="B33" s="34" t="s">
        <v>819</v>
      </c>
      <c r="C33" s="8">
        <v>808284342</v>
      </c>
      <c r="D33" s="34" t="s">
        <v>105</v>
      </c>
      <c r="E33" s="34" t="s">
        <v>380</v>
      </c>
      <c r="F33" s="34" t="s">
        <v>820</v>
      </c>
      <c r="G33" s="34" t="s">
        <v>375</v>
      </c>
      <c r="H33" s="34" t="s">
        <v>735</v>
      </c>
      <c r="I33" s="34" t="s">
        <v>376</v>
      </c>
      <c r="J33" s="34" t="s">
        <v>376</v>
      </c>
      <c r="K33" s="34" t="s">
        <v>735</v>
      </c>
      <c r="L33" s="34" t="s">
        <v>739</v>
      </c>
    </row>
    <row r="34" spans="1:12">
      <c r="A34" s="34" t="s">
        <v>529</v>
      </c>
      <c r="B34" s="34" t="s">
        <v>821</v>
      </c>
      <c r="C34" s="8">
        <v>751359861</v>
      </c>
      <c r="D34" s="34" t="s">
        <v>822</v>
      </c>
      <c r="E34" s="34" t="s">
        <v>385</v>
      </c>
      <c r="F34" s="34" t="s">
        <v>823</v>
      </c>
      <c r="G34" s="34" t="s">
        <v>375</v>
      </c>
      <c r="H34" s="34" t="s">
        <v>734</v>
      </c>
      <c r="I34" s="34" t="s">
        <v>376</v>
      </c>
      <c r="J34" s="34" t="s">
        <v>735</v>
      </c>
      <c r="K34" s="34" t="s">
        <v>734</v>
      </c>
      <c r="L34" s="34" t="s">
        <v>824</v>
      </c>
    </row>
    <row r="35" spans="1:12">
      <c r="A35" s="34" t="s">
        <v>532</v>
      </c>
      <c r="B35" s="34" t="s">
        <v>825</v>
      </c>
      <c r="C35" s="8">
        <v>664203797</v>
      </c>
      <c r="D35" s="34" t="s">
        <v>826</v>
      </c>
      <c r="E35" s="34" t="s">
        <v>385</v>
      </c>
      <c r="F35" s="34" t="s">
        <v>827</v>
      </c>
      <c r="G35" s="34" t="s">
        <v>375</v>
      </c>
      <c r="H35" s="34" t="s">
        <v>734</v>
      </c>
      <c r="I35" s="34" t="s">
        <v>734</v>
      </c>
      <c r="J35" s="34" t="s">
        <v>735</v>
      </c>
      <c r="K35" s="34" t="s">
        <v>376</v>
      </c>
      <c r="L35" s="34" t="s">
        <v>828</v>
      </c>
    </row>
    <row r="36" spans="1:12">
      <c r="A36" s="34" t="s">
        <v>536</v>
      </c>
      <c r="B36" s="34" t="s">
        <v>829</v>
      </c>
      <c r="C36" s="8">
        <v>627580096</v>
      </c>
      <c r="D36" s="34" t="s">
        <v>122</v>
      </c>
      <c r="E36" s="34" t="s">
        <v>380</v>
      </c>
      <c r="F36" s="34" t="s">
        <v>830</v>
      </c>
      <c r="G36" s="34" t="s">
        <v>375</v>
      </c>
      <c r="H36" s="34" t="s">
        <v>735</v>
      </c>
      <c r="I36" s="34" t="s">
        <v>734</v>
      </c>
      <c r="J36" s="34" t="s">
        <v>734</v>
      </c>
      <c r="K36" s="34" t="s">
        <v>735</v>
      </c>
      <c r="L36" s="34" t="s">
        <v>739</v>
      </c>
    </row>
    <row r="37" spans="1:12">
      <c r="A37" s="34" t="s">
        <v>539</v>
      </c>
      <c r="B37" s="34" t="s">
        <v>831</v>
      </c>
      <c r="C37" s="8">
        <v>922540816</v>
      </c>
      <c r="D37" s="34" t="s">
        <v>126</v>
      </c>
      <c r="E37" s="34" t="s">
        <v>380</v>
      </c>
      <c r="F37" s="34" t="s">
        <v>832</v>
      </c>
      <c r="G37" s="34" t="s">
        <v>375</v>
      </c>
      <c r="H37" s="34" t="s">
        <v>376</v>
      </c>
      <c r="I37" s="34" t="s">
        <v>734</v>
      </c>
      <c r="J37" s="34" t="s">
        <v>376</v>
      </c>
      <c r="K37" s="34" t="s">
        <v>735</v>
      </c>
      <c r="L37" s="34" t="s">
        <v>739</v>
      </c>
    </row>
    <row r="38" spans="1:12">
      <c r="A38" s="34" t="s">
        <v>478</v>
      </c>
      <c r="B38" s="34" t="s">
        <v>833</v>
      </c>
      <c r="C38" s="8">
        <v>708492065</v>
      </c>
      <c r="D38" s="34" t="s">
        <v>130</v>
      </c>
      <c r="E38" s="34" t="s">
        <v>385</v>
      </c>
      <c r="F38" s="34" t="s">
        <v>834</v>
      </c>
      <c r="G38" s="34" t="s">
        <v>375</v>
      </c>
      <c r="H38" s="34" t="s">
        <v>376</v>
      </c>
      <c r="I38" s="34" t="s">
        <v>376</v>
      </c>
      <c r="J38" s="34" t="s">
        <v>376</v>
      </c>
      <c r="K38" s="34" t="s">
        <v>734</v>
      </c>
      <c r="L38" s="34" t="s">
        <v>835</v>
      </c>
    </row>
    <row r="39" spans="1:12">
      <c r="A39" s="34" t="s">
        <v>545</v>
      </c>
      <c r="B39" s="34" t="s">
        <v>836</v>
      </c>
      <c r="C39" s="8">
        <v>136064311</v>
      </c>
      <c r="D39" s="34" t="s">
        <v>134</v>
      </c>
      <c r="E39" s="34" t="s">
        <v>385</v>
      </c>
      <c r="F39" s="34" t="s">
        <v>837</v>
      </c>
      <c r="G39" s="34" t="s">
        <v>375</v>
      </c>
      <c r="H39" s="34" t="s">
        <v>734</v>
      </c>
      <c r="I39" s="34" t="s">
        <v>739</v>
      </c>
      <c r="J39" s="34" t="s">
        <v>734</v>
      </c>
      <c r="K39" s="34" t="s">
        <v>739</v>
      </c>
      <c r="L39" s="34" t="s">
        <v>739</v>
      </c>
    </row>
    <row r="40" spans="1:12">
      <c r="A40" s="34" t="s">
        <v>546</v>
      </c>
      <c r="B40" s="34" t="s">
        <v>838</v>
      </c>
      <c r="C40" s="8">
        <v>388367172</v>
      </c>
      <c r="D40" s="34" t="s">
        <v>136</v>
      </c>
      <c r="E40" s="34" t="s">
        <v>380</v>
      </c>
      <c r="F40" s="34" t="s">
        <v>839</v>
      </c>
      <c r="G40" s="34" t="s">
        <v>375</v>
      </c>
      <c r="H40" s="34" t="s">
        <v>376</v>
      </c>
      <c r="I40" s="34" t="s">
        <v>376</v>
      </c>
      <c r="J40" s="34" t="s">
        <v>376</v>
      </c>
      <c r="K40" s="34" t="s">
        <v>735</v>
      </c>
      <c r="L40" s="34" t="s">
        <v>739</v>
      </c>
    </row>
    <row r="41" spans="1:12">
      <c r="A41" s="34" t="s">
        <v>840</v>
      </c>
      <c r="B41" s="34" t="s">
        <v>841</v>
      </c>
      <c r="C41" s="8">
        <v>233455960</v>
      </c>
      <c r="D41" s="34" t="s">
        <v>842</v>
      </c>
      <c r="E41" s="34" t="s">
        <v>385</v>
      </c>
      <c r="F41" s="34" t="s">
        <v>843</v>
      </c>
      <c r="G41" s="34" t="s">
        <v>395</v>
      </c>
      <c r="H41" s="34" t="s">
        <v>376</v>
      </c>
      <c r="I41" s="34" t="s">
        <v>376</v>
      </c>
      <c r="J41" s="34" t="s">
        <v>376</v>
      </c>
      <c r="K41" s="34" t="s">
        <v>376</v>
      </c>
      <c r="L41" s="34" t="s">
        <v>739</v>
      </c>
    </row>
    <row r="42" spans="1:12">
      <c r="A42" s="34" t="s">
        <v>550</v>
      </c>
      <c r="B42" s="34" t="s">
        <v>844</v>
      </c>
      <c r="C42" s="8">
        <v>289682099</v>
      </c>
      <c r="D42" s="34" t="s">
        <v>141</v>
      </c>
      <c r="E42" s="34" t="s">
        <v>385</v>
      </c>
      <c r="F42" s="34" t="s">
        <v>845</v>
      </c>
      <c r="G42" s="34" t="s">
        <v>375</v>
      </c>
      <c r="H42" s="34" t="s">
        <v>734</v>
      </c>
      <c r="I42" s="34" t="s">
        <v>734</v>
      </c>
      <c r="J42" s="34" t="s">
        <v>376</v>
      </c>
      <c r="K42" s="34" t="s">
        <v>376</v>
      </c>
      <c r="L42" s="34" t="s">
        <v>739</v>
      </c>
    </row>
    <row r="43" spans="1:12">
      <c r="A43" s="34" t="s">
        <v>846</v>
      </c>
      <c r="B43" s="34" t="s">
        <v>847</v>
      </c>
      <c r="C43" s="8">
        <v>336143201</v>
      </c>
      <c r="D43" s="34" t="s">
        <v>143</v>
      </c>
      <c r="E43" s="34" t="s">
        <v>380</v>
      </c>
      <c r="F43" s="34" t="s">
        <v>848</v>
      </c>
      <c r="G43" s="34" t="s">
        <v>375</v>
      </c>
      <c r="H43" s="34" t="s">
        <v>376</v>
      </c>
      <c r="I43" s="34" t="s">
        <v>734</v>
      </c>
      <c r="J43" s="34" t="s">
        <v>734</v>
      </c>
      <c r="K43" s="34" t="s">
        <v>735</v>
      </c>
      <c r="L43" s="34" t="s">
        <v>739</v>
      </c>
    </row>
    <row r="44" spans="1:12">
      <c r="A44" s="34" t="s">
        <v>554</v>
      </c>
      <c r="B44" s="34" t="s">
        <v>849</v>
      </c>
      <c r="C44" s="8">
        <v>582139612</v>
      </c>
      <c r="D44" s="34" t="s">
        <v>145</v>
      </c>
      <c r="E44" s="34" t="s">
        <v>380</v>
      </c>
      <c r="F44" s="34" t="s">
        <v>850</v>
      </c>
      <c r="G44" s="34" t="s">
        <v>375</v>
      </c>
      <c r="H44" s="34" t="s">
        <v>376</v>
      </c>
      <c r="I44" s="34" t="s">
        <v>734</v>
      </c>
      <c r="J44" s="34" t="s">
        <v>735</v>
      </c>
      <c r="K44" s="34" t="s">
        <v>376</v>
      </c>
      <c r="L44" s="34" t="s">
        <v>739</v>
      </c>
    </row>
    <row r="45" spans="1:12">
      <c r="A45" s="34" t="s">
        <v>556</v>
      </c>
      <c r="B45" s="34" t="s">
        <v>851</v>
      </c>
      <c r="C45" s="8">
        <v>204843158</v>
      </c>
      <c r="D45" s="34" t="s">
        <v>148</v>
      </c>
      <c r="E45" s="34" t="s">
        <v>380</v>
      </c>
      <c r="F45" s="34" t="s">
        <v>852</v>
      </c>
      <c r="G45" s="34" t="s">
        <v>375</v>
      </c>
      <c r="H45" s="34" t="s">
        <v>376</v>
      </c>
      <c r="I45" s="34" t="s">
        <v>734</v>
      </c>
      <c r="J45" s="34" t="s">
        <v>735</v>
      </c>
      <c r="K45" s="34" t="s">
        <v>376</v>
      </c>
      <c r="L45" s="34" t="s">
        <v>739</v>
      </c>
    </row>
    <row r="46" spans="1:12">
      <c r="A46" s="34" t="s">
        <v>559</v>
      </c>
      <c r="B46" s="34" t="s">
        <v>853</v>
      </c>
      <c r="C46" s="8">
        <v>75952092</v>
      </c>
      <c r="D46" s="34" t="s">
        <v>854</v>
      </c>
      <c r="E46" s="34" t="s">
        <v>385</v>
      </c>
      <c r="F46" s="34" t="s">
        <v>855</v>
      </c>
      <c r="G46" s="34" t="s">
        <v>780</v>
      </c>
      <c r="H46" s="34" t="s">
        <v>734</v>
      </c>
      <c r="I46" s="34" t="s">
        <v>734</v>
      </c>
      <c r="J46" s="34" t="s">
        <v>376</v>
      </c>
      <c r="K46" s="34" t="s">
        <v>376</v>
      </c>
      <c r="L46" s="34" t="s">
        <v>739</v>
      </c>
    </row>
    <row r="47" spans="1:12">
      <c r="A47" s="34" t="s">
        <v>568</v>
      </c>
      <c r="B47" s="34" t="s">
        <v>856</v>
      </c>
      <c r="C47" s="8">
        <v>192692512</v>
      </c>
      <c r="D47" s="34" t="s">
        <v>163</v>
      </c>
      <c r="E47" s="34" t="s">
        <v>385</v>
      </c>
      <c r="F47" s="34" t="s">
        <v>857</v>
      </c>
      <c r="G47" s="34" t="s">
        <v>375</v>
      </c>
      <c r="H47" s="34" t="s">
        <v>734</v>
      </c>
      <c r="I47" s="34" t="s">
        <v>376</v>
      </c>
      <c r="J47" s="34" t="s">
        <v>734</v>
      </c>
      <c r="K47" s="34" t="s">
        <v>734</v>
      </c>
      <c r="L47" s="34" t="s">
        <v>739</v>
      </c>
    </row>
    <row r="48" spans="1:12">
      <c r="A48" s="34" t="s">
        <v>570</v>
      </c>
      <c r="B48" s="34" t="s">
        <v>858</v>
      </c>
      <c r="C48" s="8">
        <v>352545024</v>
      </c>
      <c r="D48" s="34" t="s">
        <v>165</v>
      </c>
      <c r="E48" s="34" t="s">
        <v>385</v>
      </c>
      <c r="F48" s="34" t="s">
        <v>859</v>
      </c>
      <c r="G48" s="34" t="s">
        <v>375</v>
      </c>
      <c r="H48" s="34" t="s">
        <v>734</v>
      </c>
      <c r="I48" s="34" t="s">
        <v>734</v>
      </c>
      <c r="J48" s="34" t="s">
        <v>376</v>
      </c>
      <c r="K48" s="34" t="s">
        <v>376</v>
      </c>
      <c r="L48" s="34" t="s">
        <v>739</v>
      </c>
    </row>
    <row r="49" spans="1:12">
      <c r="A49" s="34" t="s">
        <v>539</v>
      </c>
      <c r="B49" s="34" t="s">
        <v>860</v>
      </c>
      <c r="C49" s="8">
        <v>641497212</v>
      </c>
      <c r="D49" s="34" t="s">
        <v>173</v>
      </c>
      <c r="E49" s="34" t="s">
        <v>380</v>
      </c>
      <c r="F49" s="34" t="s">
        <v>861</v>
      </c>
      <c r="G49" s="34" t="s">
        <v>375</v>
      </c>
      <c r="H49" s="34" t="s">
        <v>734</v>
      </c>
      <c r="I49" s="34" t="s">
        <v>376</v>
      </c>
      <c r="J49" s="34" t="s">
        <v>376</v>
      </c>
      <c r="K49" s="34" t="s">
        <v>734</v>
      </c>
      <c r="L49" s="34" t="s">
        <v>739</v>
      </c>
    </row>
    <row r="50" spans="1:12">
      <c r="A50" s="34" t="s">
        <v>576</v>
      </c>
      <c r="B50" s="34" t="s">
        <v>860</v>
      </c>
      <c r="C50" s="8">
        <v>914698982</v>
      </c>
      <c r="D50" s="34" t="s">
        <v>171</v>
      </c>
      <c r="E50" s="34" t="s">
        <v>380</v>
      </c>
      <c r="F50" s="34" t="s">
        <v>862</v>
      </c>
      <c r="G50" s="34" t="s">
        <v>375</v>
      </c>
      <c r="H50" s="34" t="s">
        <v>735</v>
      </c>
      <c r="I50" s="34" t="s">
        <v>734</v>
      </c>
      <c r="J50" s="34" t="s">
        <v>734</v>
      </c>
      <c r="K50" s="34" t="s">
        <v>735</v>
      </c>
      <c r="L50" s="34" t="s">
        <v>739</v>
      </c>
    </row>
    <row r="51" spans="1:12">
      <c r="A51" s="34" t="s">
        <v>863</v>
      </c>
      <c r="B51" s="34" t="s">
        <v>864</v>
      </c>
      <c r="C51" s="8">
        <v>231727108</v>
      </c>
      <c r="D51" s="34" t="s">
        <v>865</v>
      </c>
      <c r="E51" s="34" t="s">
        <v>385</v>
      </c>
      <c r="F51" s="34" t="s">
        <v>866</v>
      </c>
      <c r="G51" s="34" t="s">
        <v>375</v>
      </c>
      <c r="H51" s="34" t="s">
        <v>735</v>
      </c>
      <c r="I51" s="34" t="s">
        <v>376</v>
      </c>
      <c r="J51" s="34" t="s">
        <v>376</v>
      </c>
      <c r="K51" s="34" t="s">
        <v>376</v>
      </c>
      <c r="L51" s="34" t="s">
        <v>739</v>
      </c>
    </row>
    <row r="52" spans="1:12">
      <c r="A52" s="34" t="s">
        <v>582</v>
      </c>
      <c r="B52" s="34" t="s">
        <v>867</v>
      </c>
      <c r="C52" s="8">
        <v>182817285</v>
      </c>
      <c r="D52" s="34" t="s">
        <v>179</v>
      </c>
      <c r="E52" s="34" t="s">
        <v>385</v>
      </c>
      <c r="F52" s="34" t="s">
        <v>868</v>
      </c>
      <c r="G52" s="34" t="s">
        <v>375</v>
      </c>
      <c r="H52" s="34" t="s">
        <v>734</v>
      </c>
      <c r="I52" s="34" t="s">
        <v>734</v>
      </c>
      <c r="J52" s="34" t="s">
        <v>376</v>
      </c>
      <c r="K52" s="34" t="s">
        <v>735</v>
      </c>
      <c r="L52" s="34" t="s">
        <v>869</v>
      </c>
    </row>
    <row r="53" spans="1:12">
      <c r="A53" s="34" t="s">
        <v>584</v>
      </c>
      <c r="B53" s="34" t="s">
        <v>870</v>
      </c>
      <c r="C53" s="8">
        <v>391374540</v>
      </c>
      <c r="D53" s="34" t="s">
        <v>181</v>
      </c>
      <c r="E53" s="34" t="s">
        <v>385</v>
      </c>
      <c r="F53" s="34" t="s">
        <v>871</v>
      </c>
      <c r="G53" s="34" t="s">
        <v>375</v>
      </c>
      <c r="H53" s="34" t="s">
        <v>735</v>
      </c>
      <c r="I53" s="34" t="s">
        <v>734</v>
      </c>
      <c r="J53" s="34" t="s">
        <v>734</v>
      </c>
      <c r="K53" s="34" t="s">
        <v>735</v>
      </c>
      <c r="L53" s="34" t="s">
        <v>757</v>
      </c>
    </row>
    <row r="54" spans="1:12">
      <c r="A54" s="34" t="s">
        <v>585</v>
      </c>
      <c r="B54" s="34" t="s">
        <v>872</v>
      </c>
      <c r="C54" s="8">
        <v>339008111</v>
      </c>
      <c r="D54" s="34" t="s">
        <v>873</v>
      </c>
      <c r="E54" s="34" t="s">
        <v>380</v>
      </c>
      <c r="F54" s="34" t="s">
        <v>874</v>
      </c>
      <c r="G54" s="34" t="s">
        <v>780</v>
      </c>
      <c r="H54" s="34" t="s">
        <v>734</v>
      </c>
      <c r="I54" s="34" t="s">
        <v>734</v>
      </c>
      <c r="J54" s="34" t="s">
        <v>734</v>
      </c>
      <c r="K54" s="34" t="s">
        <v>734</v>
      </c>
      <c r="L54" s="34" t="s">
        <v>739</v>
      </c>
    </row>
    <row r="55" spans="1:12">
      <c r="A55" s="34" t="s">
        <v>593</v>
      </c>
      <c r="B55" s="34" t="s">
        <v>875</v>
      </c>
      <c r="C55" s="8">
        <v>124450802</v>
      </c>
      <c r="D55" s="34" t="s">
        <v>191</v>
      </c>
      <c r="E55" s="34" t="s">
        <v>380</v>
      </c>
      <c r="F55" s="34" t="s">
        <v>876</v>
      </c>
      <c r="G55" s="34" t="s">
        <v>375</v>
      </c>
      <c r="H55" s="34" t="s">
        <v>734</v>
      </c>
      <c r="I55" s="34" t="s">
        <v>734</v>
      </c>
      <c r="J55" s="34" t="s">
        <v>734</v>
      </c>
      <c r="K55" s="34" t="s">
        <v>734</v>
      </c>
      <c r="L55" s="34" t="s">
        <v>739</v>
      </c>
    </row>
    <row r="56" spans="1:12">
      <c r="A56" s="34" t="s">
        <v>478</v>
      </c>
      <c r="B56" s="34" t="s">
        <v>877</v>
      </c>
      <c r="C56" s="8">
        <v>552999922</v>
      </c>
      <c r="D56" s="34" t="s">
        <v>878</v>
      </c>
      <c r="E56" s="34" t="s">
        <v>385</v>
      </c>
      <c r="F56" s="34" t="s">
        <v>879</v>
      </c>
      <c r="G56" s="34" t="s">
        <v>375</v>
      </c>
      <c r="H56" s="34" t="s">
        <v>735</v>
      </c>
      <c r="I56" s="34" t="s">
        <v>376</v>
      </c>
      <c r="J56" s="34" t="s">
        <v>376</v>
      </c>
      <c r="K56" s="34" t="s">
        <v>376</v>
      </c>
      <c r="L56" s="34" t="s">
        <v>739</v>
      </c>
    </row>
    <row r="57" spans="1:12">
      <c r="A57" s="34" t="s">
        <v>596</v>
      </c>
      <c r="B57" s="34" t="s">
        <v>880</v>
      </c>
      <c r="C57" s="8">
        <v>220978468</v>
      </c>
      <c r="D57" s="34" t="s">
        <v>195</v>
      </c>
      <c r="E57" s="34" t="s">
        <v>385</v>
      </c>
      <c r="F57" s="34" t="s">
        <v>881</v>
      </c>
      <c r="G57" s="34" t="s">
        <v>375</v>
      </c>
      <c r="H57" s="34" t="s">
        <v>734</v>
      </c>
      <c r="I57" s="34" t="s">
        <v>734</v>
      </c>
      <c r="J57" s="34" t="s">
        <v>734</v>
      </c>
      <c r="K57" s="34" t="s">
        <v>376</v>
      </c>
      <c r="L57" s="34" t="s">
        <v>824</v>
      </c>
    </row>
    <row r="58" spans="1:12">
      <c r="A58" s="34" t="s">
        <v>882</v>
      </c>
      <c r="B58" s="34" t="s">
        <v>883</v>
      </c>
      <c r="C58" s="8">
        <v>234826173</v>
      </c>
      <c r="D58" s="34" t="s">
        <v>197</v>
      </c>
      <c r="E58" s="34" t="s">
        <v>385</v>
      </c>
      <c r="F58" s="34" t="s">
        <v>884</v>
      </c>
      <c r="G58" s="34" t="s">
        <v>375</v>
      </c>
      <c r="H58" s="34" t="s">
        <v>376</v>
      </c>
      <c r="I58" s="34" t="s">
        <v>376</v>
      </c>
      <c r="J58" s="34" t="s">
        <v>376</v>
      </c>
      <c r="K58" s="34" t="s">
        <v>376</v>
      </c>
      <c r="L58" s="34" t="s">
        <v>739</v>
      </c>
    </row>
    <row r="59" spans="1:12">
      <c r="A59" s="34" t="s">
        <v>885</v>
      </c>
      <c r="B59" s="34" t="s">
        <v>886</v>
      </c>
      <c r="C59" s="8">
        <v>386356182</v>
      </c>
      <c r="D59" s="34" t="s">
        <v>201</v>
      </c>
      <c r="E59" s="34" t="s">
        <v>385</v>
      </c>
      <c r="F59" s="34" t="s">
        <v>887</v>
      </c>
      <c r="G59" s="34" t="s">
        <v>375</v>
      </c>
      <c r="H59" s="34" t="s">
        <v>734</v>
      </c>
      <c r="I59" s="34" t="s">
        <v>734</v>
      </c>
      <c r="J59" s="34" t="s">
        <v>376</v>
      </c>
      <c r="K59" s="34" t="s">
        <v>735</v>
      </c>
      <c r="L59" s="34" t="s">
        <v>739</v>
      </c>
    </row>
    <row r="60" spans="1:12">
      <c r="A60" s="34" t="s">
        <v>605</v>
      </c>
      <c r="B60" s="34" t="s">
        <v>888</v>
      </c>
      <c r="C60" s="8">
        <v>825748878</v>
      </c>
      <c r="D60" s="34" t="s">
        <v>204</v>
      </c>
      <c r="E60" s="34" t="s">
        <v>380</v>
      </c>
      <c r="F60" s="34" t="s">
        <v>889</v>
      </c>
      <c r="G60" s="34" t="s">
        <v>375</v>
      </c>
      <c r="H60" s="34" t="s">
        <v>734</v>
      </c>
      <c r="I60" s="34" t="s">
        <v>734</v>
      </c>
      <c r="J60" s="34" t="s">
        <v>376</v>
      </c>
      <c r="K60" s="34" t="s">
        <v>376</v>
      </c>
      <c r="L60" s="34" t="s">
        <v>739</v>
      </c>
    </row>
    <row r="61" spans="1:12">
      <c r="A61" s="34" t="s">
        <v>608</v>
      </c>
      <c r="B61" s="34" t="s">
        <v>890</v>
      </c>
      <c r="C61" s="8">
        <v>693580793</v>
      </c>
      <c r="D61" s="34" t="s">
        <v>208</v>
      </c>
      <c r="E61" s="34" t="s">
        <v>385</v>
      </c>
      <c r="F61" s="34" t="s">
        <v>891</v>
      </c>
      <c r="G61" s="34" t="s">
        <v>375</v>
      </c>
      <c r="H61" s="34" t="s">
        <v>734</v>
      </c>
      <c r="I61" s="34" t="s">
        <v>734</v>
      </c>
      <c r="J61" s="34" t="s">
        <v>376</v>
      </c>
      <c r="K61" s="34" t="s">
        <v>734</v>
      </c>
      <c r="L61" s="34" t="s">
        <v>757</v>
      </c>
    </row>
    <row r="62" spans="1:12">
      <c r="A62" s="34" t="s">
        <v>610</v>
      </c>
      <c r="B62" s="34" t="s">
        <v>892</v>
      </c>
      <c r="C62" s="8">
        <v>572898292</v>
      </c>
      <c r="D62" s="34" t="s">
        <v>210</v>
      </c>
      <c r="E62" s="34" t="s">
        <v>380</v>
      </c>
      <c r="F62" s="34" t="s">
        <v>893</v>
      </c>
      <c r="G62" s="34" t="s">
        <v>375</v>
      </c>
      <c r="H62" s="34" t="s">
        <v>376</v>
      </c>
      <c r="I62" s="34" t="s">
        <v>735</v>
      </c>
      <c r="J62" s="34" t="s">
        <v>735</v>
      </c>
      <c r="K62" s="34" t="s">
        <v>734</v>
      </c>
      <c r="L62" s="34" t="s">
        <v>739</v>
      </c>
    </row>
    <row r="63" spans="1:12">
      <c r="A63" s="34" t="s">
        <v>612</v>
      </c>
      <c r="B63" s="34" t="s">
        <v>894</v>
      </c>
      <c r="C63" s="8">
        <v>825147354</v>
      </c>
      <c r="D63" s="34" t="s">
        <v>212</v>
      </c>
      <c r="E63" s="34" t="s">
        <v>380</v>
      </c>
      <c r="F63" s="34" t="s">
        <v>895</v>
      </c>
      <c r="G63" s="34" t="s">
        <v>375</v>
      </c>
      <c r="H63" s="34" t="s">
        <v>735</v>
      </c>
      <c r="I63" s="34" t="s">
        <v>734</v>
      </c>
      <c r="J63" s="34" t="s">
        <v>734</v>
      </c>
      <c r="K63" s="34" t="s">
        <v>376</v>
      </c>
      <c r="L63" s="34" t="s">
        <v>896</v>
      </c>
    </row>
    <row r="64" spans="1:12">
      <c r="A64" s="34" t="s">
        <v>539</v>
      </c>
      <c r="B64" s="34" t="s">
        <v>897</v>
      </c>
      <c r="C64" s="8">
        <v>536429090</v>
      </c>
      <c r="D64" s="34" t="s">
        <v>898</v>
      </c>
      <c r="E64" s="34" t="s">
        <v>380</v>
      </c>
      <c r="F64" s="34" t="s">
        <v>899</v>
      </c>
      <c r="G64" s="34" t="s">
        <v>375</v>
      </c>
      <c r="H64" s="34" t="s">
        <v>376</v>
      </c>
      <c r="I64" s="34" t="s">
        <v>376</v>
      </c>
      <c r="J64" s="34" t="s">
        <v>734</v>
      </c>
      <c r="K64" s="34" t="s">
        <v>735</v>
      </c>
      <c r="L64" s="34" t="s">
        <v>739</v>
      </c>
    </row>
    <row r="65" spans="1:12">
      <c r="A65" s="34" t="s">
        <v>617</v>
      </c>
      <c r="B65" s="34" t="s">
        <v>900</v>
      </c>
      <c r="C65" s="8">
        <v>790450568</v>
      </c>
      <c r="D65" s="34" t="s">
        <v>218</v>
      </c>
      <c r="E65" s="34" t="s">
        <v>380</v>
      </c>
      <c r="F65" s="34" t="s">
        <v>901</v>
      </c>
      <c r="G65" s="34" t="s">
        <v>375</v>
      </c>
      <c r="H65" s="34" t="s">
        <v>376</v>
      </c>
      <c r="I65" s="34" t="s">
        <v>734</v>
      </c>
      <c r="J65" s="34" t="s">
        <v>376</v>
      </c>
      <c r="K65" s="34" t="s">
        <v>735</v>
      </c>
      <c r="L65" s="34" t="s">
        <v>739</v>
      </c>
    </row>
    <row r="66" spans="1:12">
      <c r="A66" s="34" t="s">
        <v>620</v>
      </c>
      <c r="B66" s="34" t="s">
        <v>902</v>
      </c>
      <c r="C66" s="8">
        <v>188979807</v>
      </c>
      <c r="D66" s="34" t="s">
        <v>903</v>
      </c>
      <c r="E66" s="34" t="s">
        <v>380</v>
      </c>
      <c r="F66" s="34" t="s">
        <v>904</v>
      </c>
      <c r="G66" s="34" t="s">
        <v>375</v>
      </c>
      <c r="H66" s="34" t="s">
        <v>734</v>
      </c>
      <c r="I66" s="34" t="s">
        <v>735</v>
      </c>
      <c r="J66" s="34" t="s">
        <v>376</v>
      </c>
      <c r="K66" s="34" t="s">
        <v>734</v>
      </c>
      <c r="L66" s="34" t="s">
        <v>739</v>
      </c>
    </row>
    <row r="67" spans="1:12">
      <c r="A67" s="34" t="s">
        <v>624</v>
      </c>
      <c r="B67" s="34" t="s">
        <v>905</v>
      </c>
      <c r="C67" s="8">
        <v>487472608</v>
      </c>
      <c r="D67" s="34" t="s">
        <v>906</v>
      </c>
      <c r="E67" s="34" t="s">
        <v>385</v>
      </c>
      <c r="F67" s="34" t="s">
        <v>907</v>
      </c>
      <c r="G67" s="34" t="s">
        <v>375</v>
      </c>
      <c r="H67" s="34" t="s">
        <v>376</v>
      </c>
      <c r="I67" s="34" t="s">
        <v>376</v>
      </c>
      <c r="J67" s="34" t="s">
        <v>376</v>
      </c>
      <c r="K67" s="34" t="s">
        <v>376</v>
      </c>
      <c r="L67" s="34" t="s">
        <v>739</v>
      </c>
    </row>
    <row r="68" spans="1:12">
      <c r="A68" s="34" t="s">
        <v>625</v>
      </c>
      <c r="B68" s="34" t="s">
        <v>908</v>
      </c>
      <c r="C68" s="8">
        <v>808270135</v>
      </c>
      <c r="D68" s="34" t="s">
        <v>228</v>
      </c>
      <c r="E68" s="34" t="s">
        <v>385</v>
      </c>
      <c r="F68" s="34" t="s">
        <v>909</v>
      </c>
      <c r="G68" s="34" t="s">
        <v>375</v>
      </c>
      <c r="H68" s="34" t="s">
        <v>376</v>
      </c>
      <c r="I68" s="34" t="s">
        <v>734</v>
      </c>
      <c r="J68" s="34" t="s">
        <v>376</v>
      </c>
      <c r="K68" s="34" t="s">
        <v>376</v>
      </c>
      <c r="L68" s="34" t="s">
        <v>739</v>
      </c>
    </row>
    <row r="69" spans="1:12">
      <c r="A69" s="34" t="s">
        <v>627</v>
      </c>
      <c r="B69" s="34" t="s">
        <v>910</v>
      </c>
      <c r="C69" s="8">
        <v>424125067</v>
      </c>
      <c r="D69" s="34" t="s">
        <v>230</v>
      </c>
      <c r="E69" s="34" t="s">
        <v>385</v>
      </c>
      <c r="F69" s="34" t="s">
        <v>911</v>
      </c>
      <c r="G69" s="34" t="s">
        <v>375</v>
      </c>
      <c r="H69" s="34" t="s">
        <v>734</v>
      </c>
      <c r="I69" s="34" t="s">
        <v>734</v>
      </c>
      <c r="J69" s="34" t="s">
        <v>734</v>
      </c>
      <c r="K69" s="34" t="s">
        <v>376</v>
      </c>
      <c r="L69" s="34" t="s">
        <v>739</v>
      </c>
    </row>
    <row r="70" spans="1:12">
      <c r="A70" s="34" t="s">
        <v>629</v>
      </c>
      <c r="B70" s="34" t="s">
        <v>912</v>
      </c>
      <c r="C70" s="8">
        <v>943301653</v>
      </c>
      <c r="D70" s="34" t="s">
        <v>739</v>
      </c>
      <c r="E70" s="34" t="s">
        <v>385</v>
      </c>
      <c r="F70" s="34" t="s">
        <v>913</v>
      </c>
      <c r="G70" s="34" t="s">
        <v>780</v>
      </c>
      <c r="H70" s="34" t="s">
        <v>376</v>
      </c>
      <c r="I70" s="34" t="s">
        <v>734</v>
      </c>
      <c r="J70" s="34" t="s">
        <v>735</v>
      </c>
      <c r="K70" s="34" t="s">
        <v>735</v>
      </c>
      <c r="L70" s="34" t="s">
        <v>739</v>
      </c>
    </row>
    <row r="71" spans="1:12">
      <c r="A71" s="34" t="s">
        <v>914</v>
      </c>
      <c r="B71" s="34" t="s">
        <v>915</v>
      </c>
      <c r="C71" s="8">
        <v>961761496</v>
      </c>
      <c r="D71" s="34" t="s">
        <v>235</v>
      </c>
      <c r="E71" s="34" t="s">
        <v>380</v>
      </c>
      <c r="F71" s="34" t="s">
        <v>916</v>
      </c>
      <c r="G71" s="34" t="s">
        <v>375</v>
      </c>
      <c r="H71" s="34" t="s">
        <v>735</v>
      </c>
      <c r="I71" s="34" t="s">
        <v>734</v>
      </c>
      <c r="J71" s="34" t="s">
        <v>735</v>
      </c>
      <c r="K71" s="34" t="s">
        <v>376</v>
      </c>
      <c r="L71" s="34" t="s">
        <v>739</v>
      </c>
    </row>
    <row r="72" spans="1:12">
      <c r="A72" s="34" t="s">
        <v>917</v>
      </c>
      <c r="B72" s="34" t="s">
        <v>918</v>
      </c>
      <c r="C72" s="8">
        <v>658035158</v>
      </c>
      <c r="D72" s="34" t="s">
        <v>919</v>
      </c>
      <c r="E72" s="34" t="s">
        <v>385</v>
      </c>
      <c r="F72" s="34" t="s">
        <v>920</v>
      </c>
      <c r="G72" s="34" t="s">
        <v>780</v>
      </c>
      <c r="H72" s="34" t="s">
        <v>734</v>
      </c>
      <c r="I72" s="34" t="s">
        <v>734</v>
      </c>
      <c r="J72" s="34" t="s">
        <v>734</v>
      </c>
      <c r="K72" s="34" t="s">
        <v>735</v>
      </c>
      <c r="L72" s="34" t="s">
        <v>739</v>
      </c>
    </row>
    <row r="73" spans="1:12">
      <c r="A73" s="34" t="s">
        <v>633</v>
      </c>
      <c r="B73" s="34" t="s">
        <v>921</v>
      </c>
      <c r="C73" s="8">
        <v>798618492</v>
      </c>
      <c r="D73" s="34" t="s">
        <v>237</v>
      </c>
      <c r="E73" s="34" t="s">
        <v>380</v>
      </c>
      <c r="F73" s="34" t="s">
        <v>922</v>
      </c>
      <c r="G73" s="34" t="s">
        <v>375</v>
      </c>
      <c r="H73" s="34" t="s">
        <v>734</v>
      </c>
      <c r="I73" s="34" t="s">
        <v>376</v>
      </c>
      <c r="J73" s="34" t="s">
        <v>734</v>
      </c>
      <c r="K73" s="34" t="s">
        <v>735</v>
      </c>
      <c r="L73" s="34" t="s">
        <v>739</v>
      </c>
    </row>
    <row r="74" spans="1:12">
      <c r="A74" s="34" t="s">
        <v>635</v>
      </c>
      <c r="B74" s="34" t="s">
        <v>923</v>
      </c>
      <c r="C74" s="8">
        <v>232633044</v>
      </c>
      <c r="D74" s="34" t="s">
        <v>924</v>
      </c>
      <c r="E74" s="34" t="s">
        <v>385</v>
      </c>
      <c r="F74" s="34" t="s">
        <v>925</v>
      </c>
      <c r="G74" s="34" t="s">
        <v>375</v>
      </c>
      <c r="H74" s="34" t="s">
        <v>376</v>
      </c>
      <c r="I74" s="34" t="s">
        <v>376</v>
      </c>
      <c r="J74" s="34" t="s">
        <v>376</v>
      </c>
      <c r="K74" s="34" t="s">
        <v>376</v>
      </c>
      <c r="L74" s="34" t="s">
        <v>824</v>
      </c>
    </row>
    <row r="75" spans="1:12">
      <c r="A75" s="34" t="s">
        <v>926</v>
      </c>
      <c r="B75" s="34" t="s">
        <v>927</v>
      </c>
      <c r="C75" s="8">
        <v>452042331</v>
      </c>
      <c r="D75" s="34" t="s">
        <v>243</v>
      </c>
      <c r="E75" s="34" t="s">
        <v>380</v>
      </c>
      <c r="F75" s="34" t="s">
        <v>928</v>
      </c>
      <c r="G75" s="34" t="s">
        <v>375</v>
      </c>
      <c r="H75" s="34" t="s">
        <v>734</v>
      </c>
      <c r="I75" s="34" t="s">
        <v>734</v>
      </c>
      <c r="J75" s="34" t="s">
        <v>376</v>
      </c>
      <c r="K75" s="34" t="s">
        <v>376</v>
      </c>
      <c r="L75" s="34" t="s">
        <v>739</v>
      </c>
    </row>
    <row r="76" spans="1:12">
      <c r="A76" s="34" t="s">
        <v>641</v>
      </c>
      <c r="B76" s="34" t="s">
        <v>929</v>
      </c>
      <c r="C76" s="8">
        <v>672528993</v>
      </c>
      <c r="D76" s="34" t="s">
        <v>245</v>
      </c>
      <c r="E76" s="34" t="s">
        <v>385</v>
      </c>
      <c r="F76" s="34" t="s">
        <v>930</v>
      </c>
      <c r="G76" s="34" t="s">
        <v>375</v>
      </c>
      <c r="H76" s="34" t="s">
        <v>376</v>
      </c>
      <c r="I76" s="34" t="s">
        <v>735</v>
      </c>
      <c r="J76" s="34" t="s">
        <v>734</v>
      </c>
      <c r="K76" s="34" t="s">
        <v>734</v>
      </c>
      <c r="L76" s="34" t="s">
        <v>931</v>
      </c>
    </row>
    <row r="77" spans="1:12">
      <c r="A77" s="34" t="s">
        <v>932</v>
      </c>
      <c r="B77" s="34" t="s">
        <v>933</v>
      </c>
      <c r="C77" s="8">
        <v>874118835</v>
      </c>
      <c r="D77" s="34" t="s">
        <v>251</v>
      </c>
      <c r="E77" s="34" t="s">
        <v>380</v>
      </c>
      <c r="F77" s="34" t="s">
        <v>934</v>
      </c>
      <c r="G77" s="34" t="s">
        <v>375</v>
      </c>
      <c r="H77" s="34" t="s">
        <v>735</v>
      </c>
      <c r="I77" s="34" t="s">
        <v>734</v>
      </c>
      <c r="J77" s="34" t="s">
        <v>734</v>
      </c>
      <c r="K77" s="34" t="s">
        <v>735</v>
      </c>
      <c r="L77" s="34" t="s">
        <v>739</v>
      </c>
    </row>
    <row r="78" spans="1:12">
      <c r="A78" s="34" t="s">
        <v>650</v>
      </c>
      <c r="B78" s="34" t="s">
        <v>935</v>
      </c>
      <c r="C78" s="8">
        <v>989055269</v>
      </c>
      <c r="D78" s="34" t="s">
        <v>936</v>
      </c>
      <c r="E78" s="34" t="s">
        <v>385</v>
      </c>
      <c r="F78" s="34" t="s">
        <v>937</v>
      </c>
      <c r="G78" s="34" t="s">
        <v>375</v>
      </c>
      <c r="H78" s="34" t="s">
        <v>376</v>
      </c>
      <c r="I78" s="34" t="s">
        <v>734</v>
      </c>
      <c r="J78" s="34" t="s">
        <v>376</v>
      </c>
      <c r="K78" s="34" t="s">
        <v>734</v>
      </c>
      <c r="L78" s="34" t="s">
        <v>739</v>
      </c>
    </row>
    <row r="79" spans="1:12">
      <c r="A79" s="34" t="s">
        <v>653</v>
      </c>
      <c r="B79" s="34" t="s">
        <v>938</v>
      </c>
      <c r="C79" s="8">
        <v>196576543</v>
      </c>
      <c r="D79" s="34" t="s">
        <v>939</v>
      </c>
      <c r="E79" s="34" t="s">
        <v>385</v>
      </c>
      <c r="F79" s="34" t="s">
        <v>940</v>
      </c>
      <c r="G79" s="34" t="s">
        <v>375</v>
      </c>
      <c r="H79" s="34" t="s">
        <v>376</v>
      </c>
      <c r="I79" s="34" t="s">
        <v>734</v>
      </c>
      <c r="J79" s="34" t="s">
        <v>376</v>
      </c>
      <c r="K79" s="34" t="s">
        <v>376</v>
      </c>
      <c r="L79" s="34" t="s">
        <v>739</v>
      </c>
    </row>
    <row r="80" spans="1:12">
      <c r="A80" s="34" t="s">
        <v>658</v>
      </c>
      <c r="B80" s="34" t="s">
        <v>941</v>
      </c>
      <c r="C80" s="8">
        <v>746965748</v>
      </c>
      <c r="D80" s="34" t="s">
        <v>942</v>
      </c>
      <c r="E80" s="34" t="s">
        <v>385</v>
      </c>
      <c r="F80" s="34" t="s">
        <v>943</v>
      </c>
      <c r="G80" s="34" t="s">
        <v>375</v>
      </c>
      <c r="H80" s="34" t="s">
        <v>376</v>
      </c>
      <c r="I80" s="34" t="s">
        <v>734</v>
      </c>
      <c r="J80" s="34" t="s">
        <v>734</v>
      </c>
      <c r="K80" s="34" t="s">
        <v>376</v>
      </c>
      <c r="L80" s="34" t="s">
        <v>944</v>
      </c>
    </row>
    <row r="81" spans="1:12">
      <c r="A81" s="34" t="s">
        <v>659</v>
      </c>
      <c r="B81" s="34" t="s">
        <v>945</v>
      </c>
      <c r="C81" s="8">
        <v>381287469</v>
      </c>
      <c r="D81" s="34" t="s">
        <v>269</v>
      </c>
      <c r="E81" s="34" t="s">
        <v>380</v>
      </c>
      <c r="F81" s="34" t="s">
        <v>946</v>
      </c>
      <c r="G81" s="34" t="s">
        <v>375</v>
      </c>
      <c r="H81" s="34" t="s">
        <v>734</v>
      </c>
      <c r="I81" s="34" t="s">
        <v>376</v>
      </c>
      <c r="J81" s="34" t="s">
        <v>734</v>
      </c>
      <c r="K81" s="34" t="s">
        <v>735</v>
      </c>
      <c r="L81" s="34" t="s">
        <v>739</v>
      </c>
    </row>
    <row r="82" spans="1:12">
      <c r="A82" s="34" t="s">
        <v>665</v>
      </c>
      <c r="B82" s="34" t="s">
        <v>947</v>
      </c>
      <c r="C82" s="8">
        <v>365215223</v>
      </c>
      <c r="D82" s="34" t="s">
        <v>948</v>
      </c>
      <c r="E82" s="34" t="s">
        <v>380</v>
      </c>
      <c r="F82" s="34" t="s">
        <v>949</v>
      </c>
      <c r="G82" s="34" t="s">
        <v>375</v>
      </c>
      <c r="H82" s="34" t="s">
        <v>376</v>
      </c>
      <c r="I82" s="34" t="s">
        <v>734</v>
      </c>
      <c r="J82" s="34" t="s">
        <v>734</v>
      </c>
      <c r="K82" s="34" t="s">
        <v>376</v>
      </c>
      <c r="L82" s="34" t="s">
        <v>950</v>
      </c>
    </row>
    <row r="83" spans="1:12">
      <c r="A83" s="34" t="s">
        <v>951</v>
      </c>
      <c r="B83" s="34" t="s">
        <v>952</v>
      </c>
      <c r="C83" s="8">
        <v>917665240</v>
      </c>
      <c r="D83" s="34" t="s">
        <v>279</v>
      </c>
      <c r="E83" s="34" t="s">
        <v>385</v>
      </c>
      <c r="F83" s="34" t="s">
        <v>953</v>
      </c>
      <c r="G83" s="34" t="s">
        <v>375</v>
      </c>
      <c r="H83" s="34" t="s">
        <v>734</v>
      </c>
      <c r="I83" s="34" t="s">
        <v>734</v>
      </c>
      <c r="J83" s="34" t="s">
        <v>734</v>
      </c>
      <c r="K83" s="34" t="s">
        <v>734</v>
      </c>
      <c r="L83" s="34" t="s">
        <v>739</v>
      </c>
    </row>
    <row r="84" spans="1:12">
      <c r="A84" s="34" t="s">
        <v>954</v>
      </c>
      <c r="B84" s="34" t="s">
        <v>955</v>
      </c>
      <c r="C84" s="8">
        <v>219434349</v>
      </c>
      <c r="D84" s="34" t="s">
        <v>281</v>
      </c>
      <c r="E84" s="34" t="s">
        <v>385</v>
      </c>
      <c r="F84" s="34" t="s">
        <v>956</v>
      </c>
      <c r="G84" s="34" t="s">
        <v>395</v>
      </c>
      <c r="H84" s="34" t="s">
        <v>376</v>
      </c>
      <c r="I84" s="34" t="s">
        <v>376</v>
      </c>
      <c r="J84" s="34" t="s">
        <v>734</v>
      </c>
      <c r="K84" s="34" t="s">
        <v>735</v>
      </c>
      <c r="L84" s="34" t="s">
        <v>739</v>
      </c>
    </row>
    <row r="85" spans="1:12">
      <c r="A85" s="34" t="s">
        <v>957</v>
      </c>
      <c r="B85" s="34" t="s">
        <v>958</v>
      </c>
      <c r="C85" s="8">
        <v>684090887</v>
      </c>
      <c r="D85" s="34" t="s">
        <v>283</v>
      </c>
      <c r="E85" s="34" t="s">
        <v>380</v>
      </c>
      <c r="F85" s="34" t="s">
        <v>959</v>
      </c>
      <c r="G85" s="34" t="s">
        <v>375</v>
      </c>
      <c r="H85" s="34" t="s">
        <v>734</v>
      </c>
      <c r="I85" s="34" t="s">
        <v>376</v>
      </c>
      <c r="J85" s="34" t="s">
        <v>734</v>
      </c>
      <c r="K85" s="34" t="s">
        <v>735</v>
      </c>
      <c r="L85" s="34" t="s">
        <v>960</v>
      </c>
    </row>
    <row r="86" spans="1:12">
      <c r="A86" s="34" t="s">
        <v>682</v>
      </c>
      <c r="B86" s="34" t="s">
        <v>961</v>
      </c>
      <c r="C86" s="8">
        <v>297874730</v>
      </c>
      <c r="D86" s="34" t="s">
        <v>962</v>
      </c>
      <c r="E86" s="34" t="s">
        <v>385</v>
      </c>
      <c r="F86" s="34" t="s">
        <v>963</v>
      </c>
      <c r="G86" s="34" t="s">
        <v>395</v>
      </c>
      <c r="H86" s="34" t="s">
        <v>734</v>
      </c>
      <c r="I86" s="34" t="s">
        <v>734</v>
      </c>
      <c r="J86" s="34" t="s">
        <v>376</v>
      </c>
      <c r="K86" s="34" t="s">
        <v>376</v>
      </c>
      <c r="L86" s="34" t="s">
        <v>739</v>
      </c>
    </row>
    <row r="87" spans="1:12">
      <c r="A87" s="34" t="s">
        <v>568</v>
      </c>
      <c r="B87" s="34" t="s">
        <v>964</v>
      </c>
      <c r="C87" s="8">
        <v>855670971</v>
      </c>
      <c r="D87" s="34" t="s">
        <v>965</v>
      </c>
      <c r="E87" s="34" t="s">
        <v>385</v>
      </c>
      <c r="F87" s="34" t="s">
        <v>966</v>
      </c>
      <c r="G87" s="34" t="s">
        <v>395</v>
      </c>
      <c r="H87" s="34" t="s">
        <v>735</v>
      </c>
      <c r="I87" s="34" t="s">
        <v>376</v>
      </c>
      <c r="J87" s="34" t="s">
        <v>376</v>
      </c>
      <c r="K87" s="34" t="s">
        <v>376</v>
      </c>
      <c r="L87" s="34" t="s">
        <v>736</v>
      </c>
    </row>
    <row r="88" spans="1:12">
      <c r="A88" s="34" t="s">
        <v>687</v>
      </c>
      <c r="B88" s="34" t="s">
        <v>967</v>
      </c>
      <c r="C88" s="8">
        <v>60211071</v>
      </c>
      <c r="D88" s="34" t="s">
        <v>301</v>
      </c>
      <c r="E88" s="34" t="s">
        <v>385</v>
      </c>
      <c r="F88" s="34" t="s">
        <v>968</v>
      </c>
      <c r="G88" s="34" t="s">
        <v>375</v>
      </c>
      <c r="H88" s="34" t="s">
        <v>734</v>
      </c>
      <c r="I88" s="34" t="s">
        <v>735</v>
      </c>
      <c r="J88" s="34" t="s">
        <v>734</v>
      </c>
      <c r="K88" s="34" t="s">
        <v>734</v>
      </c>
      <c r="L88" s="34" t="s">
        <v>739</v>
      </c>
    </row>
    <row r="89" spans="1:12">
      <c r="A89" s="34" t="s">
        <v>689</v>
      </c>
      <c r="B89" s="34" t="s">
        <v>969</v>
      </c>
      <c r="C89" s="8">
        <v>515966295</v>
      </c>
      <c r="D89" s="34" t="s">
        <v>970</v>
      </c>
      <c r="E89" s="34" t="s">
        <v>380</v>
      </c>
      <c r="F89" s="34" t="s">
        <v>971</v>
      </c>
      <c r="G89" s="34" t="s">
        <v>375</v>
      </c>
      <c r="H89" s="34" t="s">
        <v>734</v>
      </c>
      <c r="I89" s="34" t="s">
        <v>734</v>
      </c>
      <c r="J89" s="34" t="s">
        <v>735</v>
      </c>
      <c r="K89" s="34" t="s">
        <v>376</v>
      </c>
      <c r="L89" s="34" t="s">
        <v>739</v>
      </c>
    </row>
    <row r="90" spans="1:12">
      <c r="A90" s="34" t="s">
        <v>972</v>
      </c>
      <c r="B90" s="34" t="s">
        <v>973</v>
      </c>
      <c r="C90" s="8">
        <v>733495359</v>
      </c>
      <c r="D90" s="34" t="s">
        <v>974</v>
      </c>
      <c r="E90" s="34" t="s">
        <v>380</v>
      </c>
      <c r="F90" s="34" t="s">
        <v>975</v>
      </c>
      <c r="G90" s="34" t="s">
        <v>375</v>
      </c>
      <c r="H90" s="34" t="s">
        <v>734</v>
      </c>
      <c r="I90" s="34" t="s">
        <v>376</v>
      </c>
      <c r="J90" s="34" t="s">
        <v>376</v>
      </c>
      <c r="K90" s="34" t="s">
        <v>734</v>
      </c>
      <c r="L90" s="34" t="s">
        <v>739</v>
      </c>
    </row>
    <row r="91" spans="1:12">
      <c r="A91" s="34" t="s">
        <v>698</v>
      </c>
      <c r="B91" s="34" t="s">
        <v>976</v>
      </c>
      <c r="C91" s="8">
        <v>908862409</v>
      </c>
      <c r="D91" s="34" t="s">
        <v>315</v>
      </c>
      <c r="E91" s="34" t="s">
        <v>380</v>
      </c>
      <c r="F91" s="34" t="s">
        <v>977</v>
      </c>
      <c r="G91" s="34" t="s">
        <v>375</v>
      </c>
      <c r="H91" s="34" t="s">
        <v>376</v>
      </c>
      <c r="I91" s="34" t="s">
        <v>376</v>
      </c>
      <c r="J91" s="34" t="s">
        <v>376</v>
      </c>
      <c r="K91" s="34" t="s">
        <v>376</v>
      </c>
      <c r="L91" s="34" t="s">
        <v>739</v>
      </c>
    </row>
    <row r="92" spans="1:12">
      <c r="A92" s="34" t="s">
        <v>667</v>
      </c>
      <c r="B92" s="34" t="s">
        <v>978</v>
      </c>
      <c r="C92" s="8">
        <v>511042612</v>
      </c>
      <c r="D92" s="34" t="s">
        <v>979</v>
      </c>
      <c r="E92" s="34" t="s">
        <v>385</v>
      </c>
      <c r="F92" s="34" t="s">
        <v>980</v>
      </c>
      <c r="G92" s="34" t="s">
        <v>375</v>
      </c>
      <c r="H92" s="34" t="s">
        <v>376</v>
      </c>
      <c r="I92" s="34" t="s">
        <v>734</v>
      </c>
      <c r="J92" s="34" t="s">
        <v>734</v>
      </c>
      <c r="K92" s="34" t="s">
        <v>734</v>
      </c>
      <c r="L92" s="34" t="s">
        <v>739</v>
      </c>
    </row>
    <row r="93" spans="1:12">
      <c r="A93" s="34" t="s">
        <v>701</v>
      </c>
      <c r="B93" s="34" t="s">
        <v>981</v>
      </c>
      <c r="C93" s="8">
        <v>541957727</v>
      </c>
      <c r="D93" s="34" t="s">
        <v>319</v>
      </c>
      <c r="E93" s="34" t="s">
        <v>380</v>
      </c>
      <c r="F93" s="34" t="s">
        <v>982</v>
      </c>
      <c r="G93" s="34" t="s">
        <v>375</v>
      </c>
      <c r="H93" s="34" t="s">
        <v>735</v>
      </c>
      <c r="I93" s="34" t="s">
        <v>734</v>
      </c>
      <c r="J93" s="34" t="s">
        <v>734</v>
      </c>
      <c r="K93" s="34" t="s">
        <v>376</v>
      </c>
      <c r="L93" s="34" t="s">
        <v>739</v>
      </c>
    </row>
    <row r="94" spans="1:12">
      <c r="A94" s="34" t="s">
        <v>983</v>
      </c>
      <c r="B94" s="34" t="s">
        <v>984</v>
      </c>
      <c r="C94" s="8">
        <v>915477150</v>
      </c>
      <c r="D94" s="34" t="s">
        <v>985</v>
      </c>
      <c r="E94" s="34" t="s">
        <v>385</v>
      </c>
      <c r="F94" s="34" t="s">
        <v>986</v>
      </c>
      <c r="G94" s="34" t="s">
        <v>375</v>
      </c>
      <c r="H94" s="34" t="s">
        <v>376</v>
      </c>
      <c r="I94" s="34" t="s">
        <v>734</v>
      </c>
      <c r="J94" s="34" t="s">
        <v>734</v>
      </c>
      <c r="K94" s="34" t="s">
        <v>376</v>
      </c>
      <c r="L94" s="34" t="s">
        <v>739</v>
      </c>
    </row>
    <row r="95" spans="1:12">
      <c r="A95" s="34" t="s">
        <v>706</v>
      </c>
      <c r="B95" s="34" t="s">
        <v>987</v>
      </c>
      <c r="C95" s="8">
        <v>896332486</v>
      </c>
      <c r="D95" s="34" t="s">
        <v>326</v>
      </c>
      <c r="E95" s="34" t="s">
        <v>385</v>
      </c>
      <c r="F95" s="34" t="s">
        <v>988</v>
      </c>
      <c r="G95" s="34" t="s">
        <v>395</v>
      </c>
      <c r="H95" s="34" t="s">
        <v>734</v>
      </c>
      <c r="I95" s="34" t="s">
        <v>735</v>
      </c>
      <c r="J95" s="34" t="s">
        <v>735</v>
      </c>
      <c r="K95" s="34" t="s">
        <v>376</v>
      </c>
      <c r="L95" s="34" t="s">
        <v>989</v>
      </c>
    </row>
    <row r="96" spans="1:12">
      <c r="A96" s="34" t="s">
        <v>708</v>
      </c>
      <c r="B96" s="34" t="s">
        <v>990</v>
      </c>
      <c r="C96" s="8">
        <v>869980172</v>
      </c>
      <c r="D96" s="34" t="s">
        <v>991</v>
      </c>
      <c r="E96" s="34" t="s">
        <v>385</v>
      </c>
      <c r="F96" s="34" t="s">
        <v>992</v>
      </c>
      <c r="G96" s="34" t="s">
        <v>375</v>
      </c>
      <c r="H96" s="34" t="s">
        <v>376</v>
      </c>
      <c r="I96" s="34" t="s">
        <v>735</v>
      </c>
      <c r="J96" s="34" t="s">
        <v>376</v>
      </c>
      <c r="K96" s="34" t="s">
        <v>735</v>
      </c>
      <c r="L96" s="34" t="s">
        <v>739</v>
      </c>
    </row>
    <row r="97" spans="1:12">
      <c r="A97" s="34" t="s">
        <v>499</v>
      </c>
      <c r="B97" s="34" t="s">
        <v>993</v>
      </c>
      <c r="C97" s="8">
        <v>163032839</v>
      </c>
      <c r="D97" s="34" t="s">
        <v>994</v>
      </c>
      <c r="E97" s="34" t="s">
        <v>385</v>
      </c>
      <c r="F97" s="34" t="s">
        <v>995</v>
      </c>
      <c r="G97" s="34" t="s">
        <v>375</v>
      </c>
      <c r="H97" s="34" t="s">
        <v>376</v>
      </c>
      <c r="I97" s="34" t="s">
        <v>734</v>
      </c>
      <c r="J97" s="34" t="s">
        <v>734</v>
      </c>
      <c r="K97" s="34" t="s">
        <v>735</v>
      </c>
      <c r="L97" s="34" t="s">
        <v>739</v>
      </c>
    </row>
    <row r="98" spans="1:12">
      <c r="A98" s="34" t="s">
        <v>710</v>
      </c>
      <c r="B98" s="34" t="s">
        <v>996</v>
      </c>
      <c r="C98" s="8">
        <v>284066073</v>
      </c>
      <c r="D98" s="34" t="s">
        <v>997</v>
      </c>
      <c r="E98" s="34" t="s">
        <v>380</v>
      </c>
      <c r="F98" s="34" t="s">
        <v>998</v>
      </c>
      <c r="G98" s="34" t="s">
        <v>375</v>
      </c>
      <c r="H98" s="34" t="s">
        <v>734</v>
      </c>
      <c r="I98" s="34" t="s">
        <v>376</v>
      </c>
      <c r="J98" s="34" t="s">
        <v>376</v>
      </c>
      <c r="K98" s="34" t="s">
        <v>376</v>
      </c>
      <c r="L98" s="34" t="s">
        <v>739</v>
      </c>
    </row>
    <row r="99" spans="1:12">
      <c r="A99" s="34" t="s">
        <v>478</v>
      </c>
      <c r="B99" s="34" t="s">
        <v>999</v>
      </c>
      <c r="C99" s="8">
        <v>810292479</v>
      </c>
      <c r="D99" s="34" t="s">
        <v>332</v>
      </c>
      <c r="E99" s="34" t="s">
        <v>385</v>
      </c>
      <c r="F99" s="34" t="s">
        <v>1000</v>
      </c>
      <c r="G99" s="34" t="s">
        <v>375</v>
      </c>
      <c r="H99" s="34" t="s">
        <v>735</v>
      </c>
      <c r="I99" s="34" t="s">
        <v>376</v>
      </c>
      <c r="J99" s="34" t="s">
        <v>734</v>
      </c>
      <c r="K99" s="34" t="s">
        <v>735</v>
      </c>
      <c r="L99" s="34" t="s">
        <v>739</v>
      </c>
    </row>
  </sheetData>
  <sortState xmlns:xlrd2="http://schemas.microsoft.com/office/spreadsheetml/2017/richdata2" ref="A2:L99">
    <sortCondition ref="B2:B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Seeley, John</cp:lastModifiedBy>
  <cp:revision/>
  <dcterms:created xsi:type="dcterms:W3CDTF">2021-03-18T20:40:51Z</dcterms:created>
  <dcterms:modified xsi:type="dcterms:W3CDTF">2024-04-07T19:00:06Z</dcterms:modified>
  <cp:category/>
  <cp:contentStatus/>
</cp:coreProperties>
</file>