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codeName="ThisWorkbook" defaultThemeVersion="166925"/>
  <mc:AlternateContent xmlns:mc="http://schemas.openxmlformats.org/markup-compatibility/2006">
    <mc:Choice Requires="x15">
      <x15ac:absPath xmlns:x15ac="http://schemas.microsoft.com/office/spreadsheetml/2010/11/ac" url="https://webmailbyui-my.sharepoint.com/personal/scottwpope_byui_edu/Documents/IBC/DataforJohn/Fall 2023 Registration/"/>
    </mc:Choice>
  </mc:AlternateContent>
  <xr:revisionPtr revIDLastSave="695" documentId="13_ncr:1_{F989740D-649E-4608-9FED-58AB2E8D3824}" xr6:coauthVersionLast="47" xr6:coauthVersionMax="47" xr10:uidLastSave="{972237A0-F71E-4406-9473-995665BD3B38}"/>
  <bookViews>
    <workbookView xWindow="-110" yWindow="-110" windowWidth="19420" windowHeight="10300" firstSheet="1" activeTab="2" xr2:uid="{00000000-000D-0000-FFFF-FFFF00000000}"/>
  </bookViews>
  <sheets>
    <sheet name="ClassListRaw" sheetId="1" r:id="rId1"/>
    <sheet name="Data" sheetId="2" r:id="rId2"/>
    <sheet name="Reporting" sheetId="7" r:id="rId3"/>
    <sheet name="PT" sheetId="8" r:id="rId4"/>
    <sheet name="PBI" sheetId="11" r:id="rId5"/>
    <sheet name="RegistrationTab" sheetId="9" r:id="rId6"/>
    <sheet name="Faculty" sheetId="6" r:id="rId7"/>
    <sheet name="SurveyData" sheetId="12" r:id="rId8"/>
  </sheets>
  <definedNames>
    <definedName name="_xlnm._FilterDatabase" localSheetId="1" hidden="1">Data!$B$1:$M$151</definedName>
    <definedName name="_xlnm._FilterDatabase" localSheetId="7" hidden="1">SurveyData!$A$1:$M$1</definedName>
  </definedNames>
  <calcPr calcId="191028"/>
  <pivotCaches>
    <pivotCache cacheId="13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1" i="2" l="1"/>
  <c r="O151" i="2"/>
  <c r="P151" i="2"/>
  <c r="Q151" i="2"/>
  <c r="R151" i="2"/>
  <c r="S151" i="2"/>
  <c r="T151" i="2"/>
  <c r="U151" i="2"/>
  <c r="J151" i="2"/>
  <c r="N150" i="2"/>
  <c r="O150" i="2"/>
  <c r="P150" i="2"/>
  <c r="Q150" i="2"/>
  <c r="R150" i="2"/>
  <c r="S150" i="2"/>
  <c r="T150" i="2"/>
  <c r="U150" i="2"/>
  <c r="J150" i="2"/>
  <c r="N149" i="2"/>
  <c r="O149" i="2"/>
  <c r="P149" i="2"/>
  <c r="Q149" i="2"/>
  <c r="R149" i="2"/>
  <c r="S149" i="2"/>
  <c r="T149" i="2"/>
  <c r="U149" i="2"/>
  <c r="J149" i="2"/>
  <c r="J148" i="2"/>
  <c r="N148" i="2"/>
  <c r="O148" i="2"/>
  <c r="P148" i="2"/>
  <c r="Q148" i="2"/>
  <c r="R148" i="2"/>
  <c r="S148" i="2"/>
  <c r="T148" i="2"/>
  <c r="U148" i="2"/>
  <c r="J51" i="2"/>
  <c r="N51" i="2"/>
  <c r="O51" i="2"/>
  <c r="P51" i="2"/>
  <c r="Q51" i="2"/>
  <c r="R51" i="2"/>
  <c r="S51" i="2"/>
  <c r="T51" i="2"/>
  <c r="U51" i="2"/>
  <c r="E2" i="9"/>
  <c r="F2" i="9"/>
  <c r="E3" i="9"/>
  <c r="F3" i="9"/>
  <c r="E4" i="9"/>
  <c r="F4" i="9"/>
  <c r="E5" i="9"/>
  <c r="F5" i="9"/>
  <c r="E6" i="9"/>
  <c r="F6" i="9"/>
  <c r="E7" i="9"/>
  <c r="F7" i="9"/>
  <c r="E8" i="9"/>
  <c r="F8" i="9"/>
  <c r="E9" i="9"/>
  <c r="F9" i="9"/>
  <c r="E10" i="9"/>
  <c r="F10" i="9"/>
  <c r="E11" i="9"/>
  <c r="F11" i="9"/>
  <c r="E12" i="9"/>
  <c r="F12" i="9"/>
  <c r="E13" i="9"/>
  <c r="F13" i="9"/>
  <c r="E14" i="9"/>
  <c r="F14" i="9"/>
  <c r="E15" i="9"/>
  <c r="F15" i="9"/>
  <c r="E16" i="9"/>
  <c r="F16" i="9"/>
  <c r="E17" i="9"/>
  <c r="F17" i="9"/>
  <c r="E18" i="9"/>
  <c r="F18" i="9"/>
  <c r="E19" i="9"/>
  <c r="F19" i="9"/>
  <c r="E20" i="9"/>
  <c r="F20" i="9"/>
  <c r="E21" i="9"/>
  <c r="F21" i="9"/>
  <c r="E22" i="9"/>
  <c r="F22" i="9"/>
  <c r="E23" i="9"/>
  <c r="F23" i="9"/>
  <c r="E24" i="9"/>
  <c r="F24" i="9"/>
  <c r="E25" i="9"/>
  <c r="F25" i="9"/>
  <c r="E26" i="9"/>
  <c r="F26" i="9"/>
  <c r="E27" i="9"/>
  <c r="F27" i="9"/>
  <c r="E28" i="9"/>
  <c r="F28" i="9"/>
  <c r="E29" i="9"/>
  <c r="F29" i="9"/>
  <c r="E30" i="9"/>
  <c r="F30" i="9"/>
  <c r="E31" i="9"/>
  <c r="F31" i="9"/>
  <c r="E32" i="9"/>
  <c r="F32" i="9"/>
  <c r="E33" i="9"/>
  <c r="F33" i="9"/>
  <c r="E34" i="9"/>
  <c r="F34" i="9"/>
  <c r="E35" i="9"/>
  <c r="F35" i="9"/>
  <c r="E36" i="9"/>
  <c r="F36" i="9"/>
  <c r="E37" i="9"/>
  <c r="F37" i="9"/>
  <c r="E38" i="9"/>
  <c r="F38" i="9"/>
  <c r="E39" i="9"/>
  <c r="F39" i="9"/>
  <c r="E40" i="9"/>
  <c r="F40" i="9"/>
  <c r="E41" i="9"/>
  <c r="F41" i="9"/>
  <c r="E42" i="9"/>
  <c r="F42" i="9"/>
  <c r="E43" i="9"/>
  <c r="F43" i="9"/>
  <c r="E44" i="9"/>
  <c r="F44" i="9"/>
  <c r="E45" i="9"/>
  <c r="F45" i="9"/>
  <c r="E46" i="9"/>
  <c r="F46" i="9"/>
  <c r="E47" i="9"/>
  <c r="F47" i="9"/>
  <c r="E48" i="9"/>
  <c r="F48" i="9"/>
  <c r="E49" i="9"/>
  <c r="F49" i="9"/>
  <c r="E50" i="9"/>
  <c r="F50" i="9"/>
  <c r="E51" i="9"/>
  <c r="F51" i="9"/>
  <c r="E52" i="9"/>
  <c r="F52" i="9"/>
  <c r="E53" i="9"/>
  <c r="F53" i="9"/>
  <c r="E54" i="9"/>
  <c r="F54" i="9"/>
  <c r="E55" i="9"/>
  <c r="F55" i="9"/>
  <c r="E56" i="9"/>
  <c r="F56" i="9"/>
  <c r="E57" i="9"/>
  <c r="F57" i="9"/>
  <c r="E58" i="9"/>
  <c r="F58" i="9"/>
  <c r="E59" i="9"/>
  <c r="F59" i="9"/>
  <c r="E60" i="9"/>
  <c r="F60" i="9"/>
  <c r="E61" i="9"/>
  <c r="F61" i="9"/>
  <c r="E62" i="9"/>
  <c r="F62" i="9"/>
  <c r="E63" i="9"/>
  <c r="F63" i="9"/>
  <c r="E64" i="9"/>
  <c r="F64" i="9"/>
  <c r="E65" i="9"/>
  <c r="F65" i="9"/>
  <c r="E66" i="9"/>
  <c r="F66" i="9"/>
  <c r="E67" i="9"/>
  <c r="F67" i="9"/>
  <c r="E68" i="9"/>
  <c r="F68" i="9"/>
  <c r="E69" i="9"/>
  <c r="F69" i="9"/>
  <c r="E70" i="9"/>
  <c r="F70" i="9"/>
  <c r="E71" i="9"/>
  <c r="F71" i="9"/>
  <c r="E72" i="9"/>
  <c r="F72" i="9"/>
  <c r="E73" i="9"/>
  <c r="F73" i="9"/>
  <c r="E74" i="9"/>
  <c r="F74" i="9"/>
  <c r="E75" i="9"/>
  <c r="F75" i="9"/>
  <c r="E76" i="9"/>
  <c r="F76" i="9"/>
  <c r="E77" i="9"/>
  <c r="F77" i="9"/>
  <c r="E78" i="9"/>
  <c r="F78" i="9"/>
  <c r="E79" i="9"/>
  <c r="F79" i="9"/>
  <c r="E80" i="9"/>
  <c r="F80" i="9"/>
  <c r="E81" i="9"/>
  <c r="F81" i="9"/>
  <c r="E82" i="9"/>
  <c r="F82" i="9"/>
  <c r="E83" i="9"/>
  <c r="F83" i="9"/>
  <c r="E84" i="9"/>
  <c r="F84" i="9"/>
  <c r="E85" i="9"/>
  <c r="F85" i="9"/>
  <c r="E86" i="9"/>
  <c r="F86" i="9"/>
  <c r="E87" i="9"/>
  <c r="F87" i="9"/>
  <c r="E88" i="9"/>
  <c r="F88" i="9"/>
  <c r="E89" i="9"/>
  <c r="F89" i="9"/>
  <c r="E90" i="9"/>
  <c r="F90" i="9"/>
  <c r="E91" i="9"/>
  <c r="F91" i="9"/>
  <c r="E92" i="9"/>
  <c r="F92" i="9"/>
  <c r="E93" i="9"/>
  <c r="F93" i="9"/>
  <c r="E94" i="9"/>
  <c r="F94" i="9"/>
  <c r="E95" i="9"/>
  <c r="F95" i="9"/>
  <c r="E96" i="9"/>
  <c r="F96" i="9"/>
  <c r="E97" i="9"/>
  <c r="F97" i="9"/>
  <c r="E98" i="9"/>
  <c r="F98" i="9"/>
  <c r="E99" i="9"/>
  <c r="F99" i="9"/>
  <c r="E100" i="9"/>
  <c r="F100" i="9"/>
  <c r="E101" i="9"/>
  <c r="F101" i="9"/>
  <c r="E102" i="9"/>
  <c r="F102" i="9"/>
  <c r="E103" i="9"/>
  <c r="F103" i="9"/>
  <c r="E104" i="9"/>
  <c r="F104" i="9"/>
  <c r="E105" i="9"/>
  <c r="F105" i="9"/>
  <c r="E106" i="9"/>
  <c r="F106" i="9"/>
  <c r="E107" i="9"/>
  <c r="F107" i="9"/>
  <c r="E108" i="9"/>
  <c r="F108" i="9"/>
  <c r="E109" i="9"/>
  <c r="F109" i="9"/>
  <c r="E110" i="9"/>
  <c r="F110" i="9"/>
  <c r="E111" i="9"/>
  <c r="F111" i="9"/>
  <c r="E112" i="9"/>
  <c r="F112" i="9"/>
  <c r="E113" i="9"/>
  <c r="F113" i="9"/>
  <c r="E114" i="9"/>
  <c r="F114" i="9"/>
  <c r="E115" i="9"/>
  <c r="F115" i="9"/>
  <c r="E116" i="9"/>
  <c r="F116" i="9"/>
  <c r="E117" i="9"/>
  <c r="F117" i="9"/>
  <c r="E118" i="9"/>
  <c r="F118" i="9"/>
  <c r="E119" i="9"/>
  <c r="F119" i="9"/>
  <c r="E120" i="9"/>
  <c r="F120" i="9"/>
  <c r="E121" i="9"/>
  <c r="F121" i="9"/>
  <c r="E122" i="9"/>
  <c r="F122" i="9"/>
  <c r="E123" i="9"/>
  <c r="F123" i="9"/>
  <c r="E124" i="9"/>
  <c r="F124" i="9"/>
  <c r="E125" i="9"/>
  <c r="F125" i="9"/>
  <c r="E126" i="9"/>
  <c r="F126" i="9"/>
  <c r="E127" i="9"/>
  <c r="F127" i="9"/>
  <c r="E128" i="9"/>
  <c r="F128" i="9"/>
  <c r="E129" i="9"/>
  <c r="F129" i="9"/>
  <c r="E130" i="9"/>
  <c r="F130" i="9"/>
  <c r="E131" i="9"/>
  <c r="F131" i="9"/>
  <c r="E132" i="9"/>
  <c r="F132" i="9"/>
  <c r="E133" i="9"/>
  <c r="F133" i="9"/>
  <c r="E134" i="9"/>
  <c r="F134" i="9"/>
  <c r="E135" i="9"/>
  <c r="F135" i="9"/>
  <c r="E136" i="9"/>
  <c r="F136" i="9"/>
  <c r="E137" i="9"/>
  <c r="F137" i="9"/>
  <c r="E138" i="9"/>
  <c r="F138" i="9"/>
  <c r="E139" i="9"/>
  <c r="F139" i="9"/>
  <c r="E140" i="9"/>
  <c r="F140" i="9"/>
  <c r="E141" i="9"/>
  <c r="F141" i="9"/>
  <c r="E142" i="9"/>
  <c r="F142" i="9"/>
  <c r="E143" i="9"/>
  <c r="F143" i="9"/>
  <c r="E144" i="9"/>
  <c r="F144" i="9"/>
  <c r="E145" i="9"/>
  <c r="F145" i="9"/>
  <c r="E146" i="9"/>
  <c r="F146" i="9"/>
  <c r="E147" i="9"/>
  <c r="F147" i="9"/>
  <c r="E148" i="9"/>
  <c r="F148" i="9"/>
  <c r="E149" i="9"/>
  <c r="F149" i="9"/>
  <c r="V151" i="2" l="1"/>
  <c r="Y151" i="2" s="1"/>
  <c r="V148" i="2"/>
  <c r="W148" i="2" s="1"/>
  <c r="V51" i="2"/>
  <c r="Y51" i="2" s="1"/>
  <c r="V149" i="2"/>
  <c r="X149" i="2" s="1"/>
  <c r="V150" i="2"/>
  <c r="W150" i="2" s="1"/>
  <c r="X151" i="2"/>
  <c r="AA151" i="2"/>
  <c r="W151" i="2"/>
  <c r="AA150" i="2"/>
  <c r="Y150" i="2"/>
  <c r="Z150" i="2"/>
  <c r="AA148" i="2"/>
  <c r="Z51" i="2"/>
  <c r="N146" i="2"/>
  <c r="O146" i="2"/>
  <c r="P146" i="2"/>
  <c r="R146" i="2"/>
  <c r="S146" i="2"/>
  <c r="T146" i="2"/>
  <c r="U146" i="2"/>
  <c r="N33" i="2"/>
  <c r="O33" i="2"/>
  <c r="P33" i="2"/>
  <c r="Q33" i="2"/>
  <c r="R33" i="2"/>
  <c r="S33" i="2"/>
  <c r="T33" i="2"/>
  <c r="U33" i="2"/>
  <c r="J78" i="2"/>
  <c r="J33" i="2"/>
  <c r="X51" i="2" l="1"/>
  <c r="W51" i="2"/>
  <c r="Z151" i="2"/>
  <c r="Z148" i="2"/>
  <c r="AA51" i="2"/>
  <c r="X148" i="2"/>
  <c r="X150" i="2"/>
  <c r="Y148" i="2"/>
  <c r="AA149" i="2"/>
  <c r="Z149" i="2"/>
  <c r="W149" i="2"/>
  <c r="Y149" i="2"/>
  <c r="V146" i="2"/>
  <c r="Y146" i="2" s="1"/>
  <c r="V33" i="2"/>
  <c r="X33" i="2" s="1"/>
  <c r="U138" i="2"/>
  <c r="T138" i="2"/>
  <c r="S138" i="2"/>
  <c r="R138" i="2"/>
  <c r="P138" i="2"/>
  <c r="O138" i="2"/>
  <c r="N138" i="2"/>
  <c r="I138" i="2"/>
  <c r="Q138" i="2" s="1"/>
  <c r="U133" i="2"/>
  <c r="T133" i="2"/>
  <c r="S133" i="2"/>
  <c r="R133" i="2"/>
  <c r="P133" i="2"/>
  <c r="O133" i="2"/>
  <c r="N133" i="2"/>
  <c r="I133" i="2"/>
  <c r="Q133" i="2" s="1"/>
  <c r="U132" i="2"/>
  <c r="T132" i="2"/>
  <c r="S132" i="2"/>
  <c r="R132" i="2"/>
  <c r="P132" i="2"/>
  <c r="O132" i="2"/>
  <c r="N132" i="2"/>
  <c r="I132" i="2"/>
  <c r="Q132" i="2" s="1"/>
  <c r="U131" i="2"/>
  <c r="T131" i="2"/>
  <c r="S131" i="2"/>
  <c r="R131" i="2"/>
  <c r="P131" i="2"/>
  <c r="O131" i="2"/>
  <c r="N131" i="2"/>
  <c r="I131" i="2"/>
  <c r="Q131" i="2" s="1"/>
  <c r="U108" i="2"/>
  <c r="T108" i="2"/>
  <c r="S108" i="2"/>
  <c r="R108" i="2"/>
  <c r="P108" i="2"/>
  <c r="O108" i="2"/>
  <c r="N108" i="2"/>
  <c r="I108" i="2"/>
  <c r="Q108" i="2" s="1"/>
  <c r="U100" i="2"/>
  <c r="T100" i="2"/>
  <c r="S100" i="2"/>
  <c r="R100" i="2"/>
  <c r="P100" i="2"/>
  <c r="O100" i="2"/>
  <c r="N100" i="2"/>
  <c r="I100" i="2"/>
  <c r="Q100" i="2" s="1"/>
  <c r="U91" i="2"/>
  <c r="T91" i="2"/>
  <c r="S91" i="2"/>
  <c r="R91" i="2"/>
  <c r="P91" i="2"/>
  <c r="O91" i="2"/>
  <c r="N91" i="2"/>
  <c r="I91" i="2"/>
  <c r="Q91" i="2" s="1"/>
  <c r="U87" i="2"/>
  <c r="T87" i="2"/>
  <c r="S87" i="2"/>
  <c r="R87" i="2"/>
  <c r="P87" i="2"/>
  <c r="O87" i="2"/>
  <c r="N87" i="2"/>
  <c r="I87" i="2"/>
  <c r="Q87" i="2" s="1"/>
  <c r="U77" i="2"/>
  <c r="T77" i="2"/>
  <c r="S77" i="2"/>
  <c r="R77" i="2"/>
  <c r="P77" i="2"/>
  <c r="O77" i="2"/>
  <c r="N77" i="2"/>
  <c r="I77" i="2"/>
  <c r="Q77" i="2" s="1"/>
  <c r="U73" i="2"/>
  <c r="T73" i="2"/>
  <c r="V73" i="2" s="1"/>
  <c r="S73" i="2"/>
  <c r="R73" i="2"/>
  <c r="P73" i="2"/>
  <c r="O73" i="2"/>
  <c r="N73" i="2"/>
  <c r="I73" i="2"/>
  <c r="Q73" i="2" s="1"/>
  <c r="U64" i="2"/>
  <c r="T64" i="2"/>
  <c r="V64" i="2" s="1"/>
  <c r="S64" i="2"/>
  <c r="R64" i="2"/>
  <c r="P64" i="2"/>
  <c r="O64" i="2"/>
  <c r="N64" i="2"/>
  <c r="I64" i="2"/>
  <c r="Q64" i="2" s="1"/>
  <c r="U60" i="2"/>
  <c r="T60" i="2"/>
  <c r="V60" i="2" s="1"/>
  <c r="S60" i="2"/>
  <c r="R60" i="2"/>
  <c r="P60" i="2"/>
  <c r="O60" i="2"/>
  <c r="N60" i="2"/>
  <c r="I60" i="2"/>
  <c r="Q60" i="2" s="1"/>
  <c r="U53" i="2"/>
  <c r="T53" i="2"/>
  <c r="V53" i="2" s="1"/>
  <c r="S53" i="2"/>
  <c r="R53" i="2"/>
  <c r="P53" i="2"/>
  <c r="O53" i="2"/>
  <c r="N53" i="2"/>
  <c r="I53" i="2"/>
  <c r="Q53" i="2" s="1"/>
  <c r="U21" i="2"/>
  <c r="T21" i="2"/>
  <c r="S21" i="2"/>
  <c r="R21" i="2"/>
  <c r="P21" i="2"/>
  <c r="O21" i="2"/>
  <c r="N21" i="2"/>
  <c r="I21" i="2"/>
  <c r="Q21" i="2" s="1"/>
  <c r="U19" i="2"/>
  <c r="T19" i="2"/>
  <c r="S19" i="2"/>
  <c r="R19" i="2"/>
  <c r="P19" i="2"/>
  <c r="O19" i="2"/>
  <c r="N19" i="2"/>
  <c r="I19" i="2"/>
  <c r="Q19" i="2" s="1"/>
  <c r="U16" i="2"/>
  <c r="T16" i="2"/>
  <c r="S16" i="2"/>
  <c r="R16" i="2"/>
  <c r="P16" i="2"/>
  <c r="O16" i="2"/>
  <c r="N16" i="2"/>
  <c r="I122" i="2"/>
  <c r="Q16" i="2" s="1"/>
  <c r="U49" i="2"/>
  <c r="T49" i="2"/>
  <c r="S49" i="2"/>
  <c r="R49" i="2"/>
  <c r="Q49" i="2"/>
  <c r="P49" i="2"/>
  <c r="O49" i="2"/>
  <c r="N49" i="2"/>
  <c r="U145" i="2"/>
  <c r="T145" i="2"/>
  <c r="S145" i="2"/>
  <c r="R145" i="2"/>
  <c r="P145" i="2"/>
  <c r="O145" i="2"/>
  <c r="N145" i="2"/>
  <c r="I145" i="2"/>
  <c r="J145" i="2" s="1"/>
  <c r="U142" i="2"/>
  <c r="T142" i="2"/>
  <c r="S142" i="2"/>
  <c r="R142" i="2"/>
  <c r="P142" i="2"/>
  <c r="O142" i="2"/>
  <c r="N142" i="2"/>
  <c r="I142" i="2"/>
  <c r="J142" i="2" s="1"/>
  <c r="U117" i="2"/>
  <c r="T117" i="2"/>
  <c r="S117" i="2"/>
  <c r="R117" i="2"/>
  <c r="P117" i="2"/>
  <c r="O117" i="2"/>
  <c r="N117" i="2"/>
  <c r="I117" i="2"/>
  <c r="J117" i="2" s="1"/>
  <c r="U104" i="2"/>
  <c r="T104" i="2"/>
  <c r="S104" i="2"/>
  <c r="R104" i="2"/>
  <c r="P104" i="2"/>
  <c r="O104" i="2"/>
  <c r="N104" i="2"/>
  <c r="I104" i="2"/>
  <c r="J104" i="2" s="1"/>
  <c r="U56" i="2"/>
  <c r="T56" i="2"/>
  <c r="S56" i="2"/>
  <c r="R56" i="2"/>
  <c r="P56" i="2"/>
  <c r="O56" i="2"/>
  <c r="N56" i="2"/>
  <c r="I56" i="2"/>
  <c r="J56" i="2" s="1"/>
  <c r="U54" i="2"/>
  <c r="T54" i="2"/>
  <c r="S54" i="2"/>
  <c r="R54" i="2"/>
  <c r="P54" i="2"/>
  <c r="O54" i="2"/>
  <c r="N54" i="2"/>
  <c r="I54" i="2"/>
  <c r="J54" i="2" s="1"/>
  <c r="U29" i="2"/>
  <c r="T29" i="2"/>
  <c r="S29" i="2"/>
  <c r="R29" i="2"/>
  <c r="P29" i="2"/>
  <c r="O29" i="2"/>
  <c r="N29" i="2"/>
  <c r="I29" i="2"/>
  <c r="J29" i="2" s="1"/>
  <c r="U25" i="2"/>
  <c r="T25" i="2"/>
  <c r="S25" i="2"/>
  <c r="R25" i="2"/>
  <c r="P25" i="2"/>
  <c r="O25" i="2"/>
  <c r="N25" i="2"/>
  <c r="I25" i="2"/>
  <c r="J25" i="2" s="1"/>
  <c r="U24" i="2"/>
  <c r="T24" i="2"/>
  <c r="S24" i="2"/>
  <c r="R24" i="2"/>
  <c r="P24" i="2"/>
  <c r="O24" i="2"/>
  <c r="N24" i="2"/>
  <c r="I24" i="2"/>
  <c r="J24" i="2" s="1"/>
  <c r="U20" i="2"/>
  <c r="T20" i="2"/>
  <c r="S20" i="2"/>
  <c r="R20" i="2"/>
  <c r="P20" i="2"/>
  <c r="O20" i="2"/>
  <c r="N20" i="2"/>
  <c r="I20" i="2"/>
  <c r="J20" i="2" s="1"/>
  <c r="U7" i="2"/>
  <c r="T7" i="2"/>
  <c r="S7" i="2"/>
  <c r="R7" i="2"/>
  <c r="P7" i="2"/>
  <c r="O7" i="2"/>
  <c r="N7" i="2"/>
  <c r="I7" i="2"/>
  <c r="J7" i="2" s="1"/>
  <c r="U4" i="2"/>
  <c r="T4" i="2"/>
  <c r="S4" i="2"/>
  <c r="R4" i="2"/>
  <c r="P4" i="2"/>
  <c r="O4" i="2"/>
  <c r="N4" i="2"/>
  <c r="I4" i="2"/>
  <c r="J4" i="2" s="1"/>
  <c r="U134" i="2"/>
  <c r="T134" i="2"/>
  <c r="S134" i="2"/>
  <c r="R134" i="2"/>
  <c r="P134" i="2"/>
  <c r="O134" i="2"/>
  <c r="N134" i="2"/>
  <c r="I134" i="2"/>
  <c r="J134" i="2" s="1"/>
  <c r="U103" i="2"/>
  <c r="T103" i="2"/>
  <c r="S103" i="2"/>
  <c r="R103" i="2"/>
  <c r="P103" i="2"/>
  <c r="O103" i="2"/>
  <c r="N103" i="2"/>
  <c r="I103" i="2"/>
  <c r="J103" i="2" s="1"/>
  <c r="U96" i="2"/>
  <c r="T96" i="2"/>
  <c r="S96" i="2"/>
  <c r="R96" i="2"/>
  <c r="P96" i="2"/>
  <c r="O96" i="2"/>
  <c r="N96" i="2"/>
  <c r="I96" i="2"/>
  <c r="J96" i="2" s="1"/>
  <c r="U75" i="2"/>
  <c r="T75" i="2"/>
  <c r="S75" i="2"/>
  <c r="R75" i="2"/>
  <c r="Q75" i="2"/>
  <c r="P75" i="2"/>
  <c r="O75" i="2"/>
  <c r="N75" i="2"/>
  <c r="J75" i="2"/>
  <c r="U62" i="2"/>
  <c r="T62" i="2"/>
  <c r="S62" i="2"/>
  <c r="R62" i="2"/>
  <c r="P62" i="2"/>
  <c r="O62" i="2"/>
  <c r="N62" i="2"/>
  <c r="I40" i="2"/>
  <c r="J40" i="2" s="1"/>
  <c r="U46" i="2"/>
  <c r="T46" i="2"/>
  <c r="S46" i="2"/>
  <c r="R46" i="2"/>
  <c r="P46" i="2"/>
  <c r="O46" i="2"/>
  <c r="N46" i="2"/>
  <c r="I124" i="2"/>
  <c r="J124" i="2" s="1"/>
  <c r="U45" i="2"/>
  <c r="T45" i="2"/>
  <c r="S45" i="2"/>
  <c r="R45" i="2"/>
  <c r="P45" i="2"/>
  <c r="O45" i="2"/>
  <c r="N45" i="2"/>
  <c r="I31" i="2"/>
  <c r="J31" i="2" s="1"/>
  <c r="U44" i="2"/>
  <c r="T44" i="2"/>
  <c r="S44" i="2"/>
  <c r="R44" i="2"/>
  <c r="P44" i="2"/>
  <c r="O44" i="2"/>
  <c r="N44" i="2"/>
  <c r="I44" i="2"/>
  <c r="J44" i="2" s="1"/>
  <c r="U37" i="2"/>
  <c r="T37" i="2"/>
  <c r="S37" i="2"/>
  <c r="R37" i="2"/>
  <c r="P37" i="2"/>
  <c r="O37" i="2"/>
  <c r="N37" i="2"/>
  <c r="I37" i="2"/>
  <c r="J37" i="2" s="1"/>
  <c r="U32" i="2"/>
  <c r="T32" i="2"/>
  <c r="S32" i="2"/>
  <c r="R32" i="2"/>
  <c r="Q32" i="2"/>
  <c r="P32" i="2"/>
  <c r="O32" i="2"/>
  <c r="N32" i="2"/>
  <c r="J32" i="2"/>
  <c r="N114" i="2"/>
  <c r="N42" i="2"/>
  <c r="O42" i="2"/>
  <c r="P42" i="2"/>
  <c r="Q42" i="2"/>
  <c r="R42" i="2"/>
  <c r="S42" i="2"/>
  <c r="T42" i="2"/>
  <c r="U42" i="2"/>
  <c r="N94" i="2"/>
  <c r="O94" i="2"/>
  <c r="P94" i="2"/>
  <c r="Q94" i="2"/>
  <c r="R94" i="2"/>
  <c r="S94" i="2"/>
  <c r="T94" i="2"/>
  <c r="U94" i="2"/>
  <c r="N67" i="2"/>
  <c r="O67" i="2"/>
  <c r="P67" i="2"/>
  <c r="Q67" i="2"/>
  <c r="R67" i="2"/>
  <c r="S67" i="2"/>
  <c r="T67" i="2"/>
  <c r="U67" i="2"/>
  <c r="I3" i="2"/>
  <c r="Q3" i="2" s="1"/>
  <c r="I9" i="2"/>
  <c r="Q9" i="2" s="1"/>
  <c r="I11" i="2"/>
  <c r="Q11" i="2" s="1"/>
  <c r="I12" i="2"/>
  <c r="J12" i="2" s="1"/>
  <c r="I13" i="2"/>
  <c r="Q13" i="2" s="1"/>
  <c r="I14" i="2"/>
  <c r="Q14" i="2" s="1"/>
  <c r="I15" i="2"/>
  <c r="Q15" i="2" s="1"/>
  <c r="I18" i="2"/>
  <c r="Q18" i="2" s="1"/>
  <c r="I22" i="2"/>
  <c r="Q22" i="2" s="1"/>
  <c r="I23" i="2"/>
  <c r="Q23" i="2" s="1"/>
  <c r="I27" i="2"/>
  <c r="Q27" i="2" s="1"/>
  <c r="I28" i="2"/>
  <c r="I34" i="2"/>
  <c r="Q34" i="2" s="1"/>
  <c r="Q41" i="2"/>
  <c r="I47" i="2"/>
  <c r="Q47" i="2" s="1"/>
  <c r="I48" i="2"/>
  <c r="Q48" i="2" s="1"/>
  <c r="I50" i="2"/>
  <c r="Q50" i="2" s="1"/>
  <c r="I52" i="2"/>
  <c r="J52" i="2" s="1"/>
  <c r="I55" i="2"/>
  <c r="Q55" i="2" s="1"/>
  <c r="I58" i="2"/>
  <c r="I59" i="2"/>
  <c r="Q59" i="2" s="1"/>
  <c r="I66" i="2"/>
  <c r="J66" i="2" s="1"/>
  <c r="I74" i="2"/>
  <c r="J74" i="2" s="1"/>
  <c r="I76" i="2"/>
  <c r="Q76" i="2" s="1"/>
  <c r="I45" i="2"/>
  <c r="J45" i="2" s="1"/>
  <c r="I79" i="2"/>
  <c r="Q79" i="2" s="1"/>
  <c r="I81" i="2"/>
  <c r="J81" i="2" s="1"/>
  <c r="I82" i="2"/>
  <c r="I83" i="2"/>
  <c r="Q83" i="2" s="1"/>
  <c r="I86" i="2"/>
  <c r="Q86" i="2" s="1"/>
  <c r="I88" i="2"/>
  <c r="Q88" i="2" s="1"/>
  <c r="I89" i="2"/>
  <c r="Q89" i="2" s="1"/>
  <c r="I90" i="2"/>
  <c r="J90" i="2" s="1"/>
  <c r="I93" i="2"/>
  <c r="Q93" i="2" s="1"/>
  <c r="I98" i="2"/>
  <c r="Q98" i="2" s="1"/>
  <c r="I72" i="2"/>
  <c r="I102" i="2"/>
  <c r="Q102" i="2" s="1"/>
  <c r="I105" i="2"/>
  <c r="J105" i="2" s="1"/>
  <c r="I106" i="2"/>
  <c r="J106" i="2" s="1"/>
  <c r="I97" i="2"/>
  <c r="Q107" i="2" s="1"/>
  <c r="I127" i="2"/>
  <c r="Q109" i="2" s="1"/>
  <c r="I111" i="2"/>
  <c r="I112" i="2"/>
  <c r="Q112" i="2" s="1"/>
  <c r="J99" i="2"/>
  <c r="I114" i="2"/>
  <c r="Q114" i="2" s="1"/>
  <c r="I115" i="2"/>
  <c r="J115" i="2" s="1"/>
  <c r="I116" i="2"/>
  <c r="Q116" i="2" s="1"/>
  <c r="I118" i="2"/>
  <c r="Q118" i="2" s="1"/>
  <c r="I120" i="2"/>
  <c r="Q120" i="2" s="1"/>
  <c r="Q123" i="2"/>
  <c r="I61" i="2"/>
  <c r="Q124" i="2" s="1"/>
  <c r="I125" i="2"/>
  <c r="Q125" i="2" s="1"/>
  <c r="J126" i="2"/>
  <c r="I113" i="2"/>
  <c r="J113" i="2" s="1"/>
  <c r="I128" i="2"/>
  <c r="J128" i="2" s="1"/>
  <c r="Q129" i="2"/>
  <c r="Q130" i="2"/>
  <c r="J136" i="2"/>
  <c r="Q137" i="2"/>
  <c r="I139" i="2"/>
  <c r="Q139" i="2" s="1"/>
  <c r="Q140" i="2"/>
  <c r="J141" i="2"/>
  <c r="I146" i="2"/>
  <c r="I144" i="2"/>
  <c r="J144" i="2" s="1"/>
  <c r="J147" i="2"/>
  <c r="J2" i="2"/>
  <c r="N2" i="2"/>
  <c r="O2" i="2"/>
  <c r="P2" i="2"/>
  <c r="R2" i="2"/>
  <c r="S2" i="2"/>
  <c r="T2" i="2"/>
  <c r="U2" i="2"/>
  <c r="N3" i="2"/>
  <c r="O3" i="2"/>
  <c r="P3" i="2"/>
  <c r="R3" i="2"/>
  <c r="S3" i="2"/>
  <c r="T3" i="2"/>
  <c r="U3" i="2"/>
  <c r="N5" i="2"/>
  <c r="O5" i="2"/>
  <c r="P5" i="2"/>
  <c r="R5" i="2"/>
  <c r="S5" i="2"/>
  <c r="T5" i="2"/>
  <c r="U5" i="2"/>
  <c r="N6" i="2"/>
  <c r="O6" i="2"/>
  <c r="P6" i="2"/>
  <c r="R6" i="2"/>
  <c r="S6" i="2"/>
  <c r="T6" i="2"/>
  <c r="U6" i="2"/>
  <c r="N8" i="2"/>
  <c r="O8" i="2"/>
  <c r="P8" i="2"/>
  <c r="R8" i="2"/>
  <c r="S8" i="2"/>
  <c r="T8" i="2"/>
  <c r="U8" i="2"/>
  <c r="N9" i="2"/>
  <c r="O9" i="2"/>
  <c r="P9" i="2"/>
  <c r="R9" i="2"/>
  <c r="S9" i="2"/>
  <c r="T9" i="2"/>
  <c r="U9" i="2"/>
  <c r="N10" i="2"/>
  <c r="O10" i="2"/>
  <c r="P10" i="2"/>
  <c r="R10" i="2"/>
  <c r="S10" i="2"/>
  <c r="T10" i="2"/>
  <c r="U10" i="2"/>
  <c r="N11" i="2"/>
  <c r="O11" i="2"/>
  <c r="P11" i="2"/>
  <c r="R11" i="2"/>
  <c r="S11" i="2"/>
  <c r="T11" i="2"/>
  <c r="U11" i="2"/>
  <c r="N12" i="2"/>
  <c r="O12" i="2"/>
  <c r="P12" i="2"/>
  <c r="R12" i="2"/>
  <c r="S12" i="2"/>
  <c r="T12" i="2"/>
  <c r="U12" i="2"/>
  <c r="N13" i="2"/>
  <c r="O13" i="2"/>
  <c r="P13" i="2"/>
  <c r="R13" i="2"/>
  <c r="S13" i="2"/>
  <c r="T13" i="2"/>
  <c r="U13" i="2"/>
  <c r="N14" i="2"/>
  <c r="O14" i="2"/>
  <c r="P14" i="2"/>
  <c r="R14" i="2"/>
  <c r="S14" i="2"/>
  <c r="T14" i="2"/>
  <c r="U14" i="2"/>
  <c r="N15" i="2"/>
  <c r="O15" i="2"/>
  <c r="P15" i="2"/>
  <c r="R15" i="2"/>
  <c r="S15" i="2"/>
  <c r="T15" i="2"/>
  <c r="U15" i="2"/>
  <c r="N17" i="2"/>
  <c r="O17" i="2"/>
  <c r="P17" i="2"/>
  <c r="R17" i="2"/>
  <c r="S17" i="2"/>
  <c r="T17" i="2"/>
  <c r="U17" i="2"/>
  <c r="N18" i="2"/>
  <c r="O18" i="2"/>
  <c r="P18" i="2"/>
  <c r="R18" i="2"/>
  <c r="S18" i="2"/>
  <c r="T18" i="2"/>
  <c r="U18" i="2"/>
  <c r="N22" i="2"/>
  <c r="O22" i="2"/>
  <c r="P22" i="2"/>
  <c r="R22" i="2"/>
  <c r="S22" i="2"/>
  <c r="T22" i="2"/>
  <c r="U22" i="2"/>
  <c r="N23" i="2"/>
  <c r="O23" i="2"/>
  <c r="P23" i="2"/>
  <c r="R23" i="2"/>
  <c r="S23" i="2"/>
  <c r="T23" i="2"/>
  <c r="U23" i="2"/>
  <c r="N26" i="2"/>
  <c r="O26" i="2"/>
  <c r="P26" i="2"/>
  <c r="R26" i="2"/>
  <c r="S26" i="2"/>
  <c r="T26" i="2"/>
  <c r="U26" i="2"/>
  <c r="N27" i="2"/>
  <c r="O27" i="2"/>
  <c r="P27" i="2"/>
  <c r="R27" i="2"/>
  <c r="S27" i="2"/>
  <c r="T27" i="2"/>
  <c r="U27" i="2"/>
  <c r="N28" i="2"/>
  <c r="O28" i="2"/>
  <c r="P28" i="2"/>
  <c r="R28" i="2"/>
  <c r="S28" i="2"/>
  <c r="T28" i="2"/>
  <c r="U28" i="2"/>
  <c r="N30" i="2"/>
  <c r="O30" i="2"/>
  <c r="P30" i="2"/>
  <c r="R30" i="2"/>
  <c r="S30" i="2"/>
  <c r="T30" i="2"/>
  <c r="U30" i="2"/>
  <c r="N31" i="2"/>
  <c r="O31" i="2"/>
  <c r="P31" i="2"/>
  <c r="R31" i="2"/>
  <c r="S31" i="2"/>
  <c r="T31" i="2"/>
  <c r="U31" i="2"/>
  <c r="N34" i="2"/>
  <c r="O34" i="2"/>
  <c r="P34" i="2"/>
  <c r="R34" i="2"/>
  <c r="S34" i="2"/>
  <c r="T34" i="2"/>
  <c r="U34" i="2"/>
  <c r="N35" i="2"/>
  <c r="O35" i="2"/>
  <c r="P35" i="2"/>
  <c r="R35" i="2"/>
  <c r="S35" i="2"/>
  <c r="T35" i="2"/>
  <c r="U35" i="2"/>
  <c r="N36" i="2"/>
  <c r="O36" i="2"/>
  <c r="P36" i="2"/>
  <c r="R36" i="2"/>
  <c r="S36" i="2"/>
  <c r="T36" i="2"/>
  <c r="U36" i="2"/>
  <c r="N38" i="2"/>
  <c r="O38" i="2"/>
  <c r="P38" i="2"/>
  <c r="R38" i="2"/>
  <c r="S38" i="2"/>
  <c r="T38" i="2"/>
  <c r="U38" i="2"/>
  <c r="N39" i="2"/>
  <c r="O39" i="2"/>
  <c r="P39" i="2"/>
  <c r="R39" i="2"/>
  <c r="S39" i="2"/>
  <c r="T39" i="2"/>
  <c r="U39" i="2"/>
  <c r="N40" i="2"/>
  <c r="O40" i="2"/>
  <c r="P40" i="2"/>
  <c r="R40" i="2"/>
  <c r="S40" i="2"/>
  <c r="T40" i="2"/>
  <c r="U40" i="2"/>
  <c r="N41" i="2"/>
  <c r="O41" i="2"/>
  <c r="P41" i="2"/>
  <c r="R41" i="2"/>
  <c r="S41" i="2"/>
  <c r="T41" i="2"/>
  <c r="U41" i="2"/>
  <c r="N43" i="2"/>
  <c r="O43" i="2"/>
  <c r="P43" i="2"/>
  <c r="R43" i="2"/>
  <c r="S43" i="2"/>
  <c r="T43" i="2"/>
  <c r="U43" i="2"/>
  <c r="N47" i="2"/>
  <c r="O47" i="2"/>
  <c r="P47" i="2"/>
  <c r="R47" i="2"/>
  <c r="S47" i="2"/>
  <c r="T47" i="2"/>
  <c r="U47" i="2"/>
  <c r="N48" i="2"/>
  <c r="O48" i="2"/>
  <c r="P48" i="2"/>
  <c r="R48" i="2"/>
  <c r="S48" i="2"/>
  <c r="T48" i="2"/>
  <c r="U48" i="2"/>
  <c r="N50" i="2"/>
  <c r="O50" i="2"/>
  <c r="P50" i="2"/>
  <c r="R50" i="2"/>
  <c r="S50" i="2"/>
  <c r="T50" i="2"/>
  <c r="U50" i="2"/>
  <c r="N52" i="2"/>
  <c r="O52" i="2"/>
  <c r="P52" i="2"/>
  <c r="R52" i="2"/>
  <c r="S52" i="2"/>
  <c r="T52" i="2"/>
  <c r="U52" i="2"/>
  <c r="N55" i="2"/>
  <c r="O55" i="2"/>
  <c r="P55" i="2"/>
  <c r="R55" i="2"/>
  <c r="S55" i="2"/>
  <c r="T55" i="2"/>
  <c r="U55" i="2"/>
  <c r="N57" i="2"/>
  <c r="O57" i="2"/>
  <c r="P57" i="2"/>
  <c r="R57" i="2"/>
  <c r="S57" i="2"/>
  <c r="T57" i="2"/>
  <c r="U57" i="2"/>
  <c r="N58" i="2"/>
  <c r="O58" i="2"/>
  <c r="P58" i="2"/>
  <c r="R58" i="2"/>
  <c r="S58" i="2"/>
  <c r="T58" i="2"/>
  <c r="U58" i="2"/>
  <c r="N59" i="2"/>
  <c r="O59" i="2"/>
  <c r="P59" i="2"/>
  <c r="R59" i="2"/>
  <c r="S59" i="2"/>
  <c r="T59" i="2"/>
  <c r="U59" i="2"/>
  <c r="N61" i="2"/>
  <c r="O61" i="2"/>
  <c r="P61" i="2"/>
  <c r="R61" i="2"/>
  <c r="S61" i="2"/>
  <c r="T61" i="2"/>
  <c r="U61" i="2"/>
  <c r="N63" i="2"/>
  <c r="O63" i="2"/>
  <c r="P63" i="2"/>
  <c r="R63" i="2"/>
  <c r="S63" i="2"/>
  <c r="T63" i="2"/>
  <c r="U63" i="2"/>
  <c r="N65" i="2"/>
  <c r="O65" i="2"/>
  <c r="P65" i="2"/>
  <c r="R65" i="2"/>
  <c r="S65" i="2"/>
  <c r="T65" i="2"/>
  <c r="U65" i="2"/>
  <c r="N66" i="2"/>
  <c r="O66" i="2"/>
  <c r="P66" i="2"/>
  <c r="R66" i="2"/>
  <c r="S66" i="2"/>
  <c r="T66" i="2"/>
  <c r="U66" i="2"/>
  <c r="N68" i="2"/>
  <c r="O68" i="2"/>
  <c r="P68" i="2"/>
  <c r="R68" i="2"/>
  <c r="S68" i="2"/>
  <c r="T68" i="2"/>
  <c r="U68" i="2"/>
  <c r="N69" i="2"/>
  <c r="O69" i="2"/>
  <c r="P69" i="2"/>
  <c r="R69" i="2"/>
  <c r="S69" i="2"/>
  <c r="T69" i="2"/>
  <c r="U69" i="2"/>
  <c r="N70" i="2"/>
  <c r="O70" i="2"/>
  <c r="P70" i="2"/>
  <c r="R70" i="2"/>
  <c r="S70" i="2"/>
  <c r="T70" i="2"/>
  <c r="U70" i="2"/>
  <c r="N71" i="2"/>
  <c r="O71" i="2"/>
  <c r="P71" i="2"/>
  <c r="R71" i="2"/>
  <c r="S71" i="2"/>
  <c r="T71" i="2"/>
  <c r="U71" i="2"/>
  <c r="N72" i="2"/>
  <c r="O72" i="2"/>
  <c r="P72" i="2"/>
  <c r="R72" i="2"/>
  <c r="S72" i="2"/>
  <c r="T72" i="2"/>
  <c r="U72" i="2"/>
  <c r="N74" i="2"/>
  <c r="O74" i="2"/>
  <c r="P74" i="2"/>
  <c r="R74" i="2"/>
  <c r="S74" i="2"/>
  <c r="T74" i="2"/>
  <c r="U74" i="2"/>
  <c r="N76" i="2"/>
  <c r="O76" i="2"/>
  <c r="P76" i="2"/>
  <c r="R76" i="2"/>
  <c r="S76" i="2"/>
  <c r="T76" i="2"/>
  <c r="U76" i="2"/>
  <c r="N78" i="2"/>
  <c r="O78" i="2"/>
  <c r="P78" i="2"/>
  <c r="R78" i="2"/>
  <c r="S78" i="2"/>
  <c r="T78" i="2"/>
  <c r="U78" i="2"/>
  <c r="N79" i="2"/>
  <c r="O79" i="2"/>
  <c r="P79" i="2"/>
  <c r="R79" i="2"/>
  <c r="S79" i="2"/>
  <c r="T79" i="2"/>
  <c r="U79" i="2"/>
  <c r="N80" i="2"/>
  <c r="O80" i="2"/>
  <c r="P80" i="2"/>
  <c r="R80" i="2"/>
  <c r="S80" i="2"/>
  <c r="T80" i="2"/>
  <c r="U80" i="2"/>
  <c r="N81" i="2"/>
  <c r="O81" i="2"/>
  <c r="P81" i="2"/>
  <c r="R81" i="2"/>
  <c r="S81" i="2"/>
  <c r="T81" i="2"/>
  <c r="U81" i="2"/>
  <c r="N82" i="2"/>
  <c r="O82" i="2"/>
  <c r="P82" i="2"/>
  <c r="R82" i="2"/>
  <c r="S82" i="2"/>
  <c r="T82" i="2"/>
  <c r="U82" i="2"/>
  <c r="N83" i="2"/>
  <c r="O83" i="2"/>
  <c r="P83" i="2"/>
  <c r="R83" i="2"/>
  <c r="S83" i="2"/>
  <c r="T83" i="2"/>
  <c r="U83" i="2"/>
  <c r="N84" i="2"/>
  <c r="O84" i="2"/>
  <c r="P84" i="2"/>
  <c r="R84" i="2"/>
  <c r="S84" i="2"/>
  <c r="T84" i="2"/>
  <c r="U84" i="2"/>
  <c r="N85" i="2"/>
  <c r="O85" i="2"/>
  <c r="P85" i="2"/>
  <c r="R85" i="2"/>
  <c r="S85" i="2"/>
  <c r="T85" i="2"/>
  <c r="U85" i="2"/>
  <c r="N86" i="2"/>
  <c r="O86" i="2"/>
  <c r="P86" i="2"/>
  <c r="R86" i="2"/>
  <c r="S86" i="2"/>
  <c r="T86" i="2"/>
  <c r="U86" i="2"/>
  <c r="N88" i="2"/>
  <c r="O88" i="2"/>
  <c r="P88" i="2"/>
  <c r="R88" i="2"/>
  <c r="S88" i="2"/>
  <c r="T88" i="2"/>
  <c r="U88" i="2"/>
  <c r="N89" i="2"/>
  <c r="O89" i="2"/>
  <c r="P89" i="2"/>
  <c r="R89" i="2"/>
  <c r="S89" i="2"/>
  <c r="T89" i="2"/>
  <c r="U89" i="2"/>
  <c r="N90" i="2"/>
  <c r="O90" i="2"/>
  <c r="P90" i="2"/>
  <c r="R90" i="2"/>
  <c r="S90" i="2"/>
  <c r="T90" i="2"/>
  <c r="U90" i="2"/>
  <c r="N92" i="2"/>
  <c r="O92" i="2"/>
  <c r="P92" i="2"/>
  <c r="R92" i="2"/>
  <c r="S92" i="2"/>
  <c r="T92" i="2"/>
  <c r="U92" i="2"/>
  <c r="N93" i="2"/>
  <c r="O93" i="2"/>
  <c r="P93" i="2"/>
  <c r="R93" i="2"/>
  <c r="S93" i="2"/>
  <c r="T93" i="2"/>
  <c r="U93" i="2"/>
  <c r="N95" i="2"/>
  <c r="O95" i="2"/>
  <c r="P95" i="2"/>
  <c r="R95" i="2"/>
  <c r="S95" i="2"/>
  <c r="T95" i="2"/>
  <c r="U95" i="2"/>
  <c r="N97" i="2"/>
  <c r="O97" i="2"/>
  <c r="P97" i="2"/>
  <c r="R97" i="2"/>
  <c r="S97" i="2"/>
  <c r="T97" i="2"/>
  <c r="U97" i="2"/>
  <c r="N98" i="2"/>
  <c r="O98" i="2"/>
  <c r="P98" i="2"/>
  <c r="R98" i="2"/>
  <c r="S98" i="2"/>
  <c r="T98" i="2"/>
  <c r="U98" i="2"/>
  <c r="N99" i="2"/>
  <c r="O99" i="2"/>
  <c r="P99" i="2"/>
  <c r="R99" i="2"/>
  <c r="S99" i="2"/>
  <c r="T99" i="2"/>
  <c r="U99" i="2"/>
  <c r="N101" i="2"/>
  <c r="O101" i="2"/>
  <c r="P101" i="2"/>
  <c r="R101" i="2"/>
  <c r="S101" i="2"/>
  <c r="T101" i="2"/>
  <c r="U101" i="2"/>
  <c r="N102" i="2"/>
  <c r="O102" i="2"/>
  <c r="P102" i="2"/>
  <c r="R102" i="2"/>
  <c r="S102" i="2"/>
  <c r="T102" i="2"/>
  <c r="U102" i="2"/>
  <c r="N105" i="2"/>
  <c r="O105" i="2"/>
  <c r="P105" i="2"/>
  <c r="R105" i="2"/>
  <c r="S105" i="2"/>
  <c r="T105" i="2"/>
  <c r="U105" i="2"/>
  <c r="N106" i="2"/>
  <c r="O106" i="2"/>
  <c r="P106" i="2"/>
  <c r="R106" i="2"/>
  <c r="S106" i="2"/>
  <c r="T106" i="2"/>
  <c r="U106" i="2"/>
  <c r="N107" i="2"/>
  <c r="O107" i="2"/>
  <c r="P107" i="2"/>
  <c r="R107" i="2"/>
  <c r="S107" i="2"/>
  <c r="T107" i="2"/>
  <c r="U107" i="2"/>
  <c r="N109" i="2"/>
  <c r="O109" i="2"/>
  <c r="P109" i="2"/>
  <c r="R109" i="2"/>
  <c r="S109" i="2"/>
  <c r="T109" i="2"/>
  <c r="U109" i="2"/>
  <c r="N110" i="2"/>
  <c r="O110" i="2"/>
  <c r="P110" i="2"/>
  <c r="R110" i="2"/>
  <c r="S110" i="2"/>
  <c r="T110" i="2"/>
  <c r="U110" i="2"/>
  <c r="N111" i="2"/>
  <c r="O111" i="2"/>
  <c r="P111" i="2"/>
  <c r="R111" i="2"/>
  <c r="S111" i="2"/>
  <c r="T111" i="2"/>
  <c r="U111" i="2"/>
  <c r="N112" i="2"/>
  <c r="O112" i="2"/>
  <c r="P112" i="2"/>
  <c r="R112" i="2"/>
  <c r="S112" i="2"/>
  <c r="T112" i="2"/>
  <c r="U112" i="2"/>
  <c r="N113" i="2"/>
  <c r="O113" i="2"/>
  <c r="P113" i="2"/>
  <c r="R113" i="2"/>
  <c r="S113" i="2"/>
  <c r="T113" i="2"/>
  <c r="U113" i="2"/>
  <c r="O114" i="2"/>
  <c r="P114" i="2"/>
  <c r="R114" i="2"/>
  <c r="S114" i="2"/>
  <c r="T114" i="2"/>
  <c r="U114" i="2"/>
  <c r="N115" i="2"/>
  <c r="O115" i="2"/>
  <c r="P115" i="2"/>
  <c r="R115" i="2"/>
  <c r="S115" i="2"/>
  <c r="T115" i="2"/>
  <c r="U115" i="2"/>
  <c r="N116" i="2"/>
  <c r="O116" i="2"/>
  <c r="P116" i="2"/>
  <c r="R116" i="2"/>
  <c r="S116" i="2"/>
  <c r="T116" i="2"/>
  <c r="U116" i="2"/>
  <c r="N118" i="2"/>
  <c r="O118" i="2"/>
  <c r="P118" i="2"/>
  <c r="R118" i="2"/>
  <c r="S118" i="2"/>
  <c r="T118" i="2"/>
  <c r="U118" i="2"/>
  <c r="N119" i="2"/>
  <c r="O119" i="2"/>
  <c r="P119" i="2"/>
  <c r="Q119" i="2"/>
  <c r="R119" i="2"/>
  <c r="S119" i="2"/>
  <c r="T119" i="2"/>
  <c r="U119" i="2"/>
  <c r="N120" i="2"/>
  <c r="O120" i="2"/>
  <c r="P120" i="2"/>
  <c r="R120" i="2"/>
  <c r="S120" i="2"/>
  <c r="T120" i="2"/>
  <c r="U120" i="2"/>
  <c r="N121" i="2"/>
  <c r="O121" i="2"/>
  <c r="P121" i="2"/>
  <c r="Q121" i="2"/>
  <c r="R121" i="2"/>
  <c r="S121" i="2"/>
  <c r="T121" i="2"/>
  <c r="U121" i="2"/>
  <c r="N122" i="2"/>
  <c r="O122" i="2"/>
  <c r="P122" i="2"/>
  <c r="R122" i="2"/>
  <c r="S122" i="2"/>
  <c r="T122" i="2"/>
  <c r="U122" i="2"/>
  <c r="N123" i="2"/>
  <c r="O123" i="2"/>
  <c r="P123" i="2"/>
  <c r="R123" i="2"/>
  <c r="S123" i="2"/>
  <c r="T123" i="2"/>
  <c r="U123" i="2"/>
  <c r="N124" i="2"/>
  <c r="O124" i="2"/>
  <c r="P124" i="2"/>
  <c r="R124" i="2"/>
  <c r="S124" i="2"/>
  <c r="T124" i="2"/>
  <c r="U124" i="2"/>
  <c r="N125" i="2"/>
  <c r="O125" i="2"/>
  <c r="P125" i="2"/>
  <c r="R125" i="2"/>
  <c r="S125" i="2"/>
  <c r="T125" i="2"/>
  <c r="U125" i="2"/>
  <c r="N126" i="2"/>
  <c r="O126" i="2"/>
  <c r="P126" i="2"/>
  <c r="R126" i="2"/>
  <c r="S126" i="2"/>
  <c r="T126" i="2"/>
  <c r="U126" i="2"/>
  <c r="N127" i="2"/>
  <c r="O127" i="2"/>
  <c r="P127" i="2"/>
  <c r="R127" i="2"/>
  <c r="S127" i="2"/>
  <c r="T127" i="2"/>
  <c r="U127" i="2"/>
  <c r="N128" i="2"/>
  <c r="O128" i="2"/>
  <c r="P128" i="2"/>
  <c r="R128" i="2"/>
  <c r="S128" i="2"/>
  <c r="T128" i="2"/>
  <c r="U128" i="2"/>
  <c r="N129" i="2"/>
  <c r="O129" i="2"/>
  <c r="P129" i="2"/>
  <c r="R129" i="2"/>
  <c r="S129" i="2"/>
  <c r="T129" i="2"/>
  <c r="U129" i="2"/>
  <c r="N130" i="2"/>
  <c r="O130" i="2"/>
  <c r="P130" i="2"/>
  <c r="R130" i="2"/>
  <c r="S130" i="2"/>
  <c r="T130" i="2"/>
  <c r="U130" i="2"/>
  <c r="N135" i="2"/>
  <c r="O135" i="2"/>
  <c r="P135" i="2"/>
  <c r="Q135" i="2"/>
  <c r="R135" i="2"/>
  <c r="S135" i="2"/>
  <c r="T135" i="2"/>
  <c r="U135" i="2"/>
  <c r="N136" i="2"/>
  <c r="O136" i="2"/>
  <c r="P136" i="2"/>
  <c r="R136" i="2"/>
  <c r="S136" i="2"/>
  <c r="T136" i="2"/>
  <c r="U136" i="2"/>
  <c r="N137" i="2"/>
  <c r="O137" i="2"/>
  <c r="P137" i="2"/>
  <c r="R137" i="2"/>
  <c r="S137" i="2"/>
  <c r="T137" i="2"/>
  <c r="U137" i="2"/>
  <c r="N139" i="2"/>
  <c r="O139" i="2"/>
  <c r="P139" i="2"/>
  <c r="R139" i="2"/>
  <c r="S139" i="2"/>
  <c r="T139" i="2"/>
  <c r="U139" i="2"/>
  <c r="N140" i="2"/>
  <c r="O140" i="2"/>
  <c r="P140" i="2"/>
  <c r="R140" i="2"/>
  <c r="S140" i="2"/>
  <c r="T140" i="2"/>
  <c r="U140" i="2"/>
  <c r="N141" i="2"/>
  <c r="O141" i="2"/>
  <c r="P141" i="2"/>
  <c r="R141" i="2"/>
  <c r="S141" i="2"/>
  <c r="T141" i="2"/>
  <c r="U141" i="2"/>
  <c r="N143" i="2"/>
  <c r="O143" i="2"/>
  <c r="P143" i="2"/>
  <c r="R143" i="2"/>
  <c r="S143" i="2"/>
  <c r="T143" i="2"/>
  <c r="U143" i="2"/>
  <c r="N144" i="2"/>
  <c r="O144" i="2"/>
  <c r="P144" i="2"/>
  <c r="R144" i="2"/>
  <c r="S144" i="2"/>
  <c r="T144" i="2"/>
  <c r="U144" i="2"/>
  <c r="N147" i="2"/>
  <c r="O147" i="2"/>
  <c r="P147" i="2"/>
  <c r="R147" i="2"/>
  <c r="S147" i="2"/>
  <c r="T147" i="2"/>
  <c r="U147" i="2"/>
  <c r="J6" i="2"/>
  <c r="J22" i="2"/>
  <c r="J23" i="2"/>
  <c r="J30" i="2"/>
  <c r="J62" i="2"/>
  <c r="J38" i="2"/>
  <c r="J39" i="2"/>
  <c r="J16" i="2"/>
  <c r="J48" i="2"/>
  <c r="J57" i="2"/>
  <c r="J65" i="2"/>
  <c r="J70" i="2"/>
  <c r="J80" i="2"/>
  <c r="J46" i="2"/>
  <c r="J111" i="2"/>
  <c r="J119" i="2"/>
  <c r="J121" i="2"/>
  <c r="Q5" i="2"/>
  <c r="Q6" i="2"/>
  <c r="Q8" i="2"/>
  <c r="Q10" i="2"/>
  <c r="Q17" i="2"/>
  <c r="Q26" i="2"/>
  <c r="Q30" i="2"/>
  <c r="Q31" i="2"/>
  <c r="Q35" i="2"/>
  <c r="Q36" i="2"/>
  <c r="Q38" i="2"/>
  <c r="Q39" i="2"/>
  <c r="Q40" i="2"/>
  <c r="Q43" i="2"/>
  <c r="Q57" i="2"/>
  <c r="Q61" i="2"/>
  <c r="Q63" i="2"/>
  <c r="Q65" i="2"/>
  <c r="J68" i="2"/>
  <c r="J69" i="2"/>
  <c r="Q70" i="2"/>
  <c r="Q71" i="2"/>
  <c r="Q72" i="2"/>
  <c r="Q80" i="2"/>
  <c r="Q84" i="2"/>
  <c r="Q85" i="2"/>
  <c r="J92" i="2"/>
  <c r="Q95" i="2"/>
  <c r="Q97" i="2"/>
  <c r="Q101" i="2"/>
  <c r="Q110" i="2"/>
  <c r="Q111" i="2"/>
  <c r="Q122" i="2"/>
  <c r="J135" i="2"/>
  <c r="C11" i="7"/>
  <c r="F11" i="7"/>
  <c r="G11" i="7"/>
  <c r="C10" i="7"/>
  <c r="F10" i="7"/>
  <c r="G10" i="7"/>
  <c r="J146" i="2" l="1"/>
  <c r="Q146" i="2"/>
  <c r="J15" i="2"/>
  <c r="V77" i="2"/>
  <c r="V87" i="2"/>
  <c r="J98" i="2"/>
  <c r="V91" i="2"/>
  <c r="V100" i="2"/>
  <c r="AA100" i="2" s="1"/>
  <c r="V108" i="2"/>
  <c r="X108" i="2" s="1"/>
  <c r="V131" i="2"/>
  <c r="AA131" i="2" s="1"/>
  <c r="V132" i="2"/>
  <c r="Y132" i="2" s="1"/>
  <c r="V133" i="2"/>
  <c r="Z133" i="2" s="1"/>
  <c r="V138" i="2"/>
  <c r="Z138" i="2" s="1"/>
  <c r="V16" i="2"/>
  <c r="W16" i="2" s="1"/>
  <c r="V19" i="2"/>
  <c r="AA19" i="2" s="1"/>
  <c r="V21" i="2"/>
  <c r="AA21" i="2" s="1"/>
  <c r="X146" i="2"/>
  <c r="AA146" i="2"/>
  <c r="W146" i="2"/>
  <c r="AA33" i="2"/>
  <c r="Z33" i="2"/>
  <c r="W33" i="2"/>
  <c r="Z146" i="2"/>
  <c r="Y33" i="2"/>
  <c r="V4" i="2"/>
  <c r="X4" i="2" s="1"/>
  <c r="V7" i="2"/>
  <c r="X7" i="2" s="1"/>
  <c r="V20" i="2"/>
  <c r="AA20" i="2" s="1"/>
  <c r="V24" i="2"/>
  <c r="X24" i="2" s="1"/>
  <c r="V25" i="2"/>
  <c r="AA25" i="2" s="1"/>
  <c r="V29" i="2"/>
  <c r="X29" i="2" s="1"/>
  <c r="V54" i="2"/>
  <c r="AA54" i="2" s="1"/>
  <c r="V56" i="2"/>
  <c r="AA56" i="2" s="1"/>
  <c r="V104" i="2"/>
  <c r="X104" i="2" s="1"/>
  <c r="V117" i="2"/>
  <c r="W117" i="2" s="1"/>
  <c r="V142" i="2"/>
  <c r="AA142" i="2" s="1"/>
  <c r="V145" i="2"/>
  <c r="X145" i="2" s="1"/>
  <c r="V49" i="2"/>
  <c r="AA49" i="2" s="1"/>
  <c r="V75" i="2"/>
  <c r="AA75" i="2" s="1"/>
  <c r="J89" i="2"/>
  <c r="J114" i="2"/>
  <c r="J88" i="2"/>
  <c r="V32" i="2"/>
  <c r="X32" i="2" s="1"/>
  <c r="V46" i="2"/>
  <c r="AA46" i="2" s="1"/>
  <c r="V62" i="2"/>
  <c r="W62" i="2" s="1"/>
  <c r="J59" i="2"/>
  <c r="J118" i="2"/>
  <c r="J83" i="2"/>
  <c r="Q54" i="2"/>
  <c r="Q66" i="2"/>
  <c r="Q105" i="2"/>
  <c r="Q81" i="2"/>
  <c r="J47" i="2"/>
  <c r="Q74" i="2"/>
  <c r="J112" i="2"/>
  <c r="Q106" i="2"/>
  <c r="Q4" i="2"/>
  <c r="Q7" i="2"/>
  <c r="Q90" i="2"/>
  <c r="Q46" i="2"/>
  <c r="Q37" i="2"/>
  <c r="Q56" i="2"/>
  <c r="J14" i="2"/>
  <c r="Q44" i="2"/>
  <c r="Q145" i="2"/>
  <c r="J13" i="2"/>
  <c r="Q25" i="2"/>
  <c r="V37" i="2"/>
  <c r="AA37" i="2" s="1"/>
  <c r="V44" i="2"/>
  <c r="W44" i="2" s="1"/>
  <c r="V45" i="2"/>
  <c r="Z45" i="2" s="1"/>
  <c r="Q96" i="2"/>
  <c r="Q134" i="2"/>
  <c r="V96" i="2"/>
  <c r="X96" i="2" s="1"/>
  <c r="V103" i="2"/>
  <c r="X103" i="2" s="1"/>
  <c r="V134" i="2"/>
  <c r="Z134" i="2" s="1"/>
  <c r="Q62" i="2"/>
  <c r="Q20" i="2"/>
  <c r="Q117" i="2"/>
  <c r="Q24" i="2"/>
  <c r="Q142" i="2"/>
  <c r="Q103" i="2"/>
  <c r="Q29" i="2"/>
  <c r="Q45" i="2"/>
  <c r="Q104" i="2"/>
  <c r="Y100" i="2"/>
  <c r="X100" i="2"/>
  <c r="W100" i="2"/>
  <c r="Z16" i="2"/>
  <c r="X21" i="2"/>
  <c r="W21" i="2"/>
  <c r="AA53" i="2"/>
  <c r="Z53" i="2"/>
  <c r="Y53" i="2"/>
  <c r="X53" i="2"/>
  <c r="W53" i="2"/>
  <c r="AA60" i="2"/>
  <c r="Z60" i="2"/>
  <c r="Y60" i="2"/>
  <c r="X60" i="2"/>
  <c r="W60" i="2"/>
  <c r="AA64" i="2"/>
  <c r="Z64" i="2"/>
  <c r="Y64" i="2"/>
  <c r="X64" i="2"/>
  <c r="W64" i="2"/>
  <c r="AA73" i="2"/>
  <c r="Z73" i="2"/>
  <c r="Y73" i="2"/>
  <c r="X73" i="2"/>
  <c r="W73" i="2"/>
  <c r="AA77" i="2"/>
  <c r="Z77" i="2"/>
  <c r="Y77" i="2"/>
  <c r="X77" i="2"/>
  <c r="W77" i="2"/>
  <c r="AA87" i="2"/>
  <c r="Z87" i="2"/>
  <c r="Y87" i="2"/>
  <c r="X87" i="2"/>
  <c r="W87" i="2"/>
  <c r="AA91" i="2"/>
  <c r="Z91" i="2"/>
  <c r="Y91" i="2"/>
  <c r="X91" i="2"/>
  <c r="W91" i="2"/>
  <c r="J122" i="2"/>
  <c r="J19" i="2"/>
  <c r="J21" i="2"/>
  <c r="J53" i="2"/>
  <c r="J60" i="2"/>
  <c r="J64" i="2"/>
  <c r="J73" i="2"/>
  <c r="J77" i="2"/>
  <c r="J87" i="2"/>
  <c r="J91" i="2"/>
  <c r="J100" i="2"/>
  <c r="J108" i="2"/>
  <c r="J131" i="2"/>
  <c r="J132" i="2"/>
  <c r="J133" i="2"/>
  <c r="J138" i="2"/>
  <c r="Q82" i="2"/>
  <c r="J82" i="2"/>
  <c r="J28" i="2"/>
  <c r="Q28" i="2"/>
  <c r="J72" i="2"/>
  <c r="Q99" i="2"/>
  <c r="Q58" i="2"/>
  <c r="J58" i="2"/>
  <c r="Q113" i="2"/>
  <c r="J120" i="2"/>
  <c r="V42" i="2"/>
  <c r="AA42" i="2" s="1"/>
  <c r="V67" i="2"/>
  <c r="X67" i="2" s="1"/>
  <c r="V94" i="2"/>
  <c r="W94" i="2" s="1"/>
  <c r="Q12" i="2"/>
  <c r="J50" i="2"/>
  <c r="V102" i="2"/>
  <c r="W102" i="2" s="1"/>
  <c r="V93" i="2"/>
  <c r="W93" i="2" s="1"/>
  <c r="V35" i="2"/>
  <c r="W35" i="2" s="1"/>
  <c r="V89" i="2"/>
  <c r="X89" i="2" s="1"/>
  <c r="V65" i="2"/>
  <c r="AA65" i="2" s="1"/>
  <c r="Q126" i="2"/>
  <c r="J130" i="2"/>
  <c r="J129" i="2"/>
  <c r="V101" i="2"/>
  <c r="AA101" i="2" s="1"/>
  <c r="V43" i="2"/>
  <c r="X43" i="2" s="1"/>
  <c r="V34" i="2"/>
  <c r="Z34" i="2" s="1"/>
  <c r="V9" i="2"/>
  <c r="Z9" i="2" s="1"/>
  <c r="V135" i="2"/>
  <c r="Z135" i="2" s="1"/>
  <c r="V141" i="2"/>
  <c r="Y141" i="2" s="1"/>
  <c r="V137" i="2"/>
  <c r="Y137" i="2" s="1"/>
  <c r="V5" i="2"/>
  <c r="W5" i="2" s="1"/>
  <c r="V92" i="2"/>
  <c r="Z92" i="2" s="1"/>
  <c r="V85" i="2"/>
  <c r="Z85" i="2" s="1"/>
  <c r="V61" i="2"/>
  <c r="Z61" i="2" s="1"/>
  <c r="V130" i="2"/>
  <c r="W130" i="2" s="1"/>
  <c r="V129" i="2"/>
  <c r="W129" i="2" s="1"/>
  <c r="V128" i="2"/>
  <c r="Y128" i="2" s="1"/>
  <c r="V110" i="2"/>
  <c r="W110" i="2" s="1"/>
  <c r="V11" i="2"/>
  <c r="W11" i="2" s="1"/>
  <c r="V57" i="2"/>
  <c r="X57" i="2" s="1"/>
  <c r="V47" i="2"/>
  <c r="X47" i="2" s="1"/>
  <c r="V28" i="2"/>
  <c r="W28" i="2" s="1"/>
  <c r="V71" i="2"/>
  <c r="W71" i="2" s="1"/>
  <c r="V63" i="2"/>
  <c r="W63" i="2" s="1"/>
  <c r="V113" i="2"/>
  <c r="Y113" i="2" s="1"/>
  <c r="V112" i="2"/>
  <c r="Y112" i="2" s="1"/>
  <c r="V105" i="2"/>
  <c r="X105" i="2" s="1"/>
  <c r="V123" i="2"/>
  <c r="W123" i="2" s="1"/>
  <c r="V106" i="2"/>
  <c r="W106" i="2" s="1"/>
  <c r="V99" i="2"/>
  <c r="W99" i="2" s="1"/>
  <c r="V82" i="2"/>
  <c r="Y82" i="2" s="1"/>
  <c r="V74" i="2"/>
  <c r="Y74" i="2" s="1"/>
  <c r="V38" i="2"/>
  <c r="W38" i="2" s="1"/>
  <c r="V13" i="2"/>
  <c r="W13" i="2" s="1"/>
  <c r="V6" i="2"/>
  <c r="Z6" i="2" s="1"/>
  <c r="V50" i="2"/>
  <c r="W50" i="2" s="1"/>
  <c r="V40" i="2"/>
  <c r="W40" i="2" s="1"/>
  <c r="V31" i="2"/>
  <c r="W31" i="2" s="1"/>
  <c r="V127" i="2"/>
  <c r="X127" i="2" s="1"/>
  <c r="V120" i="2"/>
  <c r="Y120" i="2" s="1"/>
  <c r="V69" i="2"/>
  <c r="AA69" i="2" s="1"/>
  <c r="V23" i="2"/>
  <c r="W23" i="2" s="1"/>
  <c r="V15" i="2"/>
  <c r="W15" i="2" s="1"/>
  <c r="V107" i="2"/>
  <c r="W107" i="2" s="1"/>
  <c r="V90" i="2"/>
  <c r="Y90" i="2" s="1"/>
  <c r="V81" i="2"/>
  <c r="AA81" i="2" s="1"/>
  <c r="V72" i="2"/>
  <c r="W72" i="2" s="1"/>
  <c r="V22" i="2"/>
  <c r="Y22" i="2" s="1"/>
  <c r="V14" i="2"/>
  <c r="AA14" i="2" s="1"/>
  <c r="V119" i="2"/>
  <c r="X119" i="2" s="1"/>
  <c r="V118" i="2"/>
  <c r="W118" i="2" s="1"/>
  <c r="V66" i="2"/>
  <c r="Y66" i="2" s="1"/>
  <c r="V139" i="2"/>
  <c r="W139" i="2" s="1"/>
  <c r="V122" i="2"/>
  <c r="W122" i="2" s="1"/>
  <c r="V76" i="2"/>
  <c r="W76" i="2" s="1"/>
  <c r="V58" i="2"/>
  <c r="Y58" i="2" s="1"/>
  <c r="V17" i="2"/>
  <c r="W17" i="2" s="1"/>
  <c r="V8" i="2"/>
  <c r="W8" i="2" s="1"/>
  <c r="V121" i="2"/>
  <c r="W121" i="2" s="1"/>
  <c r="V140" i="2"/>
  <c r="W140" i="2" s="1"/>
  <c r="V111" i="2"/>
  <c r="W111" i="2" s="1"/>
  <c r="V97" i="2"/>
  <c r="X97" i="2" s="1"/>
  <c r="V78" i="2"/>
  <c r="W78" i="2" s="1"/>
  <c r="V68" i="2"/>
  <c r="W68" i="2" s="1"/>
  <c r="V59" i="2"/>
  <c r="W59" i="2" s="1"/>
  <c r="V48" i="2"/>
  <c r="X48" i="2" s="1"/>
  <c r="V27" i="2"/>
  <c r="W27" i="2" s="1"/>
  <c r="V98" i="2"/>
  <c r="W98" i="2" s="1"/>
  <c r="V88" i="2"/>
  <c r="W88" i="2" s="1"/>
  <c r="V52" i="2"/>
  <c r="W52" i="2" s="1"/>
  <c r="V39" i="2"/>
  <c r="W39" i="2" s="1"/>
  <c r="V30" i="2"/>
  <c r="Y30" i="2" s="1"/>
  <c r="V12" i="2"/>
  <c r="W12" i="2" s="1"/>
  <c r="V147" i="2"/>
  <c r="W147" i="2" s="1"/>
  <c r="V125" i="2"/>
  <c r="X125" i="2" s="1"/>
  <c r="Q141" i="2"/>
  <c r="V144" i="2"/>
  <c r="W144" i="2" s="1"/>
  <c r="V143" i="2"/>
  <c r="W143" i="2" s="1"/>
  <c r="J140" i="2"/>
  <c r="J61" i="2"/>
  <c r="J110" i="2"/>
  <c r="J95" i="2"/>
  <c r="J79" i="2"/>
  <c r="J71" i="2"/>
  <c r="J43" i="2"/>
  <c r="J55" i="2"/>
  <c r="J36" i="2"/>
  <c r="J27" i="2"/>
  <c r="J11" i="2"/>
  <c r="J5" i="2"/>
  <c r="Q147" i="2"/>
  <c r="Q128" i="2"/>
  <c r="V126" i="2"/>
  <c r="W126" i="2" s="1"/>
  <c r="V124" i="2"/>
  <c r="W124" i="2" s="1"/>
  <c r="V109" i="2"/>
  <c r="W109" i="2" s="1"/>
  <c r="Q78" i="2"/>
  <c r="Q69" i="2"/>
  <c r="Q68" i="2"/>
  <c r="J125" i="2"/>
  <c r="J139" i="2"/>
  <c r="J123" i="2"/>
  <c r="J116" i="2"/>
  <c r="J127" i="2"/>
  <c r="J102" i="2"/>
  <c r="J93" i="2"/>
  <c r="J86" i="2"/>
  <c r="J63" i="2"/>
  <c r="J35" i="2"/>
  <c r="J26" i="2"/>
  <c r="J18" i="2"/>
  <c r="J10" i="2"/>
  <c r="Q92" i="2"/>
  <c r="V70" i="2"/>
  <c r="W70" i="2" s="1"/>
  <c r="V26" i="2"/>
  <c r="W26" i="2" s="1"/>
  <c r="V10" i="2"/>
  <c r="W10" i="2" s="1"/>
  <c r="J101" i="2"/>
  <c r="J85" i="2"/>
  <c r="J109" i="2"/>
  <c r="J107" i="2"/>
  <c r="J34" i="2"/>
  <c r="J17" i="2"/>
  <c r="J9" i="2"/>
  <c r="J3" i="2"/>
  <c r="Q144" i="2"/>
  <c r="Q143" i="2"/>
  <c r="Q115" i="2"/>
  <c r="Q52" i="2"/>
  <c r="Q2" i="2"/>
  <c r="J137" i="2"/>
  <c r="J143" i="2"/>
  <c r="J97" i="2"/>
  <c r="J84" i="2"/>
  <c r="J76" i="2"/>
  <c r="J41" i="2"/>
  <c r="J8" i="2"/>
  <c r="Q136" i="2"/>
  <c r="Q127" i="2"/>
  <c r="V116" i="2"/>
  <c r="W116" i="2" s="1"/>
  <c r="V95" i="2"/>
  <c r="W95" i="2" s="1"/>
  <c r="V84" i="2"/>
  <c r="W84" i="2" s="1"/>
  <c r="V83" i="2"/>
  <c r="W83" i="2" s="1"/>
  <c r="V55" i="2"/>
  <c r="W55" i="2" s="1"/>
  <c r="V41" i="2"/>
  <c r="W41" i="2" s="1"/>
  <c r="V80" i="2"/>
  <c r="W80" i="2" s="1"/>
  <c r="V79" i="2"/>
  <c r="W79" i="2" s="1"/>
  <c r="V18" i="2"/>
  <c r="W18" i="2" s="1"/>
  <c r="V36" i="2"/>
  <c r="W36" i="2" s="1"/>
  <c r="V115" i="2"/>
  <c r="W115" i="2" s="1"/>
  <c r="V114" i="2"/>
  <c r="W114" i="2" s="1"/>
  <c r="V86" i="2"/>
  <c r="W86" i="2" s="1"/>
  <c r="V3" i="2"/>
  <c r="W3" i="2" s="1"/>
  <c r="V2" i="2"/>
  <c r="W2" i="2" s="1"/>
  <c r="V136" i="2"/>
  <c r="W136" i="2" s="1"/>
  <c r="H10" i="7"/>
  <c r="H11" i="7"/>
  <c r="Y21" i="2" l="1"/>
  <c r="Z100" i="2"/>
  <c r="Y108" i="2"/>
  <c r="Z21" i="2"/>
  <c r="X16" i="2"/>
  <c r="X131" i="2"/>
  <c r="Y131" i="2"/>
  <c r="W19" i="2"/>
  <c r="X19" i="2"/>
  <c r="Y19" i="2"/>
  <c r="Z19" i="2"/>
  <c r="Z108" i="2"/>
  <c r="AA108" i="2"/>
  <c r="AA138" i="2"/>
  <c r="W108" i="2"/>
  <c r="W131" i="2"/>
  <c r="Z131" i="2"/>
  <c r="W138" i="2"/>
  <c r="X138" i="2"/>
  <c r="Y138" i="2"/>
  <c r="Y16" i="2"/>
  <c r="Y133" i="2"/>
  <c r="AA16" i="2"/>
  <c r="W133" i="2"/>
  <c r="Z132" i="2"/>
  <c r="X133" i="2"/>
  <c r="AA132" i="2"/>
  <c r="AA133" i="2"/>
  <c r="W132" i="2"/>
  <c r="X132" i="2"/>
  <c r="Y32" i="2"/>
  <c r="Z32" i="2"/>
  <c r="AA32" i="2"/>
  <c r="Y4" i="2"/>
  <c r="W4" i="2"/>
  <c r="Y104" i="2"/>
  <c r="W56" i="2"/>
  <c r="AA104" i="2"/>
  <c r="W20" i="2"/>
  <c r="W32" i="2"/>
  <c r="Y7" i="2"/>
  <c r="X56" i="2"/>
  <c r="X20" i="2"/>
  <c r="Y145" i="2"/>
  <c r="AA4" i="2"/>
  <c r="Z104" i="2"/>
  <c r="W104" i="2"/>
  <c r="W75" i="2"/>
  <c r="Y117" i="2"/>
  <c r="W46" i="2"/>
  <c r="Z145" i="2"/>
  <c r="Z4" i="2"/>
  <c r="X75" i="2"/>
  <c r="Y75" i="2"/>
  <c r="Y56" i="2"/>
  <c r="Z75" i="2"/>
  <c r="AA62" i="2"/>
  <c r="Z56" i="2"/>
  <c r="X25" i="2"/>
  <c r="AA145" i="2"/>
  <c r="W25" i="2"/>
  <c r="W54" i="2"/>
  <c r="Z7" i="2"/>
  <c r="AA7" i="2"/>
  <c r="Z117" i="2"/>
  <c r="AA117" i="2"/>
  <c r="W7" i="2"/>
  <c r="X117" i="2"/>
  <c r="Z29" i="2"/>
  <c r="W49" i="2"/>
  <c r="W145" i="2"/>
  <c r="AA29" i="2"/>
  <c r="X49" i="2"/>
  <c r="W29" i="2"/>
  <c r="Y49" i="2"/>
  <c r="Y25" i="2"/>
  <c r="Y20" i="2"/>
  <c r="Y29" i="2"/>
  <c r="Z49" i="2"/>
  <c r="Z25" i="2"/>
  <c r="W142" i="2"/>
  <c r="Z20" i="2"/>
  <c r="Z24" i="2"/>
  <c r="X54" i="2"/>
  <c r="X142" i="2"/>
  <c r="Y24" i="2"/>
  <c r="AA24" i="2"/>
  <c r="Y54" i="2"/>
  <c r="Y142" i="2"/>
  <c r="W24" i="2"/>
  <c r="Z54" i="2"/>
  <c r="Z142" i="2"/>
  <c r="X46" i="2"/>
  <c r="Y46" i="2"/>
  <c r="Z46" i="2"/>
  <c r="X62" i="2"/>
  <c r="Z62" i="2"/>
  <c r="W37" i="2"/>
  <c r="AA44" i="2"/>
  <c r="Y62" i="2"/>
  <c r="AA45" i="2"/>
  <c r="Y37" i="2"/>
  <c r="W96" i="2"/>
  <c r="Z96" i="2"/>
  <c r="Y103" i="2"/>
  <c r="W45" i="2"/>
  <c r="X45" i="2"/>
  <c r="X44" i="2"/>
  <c r="Y44" i="2"/>
  <c r="Z44" i="2"/>
  <c r="Y45" i="2"/>
  <c r="AA96" i="2"/>
  <c r="X37" i="2"/>
  <c r="Z37" i="2"/>
  <c r="Y96" i="2"/>
  <c r="Z103" i="2"/>
  <c r="X134" i="2"/>
  <c r="AA134" i="2"/>
  <c r="W134" i="2"/>
  <c r="AA103" i="2"/>
  <c r="W103" i="2"/>
  <c r="Y134" i="2"/>
  <c r="X42" i="2"/>
  <c r="Y42" i="2"/>
  <c r="W42" i="2"/>
  <c r="Z42" i="2"/>
  <c r="W67" i="2"/>
  <c r="AA67" i="2"/>
  <c r="AA94" i="2"/>
  <c r="X94" i="2"/>
  <c r="Z67" i="2"/>
  <c r="Y67" i="2"/>
  <c r="Z94" i="2"/>
  <c r="Y94" i="2"/>
  <c r="AA115" i="2"/>
  <c r="Z57" i="2"/>
  <c r="Y47" i="2"/>
  <c r="Y9" i="2"/>
  <c r="Y85" i="2"/>
  <c r="AA9" i="2"/>
  <c r="X92" i="2"/>
  <c r="AA52" i="2"/>
  <c r="Z113" i="2"/>
  <c r="Y92" i="2"/>
  <c r="X102" i="2"/>
  <c r="X113" i="2"/>
  <c r="AA121" i="2"/>
  <c r="Y38" i="2"/>
  <c r="AA102" i="2"/>
  <c r="Z102" i="2"/>
  <c r="Y111" i="2"/>
  <c r="X111" i="2"/>
  <c r="Z72" i="2"/>
  <c r="Z123" i="2"/>
  <c r="AA34" i="2"/>
  <c r="AA38" i="2"/>
  <c r="Y102" i="2"/>
  <c r="AA130" i="2"/>
  <c r="W92" i="2"/>
  <c r="X135" i="2"/>
  <c r="W6" i="2"/>
  <c r="Z23" i="2"/>
  <c r="AA113" i="2"/>
  <c r="Y34" i="2"/>
  <c r="Z127" i="2"/>
  <c r="Y6" i="2"/>
  <c r="Z59" i="2"/>
  <c r="AA11" i="2"/>
  <c r="Z11" i="2"/>
  <c r="Y11" i="2"/>
  <c r="X11" i="2"/>
  <c r="X34" i="2"/>
  <c r="X130" i="2"/>
  <c r="AA123" i="2"/>
  <c r="Y123" i="2"/>
  <c r="Y23" i="2"/>
  <c r="AA6" i="2"/>
  <c r="X6" i="2"/>
  <c r="X123" i="2"/>
  <c r="X23" i="2"/>
  <c r="AA135" i="2"/>
  <c r="AA93" i="2"/>
  <c r="Z130" i="2"/>
  <c r="Y135" i="2"/>
  <c r="Y57" i="2"/>
  <c r="AA57" i="2"/>
  <c r="Y101" i="2"/>
  <c r="X121" i="2"/>
  <c r="AA137" i="2"/>
  <c r="Y52" i="2"/>
  <c r="X38" i="2"/>
  <c r="X58" i="2"/>
  <c r="Y89" i="2"/>
  <c r="AA66" i="2"/>
  <c r="X120" i="2"/>
  <c r="Z38" i="2"/>
  <c r="Y35" i="2"/>
  <c r="AA127" i="2"/>
  <c r="AA111" i="2"/>
  <c r="X93" i="2"/>
  <c r="Y130" i="2"/>
  <c r="AA23" i="2"/>
  <c r="AA147" i="2"/>
  <c r="W135" i="2"/>
  <c r="AA58" i="2"/>
  <c r="X35" i="2"/>
  <c r="AA97" i="2"/>
  <c r="Z106" i="2"/>
  <c r="Y40" i="2"/>
  <c r="Z12" i="2"/>
  <c r="Z58" i="2"/>
  <c r="Z97" i="2"/>
  <c r="AA35" i="2"/>
  <c r="Z66" i="2"/>
  <c r="Z35" i="2"/>
  <c r="Z98" i="2"/>
  <c r="X71" i="2"/>
  <c r="X82" i="2"/>
  <c r="Y110" i="2"/>
  <c r="Z14" i="2"/>
  <c r="X14" i="2"/>
  <c r="AA17" i="2"/>
  <c r="AA22" i="2"/>
  <c r="Z47" i="2"/>
  <c r="AA47" i="2"/>
  <c r="Y17" i="2"/>
  <c r="X90" i="2"/>
  <c r="Z93" i="2"/>
  <c r="Z137" i="2"/>
  <c r="Z5" i="2"/>
  <c r="X9" i="2"/>
  <c r="W47" i="2"/>
  <c r="X99" i="2"/>
  <c r="Y93" i="2"/>
  <c r="X5" i="2"/>
  <c r="X98" i="2"/>
  <c r="AA71" i="2"/>
  <c r="W9" i="2"/>
  <c r="W137" i="2"/>
  <c r="AA82" i="2"/>
  <c r="Z81" i="2"/>
  <c r="AA98" i="2"/>
  <c r="AA112" i="2"/>
  <c r="Z8" i="2"/>
  <c r="Z71" i="2"/>
  <c r="Z82" i="2"/>
  <c r="Y61" i="2"/>
  <c r="X8" i="2"/>
  <c r="Y71" i="2"/>
  <c r="Z79" i="2"/>
  <c r="X79" i="2"/>
  <c r="X31" i="2"/>
  <c r="Z124" i="2"/>
  <c r="X124" i="2"/>
  <c r="W65" i="2"/>
  <c r="X74" i="2"/>
  <c r="X65" i="2"/>
  <c r="AA63" i="2"/>
  <c r="AA74" i="2"/>
  <c r="Z74" i="2"/>
  <c r="Y65" i="2"/>
  <c r="Z65" i="2"/>
  <c r="AA31" i="2"/>
  <c r="Z63" i="2"/>
  <c r="AA107" i="2"/>
  <c r="W43" i="2"/>
  <c r="Z31" i="2"/>
  <c r="Y63" i="2"/>
  <c r="X107" i="2"/>
  <c r="Y31" i="2"/>
  <c r="X63" i="2"/>
  <c r="X109" i="2"/>
  <c r="X61" i="2"/>
  <c r="W61" i="2"/>
  <c r="Y97" i="2"/>
  <c r="AA61" i="2"/>
  <c r="W112" i="2"/>
  <c r="Y98" i="2"/>
  <c r="Z22" i="2"/>
  <c r="X112" i="2"/>
  <c r="Z116" i="2"/>
  <c r="AA128" i="2"/>
  <c r="Y127" i="2"/>
  <c r="X128" i="2"/>
  <c r="W113" i="2"/>
  <c r="Z89" i="2"/>
  <c r="X22" i="2"/>
  <c r="AA59" i="2"/>
  <c r="Z121" i="2"/>
  <c r="Z128" i="2"/>
  <c r="W57" i="2"/>
  <c r="W34" i="2"/>
  <c r="Y83" i="2"/>
  <c r="Z118" i="2"/>
  <c r="AA144" i="2"/>
  <c r="AA89" i="2"/>
  <c r="X59" i="2"/>
  <c r="Z99" i="2"/>
  <c r="AA118" i="2"/>
  <c r="Y139" i="2"/>
  <c r="X137" i="2"/>
  <c r="W120" i="2"/>
  <c r="X101" i="2"/>
  <c r="W89" i="2"/>
  <c r="W101" i="2"/>
  <c r="Z101" i="2"/>
  <c r="Z52" i="2"/>
  <c r="AA139" i="2"/>
  <c r="X52" i="2"/>
  <c r="Y118" i="2"/>
  <c r="Z147" i="2"/>
  <c r="W128" i="2"/>
  <c r="Y59" i="2"/>
  <c r="Y121" i="2"/>
  <c r="X118" i="2"/>
  <c r="W22" i="2"/>
  <c r="Y78" i="2"/>
  <c r="Z139" i="2"/>
  <c r="W127" i="2"/>
  <c r="X17" i="2"/>
  <c r="X78" i="2"/>
  <c r="X139" i="2"/>
  <c r="X141" i="2"/>
  <c r="W141" i="2"/>
  <c r="Z141" i="2"/>
  <c r="Z17" i="2"/>
  <c r="AA43" i="2"/>
  <c r="Z43" i="2"/>
  <c r="Y68" i="2"/>
  <c r="Z3" i="2"/>
  <c r="Y43" i="2"/>
  <c r="AA26" i="2"/>
  <c r="AA50" i="2"/>
  <c r="AA141" i="2"/>
  <c r="Z105" i="2"/>
  <c r="Y26" i="2"/>
  <c r="Z88" i="2"/>
  <c r="X126" i="2"/>
  <c r="Z50" i="2"/>
  <c r="Y129" i="2"/>
  <c r="Y14" i="2"/>
  <c r="AA92" i="2"/>
  <c r="Y36" i="2"/>
  <c r="Z86" i="2"/>
  <c r="AA2" i="2"/>
  <c r="Z36" i="2"/>
  <c r="Z55" i="2"/>
  <c r="Z119" i="2"/>
  <c r="Y88" i="2"/>
  <c r="Z28" i="2"/>
  <c r="X129" i="2"/>
  <c r="X69" i="2"/>
  <c r="AA88" i="2"/>
  <c r="Y28" i="2"/>
  <c r="Z129" i="2"/>
  <c r="AA13" i="2"/>
  <c r="X28" i="2"/>
  <c r="Y105" i="2"/>
  <c r="Z125" i="2"/>
  <c r="AA28" i="2"/>
  <c r="X13" i="2"/>
  <c r="AA125" i="2"/>
  <c r="Y18" i="2"/>
  <c r="Y119" i="2"/>
  <c r="AA119" i="2"/>
  <c r="X18" i="2"/>
  <c r="AA68" i="2"/>
  <c r="Z2" i="2"/>
  <c r="AA129" i="2"/>
  <c r="AA126" i="2"/>
  <c r="Z48" i="2"/>
  <c r="Z120" i="2"/>
  <c r="AA8" i="2"/>
  <c r="Y10" i="2"/>
  <c r="Y126" i="2"/>
  <c r="Y107" i="2"/>
  <c r="W14" i="2"/>
  <c r="Y8" i="2"/>
  <c r="Z26" i="2"/>
  <c r="AA5" i="2"/>
  <c r="AA143" i="2"/>
  <c r="AA48" i="2"/>
  <c r="AA120" i="2"/>
  <c r="Z112" i="2"/>
  <c r="X26" i="2"/>
  <c r="AA122" i="2"/>
  <c r="Y5" i="2"/>
  <c r="AA85" i="2"/>
  <c r="Z115" i="2"/>
  <c r="Y12" i="2"/>
  <c r="AA10" i="2"/>
  <c r="Y76" i="2"/>
  <c r="Z126" i="2"/>
  <c r="X2" i="2"/>
  <c r="Z107" i="2"/>
  <c r="Y106" i="2"/>
  <c r="X12" i="2"/>
  <c r="AA110" i="2"/>
  <c r="AA83" i="2"/>
  <c r="AA15" i="2"/>
  <c r="Z122" i="2"/>
  <c r="Y50" i="2"/>
  <c r="W74" i="2"/>
  <c r="X140" i="2"/>
  <c r="AA90" i="2"/>
  <c r="X106" i="2"/>
  <c r="X27" i="2"/>
  <c r="AA99" i="2"/>
  <c r="Z110" i="2"/>
  <c r="Z83" i="2"/>
  <c r="Y122" i="2"/>
  <c r="X50" i="2"/>
  <c r="Z140" i="2"/>
  <c r="Y39" i="2"/>
  <c r="X85" i="2"/>
  <c r="Z90" i="2"/>
  <c r="AA39" i="2"/>
  <c r="AA79" i="2"/>
  <c r="Y99" i="2"/>
  <c r="X110" i="2"/>
  <c r="X83" i="2"/>
  <c r="AA76" i="2"/>
  <c r="AA86" i="2"/>
  <c r="W85" i="2"/>
  <c r="AA140" i="2"/>
  <c r="Y48" i="2"/>
  <c r="Z39" i="2"/>
  <c r="Y81" i="2"/>
  <c r="X39" i="2"/>
  <c r="Y79" i="2"/>
  <c r="X86" i="2"/>
  <c r="Z13" i="2"/>
  <c r="X68" i="2"/>
  <c r="Y116" i="2"/>
  <c r="Z15" i="2"/>
  <c r="AA109" i="2"/>
  <c r="Y72" i="2"/>
  <c r="Y144" i="2"/>
  <c r="W90" i="2"/>
  <c r="W69" i="2"/>
  <c r="AA105" i="2"/>
  <c r="AA18" i="2"/>
  <c r="X116" i="2"/>
  <c r="Y15" i="2"/>
  <c r="Z109" i="2"/>
  <c r="X72" i="2"/>
  <c r="AA40" i="2"/>
  <c r="X144" i="2"/>
  <c r="W82" i="2"/>
  <c r="Z69" i="2"/>
  <c r="Y13" i="2"/>
  <c r="Y69" i="2"/>
  <c r="Z18" i="2"/>
  <c r="Z111" i="2"/>
  <c r="X15" i="2"/>
  <c r="Y109" i="2"/>
  <c r="AA72" i="2"/>
  <c r="X3" i="2"/>
  <c r="AA124" i="2"/>
  <c r="Z40" i="2"/>
  <c r="Z144" i="2"/>
  <c r="W105" i="2"/>
  <c r="Y140" i="2"/>
  <c r="W119" i="2"/>
  <c r="Y124" i="2"/>
  <c r="X40" i="2"/>
  <c r="W48" i="2"/>
  <c r="Z68" i="2"/>
  <c r="AA106" i="2"/>
  <c r="AA116" i="2"/>
  <c r="X88" i="2"/>
  <c r="X122" i="2"/>
  <c r="Y86" i="2"/>
  <c r="AA36" i="2"/>
  <c r="X30" i="2"/>
  <c r="X66" i="2"/>
  <c r="AA12" i="2"/>
  <c r="X10" i="2"/>
  <c r="AA70" i="2"/>
  <c r="X76" i="2"/>
  <c r="Y3" i="2"/>
  <c r="X36" i="2"/>
  <c r="Y55" i="2"/>
  <c r="X147" i="2"/>
  <c r="W97" i="2"/>
  <c r="W58" i="2"/>
  <c r="W81" i="2"/>
  <c r="AA27" i="2"/>
  <c r="Z70" i="2"/>
  <c r="X55" i="2"/>
  <c r="X81" i="2"/>
  <c r="Y70" i="2"/>
  <c r="AA78" i="2"/>
  <c r="W66" i="2"/>
  <c r="W125" i="2"/>
  <c r="Y125" i="2"/>
  <c r="Z30" i="2"/>
  <c r="AA30" i="2"/>
  <c r="Z27" i="2"/>
  <c r="Y27" i="2"/>
  <c r="X70" i="2"/>
  <c r="Z78" i="2"/>
  <c r="W30" i="2"/>
  <c r="X143" i="2"/>
  <c r="Z143" i="2"/>
  <c r="Z10" i="2"/>
  <c r="Z76" i="2"/>
  <c r="Y2" i="2"/>
  <c r="AA55" i="2"/>
  <c r="Y147" i="2"/>
  <c r="Y143" i="2"/>
  <c r="X115" i="2"/>
  <c r="Z84" i="2"/>
  <c r="Y115" i="2"/>
  <c r="X84" i="2"/>
  <c r="X80" i="2"/>
  <c r="AA41" i="2"/>
  <c r="AA95" i="2"/>
  <c r="AA114" i="2"/>
  <c r="AA80" i="2"/>
  <c r="Z114" i="2"/>
  <c r="Y84" i="2"/>
  <c r="Y80" i="2"/>
  <c r="Z41" i="2"/>
  <c r="Z95" i="2"/>
  <c r="Y41" i="2"/>
  <c r="Y95" i="2"/>
  <c r="AA3" i="2"/>
  <c r="Y114" i="2"/>
  <c r="Z80" i="2"/>
  <c r="X41" i="2"/>
  <c r="X95" i="2"/>
  <c r="X114" i="2"/>
  <c r="AA84" i="2"/>
  <c r="Z136" i="2"/>
  <c r="X136" i="2"/>
  <c r="Y136" i="2"/>
  <c r="AA136" i="2"/>
  <c r="D10" i="7"/>
  <c r="E10" i="7" s="1"/>
  <c r="D11" i="7"/>
  <c r="E11" i="7" s="1"/>
  <c r="G3" i="7"/>
  <c r="G4" i="7"/>
  <c r="G5" i="7"/>
  <c r="G6" i="7"/>
  <c r="G7" i="7"/>
  <c r="G8" i="7"/>
  <c r="G9" i="7"/>
  <c r="G2" i="7"/>
  <c r="C5" i="7"/>
  <c r="C6" i="7"/>
  <c r="C7" i="7"/>
  <c r="C8" i="7"/>
  <c r="C9" i="7"/>
  <c r="C3" i="7"/>
  <c r="C4" i="7"/>
  <c r="C2" i="7"/>
  <c r="B7" i="7"/>
  <c r="B2" i="7"/>
  <c r="F6" i="7"/>
  <c r="F7" i="7"/>
  <c r="F9" i="7"/>
  <c r="F4" i="7"/>
  <c r="F3" i="7"/>
  <c r="F8" i="7"/>
  <c r="F2" i="7"/>
  <c r="F5" i="7"/>
  <c r="J10" i="7" l="1"/>
  <c r="I10" i="7"/>
  <c r="M10" i="7"/>
  <c r="N10" i="7"/>
  <c r="L10" i="7"/>
  <c r="K10" i="7"/>
  <c r="N11" i="7"/>
  <c r="M11" i="7"/>
  <c r="L11" i="7"/>
  <c r="K11" i="7"/>
  <c r="I11" i="7"/>
  <c r="J11" i="7"/>
  <c r="C12" i="7"/>
  <c r="C17" i="7" s="1"/>
  <c r="F12" i="7"/>
  <c r="G12" i="7"/>
  <c r="H3" i="7"/>
  <c r="H9" i="7"/>
  <c r="H6" i="7"/>
  <c r="H4" i="7"/>
  <c r="H8" i="7"/>
  <c r="H7" i="7"/>
  <c r="H5" i="7"/>
  <c r="H2" i="7"/>
  <c r="N4" i="7" l="1"/>
  <c r="N5" i="7"/>
  <c r="L4" i="7"/>
  <c r="J7" i="7"/>
  <c r="N9" i="7"/>
  <c r="M2" i="7"/>
  <c r="N6" i="7"/>
  <c r="N7" i="7"/>
  <c r="M8" i="7"/>
  <c r="L8" i="7"/>
  <c r="I8" i="7"/>
  <c r="M7" i="7"/>
  <c r="J8" i="7"/>
  <c r="M9" i="7"/>
  <c r="M4" i="7"/>
  <c r="I9" i="7"/>
  <c r="J3" i="7"/>
  <c r="J4" i="7"/>
  <c r="I5" i="7"/>
  <c r="N2" i="7"/>
  <c r="K5" i="7"/>
  <c r="L7" i="7"/>
  <c r="N8" i="7"/>
  <c r="L9" i="7"/>
  <c r="I3" i="7"/>
  <c r="K2" i="7"/>
  <c r="I7" i="7"/>
  <c r="L3" i="7"/>
  <c r="M6" i="7"/>
  <c r="I6" i="7"/>
  <c r="K4" i="7"/>
  <c r="K6" i="7"/>
  <c r="J9" i="7"/>
  <c r="L2" i="7"/>
  <c r="L6" i="7"/>
  <c r="K8" i="7"/>
  <c r="I2" i="7"/>
  <c r="J2" i="7"/>
  <c r="J6" i="7"/>
  <c r="K7" i="7"/>
  <c r="M3" i="7"/>
  <c r="M5" i="7"/>
  <c r="N3" i="7"/>
  <c r="L5" i="7"/>
  <c r="J5" i="7"/>
  <c r="I4" i="7"/>
  <c r="K3" i="7"/>
  <c r="K9" i="7"/>
  <c r="D8" i="7"/>
  <c r="E8" i="7" s="1"/>
  <c r="D4" i="7"/>
  <c r="E4" i="7" s="1"/>
  <c r="H12" i="7"/>
  <c r="D6" i="7"/>
  <c r="E6" i="7" s="1"/>
  <c r="D5" i="7"/>
  <c r="D2" i="7"/>
  <c r="D9" i="7"/>
  <c r="E9" i="7" s="1"/>
  <c r="D3" i="7"/>
  <c r="E3" i="7" s="1"/>
  <c r="D7" i="7"/>
  <c r="E7" i="7" s="1"/>
  <c r="L12" i="7" l="1"/>
  <c r="J12" i="7"/>
  <c r="K12" i="7"/>
  <c r="E5" i="7"/>
  <c r="D12" i="7"/>
  <c r="I12" i="7"/>
  <c r="N12" i="7"/>
  <c r="M12" i="7"/>
  <c r="E2" i="7"/>
  <c r="D18" i="7" l="1"/>
  <c r="D17" i="7"/>
  <c r="E12" i="7"/>
</calcChain>
</file>

<file path=xl/sharedStrings.xml><?xml version="1.0" encoding="utf-8"?>
<sst xmlns="http://schemas.openxmlformats.org/spreadsheetml/2006/main" count="4670" uniqueCount="1271">
  <si>
    <t>FERPA Restrict</t>
  </si>
  <si>
    <t>Student ID</t>
  </si>
  <si>
    <t>Student</t>
  </si>
  <si>
    <t>Status</t>
  </si>
  <si>
    <t>Email</t>
  </si>
  <si>
    <t>Cross-listed Course</t>
  </si>
  <si>
    <t>Major</t>
  </si>
  <si>
    <t>Class</t>
  </si>
  <si>
    <t>check</t>
  </si>
  <si>
    <t>Cook, Garrett_LaMont</t>
  </si>
  <si>
    <t>Registered(08/19/2023)</t>
  </si>
  <si>
    <t>coo16014@byui.edu</t>
  </si>
  <si>
    <t>Business Management</t>
  </si>
  <si>
    <t>SR</t>
  </si>
  <si>
    <t>Williams, Mark</t>
  </si>
  <si>
    <t>Registered(08/17/2023)</t>
  </si>
  <si>
    <t>wil20057@byui.edu</t>
  </si>
  <si>
    <t>Business Finance</t>
  </si>
  <si>
    <t>SO</t>
  </si>
  <si>
    <t>Fry, Joseph_Caleb</t>
  </si>
  <si>
    <t>Registered(08/06/2023)</t>
  </si>
  <si>
    <t>fry20007@byui.edu</t>
  </si>
  <si>
    <t>Bus Mgmt Marketing</t>
  </si>
  <si>
    <t>JR</t>
  </si>
  <si>
    <t>Duran, Maria_Fernanda_Solano</t>
  </si>
  <si>
    <t>Registered(07/26/2023)</t>
  </si>
  <si>
    <t>dur20022@byui.edu</t>
  </si>
  <si>
    <t>Newbold, Zachary_Troy</t>
  </si>
  <si>
    <t>Registered(07/14/2023)</t>
  </si>
  <si>
    <t>new19007@byui.edu</t>
  </si>
  <si>
    <t>Jones, Elizabeth__Nickerson</t>
  </si>
  <si>
    <t>Registered(07/10/2023)</t>
  </si>
  <si>
    <t>nic20012@byui.edu</t>
  </si>
  <si>
    <t>Neumann, Sierra_Jane</t>
  </si>
  <si>
    <t>Registered(06/28/2023)</t>
  </si>
  <si>
    <t>neu21001@byui.edu</t>
  </si>
  <si>
    <t>Poulter, Conner_Baldwin</t>
  </si>
  <si>
    <t>Registered(06/22/2023)</t>
  </si>
  <si>
    <t>pou18004@byui.edu</t>
  </si>
  <si>
    <t>Professional Studies</t>
  </si>
  <si>
    <t>Burnett, Nathan_Thomas</t>
  </si>
  <si>
    <t>Registered(06/20/2023)</t>
  </si>
  <si>
    <t>bur19043@byui.edu</t>
  </si>
  <si>
    <t>Erickson, Tori</t>
  </si>
  <si>
    <t>Registered(06/17/2023)</t>
  </si>
  <si>
    <t>eri22004@byui.edu</t>
  </si>
  <si>
    <t>Vernon, Keston_Read</t>
  </si>
  <si>
    <t>Registered(06/15/2023)</t>
  </si>
  <si>
    <t>ver18003@byui.edu</t>
  </si>
  <si>
    <t>Dreyer, Elan</t>
  </si>
  <si>
    <t>Registered(06/13/2023)</t>
  </si>
  <si>
    <t>dre21002@byui.edu</t>
  </si>
  <si>
    <t>Fish, Range,Wildlf Mgmt</t>
  </si>
  <si>
    <t>Oldroyd, David_Matthew</t>
  </si>
  <si>
    <t>old19002@byui.edu</t>
  </si>
  <si>
    <t>Rindlisbacher, Taylor</t>
  </si>
  <si>
    <t>rin19011@byui.edu</t>
  </si>
  <si>
    <t>Spencer, Emma_Kelley</t>
  </si>
  <si>
    <t>spe17040@byui.edu</t>
  </si>
  <si>
    <t>Winters, Eliott_Andrew</t>
  </si>
  <si>
    <t>win20010@byui.edu</t>
  </si>
  <si>
    <t>Ayaipoma, Stefano_Antonio</t>
  </si>
  <si>
    <t>Registered(06/12/2023)</t>
  </si>
  <si>
    <t>aya22004@byui.edu</t>
  </si>
  <si>
    <t>Barberich, Connor_Blake</t>
  </si>
  <si>
    <t>bar18036@byui.edu</t>
  </si>
  <si>
    <t>Brown, Kenneth_Peter</t>
  </si>
  <si>
    <t>bro19004@byui.edu</t>
  </si>
  <si>
    <t>Dewey, Garrett_Davis,, Sr</t>
  </si>
  <si>
    <t>dew21001@byui.edu</t>
  </si>
  <si>
    <t>Construction Management</t>
  </si>
  <si>
    <t>Erickson, Eli_Malcolm</t>
  </si>
  <si>
    <t>eri21007@byui.edu</t>
  </si>
  <si>
    <t>Fort, Halle</t>
  </si>
  <si>
    <t>for21012@byui.edu</t>
  </si>
  <si>
    <t>Herrick, Shaley</t>
  </si>
  <si>
    <t>her19029@byui.edu</t>
  </si>
  <si>
    <t>Hooste, Sierra_Anne</t>
  </si>
  <si>
    <t>hoo22002@byui.edu</t>
  </si>
  <si>
    <t>Hull, Blake_Mecham</t>
  </si>
  <si>
    <t>hul19004@byui.edu</t>
  </si>
  <si>
    <t>Kinsey, Nathaniel_William</t>
  </si>
  <si>
    <t>kin21002@byui.edu</t>
  </si>
  <si>
    <t>Lunceford, Audrey_Anna_Marie</t>
  </si>
  <si>
    <t>lun19002@byui.edu</t>
  </si>
  <si>
    <t>McLaughlin, Austin_John</t>
  </si>
  <si>
    <t>mcl18008@byui.edu</t>
  </si>
  <si>
    <t>Automotive Tech Mgmt</t>
  </si>
  <si>
    <t>Miller, Courtney_Faith</t>
  </si>
  <si>
    <t>mil18012@byui.edu</t>
  </si>
  <si>
    <t>Royer, Ryan_D</t>
  </si>
  <si>
    <t>roy20001@byui.edu</t>
  </si>
  <si>
    <t>Sego, Grace</t>
  </si>
  <si>
    <t>seg19008@byui.edu</t>
  </si>
  <si>
    <t>Smith, Hannah_Maryn</t>
  </si>
  <si>
    <t>smi19044@byui.edu</t>
  </si>
  <si>
    <t>Stewart, Samuel_Hyrum</t>
  </si>
  <si>
    <t>ste19087@byui.edu</t>
  </si>
  <si>
    <t>Tanner, Joseph_Earl</t>
  </si>
  <si>
    <t>tan13017@byui.edu</t>
  </si>
  <si>
    <t>Warner, Seth_Rodney</t>
  </si>
  <si>
    <t>war19028@byui.edu</t>
  </si>
  <si>
    <t>Arfmann, Savanna</t>
  </si>
  <si>
    <t>Registered(06/11/2023)</t>
  </si>
  <si>
    <t>arf21001@byui.edu</t>
  </si>
  <si>
    <t>Hawkins, Collin_James</t>
  </si>
  <si>
    <t>haw20002@byui.edu</t>
  </si>
  <si>
    <t>International Studies</t>
  </si>
  <si>
    <t>Kay, Griffin_Douglas</t>
  </si>
  <si>
    <t>kay18004@byui.edu</t>
  </si>
  <si>
    <t>Art</t>
  </si>
  <si>
    <t>Mower, Kobe_Allen</t>
  </si>
  <si>
    <t>mow19008@byui.edu</t>
  </si>
  <si>
    <t>Patterson, Nathaniel_Page</t>
  </si>
  <si>
    <t>pat21006@byui.edu</t>
  </si>
  <si>
    <t>Smith, Brynn</t>
  </si>
  <si>
    <t>smi21043@byui.edu</t>
  </si>
  <si>
    <t>Torgerson, Olivia</t>
  </si>
  <si>
    <t>tor21010@byui.edu</t>
  </si>
  <si>
    <t>Smith, Colby_Tyler</t>
  </si>
  <si>
    <t>Registered(06/10/2023)</t>
  </si>
  <si>
    <t>smi20104@byui.edu</t>
  </si>
  <si>
    <t>Bowman, Isaac_Jacob</t>
  </si>
  <si>
    <t>Registered(06/09/2023)</t>
  </si>
  <si>
    <t>bow19024@byui.edu</t>
  </si>
  <si>
    <t>Bunch, Alexa_Sharee</t>
  </si>
  <si>
    <t>les21002@byui.edu</t>
  </si>
  <si>
    <t>Chan, Steven</t>
  </si>
  <si>
    <t>cha20062@byui.edu</t>
  </si>
  <si>
    <t>Covarrubias, Miriam_Betsahida</t>
  </si>
  <si>
    <t>cov17001@byui.edu</t>
  </si>
  <si>
    <t>Cromwell, Collin_Mitchell</t>
  </si>
  <si>
    <t>cro20024@byui.edu</t>
  </si>
  <si>
    <t>Forbes, Jenna</t>
  </si>
  <si>
    <t>for21004@byui.edu</t>
  </si>
  <si>
    <t>Freeman, Jonathan_Crawford</t>
  </si>
  <si>
    <t>fre18008@byui.edu</t>
  </si>
  <si>
    <t>Heder, Olivia_Wendy</t>
  </si>
  <si>
    <t>hed20001@byui.edu</t>
  </si>
  <si>
    <t>FCS Apparel Entrepreneur</t>
  </si>
  <si>
    <t>Higginson, Hannah</t>
  </si>
  <si>
    <t>hig18012@byui.edu</t>
  </si>
  <si>
    <t>Howell, Brynlee_Anne</t>
  </si>
  <si>
    <t>how19022@byui.edu</t>
  </si>
  <si>
    <t>LeBaron, Jaelyn</t>
  </si>
  <si>
    <t>leb21005@byui.edu</t>
  </si>
  <si>
    <t>Park, Megan</t>
  </si>
  <si>
    <t>par21011@byui.edu</t>
  </si>
  <si>
    <t>Perkins, Cami</t>
  </si>
  <si>
    <t>per20019@byui.edu</t>
  </si>
  <si>
    <t>Roylance, Elizabeth</t>
  </si>
  <si>
    <t>roy20004@byui.edu</t>
  </si>
  <si>
    <t>Santana, Daniel_Enrique</t>
  </si>
  <si>
    <t>san20055@byui.edu</t>
  </si>
  <si>
    <t>Psychology</t>
  </si>
  <si>
    <t>Spencer, Chelsey</t>
  </si>
  <si>
    <t>spe21019@byui.edu</t>
  </si>
  <si>
    <t>Victoria, Jennifer_Ingrid</t>
  </si>
  <si>
    <t>vic21007@byui.edu</t>
  </si>
  <si>
    <t>Weisner, Benjamin_James</t>
  </si>
  <si>
    <t>wei21011@byui.edu</t>
  </si>
  <si>
    <t>Beck, Mason_Reed</t>
  </si>
  <si>
    <t>Registered(06/08/2023)</t>
  </si>
  <si>
    <t>bec19003@byui.edu</t>
  </si>
  <si>
    <t>Beesa, Melissa</t>
  </si>
  <si>
    <t>bee19011@byui.edu</t>
  </si>
  <si>
    <t>Borup, Hayden_Allan</t>
  </si>
  <si>
    <t>bor20016@byui.edu</t>
  </si>
  <si>
    <t>Callahan, Erin_Kate</t>
  </si>
  <si>
    <t>cal20042@byui.edu</t>
  </si>
  <si>
    <t>Interdisciplinary</t>
  </si>
  <si>
    <t>Choi, Jeemin</t>
  </si>
  <si>
    <t>cho21007@byui.edu</t>
  </si>
  <si>
    <t>Christensen, Callie_Susanne</t>
  </si>
  <si>
    <t>chr19002@byui.edu</t>
  </si>
  <si>
    <t>Clayton, Cannon</t>
  </si>
  <si>
    <t>cla19067@byui.edu</t>
  </si>
  <si>
    <t>Exercise Physiology</t>
  </si>
  <si>
    <t>Davie, Chanelle_M</t>
  </si>
  <si>
    <t>dav18028@byui.edu</t>
  </si>
  <si>
    <t>Dean, Joseph_Benjamin</t>
  </si>
  <si>
    <t>dea17018@byui.edu</t>
  </si>
  <si>
    <t>Derr, Dayne_Thomas</t>
  </si>
  <si>
    <t>der22003@byui.edu</t>
  </si>
  <si>
    <t>Geslison, Abigayle_Christine</t>
  </si>
  <si>
    <t>ges21001@byui.edu</t>
  </si>
  <si>
    <t>Hicken, Jett</t>
  </si>
  <si>
    <t>hic18008@byui.edu</t>
  </si>
  <si>
    <t>Jepsen, Christian_Thomas</t>
  </si>
  <si>
    <t>jep17001@byui.edu</t>
  </si>
  <si>
    <t>Maynard, Joshua_Andrew</t>
  </si>
  <si>
    <t>may18010@byui.edu</t>
  </si>
  <si>
    <t>McMahan, Brevin</t>
  </si>
  <si>
    <t>mcm20002@byui.edu</t>
  </si>
  <si>
    <t>Graphic Design</t>
  </si>
  <si>
    <t>Nielsen, Seth_Ryan</t>
  </si>
  <si>
    <t>nie19017@byui.edu</t>
  </si>
  <si>
    <t>Schimelpfening, Jacob_Thomas</t>
  </si>
  <si>
    <t>sch17011@byui.edu</t>
  </si>
  <si>
    <t>Sheffield, Keri_Ann</t>
  </si>
  <si>
    <t>she17024@byui.edu</t>
  </si>
  <si>
    <t>Communication</t>
  </si>
  <si>
    <t>Waites, Samantha_Leigh</t>
  </si>
  <si>
    <t>wai18003@byui.edu</t>
  </si>
  <si>
    <t>Andelin, Ethan_Chandler</t>
  </si>
  <si>
    <t>Registered(06/07/2023)</t>
  </si>
  <si>
    <t>and19035@byui.edu</t>
  </si>
  <si>
    <t>Blocker, Karina</t>
  </si>
  <si>
    <t>blo19003@byui.edu</t>
  </si>
  <si>
    <t>Calta, Jenna_Michelle</t>
  </si>
  <si>
    <t>cal19005@byui.edu</t>
  </si>
  <si>
    <t>Clark, Aidan_McKendrick</t>
  </si>
  <si>
    <t>cla18010@byui.edu</t>
  </si>
  <si>
    <t>Clayton, Courtney_Marie</t>
  </si>
  <si>
    <t>lew19016@byui.edu</t>
  </si>
  <si>
    <t>Colemere, Abigail_Taylor</t>
  </si>
  <si>
    <t>col22047@byui.edu</t>
  </si>
  <si>
    <t>Conover, Jaclyn</t>
  </si>
  <si>
    <t>con20001@byui.edu</t>
  </si>
  <si>
    <t>Cook, Brianne</t>
  </si>
  <si>
    <t>bev22002@byui.edu</t>
  </si>
  <si>
    <t>Crain, Emily_Renae</t>
  </si>
  <si>
    <t>cra22031@byui.edu</t>
  </si>
  <si>
    <t>Kincaid, Emmalee_Rose</t>
  </si>
  <si>
    <t>kin19005@byui.edu</t>
  </si>
  <si>
    <t>Lopez Santacruz, Natalia_Andrea</t>
  </si>
  <si>
    <t>lop22020@byui.edu</t>
  </si>
  <si>
    <t>Miles, Jackson_Scott</t>
  </si>
  <si>
    <t>mil19078@byui.edu</t>
  </si>
  <si>
    <t>Monnier, Nolan</t>
  </si>
  <si>
    <t>mon21025@byui.edu</t>
  </si>
  <si>
    <t>Nuffer, Clara</t>
  </si>
  <si>
    <t>nuf20002@byui.edu</t>
  </si>
  <si>
    <t>Oplinger, Thomas_David</t>
  </si>
  <si>
    <t>opl20001@byui.edu</t>
  </si>
  <si>
    <t>Parker, Jessica</t>
  </si>
  <si>
    <t>par20018@byui.edu</t>
  </si>
  <si>
    <t>Perry, Natalia</t>
  </si>
  <si>
    <t>per18021@byui.edu</t>
  </si>
  <si>
    <t>Reed, Connor_Snow</t>
  </si>
  <si>
    <t>ree14012@byui.edu</t>
  </si>
  <si>
    <t>Saldana, Alexsi_Danielle</t>
  </si>
  <si>
    <t>elm20001@byui.edu</t>
  </si>
  <si>
    <t>Storrer, Stacie_Ruth</t>
  </si>
  <si>
    <t>sto20015@byui.edu</t>
  </si>
  <si>
    <t>Tenney, Weston_Daniel</t>
  </si>
  <si>
    <t>ten20004@byui.edu</t>
  </si>
  <si>
    <t>Thornton, Cody_Michael</t>
  </si>
  <si>
    <t>tho15011@byui.edu</t>
  </si>
  <si>
    <t>Wall, Jason</t>
  </si>
  <si>
    <t>wal19009@byui.edu</t>
  </si>
  <si>
    <t>Watson, William</t>
  </si>
  <si>
    <t>wat21019@byui.edu</t>
  </si>
  <si>
    <t>Welsh, Jake_Robert</t>
  </si>
  <si>
    <t>wel18002@byui.edu</t>
  </si>
  <si>
    <t>Alsop, Christian_Jacob</t>
  </si>
  <si>
    <t>Registered(06/06/2023)</t>
  </si>
  <si>
    <t>als20003@byui.edu</t>
  </si>
  <si>
    <t>Armstrong, Jackson_Tyler_Juarez</t>
  </si>
  <si>
    <t>arm18001@byui.edu</t>
  </si>
  <si>
    <t>Bair, Nathan_Lewis</t>
  </si>
  <si>
    <t>bai20027@byui.edu</t>
  </si>
  <si>
    <t>Becker, Ryann</t>
  </si>
  <si>
    <t>bec18002@byui.edu</t>
  </si>
  <si>
    <t>Bennett, Jillian_Gayle</t>
  </si>
  <si>
    <t>hoh20001@byui.edu</t>
  </si>
  <si>
    <t>Bleak, Alexis_Li</t>
  </si>
  <si>
    <t>ble19004@byui.edu</t>
  </si>
  <si>
    <t>Fransen, Ashley</t>
  </si>
  <si>
    <t>fra21049@byui.edu</t>
  </si>
  <si>
    <t>Guzman Machuca, Mariela_Ximena</t>
  </si>
  <si>
    <t>guz20003@byui.edu</t>
  </si>
  <si>
    <t>Hollingsworth, Nathaniel_David</t>
  </si>
  <si>
    <t>hol21012@byui.edu</t>
  </si>
  <si>
    <t>Macavinta, Andreya</t>
  </si>
  <si>
    <t>mac18010@byui.edu</t>
  </si>
  <si>
    <t>McCauley, Tyler_Aaron</t>
  </si>
  <si>
    <t>mcc18014@byui.edu</t>
  </si>
  <si>
    <t>Mersini, Kostandino</t>
  </si>
  <si>
    <t>mer20010@byui.edu</t>
  </si>
  <si>
    <t>Minton, Kathryne_Elizabeth</t>
  </si>
  <si>
    <t>min19009@byui.edu</t>
  </si>
  <si>
    <t>Mitchell, Emily_Louise</t>
  </si>
  <si>
    <t>mit19003@byui.edu</t>
  </si>
  <si>
    <t>Morgan, Delaney_Lue</t>
  </si>
  <si>
    <t>mor19045@byui.edu</t>
  </si>
  <si>
    <t>Perez, Anna_Kelly</t>
  </si>
  <si>
    <t>per19020@byui.edu</t>
  </si>
  <si>
    <t>Price, Loralee</t>
  </si>
  <si>
    <t>pri20005@byui.edu</t>
  </si>
  <si>
    <t>Roloff, Jacob</t>
  </si>
  <si>
    <t>rol18004@byui.edu</t>
  </si>
  <si>
    <t>Smith, Sarah_LeMay</t>
  </si>
  <si>
    <t>smi17054@byui.edu</t>
  </si>
  <si>
    <t>Vargas, Corie_Paul</t>
  </si>
  <si>
    <t>var19005@byui.edu</t>
  </si>
  <si>
    <t>Wheeler, Rylan_McKay</t>
  </si>
  <si>
    <t>whe19002@byui.edu</t>
  </si>
  <si>
    <t>Allen, Carson</t>
  </si>
  <si>
    <t>Registered(06/05/2023)</t>
  </si>
  <si>
    <t>all18026@byui.edu</t>
  </si>
  <si>
    <t>Buzan, Michael_Joseph</t>
  </si>
  <si>
    <t>buz18001@byui.edu</t>
  </si>
  <si>
    <t>Colburn, Douglas_Heber</t>
  </si>
  <si>
    <t>col18022@byui.edu</t>
  </si>
  <si>
    <t>Jeppson, Savannah_Renee</t>
  </si>
  <si>
    <t>jep18005@byui.edu</t>
  </si>
  <si>
    <t>Johnson, Kalani_Keali'i_Kapu</t>
  </si>
  <si>
    <t>joh19020@byui.edu</t>
  </si>
  <si>
    <t>Accounting</t>
  </si>
  <si>
    <t>McMullan, Matthew_Bryce</t>
  </si>
  <si>
    <t>mcm20001@byui.edu</t>
  </si>
  <si>
    <t>Miller, Hannah</t>
  </si>
  <si>
    <t>mil21037@byui.edu</t>
  </si>
  <si>
    <t>Robinson, Benjamin</t>
  </si>
  <si>
    <t>rob19070@byui.edu</t>
  </si>
  <si>
    <t>Rubenstein, Lacey</t>
  </si>
  <si>
    <t>rub19005@byui.edu</t>
  </si>
  <si>
    <t>Shaw, Tristan</t>
  </si>
  <si>
    <t>sha19017@byui.edu</t>
  </si>
  <si>
    <t>Smith, Caden_Cody</t>
  </si>
  <si>
    <t>smi18054@byui.edu</t>
  </si>
  <si>
    <t>Burnham, Andrew_Clinton</t>
  </si>
  <si>
    <t>Registered(06/04/2023)</t>
  </si>
  <si>
    <t>bur18002@byui.edu</t>
  </si>
  <si>
    <t>Musical Arts</t>
  </si>
  <si>
    <t>Michaelis, Jessica_Taylor</t>
  </si>
  <si>
    <t>mic17004@byui.edu</t>
  </si>
  <si>
    <t>Christensen, Kennedi_Ann</t>
  </si>
  <si>
    <t>Registered(06/02/2023)</t>
  </si>
  <si>
    <t>chr20003@byui.edu</t>
  </si>
  <si>
    <t>Green, Simeon_Thomas_Virgil</t>
  </si>
  <si>
    <t>gre16024@byui.edu</t>
  </si>
  <si>
    <t>Littlefield, Brooke_Machelle</t>
  </si>
  <si>
    <t>lit18001@byui.edu</t>
  </si>
  <si>
    <t>Humanities</t>
  </si>
  <si>
    <t>Matthews, Jordan_Taylor_Renee</t>
  </si>
  <si>
    <t>cla19066@byui.edu</t>
  </si>
  <si>
    <t>Horticulture</t>
  </si>
  <si>
    <t>Petersen, Cozette</t>
  </si>
  <si>
    <t>pet19013@byui.edu</t>
  </si>
  <si>
    <t>Scoresby, Andrea</t>
  </si>
  <si>
    <t>sco19010@byui.edu</t>
  </si>
  <si>
    <t>Stokes, Megan</t>
  </si>
  <si>
    <t>sto17030@byui.edu</t>
  </si>
  <si>
    <t>Walker, Emily</t>
  </si>
  <si>
    <t>wal18009@byui.edu</t>
  </si>
  <si>
    <t>Ramsey, Afton_Nielly</t>
  </si>
  <si>
    <t>Registered(06/01/2023)</t>
  </si>
  <si>
    <t>ram23026@byui.edu</t>
  </si>
  <si>
    <t>FR</t>
  </si>
  <si>
    <t>Gomez Montes, Gabriela_Ivonne</t>
  </si>
  <si>
    <t>Registered(09/08/2023)</t>
  </si>
  <si>
    <t>gom18001@byui.edu</t>
  </si>
  <si>
    <t>Wonnacott, Sean_Luke</t>
  </si>
  <si>
    <t>Registered(09/12/2023)</t>
  </si>
  <si>
    <t>won14002@byui.edu</t>
  </si>
  <si>
    <t>Random Number</t>
  </si>
  <si>
    <t>E-mail</t>
  </si>
  <si>
    <t>Gender</t>
  </si>
  <si>
    <t>Female?</t>
  </si>
  <si>
    <t>Finance?</t>
  </si>
  <si>
    <t>Non-Business</t>
  </si>
  <si>
    <t>Assigned Section</t>
  </si>
  <si>
    <t>Inumber</t>
  </si>
  <si>
    <t>Name</t>
  </si>
  <si>
    <t>Check</t>
  </si>
  <si>
    <t>Survey Y/N</t>
  </si>
  <si>
    <t>Day/Evening</t>
  </si>
  <si>
    <t>Food Service</t>
  </si>
  <si>
    <t>Apparel/Sewing</t>
  </si>
  <si>
    <t>Other Consumer</t>
  </si>
  <si>
    <t>Cottage Food</t>
  </si>
  <si>
    <t>Male</t>
  </si>
  <si>
    <t>No</t>
  </si>
  <si>
    <t>Yes</t>
  </si>
  <si>
    <t>Female</t>
  </si>
  <si>
    <t>Bevan, Brianne</t>
  </si>
  <si>
    <t>Non-Degree Seeking</t>
  </si>
  <si>
    <t>NM</t>
  </si>
  <si>
    <t>Hohnholz, Jillian_Gayle</t>
  </si>
  <si>
    <t>Lester, Alexa_Sharee</t>
  </si>
  <si>
    <t>Financial Economics</t>
  </si>
  <si>
    <t>Bohnsack, Cory_Stephen</t>
  </si>
  <si>
    <t>tbd</t>
  </si>
  <si>
    <t>boh18006@byui.edu</t>
  </si>
  <si>
    <t>Avery, Jade_Marlin</t>
  </si>
  <si>
    <t>ave17002@byui.edu</t>
  </si>
  <si>
    <t>Barkley, Chandler_J</t>
  </si>
  <si>
    <t>bar19047@byui.edu</t>
  </si>
  <si>
    <t>Section</t>
  </si>
  <si>
    <t>Faculty</t>
  </si>
  <si>
    <t>Total Students</t>
  </si>
  <si>
    <t># Female</t>
  </si>
  <si>
    <t>% Female</t>
  </si>
  <si>
    <t># Finance</t>
  </si>
  <si>
    <t># non-Business</t>
  </si>
  <si>
    <t>% non-Business</t>
  </si>
  <si>
    <t>Food - Very</t>
  </si>
  <si>
    <t>Food-Not</t>
  </si>
  <si>
    <t>Apparel-very</t>
  </si>
  <si>
    <t>Apparel-not</t>
  </si>
  <si>
    <t>CottageFood-Very</t>
  </si>
  <si>
    <t>CottageFood-Not</t>
  </si>
  <si>
    <t>Mary Maroon</t>
  </si>
  <si>
    <t>Rob Tietjen</t>
  </si>
  <si>
    <t>Chris Boyce</t>
  </si>
  <si>
    <t>Jared Peterson</t>
  </si>
  <si>
    <t>Drew Eagar</t>
  </si>
  <si>
    <t>Brian Christensen</t>
  </si>
  <si>
    <t>Dave Rowe</t>
  </si>
  <si>
    <t>To Be Assigned</t>
  </si>
  <si>
    <t>TOTALS</t>
  </si>
  <si>
    <t>FroYo Backup Students</t>
  </si>
  <si>
    <t>Lexi Saldana</t>
  </si>
  <si>
    <t>Cannon Clayton</t>
  </si>
  <si>
    <t>Row Labels</t>
  </si>
  <si>
    <t>Count of Student ID</t>
  </si>
  <si>
    <t>(blank)</t>
  </si>
  <si>
    <t>Grand Total</t>
  </si>
  <si>
    <t>I-Number</t>
  </si>
  <si>
    <t>Display Name</t>
  </si>
  <si>
    <t>Preferred Name</t>
  </si>
  <si>
    <t>Student Subprogram</t>
  </si>
  <si>
    <t>Track</t>
  </si>
  <si>
    <t>Classification</t>
  </si>
  <si>
    <t>Allen, Hunter</t>
  </si>
  <si>
    <t>Hunter</t>
  </si>
  <si>
    <t>all22012@byui.edu</t>
  </si>
  <si>
    <t>Day School (DAY)</t>
  </si>
  <si>
    <t>Winter/Spring</t>
  </si>
  <si>
    <t>Freshman</t>
  </si>
  <si>
    <t>Business Management Marketing</t>
  </si>
  <si>
    <t>Amado, Ema Gabriela Amado</t>
  </si>
  <si>
    <t>Ema Gabriela Amado</t>
  </si>
  <si>
    <t>alv19018@byui.edu</t>
  </si>
  <si>
    <t>Junior</t>
  </si>
  <si>
    <t>Anderson, Maddie</t>
  </si>
  <si>
    <t>Maddie</t>
  </si>
  <si>
    <t>and19014@byui.edu</t>
  </si>
  <si>
    <t>Spring/Fall</t>
  </si>
  <si>
    <t>Sophomore</t>
  </si>
  <si>
    <t>Atwood, Spencer</t>
  </si>
  <si>
    <t>Spencer</t>
  </si>
  <si>
    <t>atw21004@byui.edu</t>
  </si>
  <si>
    <t>Virtual Design and Construction</t>
  </si>
  <si>
    <t>Bagley, Cade Lovone</t>
  </si>
  <si>
    <t>Cade Lovone</t>
  </si>
  <si>
    <t>bag19007@byui.edu</t>
  </si>
  <si>
    <t>Bahamondes, Daniel</t>
  </si>
  <si>
    <t>Daniel</t>
  </si>
  <si>
    <t>bah18001@byui.edu</t>
  </si>
  <si>
    <t>Bailey, Hunter</t>
  </si>
  <si>
    <t>bai20019@byui.edu</t>
  </si>
  <si>
    <t>Beedle, Alexis</t>
  </si>
  <si>
    <t>Alexis</t>
  </si>
  <si>
    <t>car19010@byui.edu</t>
  </si>
  <si>
    <t>Fall/Winter</t>
  </si>
  <si>
    <t>Senior</t>
  </si>
  <si>
    <t>Bertuccini, Quinn</t>
  </si>
  <si>
    <t>Quinn</t>
  </si>
  <si>
    <t>ber19018@byui.edu</t>
  </si>
  <si>
    <t>Bramwell, Morgan</t>
  </si>
  <si>
    <t>Morgan</t>
  </si>
  <si>
    <t>bra16007@byui.edu</t>
  </si>
  <si>
    <t>Branch, Dallin</t>
  </si>
  <si>
    <t>Dallin</t>
  </si>
  <si>
    <t>bra21054@byui.edu</t>
  </si>
  <si>
    <t>Branch, Hunter</t>
  </si>
  <si>
    <t>bra21053@byui.edu</t>
  </si>
  <si>
    <t>Brewer, Mariah</t>
  </si>
  <si>
    <t>Mariah</t>
  </si>
  <si>
    <t>bre18002@byui.edu</t>
  </si>
  <si>
    <t>Buzan, Mike</t>
  </si>
  <si>
    <t>Mike</t>
  </si>
  <si>
    <t>Calinao, Kendrick</t>
  </si>
  <si>
    <t>Kendrick</t>
  </si>
  <si>
    <t>cal16011@byui.edu</t>
  </si>
  <si>
    <t>Automotive Technology Management</t>
  </si>
  <si>
    <t>Cammack, Connor</t>
  </si>
  <si>
    <t>Connor</t>
  </si>
  <si>
    <t>cam18022@byui.edu</t>
  </si>
  <si>
    <t>Campbell, Andrew</t>
  </si>
  <si>
    <t>Andrew</t>
  </si>
  <si>
    <t>cam22043@byui.edu</t>
  </si>
  <si>
    <t>Campbell, Kirsys</t>
  </si>
  <si>
    <t>Kirsys</t>
  </si>
  <si>
    <t>cam20049@byui.edu</t>
  </si>
  <si>
    <t>Carrasco Del Valle, Mosiah</t>
  </si>
  <si>
    <t>Mosiah</t>
  </si>
  <si>
    <t>car22114@byui.edu</t>
  </si>
  <si>
    <t>Chan, Elder</t>
  </si>
  <si>
    <t>Elder</t>
  </si>
  <si>
    <t>Charles, Brenden</t>
  </si>
  <si>
    <t>Brenden</t>
  </si>
  <si>
    <t>cha18022@byui.edu</t>
  </si>
  <si>
    <t>Cherpeski, Allie</t>
  </si>
  <si>
    <t>Allie</t>
  </si>
  <si>
    <t>lun20005@byui.edu</t>
  </si>
  <si>
    <t>Family Consumer Science Apparel Entrepreneurship</t>
  </si>
  <si>
    <t>Child, Sarah</t>
  </si>
  <si>
    <t>Sarah</t>
  </si>
  <si>
    <t>chi19002@byui.edu</t>
  </si>
  <si>
    <t>Recreation Management</t>
  </si>
  <si>
    <t>Christensen, Zach</t>
  </si>
  <si>
    <t>Zach</t>
  </si>
  <si>
    <t>chr20053@byui.edu</t>
  </si>
  <si>
    <t>Coburn, Mitchell</t>
  </si>
  <si>
    <t>Mitchell</t>
  </si>
  <si>
    <t>cob20014@byui.edu</t>
  </si>
  <si>
    <t>Coleman, Jared</t>
  </si>
  <si>
    <t>Jared</t>
  </si>
  <si>
    <t>col18031@byui.edu</t>
  </si>
  <si>
    <t>Collins, Chase</t>
  </si>
  <si>
    <t>Chase</t>
  </si>
  <si>
    <t>col22005@byui.edu</t>
  </si>
  <si>
    <t>Cook, Jackson</t>
  </si>
  <si>
    <t>Jackson</t>
  </si>
  <si>
    <t>coo21020@byui.edu</t>
  </si>
  <si>
    <t>Corpany, Beth</t>
  </si>
  <si>
    <t>Beth</t>
  </si>
  <si>
    <t>cor20020@byui.edu</t>
  </si>
  <si>
    <t>Corpany, Daylen</t>
  </si>
  <si>
    <t>Daylen</t>
  </si>
  <si>
    <t>cor17017@byui.edu</t>
  </si>
  <si>
    <t>Business Management Operations</t>
  </si>
  <si>
    <t>Davis, Grant</t>
  </si>
  <si>
    <t>Grant</t>
  </si>
  <si>
    <t>dav19063@byui.edu</t>
  </si>
  <si>
    <t>Davis, Trent</t>
  </si>
  <si>
    <t>Trent</t>
  </si>
  <si>
    <t>dav18075@byui.edu</t>
  </si>
  <si>
    <t>Dixon, Matthew</t>
  </si>
  <si>
    <t>Matthew</t>
  </si>
  <si>
    <t>dix16005@byui.edu</t>
  </si>
  <si>
    <t>Dunford, Hyrum</t>
  </si>
  <si>
    <t>Hyrum</t>
  </si>
  <si>
    <t>dun15006@byui.edu</t>
  </si>
  <si>
    <t>Welding and Fabrication Technology</t>
  </si>
  <si>
    <t>Etter, Cole</t>
  </si>
  <si>
    <t>Cole</t>
  </si>
  <si>
    <t>ett21001@byui.edu</t>
  </si>
  <si>
    <t>Evans, Marissa</t>
  </si>
  <si>
    <t>Marissa</t>
  </si>
  <si>
    <t>eva20013@byui.edu</t>
  </si>
  <si>
    <t>Fabbri, Cole</t>
  </si>
  <si>
    <t>fab21002@byui.edu</t>
  </si>
  <si>
    <t>Farren, Kelly</t>
  </si>
  <si>
    <t>Kelly</t>
  </si>
  <si>
    <t>far21032@byui.edu</t>
  </si>
  <si>
    <t>Ficklin, Brody</t>
  </si>
  <si>
    <t>Brody</t>
  </si>
  <si>
    <t>fic19004@byui.edu</t>
  </si>
  <si>
    <t>Flores, Kryssma</t>
  </si>
  <si>
    <t>Kryssma</t>
  </si>
  <si>
    <t>flo20024@byui.edu</t>
  </si>
  <si>
    <t>Fuertes Canales, Ana</t>
  </si>
  <si>
    <t>Ana</t>
  </si>
  <si>
    <t>fue20005@byui.edu</t>
  </si>
  <si>
    <t>Fullmer, Tanner</t>
  </si>
  <si>
    <t>Tanner</t>
  </si>
  <si>
    <t>ful17011@byui.edu</t>
  </si>
  <si>
    <t>Garza, Nicholas</t>
  </si>
  <si>
    <t>Nicholas</t>
  </si>
  <si>
    <t>gar20105@byui.edu</t>
  </si>
  <si>
    <t>Computer Information Technology</t>
  </si>
  <si>
    <t>Gibby, Bart</t>
  </si>
  <si>
    <t>Bart</t>
  </si>
  <si>
    <t>gib19011@byui.edu</t>
  </si>
  <si>
    <t>Giles, Jaxon</t>
  </si>
  <si>
    <t>Jaxon</t>
  </si>
  <si>
    <t>gil21007@byui.edu</t>
  </si>
  <si>
    <t>Godfrey, Kade</t>
  </si>
  <si>
    <t>Kade</t>
  </si>
  <si>
    <t>god20003@byui.edu</t>
  </si>
  <si>
    <t>Hall, Carter</t>
  </si>
  <si>
    <t>Carter</t>
  </si>
  <si>
    <t>hal22037@byui.edu</t>
  </si>
  <si>
    <t>Harris, Hannah</t>
  </si>
  <si>
    <t>Hannah</t>
  </si>
  <si>
    <t>har20086@byui.edu</t>
  </si>
  <si>
    <t>Harsch, Claire</t>
  </si>
  <si>
    <t>Claire</t>
  </si>
  <si>
    <t>har20013@byui.edu</t>
  </si>
  <si>
    <t>Hatch, Cody</t>
  </si>
  <si>
    <t>Cody</t>
  </si>
  <si>
    <t>hat19017@byui.edu</t>
  </si>
  <si>
    <t>Hatch, Parker</t>
  </si>
  <si>
    <t>Parker</t>
  </si>
  <si>
    <t>hat18021@byui.edu</t>
  </si>
  <si>
    <t>Headlee, Marlyn</t>
  </si>
  <si>
    <t>Marlyn</t>
  </si>
  <si>
    <t>hea22010@byui.edu</t>
  </si>
  <si>
    <t>Hegewald, Mark</t>
  </si>
  <si>
    <t>Mark</t>
  </si>
  <si>
    <t>heg20001@byui.edu</t>
  </si>
  <si>
    <t>Higbee, Benton</t>
  </si>
  <si>
    <t>Benton</t>
  </si>
  <si>
    <t>hig21013@byui.edu</t>
  </si>
  <si>
    <t>Himmelberg, Nathan</t>
  </si>
  <si>
    <t>Nathan</t>
  </si>
  <si>
    <t>him20002@byui.edu</t>
  </si>
  <si>
    <t>Honda, Shanae</t>
  </si>
  <si>
    <t>Shanae</t>
  </si>
  <si>
    <t>hon17004@byui.edu</t>
  </si>
  <si>
    <t>Humpherys, Spencer</t>
  </si>
  <si>
    <t>hum17003@byui.edu</t>
  </si>
  <si>
    <t>Jang, Wonjoon</t>
  </si>
  <si>
    <t>Wonjoon</t>
  </si>
  <si>
    <t>jan16004@byui.edu</t>
  </si>
  <si>
    <t>Jensen, Olivia</t>
  </si>
  <si>
    <t>Olivia</t>
  </si>
  <si>
    <t>jen18013@byui.edu</t>
  </si>
  <si>
    <t>Jones, Kjell</t>
  </si>
  <si>
    <t>Kjell</t>
  </si>
  <si>
    <t>jon19015@byui.edu</t>
  </si>
  <si>
    <t>Juttner, Jesse</t>
  </si>
  <si>
    <t>Jesse</t>
  </si>
  <si>
    <t>jut21002@byui.edu</t>
  </si>
  <si>
    <t>Karpenko, Anastasia</t>
  </si>
  <si>
    <t>Anastasia</t>
  </si>
  <si>
    <t>kar21010@byui.edu</t>
  </si>
  <si>
    <t>Karren, Samantha</t>
  </si>
  <si>
    <t>Samantha</t>
  </si>
  <si>
    <t>ari19001@byui.edu</t>
  </si>
  <si>
    <t>Kendrick, Preston</t>
  </si>
  <si>
    <t>Preston</t>
  </si>
  <si>
    <t>ken17006@byui.edu</t>
  </si>
  <si>
    <t>Konold, Wesley</t>
  </si>
  <si>
    <t>Wesley</t>
  </si>
  <si>
    <t>kon20006@byui.edu</t>
  </si>
  <si>
    <t>Kuchera, Jonathan</t>
  </si>
  <si>
    <t>Jonathan</t>
  </si>
  <si>
    <t>kuc18004@byui.edu</t>
  </si>
  <si>
    <t>Labrum, Makenna</t>
  </si>
  <si>
    <t>Makenna</t>
  </si>
  <si>
    <t>lab17005@byui.edu</t>
  </si>
  <si>
    <t>Jaelyn</t>
  </si>
  <si>
    <t>LeFevre, Jason Ray</t>
  </si>
  <si>
    <t>Jason Ray</t>
  </si>
  <si>
    <t>lef19002@byui.edu</t>
  </si>
  <si>
    <t>Lewis, Whitney</t>
  </si>
  <si>
    <t>Whitney</t>
  </si>
  <si>
    <t>lew21040@byui.edu</t>
  </si>
  <si>
    <t>Little, Reagan</t>
  </si>
  <si>
    <t>Reagan</t>
  </si>
  <si>
    <t>lit18002@byui.edu</t>
  </si>
  <si>
    <t>Loertscher, Lauren</t>
  </si>
  <si>
    <t>Lauren</t>
  </si>
  <si>
    <t>loe19001@byui.edu</t>
  </si>
  <si>
    <t>Loftin, Mackenzie</t>
  </si>
  <si>
    <t>Mackenzie</t>
  </si>
  <si>
    <t>lof22005@byui.edu</t>
  </si>
  <si>
    <t>Luekenga, Kallista</t>
  </si>
  <si>
    <t>Kallista</t>
  </si>
  <si>
    <t>lue21003@byui.edu</t>
  </si>
  <si>
    <t>Maddox, Stewart</t>
  </si>
  <si>
    <t>Stewart</t>
  </si>
  <si>
    <t>mad15013@byui.edu</t>
  </si>
  <si>
    <t>Madugu, Linda</t>
  </si>
  <si>
    <t>Linda</t>
  </si>
  <si>
    <t>lin18023@byui.edu</t>
  </si>
  <si>
    <t>Mangum, Reece</t>
  </si>
  <si>
    <t>Reece</t>
  </si>
  <si>
    <t>man20057@byui.edu</t>
  </si>
  <si>
    <t>Marchi Mazallo, Ana</t>
  </si>
  <si>
    <t>mar19124@byui.edu</t>
  </si>
  <si>
    <t>Marroquin Farfan, Adriana</t>
  </si>
  <si>
    <t>Adriana</t>
  </si>
  <si>
    <t>mar19035@byui.edu</t>
  </si>
  <si>
    <t>Martin, Anna</t>
  </si>
  <si>
    <t>Anna</t>
  </si>
  <si>
    <t>mar18010@byui.edu</t>
  </si>
  <si>
    <t>Martindale, Taylor</t>
  </si>
  <si>
    <t>Taylor</t>
  </si>
  <si>
    <t>mar17077@byui.edu</t>
  </si>
  <si>
    <t>Maughan, Jarett</t>
  </si>
  <si>
    <t>Jarett</t>
  </si>
  <si>
    <t>mau16004@byui.edu</t>
  </si>
  <si>
    <t>McChesney, Benjamin</t>
  </si>
  <si>
    <t>Benjamin</t>
  </si>
  <si>
    <t>mcc17040@byui.edu</t>
  </si>
  <si>
    <t>Health Care Administration</t>
  </si>
  <si>
    <t>McCoy, Zack</t>
  </si>
  <si>
    <t>Zack</t>
  </si>
  <si>
    <t>mcc20032@byui.edu</t>
  </si>
  <si>
    <t>McDonald, Austin</t>
  </si>
  <si>
    <t>Austin</t>
  </si>
  <si>
    <t>mcd17010@byui.edu</t>
  </si>
  <si>
    <t>McLaughlin, Christianne</t>
  </si>
  <si>
    <t>Christianne</t>
  </si>
  <si>
    <t>mcl21001@byui.edu</t>
  </si>
  <si>
    <t>Mendez Matus, Adrian</t>
  </si>
  <si>
    <t>Adrian</t>
  </si>
  <si>
    <t>men19018@byui.edu</t>
  </si>
  <si>
    <t>Merma, Russ</t>
  </si>
  <si>
    <t>Russ</t>
  </si>
  <si>
    <t>mer16032@byui.edu</t>
  </si>
  <si>
    <t>Michaelis, Adam</t>
  </si>
  <si>
    <t>Adam</t>
  </si>
  <si>
    <t>mic19013@byui.edu</t>
  </si>
  <si>
    <t>Monson, Sara</t>
  </si>
  <si>
    <t>Sara</t>
  </si>
  <si>
    <t>mon22036@byui.edu</t>
  </si>
  <si>
    <t>Morgan, Liv</t>
  </si>
  <si>
    <t>Liv</t>
  </si>
  <si>
    <t>mor20130@byui.edu</t>
  </si>
  <si>
    <t>Myers, Daniel</t>
  </si>
  <si>
    <t>mye22008@byui.edu</t>
  </si>
  <si>
    <t>Naphaivong, Aaron</t>
  </si>
  <si>
    <t>Aaron</t>
  </si>
  <si>
    <t>nap15001@byui.edu</t>
  </si>
  <si>
    <t>Neerings, Conner</t>
  </si>
  <si>
    <t>Conner</t>
  </si>
  <si>
    <t>nee20003@byui.edu</t>
  </si>
  <si>
    <t>Newberry, Nathan</t>
  </si>
  <si>
    <t>new20014@byui.edu</t>
  </si>
  <si>
    <t>Oplinger, Thomas</t>
  </si>
  <si>
    <t>Thomas</t>
  </si>
  <si>
    <t>Owens, Cole</t>
  </si>
  <si>
    <t>owe16001@byui.edu</t>
  </si>
  <si>
    <t>Pace, Adam</t>
  </si>
  <si>
    <t>pac21020@byui.edu</t>
  </si>
  <si>
    <t>Parnes, Alex</t>
  </si>
  <si>
    <t>Alex</t>
  </si>
  <si>
    <t>par20015@byui.edu</t>
  </si>
  <si>
    <t>Patterson, Alex</t>
  </si>
  <si>
    <t>pat22007@byui.edu</t>
  </si>
  <si>
    <t>Peterson, Caitlyn</t>
  </si>
  <si>
    <t>Caitlyn</t>
  </si>
  <si>
    <t>pet19005@byui.edu</t>
  </si>
  <si>
    <t>Pew, Em</t>
  </si>
  <si>
    <t>Em</t>
  </si>
  <si>
    <t>pew16001@byui.edu</t>
  </si>
  <si>
    <t>Race, Carsyn</t>
  </si>
  <si>
    <t>Carsyn</t>
  </si>
  <si>
    <t>rac20001@byui.edu</t>
  </si>
  <si>
    <t>Ramakrishna, Ishitha Suresh</t>
  </si>
  <si>
    <t>Ishitha Suresh</t>
  </si>
  <si>
    <t>ram20005@byui.edu</t>
  </si>
  <si>
    <t>Randall, Riley</t>
  </si>
  <si>
    <t>Riley</t>
  </si>
  <si>
    <t>ran17007@byui.edu</t>
  </si>
  <si>
    <t>Renkiewicz, Jared</t>
  </si>
  <si>
    <t>ren16005@byui.edu</t>
  </si>
  <si>
    <t>Retorick, Chase Madeline</t>
  </si>
  <si>
    <t>Chase Madeline</t>
  </si>
  <si>
    <t>ret19002@byui.edu</t>
  </si>
  <si>
    <t>Rhodes, Caleb</t>
  </si>
  <si>
    <t>Caleb</t>
  </si>
  <si>
    <t>rho16002@byui.edu</t>
  </si>
  <si>
    <t>Rios Lucero, Mayte</t>
  </si>
  <si>
    <t>Mayte</t>
  </si>
  <si>
    <t>luc19003@byui.edu</t>
  </si>
  <si>
    <t>Rivera Cruz, Abinadi</t>
  </si>
  <si>
    <t>Abinadi</t>
  </si>
  <si>
    <t>riv18004@byui.edu</t>
  </si>
  <si>
    <t>Rivoli, Jayden</t>
  </si>
  <si>
    <t>Jayden</t>
  </si>
  <si>
    <t>riv21029@byui.edu</t>
  </si>
  <si>
    <t>Sanchez, Christopher</t>
  </si>
  <si>
    <t>Christopher</t>
  </si>
  <si>
    <t>san17049@byui.edu</t>
  </si>
  <si>
    <t>Santamaria, Meryjein</t>
  </si>
  <si>
    <t>Meryjein</t>
  </si>
  <si>
    <t>san19021@byui.edu</t>
  </si>
  <si>
    <t>Savage, Nicole</t>
  </si>
  <si>
    <t>Nicole</t>
  </si>
  <si>
    <t>sav18001@byui.edu</t>
  </si>
  <si>
    <t>Savage, Samuel</t>
  </si>
  <si>
    <t>Samuel</t>
  </si>
  <si>
    <t>sav20003@byui.edu</t>
  </si>
  <si>
    <t>Schill, Tyler</t>
  </si>
  <si>
    <t>Tyler</t>
  </si>
  <si>
    <t>sch15010@byui.edu</t>
  </si>
  <si>
    <t>Scott, Rachel</t>
  </si>
  <si>
    <t>Rachel</t>
  </si>
  <si>
    <t>sco17002@byui.edu</t>
  </si>
  <si>
    <t>Therapeutic Recreation</t>
  </si>
  <si>
    <t>Seable, Abby</t>
  </si>
  <si>
    <t>Abby</t>
  </si>
  <si>
    <t>sea19004@byui.edu</t>
  </si>
  <si>
    <t>Seow, Wen-Bin</t>
  </si>
  <si>
    <t>Wen-Bin</t>
  </si>
  <si>
    <t>seo21002@byui.edu</t>
  </si>
  <si>
    <t>Sherwood, Ann Marie</t>
  </si>
  <si>
    <t>Ann Marie</t>
  </si>
  <si>
    <t>sem17003@byui.edu</t>
  </si>
  <si>
    <t>Silvernail, Chris</t>
  </si>
  <si>
    <t>Chris</t>
  </si>
  <si>
    <t>sil17008@byui.edu</t>
  </si>
  <si>
    <t>Smith, Devin</t>
  </si>
  <si>
    <t>Devin</t>
  </si>
  <si>
    <t>smi18039@byui.edu</t>
  </si>
  <si>
    <t>Spencer, Gavin</t>
  </si>
  <si>
    <t>Gavin</t>
  </si>
  <si>
    <t>spe22017@byui.edu</t>
  </si>
  <si>
    <t>Stastny, Payton</t>
  </si>
  <si>
    <t>Payton</t>
  </si>
  <si>
    <t>sta18020@byui.edu</t>
  </si>
  <si>
    <t>Business Analytics</t>
  </si>
  <si>
    <t>Steward, David</t>
  </si>
  <si>
    <t>David</t>
  </si>
  <si>
    <t>ste20020@byui.edu</t>
  </si>
  <si>
    <t>Stewart, Austin</t>
  </si>
  <si>
    <t>ste20076@byui.edu</t>
  </si>
  <si>
    <t>Stumpf, Stephanie</t>
  </si>
  <si>
    <t>Stephanie</t>
  </si>
  <si>
    <t>stu19007@byui.edu</t>
  </si>
  <si>
    <t>Tenney, Weston</t>
  </si>
  <si>
    <t>Weston</t>
  </si>
  <si>
    <t>Thomas, Emberlee</t>
  </si>
  <si>
    <t>Emberlee</t>
  </si>
  <si>
    <t>tho20009@byui.edu</t>
  </si>
  <si>
    <t>Thomson, Evan</t>
  </si>
  <si>
    <t>Evan</t>
  </si>
  <si>
    <t>tho20075@byui.edu</t>
  </si>
  <si>
    <t>Tobler, Maddie</t>
  </si>
  <si>
    <t>tob20001@byui.edu</t>
  </si>
  <si>
    <t>Tong, Cooper</t>
  </si>
  <si>
    <t>Cooper</t>
  </si>
  <si>
    <t>ton21007@byui.edu</t>
  </si>
  <si>
    <t>Tulieva, Nina</t>
  </si>
  <si>
    <t>Nina</t>
  </si>
  <si>
    <t>tul20004@byui.edu</t>
  </si>
  <si>
    <t>Veach, Jared</t>
  </si>
  <si>
    <t>vea20001@byui.edu</t>
  </si>
  <si>
    <t>Vidrio, Karinya</t>
  </si>
  <si>
    <t>Karinya</t>
  </si>
  <si>
    <t>vid20003@byui.edu</t>
  </si>
  <si>
    <t>Waite, Libby</t>
  </si>
  <si>
    <t>Libby</t>
  </si>
  <si>
    <t>wai21002@byui.edu</t>
  </si>
  <si>
    <t>Walmer, Sabrina</t>
  </si>
  <si>
    <t>Sabrina</t>
  </si>
  <si>
    <t>wal20049@byui.edu</t>
  </si>
  <si>
    <t>Webb, Lauren</t>
  </si>
  <si>
    <t>web21025@byui.edu</t>
  </si>
  <si>
    <t>Wilcox, Hayden_Grey</t>
  </si>
  <si>
    <t>Hayden_Grey</t>
  </si>
  <si>
    <t>wil17189@byui.edu</t>
  </si>
  <si>
    <t>Williams, Trevor</t>
  </si>
  <si>
    <t>Trevor</t>
  </si>
  <si>
    <t>wil18049@byui.edu</t>
  </si>
  <si>
    <t>Williamson, McKay</t>
  </si>
  <si>
    <t>McKay</t>
  </si>
  <si>
    <t>wil17022@byui.edu</t>
  </si>
  <si>
    <t>Xiong, Christy</t>
  </si>
  <si>
    <t>Christy</t>
  </si>
  <si>
    <t>xio19004@byui.edu</t>
  </si>
  <si>
    <t>Yadon, Hannah</t>
  </si>
  <si>
    <t>yad19001@byui.edu</t>
  </si>
  <si>
    <t xml:space="preserve">Name </t>
  </si>
  <si>
    <t>I Number</t>
  </si>
  <si>
    <t>Old Section</t>
  </si>
  <si>
    <t>New Section</t>
  </si>
  <si>
    <t>Move From</t>
  </si>
  <si>
    <t>Move To</t>
  </si>
  <si>
    <t>No Change</t>
  </si>
  <si>
    <t>Company Letter</t>
  </si>
  <si>
    <t>A</t>
  </si>
  <si>
    <t>Scott Pope</t>
  </si>
  <si>
    <t>B</t>
  </si>
  <si>
    <t>C</t>
  </si>
  <si>
    <t>D</t>
  </si>
  <si>
    <t>E</t>
  </si>
  <si>
    <t>F</t>
  </si>
  <si>
    <t>Kent Lundin</t>
  </si>
  <si>
    <t>G</t>
  </si>
  <si>
    <t>H</t>
  </si>
  <si>
    <t>I</t>
  </si>
  <si>
    <t>Start Date</t>
  </si>
  <si>
    <t>First Name</t>
  </si>
  <si>
    <t>Last name</t>
  </si>
  <si>
    <t>Cell phone</t>
  </si>
  <si>
    <t>Food Allergies</t>
  </si>
  <si>
    <t>Kali</t>
  </si>
  <si>
    <t>Winegar</t>
  </si>
  <si>
    <t>win22013@byui.edu</t>
  </si>
  <si>
    <t>3852514001</t>
  </si>
  <si>
    <t>Daytime Operations (8AM-2PM roughly)</t>
  </si>
  <si>
    <t>Very Interested</t>
  </si>
  <si>
    <t>Indifferent or No Opinion</t>
  </si>
  <si>
    <t/>
  </si>
  <si>
    <t>Williams</t>
  </si>
  <si>
    <t>Wil20057@gmail.com</t>
  </si>
  <si>
    <t>2089704148</t>
  </si>
  <si>
    <t>Not Interested</t>
  </si>
  <si>
    <t>Rylan</t>
  </si>
  <si>
    <t>Wheeler</t>
  </si>
  <si>
    <t>Whe19002@byui.edu</t>
  </si>
  <si>
    <t>2089735111</t>
  </si>
  <si>
    <t>Evening Operations (8-11AM &amp; 7-10PM roughly)</t>
  </si>
  <si>
    <t>Jake</t>
  </si>
  <si>
    <t>Welsh</t>
  </si>
  <si>
    <t>7027610024</t>
  </si>
  <si>
    <t>Weisner</t>
  </si>
  <si>
    <t>Weisnerbenjamin@gmail.com</t>
  </si>
  <si>
    <t>2089645247</t>
  </si>
  <si>
    <t>Watson</t>
  </si>
  <si>
    <t>Wat21019@byui.edu</t>
  </si>
  <si>
    <t>7207996485</t>
  </si>
  <si>
    <t>720-799-6485</t>
  </si>
  <si>
    <t>Emily</t>
  </si>
  <si>
    <t>Walker</t>
  </si>
  <si>
    <t>2085596796</t>
  </si>
  <si>
    <t>Sam</t>
  </si>
  <si>
    <t>Waites</t>
  </si>
  <si>
    <t>Wai18003@byui.edu</t>
  </si>
  <si>
    <t>5098550846</t>
  </si>
  <si>
    <t>Francia</t>
  </si>
  <si>
    <t>Valdez</t>
  </si>
  <si>
    <t>Val19018@byui.edu</t>
  </si>
  <si>
    <t>9864978467</t>
  </si>
  <si>
    <t>Torgerson</t>
  </si>
  <si>
    <t>2083608636</t>
  </si>
  <si>
    <t xml:space="preserve">Thornton </t>
  </si>
  <si>
    <t>2026950536</t>
  </si>
  <si>
    <t>weston</t>
  </si>
  <si>
    <t>tenney</t>
  </si>
  <si>
    <t>20004@byui.edu</t>
  </si>
  <si>
    <t>9165819776</t>
  </si>
  <si>
    <t>Joey</t>
  </si>
  <si>
    <t>Tan13017@byui.edu</t>
  </si>
  <si>
    <t>8186210847</t>
  </si>
  <si>
    <t>Ste19087@byui.edu</t>
  </si>
  <si>
    <t>8015098619</t>
  </si>
  <si>
    <t>Emma</t>
  </si>
  <si>
    <t>5038802518</t>
  </si>
  <si>
    <t>Smith</t>
  </si>
  <si>
    <t>mrssmiddy3@gmail.com</t>
  </si>
  <si>
    <t>2082066049</t>
  </si>
  <si>
    <t>none</t>
  </si>
  <si>
    <t>Caden</t>
  </si>
  <si>
    <t>cadencs@byui.edu</t>
  </si>
  <si>
    <t>5033549612</t>
  </si>
  <si>
    <t>h2000smith@byui.edu</t>
  </si>
  <si>
    <t>9194805298</t>
  </si>
  <si>
    <t>Keri</t>
  </si>
  <si>
    <t>Sheffield</t>
  </si>
  <si>
    <t>she17024@gmail.com</t>
  </si>
  <si>
    <t>5054598776</t>
  </si>
  <si>
    <t>Tristan</t>
  </si>
  <si>
    <t>Shaw</t>
  </si>
  <si>
    <t>4796857588</t>
  </si>
  <si>
    <t>Andrea</t>
  </si>
  <si>
    <t>Scoresby</t>
  </si>
  <si>
    <t>2083576137</t>
  </si>
  <si>
    <t>Schimelpfening</t>
  </si>
  <si>
    <t>Jacobs13@byui.edu</t>
  </si>
  <si>
    <t>5599369110</t>
  </si>
  <si>
    <t>Santana</t>
  </si>
  <si>
    <t>santanad@byui.edu</t>
  </si>
  <si>
    <t>2089487735</t>
  </si>
  <si>
    <t>James</t>
  </si>
  <si>
    <t>Sands</t>
  </si>
  <si>
    <t>san22048@byui.edu</t>
  </si>
  <si>
    <t>2087095354</t>
  </si>
  <si>
    <t xml:space="preserve">I am allergic to some food but I don’t know what it is. I do have an epi pen </t>
  </si>
  <si>
    <t>Lexi</t>
  </si>
  <si>
    <t>Saldana</t>
  </si>
  <si>
    <t>8167681122</t>
  </si>
  <si>
    <t>Lacey</t>
  </si>
  <si>
    <t>Rubenstein</t>
  </si>
  <si>
    <t>5085679805</t>
  </si>
  <si>
    <t>Elizabeth</t>
  </si>
  <si>
    <t>Roylance</t>
  </si>
  <si>
    <t>7205345613</t>
  </si>
  <si>
    <t>Ryan</t>
  </si>
  <si>
    <t>Royer</t>
  </si>
  <si>
    <t>royray09@byui.edu</t>
  </si>
  <si>
    <t>2084403909</t>
  </si>
  <si>
    <t xml:space="preserve">Jacob </t>
  </si>
  <si>
    <t>Roloff</t>
  </si>
  <si>
    <t>Jroloff337@byui.edu</t>
  </si>
  <si>
    <t>5097933763</t>
  </si>
  <si>
    <t xml:space="preserve">Lactose intolerant </t>
  </si>
  <si>
    <t>Roberts</t>
  </si>
  <si>
    <t>rob20036@byui.edu</t>
  </si>
  <si>
    <t>3854067212</t>
  </si>
  <si>
    <t>T-Bob</t>
  </si>
  <si>
    <t>Rindlisbacher</t>
  </si>
  <si>
    <t>9132087117</t>
  </si>
  <si>
    <t>Reed</t>
  </si>
  <si>
    <t>Ree14013@byui.edu</t>
  </si>
  <si>
    <t>7022876698</t>
  </si>
  <si>
    <t>Afton</t>
  </si>
  <si>
    <t>Ramsey</t>
  </si>
  <si>
    <t>2082307358</t>
  </si>
  <si>
    <t>Loralee</t>
  </si>
  <si>
    <t>Price</t>
  </si>
  <si>
    <t>loraleelu@gmail.com</t>
  </si>
  <si>
    <t>2088665959</t>
  </si>
  <si>
    <t>Cozette</t>
  </si>
  <si>
    <t>Petersen</t>
  </si>
  <si>
    <t xml:space="preserve">Pet19013@byui.edu </t>
  </si>
  <si>
    <t>2084196479</t>
  </si>
  <si>
    <t xml:space="preserve">Cozette </t>
  </si>
  <si>
    <t>Natalia</t>
  </si>
  <si>
    <t>Perry</t>
  </si>
  <si>
    <t>2089722054</t>
  </si>
  <si>
    <t>Camilla</t>
  </si>
  <si>
    <t>Perkins</t>
  </si>
  <si>
    <t>4804505376</t>
  </si>
  <si>
    <t>Perez</t>
  </si>
  <si>
    <t>per19020@byui.org</t>
  </si>
  <si>
    <t>5127399671</t>
  </si>
  <si>
    <t>None</t>
  </si>
  <si>
    <t>Jessie</t>
  </si>
  <si>
    <t xml:space="preserve">Parker </t>
  </si>
  <si>
    <t>Par20018@gmail.com</t>
  </si>
  <si>
    <t>2082432513</t>
  </si>
  <si>
    <t>Megan</t>
  </si>
  <si>
    <t>Park</t>
  </si>
  <si>
    <t>Par21011@byui.edu</t>
  </si>
  <si>
    <t>7209519838</t>
  </si>
  <si>
    <t>Oplinger</t>
  </si>
  <si>
    <t>5093079662</t>
  </si>
  <si>
    <t>Clara</t>
  </si>
  <si>
    <t>Nuffer</t>
  </si>
  <si>
    <t>Nuf20002@byui.edu</t>
  </si>
  <si>
    <t>2089574453</t>
  </si>
  <si>
    <t>Sensitive to mangos. Wont kill me but i try to avoid.</t>
  </si>
  <si>
    <t>Sierra</t>
  </si>
  <si>
    <t>Neumann</t>
  </si>
  <si>
    <t>2484107273</t>
  </si>
  <si>
    <t>Laney</t>
  </si>
  <si>
    <t>Mor19045@byui.edu</t>
  </si>
  <si>
    <t>2089998902</t>
  </si>
  <si>
    <t>Nolan</t>
  </si>
  <si>
    <t>Monnier</t>
  </si>
  <si>
    <t>4357994869</t>
  </si>
  <si>
    <t>Moh</t>
  </si>
  <si>
    <t>Evanmoh@byui.edu</t>
  </si>
  <si>
    <t>7149510542</t>
  </si>
  <si>
    <t>evan</t>
  </si>
  <si>
    <t>moh</t>
  </si>
  <si>
    <t>evanmoh5@gmail.com</t>
  </si>
  <si>
    <t>2293796484</t>
  </si>
  <si>
    <t>Fabricio</t>
  </si>
  <si>
    <t>Miranda</t>
  </si>
  <si>
    <t>mir22001@byui.edu</t>
  </si>
  <si>
    <t>3852015428</t>
  </si>
  <si>
    <t>Katie</t>
  </si>
  <si>
    <t>Minton</t>
  </si>
  <si>
    <t>Min19009@byui.edu</t>
  </si>
  <si>
    <t>8658045355</t>
  </si>
  <si>
    <t>Miller</t>
  </si>
  <si>
    <t>Mil21037@byui.edu</t>
  </si>
  <si>
    <t>2087106886</t>
  </si>
  <si>
    <t>Courtney</t>
  </si>
  <si>
    <t>7706530292</t>
  </si>
  <si>
    <t>N/A</t>
  </si>
  <si>
    <t>Kosta</t>
  </si>
  <si>
    <t>Mersini</t>
  </si>
  <si>
    <t>2082273898</t>
  </si>
  <si>
    <t>Gracie</t>
  </si>
  <si>
    <t>Meegan</t>
  </si>
  <si>
    <t>mee22005@byui.edu</t>
  </si>
  <si>
    <t>2083608553</t>
  </si>
  <si>
    <t>McMullan</t>
  </si>
  <si>
    <t>6027364667</t>
  </si>
  <si>
    <t>I have no allergies</t>
  </si>
  <si>
    <t>Brevin</t>
  </si>
  <si>
    <t>McMahan</t>
  </si>
  <si>
    <t>mcm20002@BYUI.edu</t>
  </si>
  <si>
    <t>7608124342</t>
  </si>
  <si>
    <t>McCauley</t>
  </si>
  <si>
    <t>5592175276</t>
  </si>
  <si>
    <t>Joshua</t>
  </si>
  <si>
    <t>Maynard</t>
  </si>
  <si>
    <t>9203911963</t>
  </si>
  <si>
    <t xml:space="preserve">Jordan </t>
  </si>
  <si>
    <t>Matthews</t>
  </si>
  <si>
    <t>Cla16099@byui.edu</t>
  </si>
  <si>
    <t>9855020186</t>
  </si>
  <si>
    <t>Andreya</t>
  </si>
  <si>
    <t>Macavinta</t>
  </si>
  <si>
    <t>Mac18010@byui.edu</t>
  </si>
  <si>
    <t>7606415633</t>
  </si>
  <si>
    <t>Lusvardi</t>
  </si>
  <si>
    <t>lus20001@byui.edu</t>
  </si>
  <si>
    <t>7023587990</t>
  </si>
  <si>
    <t xml:space="preserve">Natalia </t>
  </si>
  <si>
    <t>Lopez</t>
  </si>
  <si>
    <t>7022729022</t>
  </si>
  <si>
    <t>Brooke</t>
  </si>
  <si>
    <t xml:space="preserve">Littlefield </t>
  </si>
  <si>
    <t>2085419291</t>
  </si>
  <si>
    <t>Bryan</t>
  </si>
  <si>
    <t>Jolley</t>
  </si>
  <si>
    <t>jol18003@byui.edu</t>
  </si>
  <si>
    <t>9727045962</t>
  </si>
  <si>
    <t>Kalani</t>
  </si>
  <si>
    <t>Johnson</t>
  </si>
  <si>
    <t>9097614708</t>
  </si>
  <si>
    <t xml:space="preserve">Shellfish </t>
  </si>
  <si>
    <t>Savannah</t>
  </si>
  <si>
    <t>Jeppson/Bailey (just married)</t>
  </si>
  <si>
    <t>2089917413</t>
  </si>
  <si>
    <t>Brynlee</t>
  </si>
  <si>
    <t>Howell</t>
  </si>
  <si>
    <t>How19022@byui.edu</t>
  </si>
  <si>
    <t>2088812729</t>
  </si>
  <si>
    <t>Nate</t>
  </si>
  <si>
    <t>Hollingsworth</t>
  </si>
  <si>
    <t>4257855896</t>
  </si>
  <si>
    <t>Jillian</t>
  </si>
  <si>
    <t>Hohnholz</t>
  </si>
  <si>
    <t>2089978280</t>
  </si>
  <si>
    <t>Hill</t>
  </si>
  <si>
    <t>Hil18026@byu.edu</t>
  </si>
  <si>
    <t>2088093488</t>
  </si>
  <si>
    <t xml:space="preserve">Peanut </t>
  </si>
  <si>
    <t>Higginson</t>
  </si>
  <si>
    <t>hanhig@byui.edu</t>
  </si>
  <si>
    <t>2082231381</t>
  </si>
  <si>
    <t>Shaley</t>
  </si>
  <si>
    <t>Herrick</t>
  </si>
  <si>
    <t>Smh328@byui.edu</t>
  </si>
  <si>
    <t>2087059182</t>
  </si>
  <si>
    <t>I'm fine with either option</t>
  </si>
  <si>
    <t>Heder</t>
  </si>
  <si>
    <t>2089487389</t>
  </si>
  <si>
    <t>Apples, almonds, asparagus, avocado, barley, green beans, lima beans, cabbage cantaloupe, carrots, cashew, cauliflower, chicken, cucumber, eggs, egg plant, gluten, kale, oranges, green peas, peanuts, bell peppers, sweet potato, white potato, rye, soy, squash, tomatoes, watermelon, and wheat. I just can't injest these foods, but I am okay to be around it.</t>
  </si>
  <si>
    <t>Rhett</t>
  </si>
  <si>
    <t>Haynie</t>
  </si>
  <si>
    <t>Hay21004@byui.edu</t>
  </si>
  <si>
    <t>8044899730</t>
  </si>
  <si>
    <t>Collin</t>
  </si>
  <si>
    <t>Hawkins</t>
  </si>
  <si>
    <t>4354660178</t>
  </si>
  <si>
    <t>Kindra</t>
  </si>
  <si>
    <t>Hallam</t>
  </si>
  <si>
    <t>Hal21062@byui.edu</t>
  </si>
  <si>
    <t>8014300221</t>
  </si>
  <si>
    <t>Mariela</t>
  </si>
  <si>
    <t>Guzman</t>
  </si>
  <si>
    <t>Guz20003@byui.edu</t>
  </si>
  <si>
    <t>9864974746</t>
  </si>
  <si>
    <t>Garrett</t>
  </si>
  <si>
    <t>Griggs</t>
  </si>
  <si>
    <t>gri19007@byui.edu</t>
  </si>
  <si>
    <t>2083900427</t>
  </si>
  <si>
    <t>Simeon</t>
  </si>
  <si>
    <t>Green</t>
  </si>
  <si>
    <t>7122469160</t>
  </si>
  <si>
    <t>Geslison</t>
  </si>
  <si>
    <t>9176403434</t>
  </si>
  <si>
    <t xml:space="preserve">Freeman </t>
  </si>
  <si>
    <t>Fre17016@byui.edu</t>
  </si>
  <si>
    <t>5093316955</t>
  </si>
  <si>
    <t xml:space="preserve">Crawford </t>
  </si>
  <si>
    <t>Freeman</t>
  </si>
  <si>
    <t>Jcrawdad@byui.edu</t>
  </si>
  <si>
    <t>7034754391</t>
  </si>
  <si>
    <t>Ashley</t>
  </si>
  <si>
    <t>Fransen</t>
  </si>
  <si>
    <t>2088217805</t>
  </si>
  <si>
    <t>Halle</t>
  </si>
  <si>
    <t>Fort</t>
  </si>
  <si>
    <t>2533586153</t>
  </si>
  <si>
    <t>Jenna</t>
  </si>
  <si>
    <t>Forbes</t>
  </si>
  <si>
    <t>9162608327</t>
  </si>
  <si>
    <t>Tori</t>
  </si>
  <si>
    <t>Erickson</t>
  </si>
  <si>
    <t>torijane10@gmail.com</t>
  </si>
  <si>
    <t>4352776709</t>
  </si>
  <si>
    <t>Chanelle</t>
  </si>
  <si>
    <t>Davie</t>
  </si>
  <si>
    <t>Chanellemdavie@gmail.com</t>
  </si>
  <si>
    <t>2623097224</t>
  </si>
  <si>
    <t>Ally</t>
  </si>
  <si>
    <t>Criddle</t>
  </si>
  <si>
    <t>cri18010@byui.edu</t>
  </si>
  <si>
    <t>2085707087</t>
  </si>
  <si>
    <t>Miriam</t>
  </si>
  <si>
    <t>Covarrubias</t>
  </si>
  <si>
    <t>9253946235</t>
  </si>
  <si>
    <t>Brianne</t>
  </si>
  <si>
    <t>Cook</t>
  </si>
  <si>
    <t>2088171932</t>
  </si>
  <si>
    <t>Clayton</t>
  </si>
  <si>
    <t>2027793147</t>
  </si>
  <si>
    <t>Cannon</t>
  </si>
  <si>
    <t>2082063071</t>
  </si>
  <si>
    <t>Aidan</t>
  </si>
  <si>
    <t>Clark</t>
  </si>
  <si>
    <t>4794268887</t>
  </si>
  <si>
    <t>Callie</t>
  </si>
  <si>
    <t>Christensen</t>
  </si>
  <si>
    <t>callie.c@gmail.com</t>
  </si>
  <si>
    <t>8014208512</t>
  </si>
  <si>
    <t>Jeemin (Kelly)</t>
  </si>
  <si>
    <t>Choi</t>
  </si>
  <si>
    <t>2082238051</t>
  </si>
  <si>
    <t>Chan</t>
  </si>
  <si>
    <t>Cha20062@byui.edu</t>
  </si>
  <si>
    <t>5625058772</t>
  </si>
  <si>
    <t>Calta</t>
  </si>
  <si>
    <t>8305000061</t>
  </si>
  <si>
    <t xml:space="preserve">Gluten </t>
  </si>
  <si>
    <t>Erin</t>
  </si>
  <si>
    <t xml:space="preserve">Callahan </t>
  </si>
  <si>
    <t>2692351792</t>
  </si>
  <si>
    <t>Buzan</t>
  </si>
  <si>
    <t>3608237671</t>
  </si>
  <si>
    <t>Burnham</t>
  </si>
  <si>
    <t>4804663297</t>
  </si>
  <si>
    <t>Burnett</t>
  </si>
  <si>
    <t>Bur19043@byui.edu</t>
  </si>
  <si>
    <t>6236407289</t>
  </si>
  <si>
    <t>Isaac</t>
  </si>
  <si>
    <t>Bowman</t>
  </si>
  <si>
    <t>3178003817</t>
  </si>
  <si>
    <t>Hayden</t>
  </si>
  <si>
    <t>Borup</t>
  </si>
  <si>
    <t>haydenborup@byui.edu</t>
  </si>
  <si>
    <t>2083526540</t>
  </si>
  <si>
    <t>Cory</t>
  </si>
  <si>
    <t>Bohnsack</t>
  </si>
  <si>
    <t>6268634367</t>
  </si>
  <si>
    <t>Lobster and shrimp</t>
  </si>
  <si>
    <t>Karina</t>
  </si>
  <si>
    <t>Blocker</t>
  </si>
  <si>
    <t>9096460202</t>
  </si>
  <si>
    <t>Bleak</t>
  </si>
  <si>
    <t>2088639528</t>
  </si>
  <si>
    <t>n/a</t>
  </si>
  <si>
    <t>Ian</t>
  </si>
  <si>
    <t>Blad</t>
  </si>
  <si>
    <t>bla20018@byui.edu</t>
  </si>
  <si>
    <t>4694711698</t>
  </si>
  <si>
    <t xml:space="preserve">Dakota </t>
  </si>
  <si>
    <t xml:space="preserve">Bennett </t>
  </si>
  <si>
    <t>dakotapb@byui.edu</t>
  </si>
  <si>
    <t>6027812501</t>
  </si>
  <si>
    <t>Bendixen</t>
  </si>
  <si>
    <t>ben16008@byui.edu</t>
  </si>
  <si>
    <t>4847879123</t>
  </si>
  <si>
    <t>Melissa</t>
  </si>
  <si>
    <t>Beesa</t>
  </si>
  <si>
    <t>2089481430</t>
  </si>
  <si>
    <t>Mason</t>
  </si>
  <si>
    <t>Beck</t>
  </si>
  <si>
    <t>9169038101</t>
  </si>
  <si>
    <t>Chandler</t>
  </si>
  <si>
    <t>Barkley</t>
  </si>
  <si>
    <t>Bar19047@byui.edu</t>
  </si>
  <si>
    <t>3602614745</t>
  </si>
  <si>
    <t>Bair</t>
  </si>
  <si>
    <t>5154228850</t>
  </si>
  <si>
    <t xml:space="preserve">Stefano </t>
  </si>
  <si>
    <t>Ayaipoma</t>
  </si>
  <si>
    <t>2086048697</t>
  </si>
  <si>
    <t>Stefano</t>
  </si>
  <si>
    <t>ayaipoms@byui.edu</t>
  </si>
  <si>
    <t>2086038697</t>
  </si>
  <si>
    <t>Marlin</t>
  </si>
  <si>
    <t>Avery</t>
  </si>
  <si>
    <t>7703750738</t>
  </si>
  <si>
    <t>Atwood</t>
  </si>
  <si>
    <t>jatwood9@byui.edu</t>
  </si>
  <si>
    <t>3854097099</t>
  </si>
  <si>
    <t>Ethan</t>
  </si>
  <si>
    <t>Andelin</t>
  </si>
  <si>
    <t>7754472486</t>
  </si>
  <si>
    <t>Christian</t>
  </si>
  <si>
    <t>Alsop</t>
  </si>
  <si>
    <t>8014198614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</si>
</sst>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4"/>
      <color rgb="FFFFFFFF"/>
      <name val="Calibri"/>
      <family val="2"/>
      <scheme val="minor"/>
    </font>
    <font>
      <b/>
      <sz val="12"/>
      <color theme="0"/>
      <name val="Calibri"/>
      <family val="2"/>
      <scheme val="minor"/>
    </font>
    <font>
      <b/>
      <sz val="12"/>
      <color theme="0"/>
      <name val="Calibri"/>
      <family val="2"/>
    </font>
    <font>
      <sz val="11"/>
      <name val="Calibri"/>
      <family val="2"/>
      <scheme val="minor"/>
    </font>
    <font>
      <b/>
      <sz val="7"/>
      <color rgb="FFFFFFFF"/>
      <name val="Tahoma"/>
      <family val="2"/>
    </font>
    <font>
      <sz val="11"/>
      <color rgb="FF444444"/>
      <name val="Calibri"/>
      <family val="2"/>
      <charset val="1"/>
    </font>
    <font>
      <sz val="7"/>
      <color rgb="FF000000"/>
      <name val="Tahoma"/>
      <family val="2"/>
    </font>
    <font>
      <sz val="11"/>
      <color rgb="FF444444"/>
      <name val="Calibri"/>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5496"/>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249977111117893"/>
        <bgColor rgb="FF7F7F7F"/>
      </patternFill>
    </fill>
    <fill>
      <patternFill patternType="solid">
        <fgColor theme="4" tint="-0.249977111117893"/>
        <bgColor indexed="64"/>
      </patternFill>
    </fill>
    <fill>
      <patternFill patternType="solid">
        <fgColor theme="1"/>
        <bgColor indexed="64"/>
      </patternFill>
    </fill>
    <fill>
      <patternFill patternType="solid">
        <fgColor rgb="FF000000"/>
        <bgColor rgb="FF000000"/>
      </patternFill>
    </fill>
    <fill>
      <patternFill patternType="solid">
        <fgColor rgb="FFFFFFFF"/>
        <bgColor rgb="FFFFFFFF"/>
      </patternFill>
    </fill>
    <fill>
      <patternFill patternType="solid">
        <fgColor rgb="FFDCDCDC"/>
        <bgColor rgb="FFDCDCDC"/>
      </patternFill>
    </fill>
    <fill>
      <patternFill patternType="solid">
        <fgColor indexed="22"/>
      </patternFill>
    </fill>
    <fill>
      <patternFill patternType="solid">
        <fgColor rgb="FF7030A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bgColor indexed="64"/>
      </patternFill>
    </fill>
    <fill>
      <patternFill patternType="solid">
        <fgColor theme="8"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C0C0C0"/>
      </left>
      <right style="thin">
        <color rgb="FFC0C0C0"/>
      </right>
      <top style="thin">
        <color rgb="FFC0C0C0"/>
      </top>
      <bottom style="thin">
        <color rgb="FFC0C0C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9" fontId="1" fillId="0" borderId="0" applyFont="0" applyFill="0" applyBorder="0" applyAlignment="0" applyProtection="0"/>
  </cellStyleXfs>
  <cellXfs count="51">
    <xf numFmtId="0" fontId="0" fillId="0" borderId="0" xfId="0"/>
    <xf numFmtId="0" fontId="16" fillId="0" borderId="0" xfId="0" applyFont="1" applyAlignment="1">
      <alignment horizontal="left" vertical="center" wrapText="1"/>
    </xf>
    <xf numFmtId="0" fontId="16" fillId="0" borderId="0" xfId="0" applyFont="1" applyAlignment="1">
      <alignment horizontal="left" vertical="center"/>
    </xf>
    <xf numFmtId="0" fontId="0" fillId="0" borderId="0" xfId="0" applyAlignment="1">
      <alignment horizontal="left"/>
    </xf>
    <xf numFmtId="0" fontId="0" fillId="0" borderId="0" xfId="0" pivotButton="1"/>
    <xf numFmtId="0" fontId="19" fillId="33" borderId="0" xfId="0" applyFont="1" applyFill="1" applyAlignment="1">
      <alignment horizontal="center" vertical="center" wrapText="1"/>
    </xf>
    <xf numFmtId="0" fontId="0" fillId="0" borderId="0" xfId="0" applyAlignment="1">
      <alignment horizontal="center" wrapText="1"/>
    </xf>
    <xf numFmtId="0" fontId="16" fillId="0" borderId="0" xfId="0" applyFont="1" applyAlignment="1">
      <alignment horizontal="center" wrapText="1"/>
    </xf>
    <xf numFmtId="0" fontId="0" fillId="0" borderId="0" xfId="0" applyAlignment="1">
      <alignment wrapText="1"/>
    </xf>
    <xf numFmtId="0" fontId="20" fillId="34" borderId="0" xfId="0" applyFont="1" applyFill="1" applyAlignment="1">
      <alignment horizontal="center"/>
    </xf>
    <xf numFmtId="0" fontId="13" fillId="35" borderId="0" xfId="0" applyFont="1" applyFill="1" applyAlignment="1">
      <alignment horizontal="left" vertical="center" wrapText="1"/>
    </xf>
    <xf numFmtId="0" fontId="13" fillId="35" borderId="0" xfId="0" applyFont="1" applyFill="1" applyAlignment="1">
      <alignment horizontal="left" vertical="center"/>
    </xf>
    <xf numFmtId="0" fontId="16" fillId="0" borderId="0" xfId="0" applyFont="1"/>
    <xf numFmtId="0" fontId="0" fillId="36" borderId="0" xfId="0" applyFill="1"/>
    <xf numFmtId="0" fontId="0" fillId="36" borderId="0" xfId="0" applyFill="1" applyAlignment="1">
      <alignment horizontal="center"/>
    </xf>
    <xf numFmtId="9" fontId="0" fillId="36" borderId="0" xfId="43" applyFont="1" applyFill="1" applyAlignment="1">
      <alignment horizontal="center"/>
    </xf>
    <xf numFmtId="0" fontId="0" fillId="0" borderId="0" xfId="0" applyAlignment="1">
      <alignment horizontal="center"/>
    </xf>
    <xf numFmtId="0" fontId="21" fillId="37" borderId="10" xfId="0" applyFont="1" applyFill="1" applyBorder="1" applyAlignment="1">
      <alignment horizontal="center" vertical="center" wrapText="1"/>
    </xf>
    <xf numFmtId="0" fontId="21" fillId="37" borderId="10" xfId="0" applyFont="1" applyFill="1" applyBorder="1" applyAlignment="1">
      <alignment horizontal="left" vertical="center" wrapText="1"/>
    </xf>
    <xf numFmtId="0" fontId="21" fillId="37" borderId="11" xfId="0" applyFont="1" applyFill="1" applyBorder="1" applyAlignment="1">
      <alignment horizontal="center" vertical="center" wrapText="1"/>
    </xf>
    <xf numFmtId="0" fontId="13" fillId="38" borderId="0" xfId="0" applyFont="1" applyFill="1" applyAlignment="1">
      <alignment horizontal="left" vertical="center" wrapText="1"/>
    </xf>
    <xf numFmtId="9" fontId="20" fillId="39" borderId="0" xfId="43" applyFont="1" applyFill="1" applyAlignment="1">
      <alignment horizontal="center"/>
    </xf>
    <xf numFmtId="0" fontId="20" fillId="39" borderId="0" xfId="0" applyFont="1" applyFill="1"/>
    <xf numFmtId="0" fontId="20" fillId="39" borderId="0" xfId="0" applyFont="1" applyFill="1" applyAlignment="1">
      <alignment horizontal="center"/>
    </xf>
    <xf numFmtId="0" fontId="22" fillId="0" borderId="0" xfId="0" applyFont="1"/>
    <xf numFmtId="0" fontId="22" fillId="0" borderId="0" xfId="0" applyFont="1" applyAlignment="1">
      <alignment horizontal="left"/>
    </xf>
    <xf numFmtId="0" fontId="23" fillId="40" borderId="12" xfId="0" applyFont="1" applyFill="1" applyBorder="1" applyAlignment="1">
      <alignment vertical="center" wrapText="1" readingOrder="1"/>
    </xf>
    <xf numFmtId="0" fontId="13" fillId="39" borderId="0" xfId="0" applyFont="1" applyFill="1" applyAlignment="1">
      <alignment horizontal="left" vertical="center" wrapText="1"/>
    </xf>
    <xf numFmtId="0" fontId="18" fillId="0" borderId="0" xfId="42"/>
    <xf numFmtId="0" fontId="18" fillId="43" borderId="0" xfId="42" applyFill="1"/>
    <xf numFmtId="0" fontId="13" fillId="44" borderId="0" xfId="0" applyFont="1" applyFill="1" applyAlignment="1">
      <alignment horizontal="left" vertical="center" wrapText="1"/>
    </xf>
    <xf numFmtId="0" fontId="13" fillId="44" borderId="0" xfId="0" applyFont="1" applyFill="1" applyAlignment="1">
      <alignment horizontal="center" vertical="center" wrapText="1"/>
    </xf>
    <xf numFmtId="0" fontId="24" fillId="0" borderId="0" xfId="0" quotePrefix="1" applyFont="1"/>
    <xf numFmtId="164" fontId="0" fillId="0" borderId="0" xfId="0" applyNumberFormat="1" applyAlignment="1">
      <alignment horizontal="center"/>
    </xf>
    <xf numFmtId="0" fontId="25" fillId="41" borderId="12" xfId="0" applyFont="1" applyFill="1" applyBorder="1" applyAlignment="1">
      <alignment vertical="center" wrapText="1" readingOrder="1"/>
    </xf>
    <xf numFmtId="0" fontId="25" fillId="42" borderId="12" xfId="0" applyFont="1" applyFill="1" applyBorder="1" applyAlignment="1">
      <alignment vertical="center" wrapText="1" readingOrder="1"/>
    </xf>
    <xf numFmtId="2" fontId="0" fillId="0" borderId="0" xfId="0" applyNumberFormat="1"/>
    <xf numFmtId="0" fontId="0" fillId="45" borderId="0" xfId="0" applyFill="1" applyAlignment="1">
      <alignment horizontal="center"/>
    </xf>
    <xf numFmtId="0" fontId="0" fillId="45" borderId="0" xfId="0" applyFill="1"/>
    <xf numFmtId="9" fontId="0" fillId="45" borderId="0" xfId="43" applyFont="1" applyFill="1" applyAlignment="1">
      <alignment horizontal="center"/>
    </xf>
    <xf numFmtId="14" fontId="18" fillId="0" borderId="0" xfId="42" applyNumberFormat="1"/>
    <xf numFmtId="0" fontId="0" fillId="46" borderId="0" xfId="0" applyFill="1" applyAlignment="1">
      <alignment horizontal="center"/>
    </xf>
    <xf numFmtId="0" fontId="0" fillId="46" borderId="0" xfId="0" applyFill="1"/>
    <xf numFmtId="9" fontId="0" fillId="46" borderId="0" xfId="43" applyFont="1" applyFill="1" applyAlignment="1">
      <alignment horizontal="center"/>
    </xf>
    <xf numFmtId="0" fontId="17" fillId="47" borderId="0" xfId="0" applyFont="1" applyFill="1"/>
    <xf numFmtId="0" fontId="0" fillId="48" borderId="0" xfId="0" applyFill="1" applyAlignment="1">
      <alignment horizontal="center"/>
    </xf>
    <xf numFmtId="0" fontId="0" fillId="48" borderId="0" xfId="0" applyFill="1"/>
    <xf numFmtId="9" fontId="0" fillId="48" borderId="0" xfId="43" applyFont="1" applyFill="1" applyAlignment="1">
      <alignment horizontal="center"/>
    </xf>
    <xf numFmtId="0" fontId="0" fillId="49" borderId="0" xfId="0" applyFill="1"/>
    <xf numFmtId="0" fontId="26" fillId="0" borderId="0" xfId="0" applyFont="1"/>
    <xf numFmtId="0" fontId="0" fillId="49" borderId="0" xfId="0"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B0262AD-9579-482F-996F-3F9FE2014137}"/>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
    <dxf>
      <fill>
        <patternFill patternType="solid">
          <bgColor rgb="FF92D18E"/>
        </patternFill>
      </fill>
    </dxf>
    <dxf>
      <fill>
        <patternFill patternType="solid">
          <bgColor rgb="FFFFC7CE"/>
        </patternFill>
      </fill>
    </dxf>
  </dxfs>
  <tableStyles count="0" defaultTableStyle="TableStyleMedium2" defaultPivotStyle="PivotStyleLight16"/>
  <colors>
    <mruColors>
      <color rgb="FF92D1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Pope" refreshedDate="45166.408241319441" createdVersion="6" refreshedVersion="8" minRefreshableVersion="3" recordCount="149" xr:uid="{7446C429-4B33-4D3B-B2EE-DE44765E4998}">
  <cacheSource type="worksheet">
    <worksheetSource ref="B1:M1048576" sheet="Data"/>
  </cacheSource>
  <cacheFields count="12">
    <cacheField name="Student ID" numFmtId="0">
      <sharedItems containsString="0" containsBlank="1" containsNumber="1" containsInteger="1" minValue="1" maxValue="999778917"/>
    </cacheField>
    <cacheField name="Student" numFmtId="0">
      <sharedItems containsBlank="1"/>
    </cacheField>
    <cacheField name="Status" numFmtId="0">
      <sharedItems containsBlank="1" containsMixedTypes="1" containsNumber="1" containsInteger="1" minValue="1" maxValue="1"/>
    </cacheField>
    <cacheField name="E-mail" numFmtId="0">
      <sharedItems containsBlank="1" containsMixedTypes="1" containsNumber="1" containsInteger="1" minValue="1" maxValue="1"/>
    </cacheField>
    <cacheField name="Cross-listed Course" numFmtId="0">
      <sharedItems containsNonDate="0" containsString="0" containsBlank="1"/>
    </cacheField>
    <cacheField name="Major" numFmtId="0">
      <sharedItems containsBlank="1" containsMixedTypes="1" containsNumber="1" containsInteger="1" minValue="1" maxValue="1"/>
    </cacheField>
    <cacheField name="Class" numFmtId="0">
      <sharedItems containsBlank="1" containsMixedTypes="1" containsNumber="1" containsInteger="1" minValue="1" maxValue="1"/>
    </cacheField>
    <cacheField name="Gender" numFmtId="0">
      <sharedItems containsBlank="1"/>
    </cacheField>
    <cacheField name="Female?" numFmtId="0">
      <sharedItems containsBlank="1"/>
    </cacheField>
    <cacheField name="Finance?" numFmtId="0">
      <sharedItems containsBlank="1"/>
    </cacheField>
    <cacheField name="Non-Business" numFmtId="0">
      <sharedItems containsBlank="1"/>
    </cacheField>
    <cacheField name="Assigned Section" numFmtId="0">
      <sharedItems containsString="0" containsBlank="1" containsNumber="1" containsInteger="1" minValue="1" maxValue="9" count="10">
        <n v="4"/>
        <n v="9"/>
        <n v="3"/>
        <n v="2"/>
        <n v="7"/>
        <n v="5"/>
        <n v="6"/>
        <n v="8"/>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n v="523455571"/>
    <s v="Allen, Carson"/>
    <s v="Registered(06/05/2023)"/>
    <s v="all18026@byui.edu"/>
    <m/>
    <s v="Business Management"/>
    <s v="SR"/>
    <s v="Male"/>
    <s v="No"/>
    <s v="No"/>
    <s v="No"/>
    <x v="0"/>
  </r>
  <r>
    <n v="165631744"/>
    <s v="Alsop, Christian_Jacob"/>
    <s v="Registered(06/06/2023)"/>
    <s v="als20003@byui.edu"/>
    <m/>
    <s v="Bus Mgmt Marketing"/>
    <s v="SR"/>
    <s v="Male"/>
    <s v="No"/>
    <s v="No"/>
    <s v="No"/>
    <x v="1"/>
  </r>
  <r>
    <n v="448700187"/>
    <s v="Andelin, Ethan_Chandler"/>
    <s v="Registered(06/07/2023)"/>
    <s v="and19035@byui.edu"/>
    <m/>
    <s v="Graphic Design"/>
    <s v="SR"/>
    <s v="Male"/>
    <s v="No"/>
    <s v="No"/>
    <s v="Yes"/>
    <x v="2"/>
  </r>
  <r>
    <n v="542479558"/>
    <s v="Arfmann, Savanna"/>
    <s v="Registered(06/11/2023)"/>
    <s v="arf21001@byui.edu"/>
    <m/>
    <s v="Bus Mgmt Marketing"/>
    <s v="JR"/>
    <s v="Female"/>
    <s v="Yes"/>
    <s v="No"/>
    <s v="No"/>
    <x v="3"/>
  </r>
  <r>
    <n v="361864922"/>
    <s v="Armstrong, Jackson_Tyler_Juarez"/>
    <s v="Registered(06/06/2023)"/>
    <s v="arm18001@byui.edu"/>
    <m/>
    <s v="Automotive Tech Mgmt"/>
    <s v="SR"/>
    <s v="Male"/>
    <s v="No"/>
    <s v="No"/>
    <s v="Yes"/>
    <x v="4"/>
  </r>
  <r>
    <n v="282366940"/>
    <s v="Ayaipoma, Stefano_Antonio"/>
    <s v="Registered(06/12/2023)"/>
    <s v="aya22004@byui.edu"/>
    <m/>
    <s v="Business Management"/>
    <s v="SO"/>
    <s v="Male"/>
    <s v="No"/>
    <s v="No"/>
    <s v="No"/>
    <x v="2"/>
  </r>
  <r>
    <n v="885337460"/>
    <s v="Bair, Nathan_Lewis"/>
    <s v="Registered(06/06/2023)"/>
    <s v="bai20027@byui.edu"/>
    <m/>
    <s v="Business Management"/>
    <s v="JR"/>
    <s v="Male"/>
    <s v="No"/>
    <s v="No"/>
    <s v="No"/>
    <x v="2"/>
  </r>
  <r>
    <n v="64185359"/>
    <s v="Barberich, Connor_Blake"/>
    <s v="Registered(06/12/2023)"/>
    <s v="bar18036@byui.edu"/>
    <m/>
    <s v="Bus Mgmt Marketing"/>
    <s v="JR"/>
    <s v="Male"/>
    <s v="No"/>
    <s v="No"/>
    <s v="No"/>
    <x v="5"/>
  </r>
  <r>
    <n v="553469154"/>
    <s v="Beck, Mason_Reed"/>
    <s v="Registered(06/08/2023)"/>
    <s v="bec19003@byui.edu"/>
    <m/>
    <s v="Bus Mgmt Marketing"/>
    <s v="JR"/>
    <s v="Male"/>
    <s v="No"/>
    <s v="No"/>
    <s v="No"/>
    <x v="0"/>
  </r>
  <r>
    <n v="858419325"/>
    <s v="Becker, Ryann"/>
    <s v="Registered(06/06/2023)"/>
    <s v="bec18002@byui.edu"/>
    <m/>
    <s v="FCS Apparel Entrepreneur"/>
    <s v="SR"/>
    <s v="Female"/>
    <s v="Yes"/>
    <s v="No"/>
    <s v="Yes"/>
    <x v="4"/>
  </r>
  <r>
    <n v="773763963"/>
    <s v="Beesa, Melissa"/>
    <s v="Registered(06/08/2023)"/>
    <s v="bee19011@byui.edu"/>
    <m/>
    <s v="International Studies"/>
    <s v="JR"/>
    <s v="Female"/>
    <s v="Yes"/>
    <s v="No"/>
    <s v="Yes"/>
    <x v="4"/>
  </r>
  <r>
    <n v="287643385"/>
    <s v="Bevan, Brianne"/>
    <s v="Registered(06/07/2023)"/>
    <s v="bev22002@byui.edu"/>
    <m/>
    <s v="Business Management"/>
    <s v="JR"/>
    <s v="Female"/>
    <s v="Yes"/>
    <s v="No"/>
    <s v="No"/>
    <x v="0"/>
  </r>
  <r>
    <n v="789632746"/>
    <s v="Bleak, Alexis_Li"/>
    <s v="Registered(06/06/2023)"/>
    <s v="ble19004@byui.edu"/>
    <m/>
    <s v="FCS Apparel Entrepreneur"/>
    <s v="JR"/>
    <s v="Female"/>
    <s v="Yes"/>
    <s v="No"/>
    <s v="Yes"/>
    <x v="3"/>
  </r>
  <r>
    <n v="505912871"/>
    <s v="Blocker, Karina"/>
    <s v="Registered(06/07/2023)"/>
    <s v="blo19003@byui.edu"/>
    <m/>
    <s v="Bus Mgmt Marketing"/>
    <s v="JR"/>
    <s v="Female"/>
    <s v="Yes"/>
    <s v="No"/>
    <s v="No"/>
    <x v="0"/>
  </r>
  <r>
    <n v="8030834"/>
    <s v="Borup, Hayden_Allan"/>
    <s v="Registered(06/08/2023)"/>
    <s v="bor20016@byui.edu"/>
    <m/>
    <s v="Bus Mgmt Marketing"/>
    <s v="JR"/>
    <s v="Male"/>
    <s v="No"/>
    <s v="No"/>
    <s v="No"/>
    <x v="6"/>
  </r>
  <r>
    <n v="588209824"/>
    <s v="Bowman, Isaac_Jacob"/>
    <s v="Registered(06/09/2023)"/>
    <s v="bow19024@byui.edu"/>
    <m/>
    <s v="Bus Mgmt Marketing"/>
    <s v="SO"/>
    <s v="Male"/>
    <s v="No"/>
    <s v="No"/>
    <s v="No"/>
    <x v="7"/>
  </r>
  <r>
    <n v="99537064"/>
    <s v="Brown, Kenneth_Peter"/>
    <s v="Registered(06/12/2023)"/>
    <s v="bro19004@byui.edu"/>
    <m/>
    <s v="Business Management"/>
    <s v="JR"/>
    <s v="Male"/>
    <s v="No"/>
    <s v="No"/>
    <s v="No"/>
    <x v="5"/>
  </r>
  <r>
    <n v="851311661"/>
    <s v="Burnett, Nathan_Thomas"/>
    <s v="Registered(06/20/2023)"/>
    <s v="bur19043@byui.edu"/>
    <m/>
    <s v="Bus Mgmt Marketing"/>
    <s v="SR"/>
    <s v="Male"/>
    <s v="No"/>
    <s v="No"/>
    <s v="No"/>
    <x v="0"/>
  </r>
  <r>
    <n v="566963925"/>
    <s v="Burnham, Andrew_Clinton"/>
    <s v="Registered(06/04/2023)"/>
    <s v="bur18002@byui.edu"/>
    <m/>
    <s v="Musical Arts"/>
    <s v="SR"/>
    <s v="Male"/>
    <s v="No"/>
    <s v="No"/>
    <s v="Yes"/>
    <x v="7"/>
  </r>
  <r>
    <n v="306415185"/>
    <s v="Buzan, Michael_Joseph"/>
    <s v="Registered(06/05/2023)"/>
    <s v="buz18001@byui.edu"/>
    <m/>
    <s v="Business Management"/>
    <s v="SR"/>
    <s v="Male"/>
    <s v="No"/>
    <s v="No"/>
    <s v="No"/>
    <x v="2"/>
  </r>
  <r>
    <n v="431523304"/>
    <s v="Callahan, Erin_Kate"/>
    <s v="Registered(06/08/2023)"/>
    <s v="cal20042@byui.edu"/>
    <m/>
    <s v="Interdisciplinary"/>
    <s v="JR"/>
    <s v="Female"/>
    <s v="Yes"/>
    <s v="No"/>
    <s v="Yes"/>
    <x v="7"/>
  </r>
  <r>
    <n v="867288972"/>
    <s v="Calta, Jenna_Michelle"/>
    <s v="Registered(06/07/2023)"/>
    <s v="cal19005@byui.edu"/>
    <m/>
    <s v="Bus Mgmt Marketing"/>
    <s v="JR"/>
    <s v="Female"/>
    <s v="Yes"/>
    <s v="No"/>
    <s v="No"/>
    <x v="6"/>
  </r>
  <r>
    <n v="11831452"/>
    <s v="Chan, Steven"/>
    <s v="Registered(06/09/2023)"/>
    <s v="cha20062@byui.edu"/>
    <m/>
    <s v="Business Management"/>
    <s v="JR"/>
    <s v="Male"/>
    <s v="No"/>
    <s v="No"/>
    <s v="No"/>
    <x v="6"/>
  </r>
  <r>
    <n v="346004499"/>
    <s v="Choi, Jeemin"/>
    <s v="Registered(06/08/2023)"/>
    <s v="cho21007@byui.edu"/>
    <m/>
    <s v="Bus Mgmt Marketing"/>
    <s v="JR"/>
    <s v="Female"/>
    <s v="Yes"/>
    <s v="No"/>
    <s v="No"/>
    <x v="2"/>
  </r>
  <r>
    <n v="41955487"/>
    <s v="Christensen, Callie_Susanne"/>
    <s v="Registered(06/08/2023)"/>
    <s v="chr19002@byui.edu"/>
    <m/>
    <s v="Horticulture"/>
    <s v="JR"/>
    <s v="Female"/>
    <s v="Yes"/>
    <s v="No"/>
    <s v="Yes"/>
    <x v="2"/>
  </r>
  <r>
    <n v="146155512"/>
    <s v="Christensen, Kennedi_Ann"/>
    <s v="Registered(06/02/2023)"/>
    <s v="chr20003@byui.edu"/>
    <m/>
    <s v="International Studies"/>
    <s v="SR"/>
    <s v="Female"/>
    <s v="Yes"/>
    <s v="No"/>
    <s v="Yes"/>
    <x v="6"/>
  </r>
  <r>
    <n v="288234663"/>
    <s v="Clark, Aidan_McKendrick"/>
    <s v="Registered(06/07/2023)"/>
    <s v="cla18010@byui.edu"/>
    <m/>
    <s v="Bus Mgmt Marketing"/>
    <s v="JR"/>
    <s v="Male"/>
    <s v="No"/>
    <s v="No"/>
    <s v="No"/>
    <x v="0"/>
  </r>
  <r>
    <n v="646249890"/>
    <s v="Clayton, Cannon"/>
    <s v="Registered(06/08/2023)"/>
    <s v="cla19067@byui.edu"/>
    <m/>
    <s v="Exercise Physiology"/>
    <s v="JR"/>
    <s v="Male"/>
    <s v="No"/>
    <s v="No"/>
    <s v="Yes"/>
    <x v="3"/>
  </r>
  <r>
    <n v="275904156"/>
    <s v="Clayton, Courtney_Marie"/>
    <s v="Registered(06/07/2023)"/>
    <s v="lew19016@byui.edu"/>
    <m/>
    <s v="Business Management"/>
    <s v="JR"/>
    <s v="Female"/>
    <s v="Yes"/>
    <s v="No"/>
    <s v="No"/>
    <x v="2"/>
  </r>
  <r>
    <n v="175267746"/>
    <s v="Colburn, Douglas_Heber"/>
    <s v="Registered(06/05/2023)"/>
    <s v="col18022@byui.edu"/>
    <m/>
    <s v="Business Management"/>
    <s v="SR"/>
    <s v="Male"/>
    <s v="No"/>
    <s v="No"/>
    <s v="No"/>
    <x v="1"/>
  </r>
  <r>
    <n v="682207993"/>
    <s v="Colemere, Abigail_Taylor"/>
    <s v="Registered(06/07/2023)"/>
    <s v="col22047@byui.edu"/>
    <m/>
    <s v="Bus Mgmt Marketing"/>
    <s v="SO"/>
    <s v="Female"/>
    <s v="Yes"/>
    <s v="No"/>
    <s v="No"/>
    <x v="0"/>
  </r>
  <r>
    <n v="508004344"/>
    <s v="Conover, Jaclyn"/>
    <s v="Registered(06/07/2023)"/>
    <s v="con20001@byui.edu"/>
    <m/>
    <s v="Bus Mgmt Marketing"/>
    <s v="JR"/>
    <s v="Female"/>
    <s v="Yes"/>
    <s v="No"/>
    <s v="No"/>
    <x v="6"/>
  </r>
  <r>
    <n v="948034023"/>
    <s v="Covarrubias, Miriam_Betsahida"/>
    <s v="Registered(06/09/2023)"/>
    <s v="cov17001@byui.edu"/>
    <m/>
    <s v="Business Management"/>
    <s v="JR"/>
    <s v="Female"/>
    <s v="Yes"/>
    <s v="No"/>
    <s v="No"/>
    <x v="0"/>
  </r>
  <r>
    <n v="571594014"/>
    <s v="Crain, Emily_Renae"/>
    <s v="Registered(06/07/2023)"/>
    <s v="cra22031@byui.edu"/>
    <m/>
    <s v="Bus Mgmt Marketing"/>
    <s v="JR"/>
    <s v="Female"/>
    <s v="Yes"/>
    <s v="No"/>
    <s v="No"/>
    <x v="1"/>
  </r>
  <r>
    <n v="171505771"/>
    <s v="Cromwell, Collin_Mitchell"/>
    <s v="Registered(06/09/2023)"/>
    <s v="cro20024@byui.edu"/>
    <m/>
    <s v="Bus Mgmt Marketing"/>
    <s v="JR"/>
    <s v="Male"/>
    <s v="No"/>
    <s v="No"/>
    <s v="No"/>
    <x v="6"/>
  </r>
  <r>
    <n v="553529650"/>
    <s v="Davie, Chanelle_M"/>
    <s v="Registered(06/08/2023)"/>
    <s v="dav18028@byui.edu"/>
    <m/>
    <s v="Business Management"/>
    <s v="JR"/>
    <s v="Female"/>
    <s v="Yes"/>
    <s v="No"/>
    <s v="No"/>
    <x v="8"/>
  </r>
  <r>
    <n v="164987371"/>
    <s v="Dean, Joseph_Benjamin"/>
    <s v="Registered(06/08/2023)"/>
    <s v="dea17018@byui.edu"/>
    <m/>
    <s v="Bus Mgmt Marketing"/>
    <s v="JR"/>
    <s v="Male"/>
    <s v="No"/>
    <s v="No"/>
    <s v="No"/>
    <x v="0"/>
  </r>
  <r>
    <n v="593518549"/>
    <s v="Derr, Dayne_Thomas"/>
    <s v="Registered(06/08/2023)"/>
    <s v="der22003@byui.edu"/>
    <m/>
    <s v="Bus Mgmt Marketing"/>
    <s v="JR"/>
    <s v="Male"/>
    <s v="No"/>
    <s v="No"/>
    <s v="No"/>
    <x v="0"/>
  </r>
  <r>
    <n v="615975167"/>
    <s v="Dewey, Garrett_Davis,, Sr"/>
    <s v="Registered(06/12/2023)"/>
    <s v="dew21001@byui.edu"/>
    <m/>
    <s v="Construction Management"/>
    <s v="SO"/>
    <s v="Male"/>
    <s v="No"/>
    <s v="No"/>
    <s v="Yes"/>
    <x v="8"/>
  </r>
  <r>
    <n v="106900125"/>
    <s v="Dreyer, Elan"/>
    <s v="Registered(06/13/2023)"/>
    <s v="dre21002@byui.edu"/>
    <m/>
    <s v="Non-Degree Seeking"/>
    <s v="NM"/>
    <s v="Male"/>
    <s v="No"/>
    <s v="No"/>
    <s v="Yes"/>
    <x v="3"/>
  </r>
  <r>
    <n v="507619336"/>
    <s v="Duran, Maria_Fernanda_Solano"/>
    <s v="Registered(07/26/2023)"/>
    <s v="dur20022@byui.edu"/>
    <m/>
    <s v="Business Management"/>
    <s v="SR"/>
    <s v="Female"/>
    <s v="Yes"/>
    <s v="No"/>
    <s v="No"/>
    <x v="3"/>
  </r>
  <r>
    <n v="465994089"/>
    <s v="Erickson, Eli_Malcolm"/>
    <s v="Registered(06/12/2023)"/>
    <s v="eri21007@byui.edu"/>
    <m/>
    <s v="Bus Mgmt Marketing"/>
    <s v="SO"/>
    <s v="Male"/>
    <s v="No"/>
    <s v="No"/>
    <s v="No"/>
    <x v="6"/>
  </r>
  <r>
    <n v="177476354"/>
    <s v="Erickson, Tori"/>
    <s v="Registered(06/17/2023)"/>
    <s v="eri22004@byui.edu"/>
    <m/>
    <s v="Bus Mgmt Marketing"/>
    <s v="SR"/>
    <s v="Female"/>
    <s v="Yes"/>
    <s v="No"/>
    <s v="No"/>
    <x v="8"/>
  </r>
  <r>
    <n v="405591756"/>
    <s v="Forbes, Jenna"/>
    <s v="Registered(06/09/2023)"/>
    <s v="for21004@byui.edu"/>
    <m/>
    <s v="Business Management"/>
    <s v="SO"/>
    <s v="Female"/>
    <s v="Yes"/>
    <s v="No"/>
    <s v="No"/>
    <x v="8"/>
  </r>
  <r>
    <n v="122685028"/>
    <s v="Fort, Halle"/>
    <s v="Registered(06/12/2023)"/>
    <s v="for21012@byui.edu"/>
    <m/>
    <s v="Bus Mgmt Marketing"/>
    <s v="SO"/>
    <s v="Female"/>
    <s v="Yes"/>
    <s v="No"/>
    <s v="No"/>
    <x v="1"/>
  </r>
  <r>
    <n v="259047966"/>
    <s v="Fransen, Ashley"/>
    <s v="Registered(06/06/2023)"/>
    <s v="fra21049@byui.edu"/>
    <m/>
    <s v="Business Finance"/>
    <s v="JR"/>
    <s v="Female"/>
    <s v="Yes"/>
    <s v="Yes"/>
    <s v="No"/>
    <x v="1"/>
  </r>
  <r>
    <n v="62209408"/>
    <s v="Freeman, Jonathan_Crawford"/>
    <s v="Registered(06/09/2023)"/>
    <s v="fre18008@byui.edu"/>
    <m/>
    <s v="Business Management"/>
    <s v="JR"/>
    <s v="Male"/>
    <s v="No"/>
    <s v="No"/>
    <s v="No"/>
    <x v="4"/>
  </r>
  <r>
    <n v="757195848"/>
    <s v="Fry, Joseph_Caleb"/>
    <s v="Registered(08/06/2023)"/>
    <s v="fry20007@byui.edu"/>
    <m/>
    <s v="Bus Mgmt Marketing"/>
    <s v="JR"/>
    <s v="Male"/>
    <s v="No"/>
    <s v="No"/>
    <s v="No"/>
    <x v="2"/>
  </r>
  <r>
    <n v="700730592"/>
    <s v="Geslison, Abigayle_Christine"/>
    <s v="Registered(06/08/2023)"/>
    <s v="ges21001@byui.edu"/>
    <m/>
    <s v="Business Management"/>
    <s v="JR"/>
    <s v="Female"/>
    <s v="Yes"/>
    <s v="No"/>
    <s v="No"/>
    <x v="0"/>
  </r>
  <r>
    <n v="881978849"/>
    <s v="Green, Simeon_Thomas_Virgil"/>
    <s v="Registered(06/02/2023)"/>
    <s v="gre16024@byui.edu"/>
    <m/>
    <s v="Bus Mgmt Marketing"/>
    <s v="SR"/>
    <s v="Male"/>
    <s v="No"/>
    <s v="No"/>
    <s v="No"/>
    <x v="3"/>
  </r>
  <r>
    <n v="210688948"/>
    <s v="Guzman Machuca, Mariela_Ximena"/>
    <s v="Registered(06/06/2023)"/>
    <s v="guz20003@byui.edu"/>
    <m/>
    <s v="Bus Mgmt Marketing"/>
    <s v="SR"/>
    <s v="Female"/>
    <s v="Yes"/>
    <s v="No"/>
    <s v="No"/>
    <x v="7"/>
  </r>
  <r>
    <n v="914616947"/>
    <s v="Hawkins, Collin_James"/>
    <s v="Registered(06/11/2023)"/>
    <s v="haw20002@byui.edu"/>
    <m/>
    <s v="International Studies"/>
    <s v="SR"/>
    <s v="Male"/>
    <s v="No"/>
    <s v="No"/>
    <s v="Yes"/>
    <x v="2"/>
  </r>
  <r>
    <n v="412708411"/>
    <s v="Heder, Olivia_Wendy"/>
    <s v="Registered(06/09/2023)"/>
    <s v="hed20001@byui.edu"/>
    <m/>
    <s v="FCS Apparel Entrepreneur"/>
    <s v="SR"/>
    <s v="Female"/>
    <s v="Yes"/>
    <s v="No"/>
    <s v="Yes"/>
    <x v="0"/>
  </r>
  <r>
    <n v="602334537"/>
    <s v="Herrick, Shaley"/>
    <s v="Registered(06/12/2023)"/>
    <s v="her19029@byui.edu"/>
    <m/>
    <s v="Bus Mgmt Marketing"/>
    <s v="SR"/>
    <s v="Female"/>
    <s v="Yes"/>
    <s v="No"/>
    <s v="No"/>
    <x v="2"/>
  </r>
  <r>
    <n v="891826571"/>
    <s v="Hicken, Jett"/>
    <s v="Registered(06/08/2023)"/>
    <s v="hic18008@byui.edu"/>
    <m/>
    <s v="Bus Mgmt Marketing"/>
    <s v="JR"/>
    <s v="Male"/>
    <s v="No"/>
    <s v="No"/>
    <s v="No"/>
    <x v="1"/>
  </r>
  <r>
    <n v="605989474"/>
    <s v="Higginson, Hannah"/>
    <s v="Registered(06/09/2023)"/>
    <s v="hig18012@byui.edu"/>
    <m/>
    <s v="Bus Mgmt Marketing"/>
    <s v="JR"/>
    <s v="Female"/>
    <s v="Yes"/>
    <s v="No"/>
    <s v="No"/>
    <x v="4"/>
  </r>
  <r>
    <n v="939147390"/>
    <s v="Hohnholz, Jillian_Gayle"/>
    <s v="Registered(06/06/2023)"/>
    <s v="hoh20001@byui.edu"/>
    <m/>
    <s v="FCS Apparel Entrepreneur"/>
    <s v="JR"/>
    <s v="Female"/>
    <s v="Yes"/>
    <s v="No"/>
    <s v="Yes"/>
    <x v="5"/>
  </r>
  <r>
    <n v="293664741"/>
    <s v="Hollingsworth, Nathaniel_David"/>
    <s v="Registered(06/06/2023)"/>
    <s v="hol21012@byui.edu"/>
    <m/>
    <s v="Business Management"/>
    <s v="JR"/>
    <s v="Male"/>
    <s v="No"/>
    <s v="No"/>
    <s v="No"/>
    <x v="7"/>
  </r>
  <r>
    <n v="263452916"/>
    <s v="Hooste, Sierra_Anne"/>
    <s v="Registered(06/12/2023)"/>
    <s v="hoo22002@byui.edu"/>
    <m/>
    <s v="Bus Mgmt Marketing"/>
    <s v="SO"/>
    <s v="Female"/>
    <s v="Yes"/>
    <s v="No"/>
    <s v="No"/>
    <x v="6"/>
  </r>
  <r>
    <n v="677073641"/>
    <s v="Howell, Brynlee_Anne"/>
    <s v="Registered(06/09/2023)"/>
    <s v="how19022@byui.edu"/>
    <m/>
    <s v="Bus Mgmt Marketing"/>
    <s v="SO"/>
    <s v="Female"/>
    <s v="Yes"/>
    <s v="No"/>
    <s v="No"/>
    <x v="8"/>
  </r>
  <r>
    <n v="608524614"/>
    <s v="Hull, Blake_Mecham"/>
    <s v="Registered(06/12/2023)"/>
    <s v="hul19004@byui.edu"/>
    <m/>
    <s v="Business Management"/>
    <s v="SO"/>
    <s v="Male"/>
    <s v="No"/>
    <s v="No"/>
    <s v="No"/>
    <x v="8"/>
  </r>
  <r>
    <n v="545662905"/>
    <s v="Jeppson, Savannah_Renee"/>
    <s v="Registered(06/05/2023)"/>
    <s v="jep18005@byui.edu"/>
    <m/>
    <s v="FCS Apparel Entrepreneur"/>
    <s v="SR"/>
    <s v="Female"/>
    <s v="Yes"/>
    <s v="No"/>
    <s v="Yes"/>
    <x v="7"/>
  </r>
  <r>
    <n v="904776691"/>
    <s v="Jepsen, Christian_Thomas"/>
    <s v="Registered(06/08/2023)"/>
    <s v="jep17001@byui.edu"/>
    <m/>
    <s v="Bus Mgmt Marketing"/>
    <s v="JR"/>
    <s v="Male"/>
    <s v="No"/>
    <s v="No"/>
    <s v="No"/>
    <x v="4"/>
  </r>
  <r>
    <n v="992158198"/>
    <s v="Johnson, Kalani_Keali'i_Kapu"/>
    <s v="Registered(06/05/2023)"/>
    <s v="joh19020@byui.edu"/>
    <m/>
    <s v="Accounting"/>
    <s v="SR"/>
    <s v="Male"/>
    <s v="No"/>
    <s v="No"/>
    <s v="Yes"/>
    <x v="5"/>
  </r>
  <r>
    <n v="551663164"/>
    <s v="Jones, Elizabeth__Nickerson"/>
    <s v="Registered(07/10/2023)"/>
    <s v="nic20012@byui.edu"/>
    <m/>
    <s v="Business Management"/>
    <s v="JR"/>
    <s v="Female"/>
    <s v="Yes"/>
    <s v="No"/>
    <s v="No"/>
    <x v="4"/>
  </r>
  <r>
    <n v="596741055"/>
    <s v="Kay, Griffin_Douglas"/>
    <s v="Registered(06/11/2023)"/>
    <s v="kay18004@byui.edu"/>
    <m/>
    <s v="Art"/>
    <s v="SR"/>
    <s v="Male"/>
    <s v="No"/>
    <s v="No"/>
    <s v="Yes"/>
    <x v="1"/>
  </r>
  <r>
    <n v="978588356"/>
    <s v="Kincaid, Emmalee_Rose"/>
    <s v="Registered(06/07/2023)"/>
    <s v="kin19005@byui.edu"/>
    <m/>
    <s v="Bus Mgmt Marketing"/>
    <s v="JR"/>
    <s v="Female"/>
    <s v="Yes"/>
    <s v="No"/>
    <s v="No"/>
    <x v="4"/>
  </r>
  <r>
    <n v="686474249"/>
    <s v="Kinsey, Nathaniel_William"/>
    <s v="Registered(06/12/2023)"/>
    <s v="kin21002@byui.edu"/>
    <m/>
    <s v="Business Management"/>
    <s v="SO"/>
    <s v="Male"/>
    <s v="No"/>
    <s v="No"/>
    <s v="No"/>
    <x v="0"/>
  </r>
  <r>
    <n v="751614660"/>
    <s v="LeBaron, Jaelyn"/>
    <s v="Registered(06/09/2023)"/>
    <s v="leb21005@byui.edu"/>
    <m/>
    <s v="Bus Mgmt Marketing"/>
    <s v="JR"/>
    <s v="Female"/>
    <s v="Yes"/>
    <s v="No"/>
    <s v="No"/>
    <x v="5"/>
  </r>
  <r>
    <n v="855904494"/>
    <s v="Lester, Alexa_Sharee"/>
    <s v="Registered(06/09/2023)"/>
    <s v="les21002@byui.edu"/>
    <m/>
    <s v="Bus Mgmt Marketing"/>
    <s v="SO"/>
    <s v="Female"/>
    <s v="Yes"/>
    <s v="No"/>
    <s v="No"/>
    <x v="0"/>
  </r>
  <r>
    <n v="13520989"/>
    <s v="Littlefield, Brooke_Machelle"/>
    <s v="Registered(06/02/2023)"/>
    <s v="lit18001@byui.edu"/>
    <m/>
    <s v="Humanities"/>
    <s v="SR"/>
    <s v="Female"/>
    <s v="Yes"/>
    <s v="No"/>
    <s v="Yes"/>
    <x v="7"/>
  </r>
  <r>
    <n v="212398225"/>
    <s v="Lopez Santacruz, Natalia_Andrea"/>
    <s v="Registered(06/07/2023)"/>
    <s v="lop22020@byui.edu"/>
    <m/>
    <s v="Interdisciplinary"/>
    <s v="JR"/>
    <s v="Female"/>
    <s v="Yes"/>
    <s v="No"/>
    <s v="Yes"/>
    <x v="3"/>
  </r>
  <r>
    <n v="571275847"/>
    <s v="Lunceford, Audrey_Anna_Marie"/>
    <s v="Registered(06/12/2023)"/>
    <s v="lun19002@byui.edu"/>
    <m/>
    <s v="Bus Mgmt Marketing"/>
    <s v="SR"/>
    <s v="Female"/>
    <s v="Yes"/>
    <s v="No"/>
    <s v="No"/>
    <x v="8"/>
  </r>
  <r>
    <n v="810806695"/>
    <s v="Macavinta, Andreya"/>
    <s v="Registered(06/06/2023)"/>
    <s v="mac18010@byui.edu"/>
    <m/>
    <s v="Bus Mgmt Marketing"/>
    <s v="SR"/>
    <s v="Female"/>
    <s v="Yes"/>
    <s v="No"/>
    <s v="No"/>
    <x v="6"/>
  </r>
  <r>
    <n v="46037335"/>
    <s v="Matthews, Jordan_Taylor_Renee"/>
    <s v="Registered(06/02/2023)"/>
    <s v="cla19066@byui.edu"/>
    <m/>
    <s v="Horticulture"/>
    <s v="SR"/>
    <s v="Female"/>
    <s v="Yes"/>
    <s v="No"/>
    <s v="Yes"/>
    <x v="7"/>
  </r>
  <r>
    <n v="802801555"/>
    <s v="Maynard, Joshua_Andrew"/>
    <s v="Registered(06/08/2023)"/>
    <s v="may18010@byui.edu"/>
    <m/>
    <s v="Business Management"/>
    <s v="SO"/>
    <s v="Male"/>
    <s v="No"/>
    <s v="No"/>
    <s v="No"/>
    <x v="8"/>
  </r>
  <r>
    <n v="326631182"/>
    <s v="McCauley, Tyler_Aaron"/>
    <s v="Registered(06/06/2023)"/>
    <s v="mcc18014@byui.edu"/>
    <m/>
    <s v="Business Management"/>
    <s v="JR"/>
    <s v="Male"/>
    <s v="No"/>
    <s v="No"/>
    <s v="No"/>
    <x v="3"/>
  </r>
  <r>
    <n v="156817931"/>
    <s v="McLaughlin, Austin_John"/>
    <s v="Registered(06/12/2023)"/>
    <s v="mcl18008@byui.edu"/>
    <m/>
    <s v="Automotive Tech Mgmt"/>
    <s v="JR"/>
    <s v="Male"/>
    <s v="No"/>
    <s v="No"/>
    <s v="Yes"/>
    <x v="8"/>
  </r>
  <r>
    <n v="40814443"/>
    <s v="McMahan, Brevin"/>
    <s v="Registered(06/08/2023)"/>
    <s v="mcm20002@byui.edu"/>
    <m/>
    <s v="Graphic Design"/>
    <s v="JR"/>
    <s v="Male"/>
    <s v="No"/>
    <s v="No"/>
    <s v="Yes"/>
    <x v="0"/>
  </r>
  <r>
    <n v="721456458"/>
    <s v="McMullan, Matthew_Bryce"/>
    <s v="Registered(06/05/2023)"/>
    <s v="mcm20001@byui.edu"/>
    <m/>
    <s v="Business Finance"/>
    <s v="JR"/>
    <s v="Male"/>
    <s v="No"/>
    <s v="Yes"/>
    <s v="No"/>
    <x v="3"/>
  </r>
  <r>
    <n v="658035158"/>
    <s v="Mersini, Kostandino"/>
    <s v="Registered(06/06/2023)"/>
    <s v="mer20010@byui.edu"/>
    <m/>
    <s v="Bus Mgmt Marketing"/>
    <s v="SR"/>
    <s v="Male"/>
    <s v="No"/>
    <s v="No"/>
    <s v="No"/>
    <x v="3"/>
  </r>
  <r>
    <n v="712394031"/>
    <s v="Michaelis, Jessica_Taylor"/>
    <s v="Registered(06/04/2023)"/>
    <s v="mic17004@byui.edu"/>
    <m/>
    <s v="Bus Mgmt Marketing"/>
    <s v="SR"/>
    <s v="Female"/>
    <s v="Yes"/>
    <s v="No"/>
    <s v="No"/>
    <x v="5"/>
  </r>
  <r>
    <n v="36171175"/>
    <s v="Miles, Jackson_Scott"/>
    <s v="Registered(06/07/2023)"/>
    <s v="mil19078@byui.edu"/>
    <m/>
    <s v="Bus Mgmt Marketing"/>
    <s v="JR"/>
    <s v="Male"/>
    <s v="No"/>
    <s v="No"/>
    <s v="No"/>
    <x v="3"/>
  </r>
  <r>
    <n v="122197497"/>
    <s v="Miller, Courtney_Faith"/>
    <s v="Registered(06/12/2023)"/>
    <s v="mil18012@byui.edu"/>
    <m/>
    <s v="Bus Mgmt Marketing"/>
    <s v="JR"/>
    <s v="Female"/>
    <s v="Yes"/>
    <s v="No"/>
    <s v="No"/>
    <x v="8"/>
  </r>
  <r>
    <n v="865257221"/>
    <s v="Miller, Hannah"/>
    <s v="Registered(06/05/2023)"/>
    <s v="mil21037@byui.edu"/>
    <m/>
    <s v="FCS Apparel Entrepreneur"/>
    <s v="SR"/>
    <s v="Female"/>
    <s v="Yes"/>
    <s v="No"/>
    <s v="Yes"/>
    <x v="7"/>
  </r>
  <r>
    <n v="505541193"/>
    <s v="Minton, Kathryne_Elizabeth"/>
    <s v="Registered(06/06/2023)"/>
    <s v="min19009@byui.edu"/>
    <m/>
    <s v="Bus Mgmt Marketing"/>
    <s v="SR"/>
    <s v="Female"/>
    <s v="Yes"/>
    <s v="No"/>
    <s v="No"/>
    <x v="4"/>
  </r>
  <r>
    <n v="365001236"/>
    <s v="Mitchell, Emily_Louise"/>
    <s v="Registered(06/06/2023)"/>
    <s v="mit19003@byui.edu"/>
    <m/>
    <s v="Bus Mgmt Marketing"/>
    <s v="JR"/>
    <s v="Female"/>
    <s v="Yes"/>
    <s v="No"/>
    <s v="No"/>
    <x v="4"/>
  </r>
  <r>
    <n v="766105404"/>
    <s v="Monnier, Nolan"/>
    <s v="Registered(06/07/2023)"/>
    <s v="mon21025@byui.edu"/>
    <m/>
    <s v="Business Management"/>
    <s v="JR"/>
    <s v="Male"/>
    <s v="No"/>
    <s v="No"/>
    <s v="No"/>
    <x v="6"/>
  </r>
  <r>
    <n v="552051108"/>
    <s v="Morgan, Delaney_Lue"/>
    <s v="Registered(06/06/2023)"/>
    <s v="mor19045@byui.edu"/>
    <m/>
    <s v="Business Management"/>
    <s v="JR"/>
    <s v="Female"/>
    <s v="Yes"/>
    <s v="No"/>
    <s v="No"/>
    <x v="7"/>
  </r>
  <r>
    <n v="260020675"/>
    <s v="Mower, Kobe_Allen"/>
    <s v="Registered(06/11/2023)"/>
    <s v="mow19008@byui.edu"/>
    <m/>
    <s v="Bus Mgmt Marketing"/>
    <s v="JR"/>
    <s v="Male"/>
    <s v="No"/>
    <s v="No"/>
    <s v="No"/>
    <x v="4"/>
  </r>
  <r>
    <n v="359360035"/>
    <s v="Neumann, Sierra_Jane"/>
    <s v="Registered(06/28/2023)"/>
    <s v="neu21001@byui.edu"/>
    <m/>
    <s v="Bus Mgmt Marketing"/>
    <s v="JR"/>
    <s v="Female"/>
    <s v="Yes"/>
    <s v="No"/>
    <s v="No"/>
    <x v="5"/>
  </r>
  <r>
    <n v="167209519"/>
    <s v="Newbold, Zachary_Troy"/>
    <s v="Registered(07/14/2023)"/>
    <s v="new19007@byui.edu"/>
    <m/>
    <s v="Business Management"/>
    <s v="JR"/>
    <s v="Male"/>
    <s v="No"/>
    <s v="No"/>
    <s v="No"/>
    <x v="1"/>
  </r>
  <r>
    <n v="438982002"/>
    <s v="Nielsen, Seth_Ryan"/>
    <s v="Registered(06/08/2023)"/>
    <s v="nie19017@byui.edu"/>
    <m/>
    <s v="Bus Mgmt Marketing"/>
    <s v="JR"/>
    <s v="Male"/>
    <s v="No"/>
    <s v="No"/>
    <s v="No"/>
    <x v="5"/>
  </r>
  <r>
    <n v="173939961"/>
    <s v="Nuffer, Clara"/>
    <s v="Registered(06/07/2023)"/>
    <s v="nuf20002@byui.edu"/>
    <m/>
    <s v="Graphic Design"/>
    <s v="SR"/>
    <s v="Female"/>
    <s v="Yes"/>
    <s v="No"/>
    <s v="Yes"/>
    <x v="8"/>
  </r>
  <r>
    <n v="17247444"/>
    <s v="Oldroyd, David_Matthew"/>
    <s v="Registered(06/13/2023)"/>
    <s v="old19002@byui.edu"/>
    <m/>
    <s v="Business Management"/>
    <s v="SO"/>
    <s v="Male"/>
    <s v="No"/>
    <s v="No"/>
    <s v="No"/>
    <x v="8"/>
  </r>
  <r>
    <n v="655579531"/>
    <s v="Oplinger, Thomas_David"/>
    <s v="Registered(06/07/2023)"/>
    <s v="opl20001@byui.edu"/>
    <m/>
    <s v="Bus Mgmt Marketing"/>
    <s v="JR"/>
    <s v="Male"/>
    <s v="No"/>
    <s v="No"/>
    <s v="No"/>
    <x v="4"/>
  </r>
  <r>
    <n v="794058278"/>
    <s v="Park, Megan"/>
    <s v="Registered(06/09/2023)"/>
    <s v="par21011@byui.edu"/>
    <m/>
    <s v="Bus Mgmt Marketing"/>
    <s v="SO"/>
    <s v="Female"/>
    <s v="Yes"/>
    <s v="No"/>
    <s v="No"/>
    <x v="0"/>
  </r>
  <r>
    <n v="947535596"/>
    <s v="Parker, Jessica"/>
    <s v="Registered(06/07/2023)"/>
    <s v="par20018@byui.edu"/>
    <m/>
    <s v="Business Management"/>
    <s v="SR"/>
    <s v="Female"/>
    <s v="Yes"/>
    <s v="No"/>
    <s v="No"/>
    <x v="7"/>
  </r>
  <r>
    <n v="180276698"/>
    <s v="Patterson, Nathaniel_Page"/>
    <s v="Registered(06/11/2023)"/>
    <s v="pat21006@byui.edu"/>
    <m/>
    <s v="Business Management"/>
    <s v="JR"/>
    <s v="Male"/>
    <s v="No"/>
    <s v="No"/>
    <s v="No"/>
    <x v="8"/>
  </r>
  <r>
    <n v="193763159"/>
    <s v="Perez, Anna_Kelly"/>
    <s v="Registered(06/06/2023)"/>
    <s v="per19020@byui.edu"/>
    <m/>
    <s v="Bus Mgmt Marketing"/>
    <s v="JR"/>
    <s v="Female"/>
    <s v="Yes"/>
    <s v="No"/>
    <s v="No"/>
    <x v="5"/>
  </r>
  <r>
    <n v="500742602"/>
    <s v="Perkins, Cami"/>
    <s v="Registered(06/09/2023)"/>
    <s v="per20019@byui.edu"/>
    <m/>
    <s v="Bus Mgmt Marketing"/>
    <s v="JR"/>
    <s v="Female"/>
    <s v="Yes"/>
    <s v="No"/>
    <s v="No"/>
    <x v="8"/>
  </r>
  <r>
    <n v="687385910"/>
    <s v="Perry, Natalia"/>
    <s v="Registered(06/07/2023)"/>
    <s v="per18021@byui.edu"/>
    <m/>
    <s v="International Studies"/>
    <s v="JR"/>
    <s v="Female"/>
    <s v="Yes"/>
    <s v="No"/>
    <s v="Yes"/>
    <x v="2"/>
  </r>
  <r>
    <n v="650476359"/>
    <s v="Petersen, Cozette"/>
    <s v="Registered(06/02/2023)"/>
    <s v="pet19013@byui.edu"/>
    <m/>
    <s v="Business Management"/>
    <s v="SR"/>
    <s v="Female"/>
    <s v="Yes"/>
    <s v="No"/>
    <s v="No"/>
    <x v="3"/>
  </r>
  <r>
    <n v="989817810"/>
    <s v="Poulter, Conner_Baldwin"/>
    <s v="Registered(06/22/2023)"/>
    <s v="pou18004@byui.edu"/>
    <m/>
    <s v="Professional Studies"/>
    <s v="SR"/>
    <s v="Male"/>
    <s v="No"/>
    <s v="No"/>
    <s v="Yes"/>
    <x v="5"/>
  </r>
  <r>
    <n v="151980469"/>
    <s v="Price, Loralee"/>
    <s v="Registered(06/06/2023)"/>
    <s v="pri20005@byui.edu"/>
    <m/>
    <s v="Bus Mgmt Marketing"/>
    <s v="SR"/>
    <s v="Female"/>
    <s v="Yes"/>
    <s v="No"/>
    <s v="No"/>
    <x v="1"/>
  </r>
  <r>
    <n v="617335588"/>
    <s v="Ramsey, Afton_Nielly"/>
    <s v="Registered(06/01/2023)"/>
    <s v="ram23026@byui.edu"/>
    <m/>
    <s v="Business Management"/>
    <s v="FR"/>
    <s v="Female"/>
    <s v="Yes"/>
    <s v="No"/>
    <s v="No"/>
    <x v="5"/>
  </r>
  <r>
    <n v="897613631"/>
    <s v="Reed, Connor_Snow"/>
    <s v="Registered(06/07/2023)"/>
    <s v="ree14012@byui.edu"/>
    <m/>
    <s v="Business Management"/>
    <s v="SR"/>
    <s v="Male"/>
    <s v="No"/>
    <s v="No"/>
    <s v="No"/>
    <x v="7"/>
  </r>
  <r>
    <n v="453870316"/>
    <s v="Rindlisbacher, Taylor"/>
    <s v="Registered(06/13/2023)"/>
    <s v="rin19011@byui.edu"/>
    <m/>
    <s v="Business Management"/>
    <s v="SO"/>
    <s v="Male"/>
    <s v="No"/>
    <s v="No"/>
    <s v="No"/>
    <x v="1"/>
  </r>
  <r>
    <n v="200598040"/>
    <s v="Robinson, Benjamin"/>
    <s v="Registered(06/05/2023)"/>
    <s v="rob19070@byui.edu"/>
    <m/>
    <s v="Bus Mgmt Marketing"/>
    <s v="SR"/>
    <s v="Male"/>
    <s v="No"/>
    <s v="No"/>
    <s v="No"/>
    <x v="6"/>
  </r>
  <r>
    <n v="84910779"/>
    <s v="Roloff, Jacob"/>
    <s v="Registered(06/06/2023)"/>
    <s v="rol18004@byui.edu"/>
    <m/>
    <s v="Business Management"/>
    <s v="JR"/>
    <s v="Male"/>
    <s v="No"/>
    <s v="No"/>
    <s v="No"/>
    <x v="6"/>
  </r>
  <r>
    <n v="253230051"/>
    <s v="Royer, Ryan_D"/>
    <s v="Registered(06/12/2023)"/>
    <s v="roy20001@byui.edu"/>
    <m/>
    <s v="Bus Mgmt Marketing"/>
    <s v="JR"/>
    <s v="Male"/>
    <s v="No"/>
    <s v="No"/>
    <s v="No"/>
    <x v="1"/>
  </r>
  <r>
    <n v="348654810"/>
    <s v="Roylance, Elizabeth"/>
    <s v="Registered(06/09/2023)"/>
    <s v="roy20004@byui.edu"/>
    <m/>
    <s v="Business Management"/>
    <s v="SO"/>
    <s v="Male"/>
    <s v="No"/>
    <s v="No"/>
    <s v="No"/>
    <x v="5"/>
  </r>
  <r>
    <n v="489200156"/>
    <s v="Rubenstein, Lacey"/>
    <s v="Registered(06/05/2023)"/>
    <s v="rub19005@byui.edu"/>
    <m/>
    <s v="Business Management"/>
    <s v="SR"/>
    <s v="Female"/>
    <s v="Yes"/>
    <s v="No"/>
    <s v="No"/>
    <x v="4"/>
  </r>
  <r>
    <n v="153108493"/>
    <s v="Saldana, Alexsi_Danielle"/>
    <s v="Registered(06/07/2023)"/>
    <s v="elm20001@byui.edu"/>
    <m/>
    <s v="Bus Mgmt Marketing"/>
    <s v="JR"/>
    <s v="Female"/>
    <s v="Yes"/>
    <s v="No"/>
    <s v="No"/>
    <x v="3"/>
  </r>
  <r>
    <n v="498851323"/>
    <s v="Santana, Daniel_Enrique"/>
    <s v="Registered(06/09/2023)"/>
    <s v="san20055@byui.edu"/>
    <m/>
    <s v="Psychology"/>
    <s v="JR"/>
    <s v="Male"/>
    <s v="No"/>
    <s v="No"/>
    <s v="Yes"/>
    <x v="6"/>
  </r>
  <r>
    <n v="553172138"/>
    <s v="Schimelpfening, Jacob_Thomas"/>
    <s v="Registered(06/08/2023)"/>
    <s v="sch17011@byui.edu"/>
    <m/>
    <s v="Business Management"/>
    <s v="JR"/>
    <s v="Male"/>
    <s v="No"/>
    <s v="No"/>
    <s v="No"/>
    <x v="2"/>
  </r>
  <r>
    <n v="210527278"/>
    <s v="Scoresby, Andrea"/>
    <s v="Registered(06/02/2023)"/>
    <s v="sco19010@byui.edu"/>
    <m/>
    <s v="Business Management"/>
    <s v="SR"/>
    <s v="Female"/>
    <s v="Yes"/>
    <s v="No"/>
    <s v="No"/>
    <x v="6"/>
  </r>
  <r>
    <n v="916877381"/>
    <s v="Sego, Grace"/>
    <s v="Registered(06/12/2023)"/>
    <s v="seg19008@byui.edu"/>
    <m/>
    <s v="Bus Mgmt Marketing"/>
    <s v="JR"/>
    <s v="Female"/>
    <s v="Yes"/>
    <s v="No"/>
    <s v="No"/>
    <x v="6"/>
  </r>
  <r>
    <n v="95517050"/>
    <s v="Shaw, Tristan"/>
    <s v="Registered(06/05/2023)"/>
    <s v="sha19017@byui.edu"/>
    <m/>
    <s v="International Studies"/>
    <s v="JR"/>
    <s v="Male"/>
    <s v="No"/>
    <s v="No"/>
    <s v="Yes"/>
    <x v="5"/>
  </r>
  <r>
    <n v="989572261"/>
    <s v="Sheffield, Keri_Ann"/>
    <s v="Registered(06/08/2023)"/>
    <s v="she17024@byui.edu"/>
    <m/>
    <s v="Communication"/>
    <s v="SR"/>
    <s v="Female"/>
    <s v="Yes"/>
    <s v="No"/>
    <s v="Yes"/>
    <x v="1"/>
  </r>
  <r>
    <n v="856120221"/>
    <s v="Smith, Brynn"/>
    <s v="Registered(06/11/2023)"/>
    <s v="smi21043@byui.edu"/>
    <m/>
    <s v="Bus Mgmt Marketing"/>
    <s v="SO"/>
    <s v="Female"/>
    <s v="Yes"/>
    <s v="No"/>
    <s v="No"/>
    <x v="1"/>
  </r>
  <r>
    <n v="279445093"/>
    <s v="Smith, Caden_Cody"/>
    <s v="Registered(06/05/2023)"/>
    <s v="smi18054@byui.edu"/>
    <m/>
    <s v="Business Finance"/>
    <s v="SR"/>
    <s v="Male"/>
    <s v="No"/>
    <s v="Yes"/>
    <s v="No"/>
    <x v="4"/>
  </r>
  <r>
    <n v="112290346"/>
    <s v="Smith, Colby_Tyler"/>
    <s v="Registered(06/10/2023)"/>
    <s v="smi20104@byui.edu"/>
    <m/>
    <s v="Business Finance"/>
    <s v="SR"/>
    <s v="Male"/>
    <s v="No"/>
    <s v="Yes"/>
    <s v="No"/>
    <x v="3"/>
  </r>
  <r>
    <n v="394364117"/>
    <s v="Smith, Hannah_Maryn"/>
    <s v="Registered(06/12/2023)"/>
    <s v="smi19044@byui.edu"/>
    <m/>
    <s v="Bus Mgmt Marketing"/>
    <s v="SO"/>
    <s v="Female"/>
    <s v="Yes"/>
    <s v="No"/>
    <s v="No"/>
    <x v="3"/>
  </r>
  <r>
    <n v="620206156"/>
    <s v="Smith, Sarah_LeMay"/>
    <s v="Registered(06/06/2023)"/>
    <s v="smi17054@byui.edu"/>
    <m/>
    <s v="FCS Apparel Entrepreneur"/>
    <s v="SR"/>
    <s v="Female"/>
    <s v="Yes"/>
    <s v="No"/>
    <s v="Yes"/>
    <x v="1"/>
  </r>
  <r>
    <n v="415096471"/>
    <s v="Spencer, Chelsey"/>
    <s v="Registered(06/09/2023)"/>
    <s v="spe21019@byui.edu"/>
    <m/>
    <s v="Business Management"/>
    <s v="JR"/>
    <s v="Female"/>
    <s v="Yes"/>
    <s v="No"/>
    <s v="No"/>
    <x v="5"/>
  </r>
  <r>
    <n v="628268732"/>
    <s v="Spencer, Emma_Kelley"/>
    <s v="Registered(06/13/2023)"/>
    <s v="spe17040@byui.edu"/>
    <m/>
    <s v="Bus Mgmt Marketing"/>
    <s v="SO"/>
    <s v="Female"/>
    <s v="Yes"/>
    <s v="No"/>
    <s v="No"/>
    <x v="4"/>
  </r>
  <r>
    <n v="723876486"/>
    <s v="Stewart, Samuel_Hyrum"/>
    <s v="Registered(06/12/2023)"/>
    <s v="ste19087@byui.edu"/>
    <m/>
    <s v="Business Management"/>
    <s v="SR"/>
    <s v="Male"/>
    <s v="No"/>
    <s v="No"/>
    <s v="No"/>
    <x v="3"/>
  </r>
  <r>
    <n v="462974"/>
    <s v="Stokes, Megan"/>
    <s v="Registered(06/02/2023)"/>
    <s v="sto17030@byui.edu"/>
    <m/>
    <s v="Bus Mgmt Marketing"/>
    <s v="SR"/>
    <s v="Female"/>
    <s v="Yes"/>
    <s v="No"/>
    <s v="No"/>
    <x v="5"/>
  </r>
  <r>
    <n v="654120692"/>
    <s v="Storrer, Stacie_Ruth"/>
    <s v="Registered(06/07/2023)"/>
    <s v="sto20015@byui.edu"/>
    <m/>
    <s v="FCS Apparel Entrepreneur"/>
    <s v="JR"/>
    <s v="Female"/>
    <s v="Yes"/>
    <s v="No"/>
    <s v="Yes"/>
    <x v="6"/>
  </r>
  <r>
    <n v="113668536"/>
    <s v="Tanner, Joseph_Earl"/>
    <s v="Registered(06/12/2023)"/>
    <s v="tan13017@byui.edu"/>
    <m/>
    <s v="Professional Studies"/>
    <s v="SR"/>
    <s v="Male"/>
    <s v="No"/>
    <s v="No"/>
    <s v="Yes"/>
    <x v="7"/>
  </r>
  <r>
    <n v="196040878"/>
    <s v="Tenney, Weston_Daniel"/>
    <s v="Registered(06/07/2023)"/>
    <s v="ten20004@byui.edu"/>
    <m/>
    <s v="Business Management"/>
    <s v="SR"/>
    <s v="Male"/>
    <s v="No"/>
    <s v="No"/>
    <s v="No"/>
    <x v="7"/>
  </r>
  <r>
    <n v="490465608"/>
    <s v="Thornton, Cody_Michael"/>
    <s v="Registered(06/07/2023)"/>
    <s v="tho15011@byui.edu"/>
    <m/>
    <s v="Business Management"/>
    <s v="SR"/>
    <s v="Male"/>
    <s v="No"/>
    <s v="No"/>
    <s v="No"/>
    <x v="7"/>
  </r>
  <r>
    <n v="557707858"/>
    <s v="Torgerson, Olivia"/>
    <s v="Registered(06/11/2023)"/>
    <s v="tor21010@byui.edu"/>
    <m/>
    <s v="Bus Mgmt Marketing"/>
    <s v="JR"/>
    <s v="Female"/>
    <s v="Yes"/>
    <s v="No"/>
    <s v="No"/>
    <x v="8"/>
  </r>
  <r>
    <n v="24779077"/>
    <s v="Vargas, Corie_Paul"/>
    <s v="Registered(06/06/2023)"/>
    <s v="var19005@byui.edu"/>
    <m/>
    <s v="Business Management"/>
    <s v="SR"/>
    <s v="Male"/>
    <s v="No"/>
    <s v="No"/>
    <s v="No"/>
    <x v="5"/>
  </r>
  <r>
    <n v="180458174"/>
    <s v="Vernon, Keston_Read"/>
    <s v="Registered(06/15/2023)"/>
    <s v="ver18003@byui.edu"/>
    <m/>
    <s v="Business Management"/>
    <s v="SR"/>
    <s v="Male"/>
    <s v="No"/>
    <s v="No"/>
    <s v="No"/>
    <x v="4"/>
  </r>
  <r>
    <n v="899470712"/>
    <s v="Victoria, Jennifer_Ingrid"/>
    <s v="Registered(06/09/2023)"/>
    <s v="vic21007@byui.edu"/>
    <m/>
    <s v="Business Management"/>
    <s v="JR"/>
    <s v="Female"/>
    <s v="Yes"/>
    <s v="No"/>
    <s v="No"/>
    <x v="3"/>
  </r>
  <r>
    <n v="999778917"/>
    <s v="Waites, Samantha_Leigh"/>
    <s v="Registered(06/08/2023)"/>
    <s v="wai18003@byui.edu"/>
    <m/>
    <s v="Business Management"/>
    <s v="SR"/>
    <s v="Female"/>
    <s v="Yes"/>
    <s v="No"/>
    <s v="No"/>
    <x v="7"/>
  </r>
  <r>
    <n v="21214250"/>
    <s v="Walker, Emily"/>
    <s v="Registered(06/02/2023)"/>
    <s v="wal18009@byui.edu"/>
    <m/>
    <s v="Bus Mgmt Marketing"/>
    <s v="SR"/>
    <s v="Female"/>
    <s v="Yes"/>
    <s v="No"/>
    <s v="No"/>
    <x v="1"/>
  </r>
  <r>
    <n v="411031985"/>
    <s v="Wall, Jason"/>
    <s v="Registered(06/07/2023)"/>
    <s v="wal19009@byui.edu"/>
    <m/>
    <s v="Financial Economics"/>
    <s v="JR"/>
    <s v="Male"/>
    <s v="No"/>
    <s v="Yes"/>
    <s v="Yes"/>
    <x v="8"/>
  </r>
  <r>
    <n v="35888721"/>
    <s v="Warner, Seth_Rodney"/>
    <s v="Registered(06/12/2023)"/>
    <s v="war19028@byui.edu"/>
    <m/>
    <s v="Business Management"/>
    <s v="SR"/>
    <s v="Male"/>
    <s v="No"/>
    <s v="No"/>
    <s v="No"/>
    <x v="5"/>
  </r>
  <r>
    <n v="541938739"/>
    <s v="Watson, William"/>
    <s v="Registered(06/07/2023)"/>
    <s v="wat21019@byui.edu"/>
    <m/>
    <s v="Bus Mgmt Marketing"/>
    <s v="JR"/>
    <s v="Male"/>
    <s v="No"/>
    <s v="No"/>
    <s v="No"/>
    <x v="2"/>
  </r>
  <r>
    <n v="140725071"/>
    <s v="Weisner, Benjamin_James"/>
    <s v="Registered(06/09/2023)"/>
    <s v="wei21011@byui.edu"/>
    <m/>
    <s v="Business Management"/>
    <s v="SO"/>
    <s v="Male"/>
    <s v="No"/>
    <s v="No"/>
    <s v="No"/>
    <x v="1"/>
  </r>
  <r>
    <n v="267398668"/>
    <s v="Welsh, Jake_Robert"/>
    <s v="Registered(06/07/2023)"/>
    <s v="wel18002@byui.edu"/>
    <m/>
    <s v="Bus Mgmt Marketing"/>
    <s v="JR"/>
    <s v="Male"/>
    <s v="No"/>
    <s v="No"/>
    <s v="No"/>
    <x v="1"/>
  </r>
  <r>
    <n v="780833614"/>
    <s v="Wheeler, Rylan_McKay"/>
    <s v="Registered(06/06/2023)"/>
    <s v="whe19002@byui.edu"/>
    <m/>
    <s v="Business Management"/>
    <s v="JR"/>
    <s v="Male"/>
    <s v="No"/>
    <s v="No"/>
    <s v="No"/>
    <x v="2"/>
  </r>
  <r>
    <n v="434593584"/>
    <s v="Winters, Eliott_Andrew"/>
    <s v="Registered(06/13/2023)"/>
    <s v="win20010@byui.edu"/>
    <m/>
    <s v="Business Management"/>
    <s v="JR"/>
    <s v="Male"/>
    <s v="No"/>
    <s v="No"/>
    <s v="No"/>
    <x v="8"/>
  </r>
  <r>
    <n v="997567018"/>
    <s v="Williams, Mark"/>
    <s v="Registered(08/17/2023)"/>
    <s v="wil20057@byui.edu"/>
    <m/>
    <s v="Business Finance"/>
    <s v="SO"/>
    <s v="Male"/>
    <s v="No"/>
    <s v="No"/>
    <s v="No"/>
    <x v="0"/>
  </r>
  <r>
    <n v="1"/>
    <s v="Garrett"/>
    <n v="1"/>
    <n v="1"/>
    <m/>
    <n v="1"/>
    <n v="1"/>
    <s v="Male"/>
    <s v="No"/>
    <s v="No"/>
    <s v="No"/>
    <x v="2"/>
  </r>
  <r>
    <m/>
    <m/>
    <m/>
    <m/>
    <m/>
    <m/>
    <m/>
    <m/>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42CBE-0B5E-441E-A327-6AEE8397EF2A}" name="PivotTable1" cacheId="1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4" firstHeaderRow="1" firstDataRow="1" firstDataCol="1"/>
  <pivotFields count="12">
    <pivotField dataField="1" showAll="0"/>
    <pivotField showAll="0"/>
    <pivotField showAll="0"/>
    <pivotField showAll="0"/>
    <pivotField showAll="0"/>
    <pivotField showAll="0"/>
    <pivotField showAll="0"/>
    <pivotField showAll="0"/>
    <pivotField showAll="0"/>
    <pivotField showAll="0"/>
    <pivotField showAll="0"/>
    <pivotField axis="axisRow" showAll="0">
      <items count="11">
        <item x="8"/>
        <item x="3"/>
        <item x="2"/>
        <item x="0"/>
        <item x="5"/>
        <item x="6"/>
        <item x="4"/>
        <item x="7"/>
        <item x="1"/>
        <item x="9"/>
        <item t="default"/>
      </items>
    </pivotField>
  </pivotFields>
  <rowFields count="1">
    <field x="11"/>
  </rowFields>
  <rowItems count="11">
    <i>
      <x/>
    </i>
    <i>
      <x v="1"/>
    </i>
    <i>
      <x v="2"/>
    </i>
    <i>
      <x v="3"/>
    </i>
    <i>
      <x v="4"/>
    </i>
    <i>
      <x v="5"/>
    </i>
    <i>
      <x v="6"/>
    </i>
    <i>
      <x v="7"/>
    </i>
    <i>
      <x v="8"/>
    </i>
    <i>
      <x v="9"/>
    </i>
    <i t="grand">
      <x/>
    </i>
  </rowItems>
  <colItems count="1">
    <i/>
  </colItems>
  <dataFields count="1">
    <dataField name="Count of Stu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51"/>
  <sheetViews>
    <sheetView showGridLines="0" topLeftCell="A138" workbookViewId="0">
      <selection activeCell="B151" sqref="B151:H151"/>
    </sheetView>
  </sheetViews>
  <sheetFormatPr defaultRowHeight="14.45"/>
  <cols>
    <col min="1" max="1" width="12.85546875" bestFit="1" customWidth="1"/>
    <col min="2" max="2" width="9.7109375" bestFit="1" customWidth="1"/>
    <col min="3" max="3" width="31.5703125" bestFit="1" customWidth="1"/>
    <col min="4" max="4" width="20.5703125" bestFit="1" customWidth="1"/>
    <col min="5" max="5" width="18.42578125" bestFit="1" customWidth="1"/>
    <col min="6" max="6" width="17" bestFit="1" customWidth="1"/>
    <col min="7" max="7" width="23.28515625" bestFit="1" customWidth="1"/>
    <col min="8" max="8" width="5" bestFit="1" customWidth="1"/>
    <col min="9" max="9" width="9.7109375" bestFit="1" customWidth="1"/>
    <col min="10" max="12" width="30.5703125" bestFit="1" customWidth="1"/>
  </cols>
  <sheetData>
    <row r="1" spans="1:9" ht="29.1">
      <c r="A1" s="1" t="s">
        <v>0</v>
      </c>
      <c r="B1" s="1" t="s">
        <v>1</v>
      </c>
      <c r="C1" s="2" t="s">
        <v>2</v>
      </c>
      <c r="D1" s="1" t="s">
        <v>3</v>
      </c>
      <c r="E1" s="1" t="s">
        <v>4</v>
      </c>
      <c r="F1" s="1" t="s">
        <v>5</v>
      </c>
      <c r="G1" s="1" t="s">
        <v>6</v>
      </c>
      <c r="H1" s="1" t="s">
        <v>7</v>
      </c>
      <c r="I1" s="1" t="s">
        <v>8</v>
      </c>
    </row>
    <row r="2" spans="1:9">
      <c r="A2" s="3"/>
      <c r="B2" s="3">
        <v>290890211</v>
      </c>
      <c r="C2" s="3" t="s">
        <v>9</v>
      </c>
      <c r="D2" s="3" t="s">
        <v>10</v>
      </c>
      <c r="E2" s="3" t="s">
        <v>11</v>
      </c>
      <c r="F2" s="3"/>
      <c r="G2" s="3" t="s">
        <v>12</v>
      </c>
      <c r="H2" s="3" t="s">
        <v>13</v>
      </c>
    </row>
    <row r="3" spans="1:9">
      <c r="A3" s="3"/>
      <c r="B3" s="3">
        <v>997567018</v>
      </c>
      <c r="C3" s="3" t="s">
        <v>14</v>
      </c>
      <c r="D3" s="3" t="s">
        <v>15</v>
      </c>
      <c r="E3" s="3" t="s">
        <v>16</v>
      </c>
      <c r="F3" s="3"/>
      <c r="G3" s="3" t="s">
        <v>17</v>
      </c>
      <c r="H3" s="3" t="s">
        <v>18</v>
      </c>
    </row>
    <row r="4" spans="1:9">
      <c r="A4" s="3"/>
      <c r="B4" s="3">
        <v>757195848</v>
      </c>
      <c r="C4" s="3" t="s">
        <v>19</v>
      </c>
      <c r="D4" s="3" t="s">
        <v>20</v>
      </c>
      <c r="E4" s="3" t="s">
        <v>21</v>
      </c>
      <c r="F4" s="3"/>
      <c r="G4" s="3" t="s">
        <v>22</v>
      </c>
      <c r="H4" s="3" t="s">
        <v>23</v>
      </c>
    </row>
    <row r="5" spans="1:9">
      <c r="A5" s="3"/>
      <c r="B5" s="3">
        <v>507619336</v>
      </c>
      <c r="C5" s="3" t="s">
        <v>24</v>
      </c>
      <c r="D5" s="3" t="s">
        <v>25</v>
      </c>
      <c r="E5" s="3" t="s">
        <v>26</v>
      </c>
      <c r="F5" s="3"/>
      <c r="G5" s="3" t="s">
        <v>12</v>
      </c>
      <c r="H5" s="3" t="s">
        <v>13</v>
      </c>
    </row>
    <row r="6" spans="1:9">
      <c r="A6" s="3"/>
      <c r="B6" s="3">
        <v>167209519</v>
      </c>
      <c r="C6" s="3" t="s">
        <v>27</v>
      </c>
      <c r="D6" s="3" t="s">
        <v>28</v>
      </c>
      <c r="E6" s="3" t="s">
        <v>29</v>
      </c>
      <c r="F6" s="3"/>
      <c r="G6" s="3" t="s">
        <v>12</v>
      </c>
      <c r="H6" s="3" t="s">
        <v>13</v>
      </c>
    </row>
    <row r="7" spans="1:9">
      <c r="A7" s="3"/>
      <c r="B7" s="3">
        <v>551663164</v>
      </c>
      <c r="C7" s="3" t="s">
        <v>30</v>
      </c>
      <c r="D7" s="3" t="s">
        <v>31</v>
      </c>
      <c r="E7" s="3" t="s">
        <v>32</v>
      </c>
      <c r="F7" s="3"/>
      <c r="G7" s="3" t="s">
        <v>12</v>
      </c>
      <c r="H7" s="3" t="s">
        <v>23</v>
      </c>
    </row>
    <row r="8" spans="1:9">
      <c r="A8" s="3"/>
      <c r="B8" s="3">
        <v>359360035</v>
      </c>
      <c r="C8" s="3" t="s">
        <v>33</v>
      </c>
      <c r="D8" s="3" t="s">
        <v>34</v>
      </c>
      <c r="E8" s="3" t="s">
        <v>35</v>
      </c>
      <c r="F8" s="3"/>
      <c r="G8" s="3" t="s">
        <v>22</v>
      </c>
      <c r="H8" s="3" t="s">
        <v>23</v>
      </c>
    </row>
    <row r="9" spans="1:9">
      <c r="A9" s="3"/>
      <c r="B9" s="3">
        <v>989817810</v>
      </c>
      <c r="C9" s="3" t="s">
        <v>36</v>
      </c>
      <c r="D9" s="3" t="s">
        <v>37</v>
      </c>
      <c r="E9" s="3" t="s">
        <v>38</v>
      </c>
      <c r="F9" s="3"/>
      <c r="G9" s="3" t="s">
        <v>39</v>
      </c>
      <c r="H9" s="3" t="s">
        <v>13</v>
      </c>
    </row>
    <row r="10" spans="1:9">
      <c r="A10" s="3"/>
      <c r="B10" s="3">
        <v>851311661</v>
      </c>
      <c r="C10" s="3" t="s">
        <v>40</v>
      </c>
      <c r="D10" s="3" t="s">
        <v>41</v>
      </c>
      <c r="E10" s="3" t="s">
        <v>42</v>
      </c>
      <c r="F10" s="3"/>
      <c r="G10" s="3" t="s">
        <v>22</v>
      </c>
      <c r="H10" s="3" t="s">
        <v>13</v>
      </c>
    </row>
    <row r="11" spans="1:9">
      <c r="A11" s="3"/>
      <c r="B11" s="3">
        <v>177476354</v>
      </c>
      <c r="C11" s="3" t="s">
        <v>43</v>
      </c>
      <c r="D11" s="3" t="s">
        <v>44</v>
      </c>
      <c r="E11" s="3" t="s">
        <v>45</v>
      </c>
      <c r="F11" s="3"/>
      <c r="G11" s="3" t="s">
        <v>22</v>
      </c>
      <c r="H11" s="3" t="s">
        <v>13</v>
      </c>
    </row>
    <row r="12" spans="1:9">
      <c r="A12" s="3"/>
      <c r="B12" s="3">
        <v>180458174</v>
      </c>
      <c r="C12" s="3" t="s">
        <v>46</v>
      </c>
      <c r="D12" s="3" t="s">
        <v>47</v>
      </c>
      <c r="E12" s="3" t="s">
        <v>48</v>
      </c>
      <c r="F12" s="3"/>
      <c r="G12" s="3" t="s">
        <v>12</v>
      </c>
      <c r="H12" s="3" t="s">
        <v>13</v>
      </c>
    </row>
    <row r="13" spans="1:9">
      <c r="A13" s="3"/>
      <c r="B13" s="3">
        <v>106900125</v>
      </c>
      <c r="C13" s="3" t="s">
        <v>49</v>
      </c>
      <c r="D13" s="3" t="s">
        <v>50</v>
      </c>
      <c r="E13" s="3" t="s">
        <v>51</v>
      </c>
      <c r="F13" s="3"/>
      <c r="G13" s="3" t="s">
        <v>52</v>
      </c>
      <c r="H13" s="3" t="s">
        <v>18</v>
      </c>
    </row>
    <row r="14" spans="1:9">
      <c r="A14" s="3"/>
      <c r="B14" s="3">
        <v>17247444</v>
      </c>
      <c r="C14" s="3" t="s">
        <v>53</v>
      </c>
      <c r="D14" s="3" t="s">
        <v>50</v>
      </c>
      <c r="E14" s="3" t="s">
        <v>54</v>
      </c>
      <c r="F14" s="3"/>
      <c r="G14" s="3" t="s">
        <v>12</v>
      </c>
      <c r="H14" s="3" t="s">
        <v>18</v>
      </c>
    </row>
    <row r="15" spans="1:9">
      <c r="B15" s="3">
        <v>453870316</v>
      </c>
      <c r="C15" s="3" t="s">
        <v>55</v>
      </c>
      <c r="D15" s="3" t="s">
        <v>50</v>
      </c>
      <c r="E15" s="3" t="s">
        <v>56</v>
      </c>
      <c r="F15" s="3"/>
      <c r="G15" s="3" t="s">
        <v>12</v>
      </c>
      <c r="H15" s="3" t="s">
        <v>18</v>
      </c>
    </row>
    <row r="16" spans="1:9">
      <c r="A16" s="3"/>
      <c r="B16" s="3">
        <v>628268732</v>
      </c>
      <c r="C16" s="3" t="s">
        <v>57</v>
      </c>
      <c r="D16" s="3" t="s">
        <v>50</v>
      </c>
      <c r="E16" s="3" t="s">
        <v>58</v>
      </c>
      <c r="F16" s="3"/>
      <c r="G16" s="3" t="s">
        <v>22</v>
      </c>
      <c r="H16" s="3" t="s">
        <v>18</v>
      </c>
    </row>
    <row r="17" spans="1:8">
      <c r="A17" s="3"/>
      <c r="B17" s="3">
        <v>434593584</v>
      </c>
      <c r="C17" s="3" t="s">
        <v>59</v>
      </c>
      <c r="D17" s="3" t="s">
        <v>50</v>
      </c>
      <c r="E17" s="3" t="s">
        <v>60</v>
      </c>
      <c r="F17" s="3"/>
      <c r="G17" s="3" t="s">
        <v>12</v>
      </c>
      <c r="H17" s="3" t="s">
        <v>23</v>
      </c>
    </row>
    <row r="18" spans="1:8">
      <c r="A18" s="3"/>
      <c r="B18" s="3">
        <v>282366940</v>
      </c>
      <c r="C18" s="3" t="s">
        <v>61</v>
      </c>
      <c r="D18" s="3" t="s">
        <v>62</v>
      </c>
      <c r="E18" s="3" t="s">
        <v>63</v>
      </c>
      <c r="F18" s="3"/>
      <c r="G18" s="3" t="s">
        <v>12</v>
      </c>
      <c r="H18" s="3" t="s">
        <v>18</v>
      </c>
    </row>
    <row r="19" spans="1:8">
      <c r="A19" s="3"/>
      <c r="B19" s="3">
        <v>64185359</v>
      </c>
      <c r="C19" s="3" t="s">
        <v>64</v>
      </c>
      <c r="D19" s="3" t="s">
        <v>62</v>
      </c>
      <c r="E19" s="3" t="s">
        <v>65</v>
      </c>
      <c r="F19" s="3"/>
      <c r="G19" s="3" t="s">
        <v>22</v>
      </c>
      <c r="H19" s="3" t="s">
        <v>13</v>
      </c>
    </row>
    <row r="20" spans="1:8">
      <c r="A20" s="3"/>
      <c r="B20" s="3">
        <v>99537064</v>
      </c>
      <c r="C20" s="3" t="s">
        <v>66</v>
      </c>
      <c r="D20" s="3" t="s">
        <v>62</v>
      </c>
      <c r="E20" s="3" t="s">
        <v>67</v>
      </c>
      <c r="F20" s="3"/>
      <c r="G20" s="3" t="s">
        <v>12</v>
      </c>
      <c r="H20" s="3" t="s">
        <v>23</v>
      </c>
    </row>
    <row r="21" spans="1:8">
      <c r="A21" s="3"/>
      <c r="B21" s="3">
        <v>615975167</v>
      </c>
      <c r="C21" s="3" t="s">
        <v>68</v>
      </c>
      <c r="D21" s="3" t="s">
        <v>62</v>
      </c>
      <c r="E21" s="3" t="s">
        <v>69</v>
      </c>
      <c r="F21" s="3"/>
      <c r="G21" s="3" t="s">
        <v>70</v>
      </c>
      <c r="H21" s="3" t="s">
        <v>18</v>
      </c>
    </row>
    <row r="22" spans="1:8">
      <c r="A22" s="3"/>
      <c r="B22" s="3">
        <v>465994089</v>
      </c>
      <c r="C22" s="3" t="s">
        <v>71</v>
      </c>
      <c r="D22" s="3" t="s">
        <v>62</v>
      </c>
      <c r="E22" s="3" t="s">
        <v>72</v>
      </c>
      <c r="F22" s="3"/>
      <c r="G22" s="3" t="s">
        <v>22</v>
      </c>
      <c r="H22" s="3" t="s">
        <v>18</v>
      </c>
    </row>
    <row r="23" spans="1:8">
      <c r="A23" s="3"/>
      <c r="B23" s="3">
        <v>122685028</v>
      </c>
      <c r="C23" s="3" t="s">
        <v>73</v>
      </c>
      <c r="D23" s="3" t="s">
        <v>62</v>
      </c>
      <c r="E23" s="3" t="s">
        <v>74</v>
      </c>
      <c r="F23" s="3"/>
      <c r="G23" s="3" t="s">
        <v>22</v>
      </c>
      <c r="H23" s="3" t="s">
        <v>23</v>
      </c>
    </row>
    <row r="24" spans="1:8">
      <c r="A24" s="3"/>
      <c r="B24" s="3">
        <v>602334537</v>
      </c>
      <c r="C24" s="3" t="s">
        <v>75</v>
      </c>
      <c r="D24" s="3" t="s">
        <v>62</v>
      </c>
      <c r="E24" s="3" t="s">
        <v>76</v>
      </c>
      <c r="F24" s="3"/>
      <c r="G24" s="3" t="s">
        <v>22</v>
      </c>
      <c r="H24" s="3" t="s">
        <v>13</v>
      </c>
    </row>
    <row r="25" spans="1:8">
      <c r="A25" s="3"/>
      <c r="B25" s="3">
        <v>263452916</v>
      </c>
      <c r="C25" s="3" t="s">
        <v>77</v>
      </c>
      <c r="D25" s="3" t="s">
        <v>62</v>
      </c>
      <c r="E25" s="3" t="s">
        <v>78</v>
      </c>
      <c r="F25" s="3"/>
      <c r="G25" s="3" t="s">
        <v>22</v>
      </c>
      <c r="H25" s="3" t="s">
        <v>18</v>
      </c>
    </row>
    <row r="26" spans="1:8">
      <c r="A26" s="3"/>
      <c r="B26" s="3">
        <v>608524614</v>
      </c>
      <c r="C26" s="3" t="s">
        <v>79</v>
      </c>
      <c r="D26" s="3" t="s">
        <v>62</v>
      </c>
      <c r="E26" s="3" t="s">
        <v>80</v>
      </c>
      <c r="F26" s="3"/>
      <c r="G26" s="3" t="s">
        <v>12</v>
      </c>
      <c r="H26" s="3" t="s">
        <v>18</v>
      </c>
    </row>
    <row r="27" spans="1:8">
      <c r="A27" s="3"/>
      <c r="B27" s="3">
        <v>686474249</v>
      </c>
      <c r="C27" s="3" t="s">
        <v>81</v>
      </c>
      <c r="D27" s="3" t="s">
        <v>62</v>
      </c>
      <c r="E27" s="3" t="s">
        <v>82</v>
      </c>
      <c r="F27" s="3"/>
      <c r="G27" s="3" t="s">
        <v>12</v>
      </c>
      <c r="H27" s="3" t="s">
        <v>18</v>
      </c>
    </row>
    <row r="28" spans="1:8">
      <c r="A28" s="3"/>
      <c r="B28" s="3">
        <v>571275847</v>
      </c>
      <c r="C28" s="3" t="s">
        <v>83</v>
      </c>
      <c r="D28" s="3" t="s">
        <v>62</v>
      </c>
      <c r="E28" s="3" t="s">
        <v>84</v>
      </c>
      <c r="F28" s="3"/>
      <c r="G28" s="3" t="s">
        <v>22</v>
      </c>
      <c r="H28" s="3" t="s">
        <v>13</v>
      </c>
    </row>
    <row r="29" spans="1:8">
      <c r="A29" s="3"/>
      <c r="B29" s="3">
        <v>156817931</v>
      </c>
      <c r="C29" s="3" t="s">
        <v>85</v>
      </c>
      <c r="D29" s="3" t="s">
        <v>62</v>
      </c>
      <c r="E29" s="3" t="s">
        <v>86</v>
      </c>
      <c r="F29" s="3"/>
      <c r="G29" s="3" t="s">
        <v>87</v>
      </c>
      <c r="H29" s="3" t="s">
        <v>23</v>
      </c>
    </row>
    <row r="30" spans="1:8">
      <c r="A30" s="3"/>
      <c r="B30" s="3">
        <v>122197497</v>
      </c>
      <c r="C30" s="3" t="s">
        <v>88</v>
      </c>
      <c r="D30" s="3" t="s">
        <v>62</v>
      </c>
      <c r="E30" s="3" t="s">
        <v>89</v>
      </c>
      <c r="F30" s="3"/>
      <c r="G30" s="3" t="s">
        <v>22</v>
      </c>
      <c r="H30" s="3" t="s">
        <v>13</v>
      </c>
    </row>
    <row r="31" spans="1:8">
      <c r="A31" s="3"/>
      <c r="B31" s="3">
        <v>253230051</v>
      </c>
      <c r="C31" s="3" t="s">
        <v>90</v>
      </c>
      <c r="D31" s="3" t="s">
        <v>62</v>
      </c>
      <c r="E31" s="3" t="s">
        <v>91</v>
      </c>
      <c r="F31" s="3"/>
      <c r="G31" s="3" t="s">
        <v>22</v>
      </c>
      <c r="H31" s="3" t="s">
        <v>23</v>
      </c>
    </row>
    <row r="32" spans="1:8">
      <c r="A32" s="3"/>
      <c r="B32" s="3">
        <v>916877381</v>
      </c>
      <c r="C32" s="3" t="s">
        <v>92</v>
      </c>
      <c r="D32" s="3" t="s">
        <v>62</v>
      </c>
      <c r="E32" s="3" t="s">
        <v>93</v>
      </c>
      <c r="F32" s="3"/>
      <c r="G32" s="3" t="s">
        <v>22</v>
      </c>
      <c r="H32" s="3" t="s">
        <v>23</v>
      </c>
    </row>
    <row r="33" spans="1:8">
      <c r="A33" s="3"/>
      <c r="B33" s="3">
        <v>394364117</v>
      </c>
      <c r="C33" s="3" t="s">
        <v>94</v>
      </c>
      <c r="D33" s="3" t="s">
        <v>62</v>
      </c>
      <c r="E33" s="3" t="s">
        <v>95</v>
      </c>
      <c r="F33" s="3"/>
      <c r="G33" s="3" t="s">
        <v>22</v>
      </c>
      <c r="H33" s="3" t="s">
        <v>18</v>
      </c>
    </row>
    <row r="34" spans="1:8">
      <c r="A34" s="3"/>
      <c r="B34" s="3">
        <v>723876486</v>
      </c>
      <c r="C34" s="3" t="s">
        <v>96</v>
      </c>
      <c r="D34" s="3" t="s">
        <v>62</v>
      </c>
      <c r="E34" s="3" t="s">
        <v>97</v>
      </c>
      <c r="F34" s="3"/>
      <c r="G34" s="3" t="s">
        <v>12</v>
      </c>
      <c r="H34" s="3" t="s">
        <v>13</v>
      </c>
    </row>
    <row r="35" spans="1:8">
      <c r="A35" s="3"/>
      <c r="B35" s="3">
        <v>113668536</v>
      </c>
      <c r="C35" s="3" t="s">
        <v>98</v>
      </c>
      <c r="D35" s="3" t="s">
        <v>62</v>
      </c>
      <c r="E35" s="3" t="s">
        <v>99</v>
      </c>
      <c r="F35" s="3"/>
      <c r="G35" s="3" t="s">
        <v>39</v>
      </c>
      <c r="H35" s="3" t="s">
        <v>13</v>
      </c>
    </row>
    <row r="36" spans="1:8">
      <c r="A36" s="3"/>
      <c r="B36" s="3">
        <v>35888721</v>
      </c>
      <c r="C36" s="3" t="s">
        <v>100</v>
      </c>
      <c r="D36" s="3" t="s">
        <v>62</v>
      </c>
      <c r="E36" s="3" t="s">
        <v>101</v>
      </c>
      <c r="F36" s="3"/>
      <c r="G36" s="3" t="s">
        <v>12</v>
      </c>
      <c r="H36" s="3" t="s">
        <v>13</v>
      </c>
    </row>
    <row r="37" spans="1:8">
      <c r="A37" s="3"/>
      <c r="B37" s="3">
        <v>542479558</v>
      </c>
      <c r="C37" s="3" t="s">
        <v>102</v>
      </c>
      <c r="D37" s="3" t="s">
        <v>103</v>
      </c>
      <c r="E37" s="3" t="s">
        <v>104</v>
      </c>
      <c r="F37" s="3"/>
      <c r="G37" s="3" t="s">
        <v>22</v>
      </c>
      <c r="H37" s="3" t="s">
        <v>23</v>
      </c>
    </row>
    <row r="38" spans="1:8">
      <c r="A38" s="3"/>
      <c r="B38" s="3">
        <v>914616947</v>
      </c>
      <c r="C38" s="3" t="s">
        <v>105</v>
      </c>
      <c r="D38" s="3" t="s">
        <v>103</v>
      </c>
      <c r="E38" s="3" t="s">
        <v>106</v>
      </c>
      <c r="F38" s="3"/>
      <c r="G38" s="3" t="s">
        <v>107</v>
      </c>
      <c r="H38" s="3" t="s">
        <v>13</v>
      </c>
    </row>
    <row r="39" spans="1:8">
      <c r="A39" s="3"/>
      <c r="B39" s="3">
        <v>596741055</v>
      </c>
      <c r="C39" s="3" t="s">
        <v>108</v>
      </c>
      <c r="D39" s="3" t="s">
        <v>103</v>
      </c>
      <c r="E39" s="3" t="s">
        <v>109</v>
      </c>
      <c r="F39" s="3"/>
      <c r="G39" s="3" t="s">
        <v>110</v>
      </c>
      <c r="H39" s="3" t="s">
        <v>13</v>
      </c>
    </row>
    <row r="40" spans="1:8">
      <c r="A40" s="3"/>
      <c r="B40" s="3">
        <v>260020675</v>
      </c>
      <c r="C40" s="3" t="s">
        <v>111</v>
      </c>
      <c r="D40" s="3" t="s">
        <v>103</v>
      </c>
      <c r="E40" s="3" t="s">
        <v>112</v>
      </c>
      <c r="F40" s="3"/>
      <c r="G40" s="3" t="s">
        <v>22</v>
      </c>
      <c r="H40" s="3" t="s">
        <v>13</v>
      </c>
    </row>
    <row r="41" spans="1:8">
      <c r="A41" s="3"/>
      <c r="B41" s="3">
        <v>180276698</v>
      </c>
      <c r="C41" s="3" t="s">
        <v>113</v>
      </c>
      <c r="D41" s="3" t="s">
        <v>103</v>
      </c>
      <c r="E41" s="3" t="s">
        <v>114</v>
      </c>
      <c r="F41" s="3"/>
      <c r="G41" s="3" t="s">
        <v>12</v>
      </c>
      <c r="H41" s="3" t="s">
        <v>23</v>
      </c>
    </row>
    <row r="42" spans="1:8">
      <c r="A42" s="3"/>
      <c r="B42" s="3">
        <v>856120221</v>
      </c>
      <c r="C42" s="3" t="s">
        <v>115</v>
      </c>
      <c r="D42" s="3" t="s">
        <v>103</v>
      </c>
      <c r="E42" s="3" t="s">
        <v>116</v>
      </c>
      <c r="F42" s="3"/>
      <c r="G42" s="3" t="s">
        <v>22</v>
      </c>
      <c r="H42" s="3" t="s">
        <v>23</v>
      </c>
    </row>
    <row r="43" spans="1:8">
      <c r="A43" s="3"/>
      <c r="B43" s="3">
        <v>557707858</v>
      </c>
      <c r="C43" s="3" t="s">
        <v>117</v>
      </c>
      <c r="D43" s="3" t="s">
        <v>103</v>
      </c>
      <c r="E43" s="3" t="s">
        <v>118</v>
      </c>
      <c r="F43" s="3"/>
      <c r="G43" s="3" t="s">
        <v>22</v>
      </c>
      <c r="H43" s="3" t="s">
        <v>23</v>
      </c>
    </row>
    <row r="44" spans="1:8">
      <c r="A44" s="3"/>
      <c r="B44" s="3">
        <v>112290346</v>
      </c>
      <c r="C44" s="3" t="s">
        <v>119</v>
      </c>
      <c r="D44" s="3" t="s">
        <v>120</v>
      </c>
      <c r="E44" s="3" t="s">
        <v>121</v>
      </c>
      <c r="F44" s="3"/>
      <c r="G44" s="3" t="s">
        <v>17</v>
      </c>
      <c r="H44" s="3" t="s">
        <v>13</v>
      </c>
    </row>
    <row r="45" spans="1:8">
      <c r="A45" s="3"/>
      <c r="B45" s="3">
        <v>588209824</v>
      </c>
      <c r="C45" s="3" t="s">
        <v>122</v>
      </c>
      <c r="D45" s="3" t="s">
        <v>123</v>
      </c>
      <c r="E45" s="3" t="s">
        <v>124</v>
      </c>
      <c r="F45" s="3"/>
      <c r="G45" s="3" t="s">
        <v>22</v>
      </c>
      <c r="H45" s="3" t="s">
        <v>23</v>
      </c>
    </row>
    <row r="46" spans="1:8">
      <c r="A46" s="3"/>
      <c r="B46" s="3">
        <v>855904494</v>
      </c>
      <c r="C46" s="3" t="s">
        <v>125</v>
      </c>
      <c r="D46" s="3" t="s">
        <v>123</v>
      </c>
      <c r="E46" s="3" t="s">
        <v>126</v>
      </c>
      <c r="F46" s="3"/>
      <c r="G46" s="3" t="s">
        <v>22</v>
      </c>
      <c r="H46" s="3" t="s">
        <v>23</v>
      </c>
    </row>
    <row r="47" spans="1:8">
      <c r="A47" s="3"/>
      <c r="B47" s="3">
        <v>11831452</v>
      </c>
      <c r="C47" s="3" t="s">
        <v>127</v>
      </c>
      <c r="D47" s="3" t="s">
        <v>123</v>
      </c>
      <c r="E47" s="3" t="s">
        <v>128</v>
      </c>
      <c r="F47" s="3"/>
      <c r="G47" s="3" t="s">
        <v>12</v>
      </c>
      <c r="H47" s="3" t="s">
        <v>23</v>
      </c>
    </row>
    <row r="48" spans="1:8">
      <c r="A48" s="3"/>
      <c r="B48" s="3">
        <v>948034023</v>
      </c>
      <c r="C48" s="3" t="s">
        <v>129</v>
      </c>
      <c r="D48" s="3" t="s">
        <v>123</v>
      </c>
      <c r="E48" s="3" t="s">
        <v>130</v>
      </c>
      <c r="F48" s="3"/>
      <c r="G48" s="3" t="s">
        <v>12</v>
      </c>
      <c r="H48" s="3" t="s">
        <v>23</v>
      </c>
    </row>
    <row r="49" spans="1:8">
      <c r="A49" s="3"/>
      <c r="B49" s="3">
        <v>171505771</v>
      </c>
      <c r="C49" s="3" t="s">
        <v>131</v>
      </c>
      <c r="D49" s="3" t="s">
        <v>123</v>
      </c>
      <c r="E49" s="3" t="s">
        <v>132</v>
      </c>
      <c r="F49" s="3"/>
      <c r="G49" s="3" t="s">
        <v>22</v>
      </c>
      <c r="H49" s="3" t="s">
        <v>23</v>
      </c>
    </row>
    <row r="50" spans="1:8">
      <c r="A50" s="3"/>
      <c r="B50" s="3">
        <v>405591756</v>
      </c>
      <c r="C50" s="3" t="s">
        <v>133</v>
      </c>
      <c r="D50" s="3" t="s">
        <v>123</v>
      </c>
      <c r="E50" s="3" t="s">
        <v>134</v>
      </c>
      <c r="F50" s="3"/>
      <c r="G50" s="3" t="s">
        <v>12</v>
      </c>
      <c r="H50" s="3" t="s">
        <v>23</v>
      </c>
    </row>
    <row r="51" spans="1:8">
      <c r="A51" s="3"/>
      <c r="B51" s="3">
        <v>62209408</v>
      </c>
      <c r="C51" s="3" t="s">
        <v>135</v>
      </c>
      <c r="D51" s="3" t="s">
        <v>123</v>
      </c>
      <c r="E51" s="3" t="s">
        <v>136</v>
      </c>
      <c r="F51" s="3"/>
      <c r="G51" s="3" t="s">
        <v>12</v>
      </c>
      <c r="H51" s="3" t="s">
        <v>23</v>
      </c>
    </row>
    <row r="52" spans="1:8">
      <c r="A52" s="3"/>
      <c r="B52" s="3">
        <v>412708411</v>
      </c>
      <c r="C52" s="3" t="s">
        <v>137</v>
      </c>
      <c r="D52" s="3" t="s">
        <v>123</v>
      </c>
      <c r="E52" s="3" t="s">
        <v>138</v>
      </c>
      <c r="F52" s="3"/>
      <c r="G52" s="3" t="s">
        <v>139</v>
      </c>
      <c r="H52" s="3" t="s">
        <v>13</v>
      </c>
    </row>
    <row r="53" spans="1:8">
      <c r="A53" s="3"/>
      <c r="B53" s="3">
        <v>605989474</v>
      </c>
      <c r="C53" s="3" t="s">
        <v>140</v>
      </c>
      <c r="D53" s="3" t="s">
        <v>123</v>
      </c>
      <c r="E53" s="3" t="s">
        <v>141</v>
      </c>
      <c r="F53" s="3"/>
      <c r="G53" s="3" t="s">
        <v>22</v>
      </c>
      <c r="H53" s="3" t="s">
        <v>23</v>
      </c>
    </row>
    <row r="54" spans="1:8">
      <c r="A54" s="3"/>
      <c r="B54" s="3">
        <v>677073641</v>
      </c>
      <c r="C54" s="3" t="s">
        <v>142</v>
      </c>
      <c r="D54" s="3" t="s">
        <v>123</v>
      </c>
      <c r="E54" s="3" t="s">
        <v>143</v>
      </c>
      <c r="F54" s="3"/>
      <c r="G54" s="3" t="s">
        <v>22</v>
      </c>
      <c r="H54" s="3" t="s">
        <v>23</v>
      </c>
    </row>
    <row r="55" spans="1:8">
      <c r="A55" s="3"/>
      <c r="B55" s="3">
        <v>751614660</v>
      </c>
      <c r="C55" s="3" t="s">
        <v>144</v>
      </c>
      <c r="D55" s="3" t="s">
        <v>123</v>
      </c>
      <c r="E55" s="3" t="s">
        <v>145</v>
      </c>
      <c r="F55" s="3"/>
      <c r="G55" s="3" t="s">
        <v>22</v>
      </c>
      <c r="H55" s="3" t="s">
        <v>23</v>
      </c>
    </row>
    <row r="56" spans="1:8">
      <c r="A56" s="3"/>
      <c r="B56" s="3">
        <v>794058278</v>
      </c>
      <c r="C56" s="3" t="s">
        <v>146</v>
      </c>
      <c r="D56" s="3" t="s">
        <v>123</v>
      </c>
      <c r="E56" s="3" t="s">
        <v>147</v>
      </c>
      <c r="F56" s="3"/>
      <c r="G56" s="3" t="s">
        <v>22</v>
      </c>
      <c r="H56" s="3" t="s">
        <v>23</v>
      </c>
    </row>
    <row r="57" spans="1:8">
      <c r="A57" s="3"/>
      <c r="B57" s="3">
        <v>500742602</v>
      </c>
      <c r="C57" s="3" t="s">
        <v>148</v>
      </c>
      <c r="D57" s="3" t="s">
        <v>123</v>
      </c>
      <c r="E57" s="3" t="s">
        <v>149</v>
      </c>
      <c r="F57" s="3"/>
      <c r="G57" s="3" t="s">
        <v>22</v>
      </c>
      <c r="H57" s="3" t="s">
        <v>23</v>
      </c>
    </row>
    <row r="58" spans="1:8">
      <c r="A58" s="3"/>
      <c r="B58" s="3">
        <v>348654810</v>
      </c>
      <c r="C58" s="3" t="s">
        <v>150</v>
      </c>
      <c r="D58" s="3" t="s">
        <v>123</v>
      </c>
      <c r="E58" s="3" t="s">
        <v>151</v>
      </c>
      <c r="F58" s="3"/>
      <c r="G58" s="3" t="s">
        <v>12</v>
      </c>
      <c r="H58" s="3" t="s">
        <v>23</v>
      </c>
    </row>
    <row r="59" spans="1:8">
      <c r="A59" s="3"/>
      <c r="B59" s="3">
        <v>498851323</v>
      </c>
      <c r="C59" s="3" t="s">
        <v>152</v>
      </c>
      <c r="D59" s="3" t="s">
        <v>123</v>
      </c>
      <c r="E59" s="3" t="s">
        <v>153</v>
      </c>
      <c r="F59" s="3"/>
      <c r="G59" s="3" t="s">
        <v>154</v>
      </c>
      <c r="H59" s="3" t="s">
        <v>23</v>
      </c>
    </row>
    <row r="60" spans="1:8">
      <c r="A60" s="3"/>
      <c r="B60" s="3">
        <v>415096471</v>
      </c>
      <c r="C60" s="3" t="s">
        <v>155</v>
      </c>
      <c r="D60" s="3" t="s">
        <v>123</v>
      </c>
      <c r="E60" s="3" t="s">
        <v>156</v>
      </c>
      <c r="F60" s="3"/>
      <c r="G60" s="3" t="s">
        <v>12</v>
      </c>
      <c r="H60" s="3" t="s">
        <v>23</v>
      </c>
    </row>
    <row r="61" spans="1:8">
      <c r="A61" s="3"/>
      <c r="B61" s="3">
        <v>899470712</v>
      </c>
      <c r="C61" s="3" t="s">
        <v>157</v>
      </c>
      <c r="D61" s="3" t="s">
        <v>123</v>
      </c>
      <c r="E61" s="3" t="s">
        <v>158</v>
      </c>
      <c r="F61" s="3"/>
      <c r="G61" s="3" t="s">
        <v>12</v>
      </c>
      <c r="H61" s="3" t="s">
        <v>23</v>
      </c>
    </row>
    <row r="62" spans="1:8">
      <c r="A62" s="3"/>
      <c r="B62" s="3">
        <v>140725071</v>
      </c>
      <c r="C62" s="3" t="s">
        <v>159</v>
      </c>
      <c r="D62" s="3" t="s">
        <v>123</v>
      </c>
      <c r="E62" s="3" t="s">
        <v>160</v>
      </c>
      <c r="F62" s="3"/>
      <c r="G62" s="3" t="s">
        <v>12</v>
      </c>
      <c r="H62" s="3" t="s">
        <v>23</v>
      </c>
    </row>
    <row r="63" spans="1:8">
      <c r="A63" s="3"/>
      <c r="B63" s="3">
        <v>553469154</v>
      </c>
      <c r="C63" s="3" t="s">
        <v>161</v>
      </c>
      <c r="D63" s="3" t="s">
        <v>162</v>
      </c>
      <c r="E63" s="3" t="s">
        <v>163</v>
      </c>
      <c r="F63" s="3"/>
      <c r="G63" s="3" t="s">
        <v>22</v>
      </c>
      <c r="H63" s="3" t="s">
        <v>23</v>
      </c>
    </row>
    <row r="64" spans="1:8">
      <c r="A64" s="3"/>
      <c r="B64" s="3">
        <v>773763963</v>
      </c>
      <c r="C64" s="3" t="s">
        <v>164</v>
      </c>
      <c r="D64" s="3" t="s">
        <v>162</v>
      </c>
      <c r="E64" s="3" t="s">
        <v>165</v>
      </c>
      <c r="F64" s="3"/>
      <c r="G64" s="3" t="s">
        <v>107</v>
      </c>
      <c r="H64" s="3" t="s">
        <v>13</v>
      </c>
    </row>
    <row r="65" spans="1:8">
      <c r="A65" s="3"/>
      <c r="B65" s="3">
        <v>8030834</v>
      </c>
      <c r="C65" s="3" t="s">
        <v>166</v>
      </c>
      <c r="D65" s="3" t="s">
        <v>162</v>
      </c>
      <c r="E65" s="3" t="s">
        <v>167</v>
      </c>
      <c r="F65" s="3"/>
      <c r="G65" s="3" t="s">
        <v>22</v>
      </c>
      <c r="H65" s="3" t="s">
        <v>23</v>
      </c>
    </row>
    <row r="66" spans="1:8">
      <c r="A66" s="3"/>
      <c r="B66" s="3">
        <v>431523304</v>
      </c>
      <c r="C66" s="3" t="s">
        <v>168</v>
      </c>
      <c r="D66" s="3" t="s">
        <v>162</v>
      </c>
      <c r="E66" s="3" t="s">
        <v>169</v>
      </c>
      <c r="F66" s="3"/>
      <c r="G66" s="3" t="s">
        <v>170</v>
      </c>
      <c r="H66" s="3" t="s">
        <v>23</v>
      </c>
    </row>
    <row r="67" spans="1:8">
      <c r="A67" s="3"/>
      <c r="B67" s="3">
        <v>346004499</v>
      </c>
      <c r="C67" s="3" t="s">
        <v>171</v>
      </c>
      <c r="D67" s="3" t="s">
        <v>162</v>
      </c>
      <c r="E67" s="3" t="s">
        <v>172</v>
      </c>
      <c r="F67" s="3"/>
      <c r="G67" s="3" t="s">
        <v>22</v>
      </c>
      <c r="H67" s="3" t="s">
        <v>23</v>
      </c>
    </row>
    <row r="68" spans="1:8">
      <c r="A68" s="3"/>
      <c r="B68" s="3">
        <v>41955487</v>
      </c>
      <c r="C68" s="3" t="s">
        <v>173</v>
      </c>
      <c r="D68" s="3" t="s">
        <v>162</v>
      </c>
      <c r="E68" s="3" t="s">
        <v>174</v>
      </c>
      <c r="F68" s="3"/>
      <c r="G68" s="3" t="s">
        <v>107</v>
      </c>
      <c r="H68" s="3" t="s">
        <v>23</v>
      </c>
    </row>
    <row r="69" spans="1:8">
      <c r="A69" s="3"/>
      <c r="B69" s="3">
        <v>646249890</v>
      </c>
      <c r="C69" s="3" t="s">
        <v>175</v>
      </c>
      <c r="D69" s="3" t="s">
        <v>162</v>
      </c>
      <c r="E69" s="3" t="s">
        <v>176</v>
      </c>
      <c r="F69" s="3"/>
      <c r="G69" s="3" t="s">
        <v>177</v>
      </c>
      <c r="H69" s="3" t="s">
        <v>23</v>
      </c>
    </row>
    <row r="70" spans="1:8">
      <c r="A70" s="3"/>
      <c r="B70" s="3">
        <v>553529650</v>
      </c>
      <c r="C70" s="3" t="s">
        <v>178</v>
      </c>
      <c r="D70" s="3" t="s">
        <v>162</v>
      </c>
      <c r="E70" s="3" t="s">
        <v>179</v>
      </c>
      <c r="F70" s="3"/>
      <c r="G70" s="3" t="s">
        <v>12</v>
      </c>
      <c r="H70" s="3" t="s">
        <v>23</v>
      </c>
    </row>
    <row r="71" spans="1:8">
      <c r="A71" s="3"/>
      <c r="B71" s="3">
        <v>164987371</v>
      </c>
      <c r="C71" s="3" t="s">
        <v>180</v>
      </c>
      <c r="D71" s="3" t="s">
        <v>162</v>
      </c>
      <c r="E71" s="3" t="s">
        <v>181</v>
      </c>
      <c r="F71" s="3"/>
      <c r="G71" s="3" t="s">
        <v>22</v>
      </c>
      <c r="H71" s="3" t="s">
        <v>13</v>
      </c>
    </row>
    <row r="72" spans="1:8">
      <c r="A72" s="3"/>
      <c r="B72" s="3">
        <v>593518549</v>
      </c>
      <c r="C72" s="3" t="s">
        <v>182</v>
      </c>
      <c r="D72" s="3" t="s">
        <v>162</v>
      </c>
      <c r="E72" s="3" t="s">
        <v>183</v>
      </c>
      <c r="F72" s="3"/>
      <c r="G72" s="3" t="s">
        <v>22</v>
      </c>
      <c r="H72" s="3" t="s">
        <v>23</v>
      </c>
    </row>
    <row r="73" spans="1:8">
      <c r="A73" s="3"/>
      <c r="B73" s="3">
        <v>700730592</v>
      </c>
      <c r="C73" s="3" t="s">
        <v>184</v>
      </c>
      <c r="D73" s="3" t="s">
        <v>162</v>
      </c>
      <c r="E73" s="3" t="s">
        <v>185</v>
      </c>
      <c r="F73" s="3"/>
      <c r="G73" s="3" t="s">
        <v>12</v>
      </c>
      <c r="H73" s="3" t="s">
        <v>23</v>
      </c>
    </row>
    <row r="74" spans="1:8">
      <c r="A74" s="3"/>
      <c r="B74" s="3">
        <v>891826571</v>
      </c>
      <c r="C74" s="3" t="s">
        <v>186</v>
      </c>
      <c r="D74" s="3" t="s">
        <v>162</v>
      </c>
      <c r="E74" s="3" t="s">
        <v>187</v>
      </c>
      <c r="F74" s="3"/>
      <c r="G74" s="3" t="s">
        <v>22</v>
      </c>
      <c r="H74" s="3" t="s">
        <v>23</v>
      </c>
    </row>
    <row r="75" spans="1:8">
      <c r="A75" s="3"/>
      <c r="B75" s="3">
        <v>904776691</v>
      </c>
      <c r="C75" s="3" t="s">
        <v>188</v>
      </c>
      <c r="D75" s="3" t="s">
        <v>162</v>
      </c>
      <c r="E75" s="3" t="s">
        <v>189</v>
      </c>
      <c r="F75" s="3"/>
      <c r="G75" s="3" t="s">
        <v>22</v>
      </c>
      <c r="H75" s="3" t="s">
        <v>23</v>
      </c>
    </row>
    <row r="76" spans="1:8">
      <c r="A76" s="3"/>
      <c r="B76" s="3">
        <v>802801555</v>
      </c>
      <c r="C76" s="3" t="s">
        <v>190</v>
      </c>
      <c r="D76" s="3" t="s">
        <v>162</v>
      </c>
      <c r="E76" s="3" t="s">
        <v>191</v>
      </c>
      <c r="F76" s="3"/>
      <c r="G76" s="3" t="s">
        <v>12</v>
      </c>
      <c r="H76" s="3" t="s">
        <v>23</v>
      </c>
    </row>
    <row r="77" spans="1:8">
      <c r="A77" s="3"/>
      <c r="B77" s="3">
        <v>40814443</v>
      </c>
      <c r="C77" s="3" t="s">
        <v>192</v>
      </c>
      <c r="D77" s="3" t="s">
        <v>162</v>
      </c>
      <c r="E77" s="3" t="s">
        <v>193</v>
      </c>
      <c r="F77" s="3"/>
      <c r="G77" s="3" t="s">
        <v>194</v>
      </c>
      <c r="H77" s="3" t="s">
        <v>23</v>
      </c>
    </row>
    <row r="78" spans="1:8">
      <c r="A78" s="3"/>
      <c r="B78" s="3">
        <v>438982002</v>
      </c>
      <c r="C78" s="3" t="s">
        <v>195</v>
      </c>
      <c r="D78" s="3" t="s">
        <v>162</v>
      </c>
      <c r="E78" s="3" t="s">
        <v>196</v>
      </c>
      <c r="F78" s="3"/>
      <c r="G78" s="3" t="s">
        <v>22</v>
      </c>
      <c r="H78" s="3" t="s">
        <v>23</v>
      </c>
    </row>
    <row r="79" spans="1:8">
      <c r="A79" s="3"/>
      <c r="B79" s="3">
        <v>553172138</v>
      </c>
      <c r="C79" s="3" t="s">
        <v>197</v>
      </c>
      <c r="D79" s="3" t="s">
        <v>162</v>
      </c>
      <c r="E79" s="3" t="s">
        <v>198</v>
      </c>
      <c r="F79" s="3"/>
      <c r="G79" s="3" t="s">
        <v>12</v>
      </c>
      <c r="H79" s="3" t="s">
        <v>23</v>
      </c>
    </row>
    <row r="80" spans="1:8">
      <c r="A80" s="3"/>
      <c r="B80" s="3">
        <v>989572261</v>
      </c>
      <c r="C80" s="3" t="s">
        <v>199</v>
      </c>
      <c r="D80" s="3" t="s">
        <v>162</v>
      </c>
      <c r="E80" s="3" t="s">
        <v>200</v>
      </c>
      <c r="F80" s="3"/>
      <c r="G80" s="3" t="s">
        <v>201</v>
      </c>
      <c r="H80" s="3" t="s">
        <v>13</v>
      </c>
    </row>
    <row r="81" spans="1:8">
      <c r="A81" s="3"/>
      <c r="B81" s="3">
        <v>999778917</v>
      </c>
      <c r="C81" s="3" t="s">
        <v>202</v>
      </c>
      <c r="D81" s="3" t="s">
        <v>162</v>
      </c>
      <c r="E81" s="3" t="s">
        <v>203</v>
      </c>
      <c r="F81" s="3"/>
      <c r="G81" s="3" t="s">
        <v>12</v>
      </c>
      <c r="H81" s="3" t="s">
        <v>13</v>
      </c>
    </row>
    <row r="82" spans="1:8">
      <c r="A82" s="3"/>
      <c r="B82" s="3">
        <v>448700187</v>
      </c>
      <c r="C82" s="3" t="s">
        <v>204</v>
      </c>
      <c r="D82" s="3" t="s">
        <v>205</v>
      </c>
      <c r="E82" s="3" t="s">
        <v>206</v>
      </c>
      <c r="F82" s="3"/>
      <c r="G82" s="3" t="s">
        <v>194</v>
      </c>
      <c r="H82" s="3" t="s">
        <v>13</v>
      </c>
    </row>
    <row r="83" spans="1:8">
      <c r="A83" s="3"/>
      <c r="B83" s="3">
        <v>505912871</v>
      </c>
      <c r="C83" s="3" t="s">
        <v>207</v>
      </c>
      <c r="D83" s="3" t="s">
        <v>205</v>
      </c>
      <c r="E83" s="3" t="s">
        <v>208</v>
      </c>
      <c r="F83" s="3"/>
      <c r="G83" s="3" t="s">
        <v>22</v>
      </c>
      <c r="H83" s="3" t="s">
        <v>23</v>
      </c>
    </row>
    <row r="84" spans="1:8">
      <c r="A84" s="3"/>
      <c r="B84" s="3">
        <v>867288972</v>
      </c>
      <c r="C84" s="3" t="s">
        <v>209</v>
      </c>
      <c r="D84" s="3" t="s">
        <v>205</v>
      </c>
      <c r="E84" s="3" t="s">
        <v>210</v>
      </c>
      <c r="F84" s="3"/>
      <c r="G84" s="3" t="s">
        <v>22</v>
      </c>
      <c r="H84" s="3" t="s">
        <v>23</v>
      </c>
    </row>
    <row r="85" spans="1:8">
      <c r="A85" s="3"/>
      <c r="B85" s="3">
        <v>288234663</v>
      </c>
      <c r="C85" s="3" t="s">
        <v>211</v>
      </c>
      <c r="D85" s="3" t="s">
        <v>205</v>
      </c>
      <c r="E85" s="3" t="s">
        <v>212</v>
      </c>
      <c r="F85" s="3"/>
      <c r="G85" s="3" t="s">
        <v>22</v>
      </c>
      <c r="H85" s="3" t="s">
        <v>23</v>
      </c>
    </row>
    <row r="86" spans="1:8">
      <c r="A86" s="3"/>
      <c r="B86" s="3">
        <v>275904156</v>
      </c>
      <c r="C86" s="3" t="s">
        <v>213</v>
      </c>
      <c r="D86" s="3" t="s">
        <v>205</v>
      </c>
      <c r="E86" s="3" t="s">
        <v>214</v>
      </c>
      <c r="F86" s="3"/>
      <c r="G86" s="3" t="s">
        <v>12</v>
      </c>
      <c r="H86" s="3" t="s">
        <v>23</v>
      </c>
    </row>
    <row r="87" spans="1:8">
      <c r="A87" s="3"/>
      <c r="B87" s="3">
        <v>682207993</v>
      </c>
      <c r="C87" s="3" t="s">
        <v>215</v>
      </c>
      <c r="D87" s="3" t="s">
        <v>205</v>
      </c>
      <c r="E87" s="3" t="s">
        <v>216</v>
      </c>
      <c r="F87" s="3"/>
      <c r="G87" s="3" t="s">
        <v>22</v>
      </c>
      <c r="H87" s="3" t="s">
        <v>23</v>
      </c>
    </row>
    <row r="88" spans="1:8">
      <c r="A88" s="3"/>
      <c r="B88" s="3">
        <v>508004344</v>
      </c>
      <c r="C88" s="3" t="s">
        <v>217</v>
      </c>
      <c r="D88" s="3" t="s">
        <v>205</v>
      </c>
      <c r="E88" s="3" t="s">
        <v>218</v>
      </c>
      <c r="F88" s="3"/>
      <c r="G88" s="3" t="s">
        <v>22</v>
      </c>
      <c r="H88" s="3" t="s">
        <v>23</v>
      </c>
    </row>
    <row r="89" spans="1:8">
      <c r="A89" s="3"/>
      <c r="B89" s="3">
        <v>287643385</v>
      </c>
      <c r="C89" s="3" t="s">
        <v>219</v>
      </c>
      <c r="D89" s="3" t="s">
        <v>205</v>
      </c>
      <c r="E89" s="3" t="s">
        <v>220</v>
      </c>
      <c r="F89" s="3"/>
      <c r="G89" s="3" t="s">
        <v>12</v>
      </c>
      <c r="H89" s="3" t="s">
        <v>23</v>
      </c>
    </row>
    <row r="90" spans="1:8">
      <c r="A90" s="3"/>
      <c r="B90" s="3">
        <v>571594014</v>
      </c>
      <c r="C90" s="3" t="s">
        <v>221</v>
      </c>
      <c r="D90" s="3" t="s">
        <v>205</v>
      </c>
      <c r="E90" s="3" t="s">
        <v>222</v>
      </c>
      <c r="F90" s="3"/>
      <c r="G90" s="3" t="s">
        <v>22</v>
      </c>
      <c r="H90" s="3" t="s">
        <v>23</v>
      </c>
    </row>
    <row r="91" spans="1:8">
      <c r="A91" s="3"/>
      <c r="B91" s="3">
        <v>978588356</v>
      </c>
      <c r="C91" s="3" t="s">
        <v>223</v>
      </c>
      <c r="D91" s="3" t="s">
        <v>205</v>
      </c>
      <c r="E91" s="3" t="s">
        <v>224</v>
      </c>
      <c r="F91" s="3"/>
      <c r="G91" s="3" t="s">
        <v>22</v>
      </c>
      <c r="H91" s="3" t="s">
        <v>23</v>
      </c>
    </row>
    <row r="92" spans="1:8">
      <c r="A92" s="3"/>
      <c r="B92" s="3">
        <v>212398225</v>
      </c>
      <c r="C92" s="3" t="s">
        <v>225</v>
      </c>
      <c r="D92" s="3" t="s">
        <v>205</v>
      </c>
      <c r="E92" s="3" t="s">
        <v>226</v>
      </c>
      <c r="F92" s="3"/>
      <c r="G92" s="3" t="s">
        <v>170</v>
      </c>
      <c r="H92" s="3" t="s">
        <v>23</v>
      </c>
    </row>
    <row r="93" spans="1:8">
      <c r="A93" s="3"/>
      <c r="B93" s="3">
        <v>36171175</v>
      </c>
      <c r="C93" s="3" t="s">
        <v>227</v>
      </c>
      <c r="D93" s="3" t="s">
        <v>205</v>
      </c>
      <c r="E93" s="3" t="s">
        <v>228</v>
      </c>
      <c r="F93" s="3"/>
      <c r="G93" s="3" t="s">
        <v>22</v>
      </c>
      <c r="H93" s="3" t="s">
        <v>23</v>
      </c>
    </row>
    <row r="94" spans="1:8">
      <c r="A94" s="3"/>
      <c r="B94" s="3">
        <v>766105404</v>
      </c>
      <c r="C94" s="3" t="s">
        <v>229</v>
      </c>
      <c r="D94" s="3" t="s">
        <v>205</v>
      </c>
      <c r="E94" s="3" t="s">
        <v>230</v>
      </c>
      <c r="F94" s="3"/>
      <c r="G94" s="3" t="s">
        <v>12</v>
      </c>
      <c r="H94" s="3" t="s">
        <v>23</v>
      </c>
    </row>
    <row r="95" spans="1:8">
      <c r="A95" s="3"/>
      <c r="B95" s="3">
        <v>173939961</v>
      </c>
      <c r="C95" s="3" t="s">
        <v>231</v>
      </c>
      <c r="D95" s="3" t="s">
        <v>205</v>
      </c>
      <c r="E95" s="3" t="s">
        <v>232</v>
      </c>
      <c r="F95" s="3"/>
      <c r="G95" s="3" t="s">
        <v>194</v>
      </c>
      <c r="H95" s="3" t="s">
        <v>13</v>
      </c>
    </row>
    <row r="96" spans="1:8">
      <c r="A96" s="3"/>
      <c r="B96" s="3">
        <v>655579531</v>
      </c>
      <c r="C96" s="3" t="s">
        <v>233</v>
      </c>
      <c r="D96" s="3" t="s">
        <v>205</v>
      </c>
      <c r="E96" s="3" t="s">
        <v>234</v>
      </c>
      <c r="F96" s="3"/>
      <c r="G96" s="3" t="s">
        <v>22</v>
      </c>
      <c r="H96" s="3" t="s">
        <v>13</v>
      </c>
    </row>
    <row r="97" spans="1:8">
      <c r="A97" s="3"/>
      <c r="B97" s="3">
        <v>947535596</v>
      </c>
      <c r="C97" s="3" t="s">
        <v>235</v>
      </c>
      <c r="D97" s="3" t="s">
        <v>205</v>
      </c>
      <c r="E97" s="3" t="s">
        <v>236</v>
      </c>
      <c r="F97" s="3"/>
      <c r="G97" s="3" t="s">
        <v>12</v>
      </c>
      <c r="H97" s="3" t="s">
        <v>13</v>
      </c>
    </row>
    <row r="98" spans="1:8">
      <c r="A98" s="3"/>
      <c r="B98" s="3">
        <v>687385910</v>
      </c>
      <c r="C98" s="3" t="s">
        <v>237</v>
      </c>
      <c r="D98" s="3" t="s">
        <v>205</v>
      </c>
      <c r="E98" s="3" t="s">
        <v>238</v>
      </c>
      <c r="F98" s="3"/>
      <c r="G98" s="3" t="s">
        <v>107</v>
      </c>
      <c r="H98" s="3" t="s">
        <v>23</v>
      </c>
    </row>
    <row r="99" spans="1:8">
      <c r="A99" s="3"/>
      <c r="B99" s="3">
        <v>897613631</v>
      </c>
      <c r="C99" s="3" t="s">
        <v>239</v>
      </c>
      <c r="D99" s="3" t="s">
        <v>205</v>
      </c>
      <c r="E99" s="3" t="s">
        <v>240</v>
      </c>
      <c r="F99" s="3"/>
      <c r="G99" s="3" t="s">
        <v>12</v>
      </c>
      <c r="H99" s="3" t="s">
        <v>13</v>
      </c>
    </row>
    <row r="100" spans="1:8">
      <c r="A100" s="3"/>
      <c r="B100" s="3">
        <v>153108493</v>
      </c>
      <c r="C100" s="3" t="s">
        <v>241</v>
      </c>
      <c r="D100" s="3" t="s">
        <v>205</v>
      </c>
      <c r="E100" s="3" t="s">
        <v>242</v>
      </c>
      <c r="F100" s="3"/>
      <c r="G100" s="3" t="s">
        <v>22</v>
      </c>
      <c r="H100" s="3" t="s">
        <v>23</v>
      </c>
    </row>
    <row r="101" spans="1:8">
      <c r="A101" s="3"/>
      <c r="B101" s="3">
        <v>654120692</v>
      </c>
      <c r="C101" s="3" t="s">
        <v>243</v>
      </c>
      <c r="D101" s="3" t="s">
        <v>205</v>
      </c>
      <c r="E101" s="3" t="s">
        <v>244</v>
      </c>
      <c r="F101" s="3"/>
      <c r="G101" s="3" t="s">
        <v>139</v>
      </c>
      <c r="H101" s="3" t="s">
        <v>23</v>
      </c>
    </row>
    <row r="102" spans="1:8">
      <c r="A102" s="3"/>
      <c r="B102" s="3">
        <v>196040878</v>
      </c>
      <c r="C102" s="3" t="s">
        <v>245</v>
      </c>
      <c r="D102" s="3" t="s">
        <v>205</v>
      </c>
      <c r="E102" s="3" t="s">
        <v>246</v>
      </c>
      <c r="F102" s="3"/>
      <c r="G102" s="3" t="s">
        <v>12</v>
      </c>
      <c r="H102" s="3" t="s">
        <v>13</v>
      </c>
    </row>
    <row r="103" spans="1:8">
      <c r="A103" s="3"/>
      <c r="B103" s="3">
        <v>490465608</v>
      </c>
      <c r="C103" s="3" t="s">
        <v>247</v>
      </c>
      <c r="D103" s="3" t="s">
        <v>205</v>
      </c>
      <c r="E103" s="3" t="s">
        <v>248</v>
      </c>
      <c r="F103" s="3"/>
      <c r="G103" s="3" t="s">
        <v>12</v>
      </c>
      <c r="H103" s="3" t="s">
        <v>13</v>
      </c>
    </row>
    <row r="104" spans="1:8">
      <c r="A104" s="3"/>
      <c r="B104" s="3">
        <v>411031985</v>
      </c>
      <c r="C104" s="3" t="s">
        <v>249</v>
      </c>
      <c r="D104" s="3" t="s">
        <v>205</v>
      </c>
      <c r="E104" s="3" t="s">
        <v>250</v>
      </c>
      <c r="F104" s="3"/>
      <c r="G104" s="3" t="s">
        <v>22</v>
      </c>
      <c r="H104" s="3" t="s">
        <v>23</v>
      </c>
    </row>
    <row r="105" spans="1:8">
      <c r="A105" s="3"/>
      <c r="B105" s="3">
        <v>541938739</v>
      </c>
      <c r="C105" s="3" t="s">
        <v>251</v>
      </c>
      <c r="D105" s="3" t="s">
        <v>205</v>
      </c>
      <c r="E105" s="3" t="s">
        <v>252</v>
      </c>
      <c r="F105" s="3"/>
      <c r="G105" s="3" t="s">
        <v>22</v>
      </c>
      <c r="H105" s="3" t="s">
        <v>13</v>
      </c>
    </row>
    <row r="106" spans="1:8">
      <c r="A106" s="3"/>
      <c r="B106" s="3">
        <v>267398668</v>
      </c>
      <c r="C106" s="3" t="s">
        <v>253</v>
      </c>
      <c r="D106" s="3" t="s">
        <v>205</v>
      </c>
      <c r="E106" s="3" t="s">
        <v>254</v>
      </c>
      <c r="F106" s="3"/>
      <c r="G106" s="3" t="s">
        <v>22</v>
      </c>
      <c r="H106" s="3" t="s">
        <v>23</v>
      </c>
    </row>
    <row r="107" spans="1:8">
      <c r="A107" s="3"/>
      <c r="B107" s="3">
        <v>165631744</v>
      </c>
      <c r="C107" s="3" t="s">
        <v>255</v>
      </c>
      <c r="D107" s="3" t="s">
        <v>256</v>
      </c>
      <c r="E107" s="3" t="s">
        <v>257</v>
      </c>
      <c r="F107" s="3"/>
      <c r="G107" s="3" t="s">
        <v>22</v>
      </c>
      <c r="H107" s="3" t="s">
        <v>13</v>
      </c>
    </row>
    <row r="108" spans="1:8">
      <c r="A108" s="3"/>
      <c r="B108" s="3">
        <v>361864922</v>
      </c>
      <c r="C108" s="3" t="s">
        <v>258</v>
      </c>
      <c r="D108" s="3" t="s">
        <v>256</v>
      </c>
      <c r="E108" s="3" t="s">
        <v>259</v>
      </c>
      <c r="F108" s="3"/>
      <c r="G108" s="3" t="s">
        <v>87</v>
      </c>
      <c r="H108" s="3" t="s">
        <v>13</v>
      </c>
    </row>
    <row r="109" spans="1:8">
      <c r="A109" s="3"/>
      <c r="B109" s="3">
        <v>885337460</v>
      </c>
      <c r="C109" s="3" t="s">
        <v>260</v>
      </c>
      <c r="D109" s="3" t="s">
        <v>256</v>
      </c>
      <c r="E109" s="3" t="s">
        <v>261</v>
      </c>
      <c r="F109" s="3"/>
      <c r="G109" s="3" t="s">
        <v>12</v>
      </c>
      <c r="H109" s="3" t="s">
        <v>13</v>
      </c>
    </row>
    <row r="110" spans="1:8">
      <c r="A110" s="3"/>
      <c r="B110" s="3">
        <v>858419325</v>
      </c>
      <c r="C110" s="3" t="s">
        <v>262</v>
      </c>
      <c r="D110" s="3" t="s">
        <v>256</v>
      </c>
      <c r="E110" s="3" t="s">
        <v>263</v>
      </c>
      <c r="F110" s="3"/>
      <c r="G110" s="3" t="s">
        <v>139</v>
      </c>
      <c r="H110" s="3" t="s">
        <v>13</v>
      </c>
    </row>
    <row r="111" spans="1:8">
      <c r="A111" s="3"/>
      <c r="B111" s="3">
        <v>939147390</v>
      </c>
      <c r="C111" s="3" t="s">
        <v>264</v>
      </c>
      <c r="D111" s="3" t="s">
        <v>256</v>
      </c>
      <c r="E111" s="3" t="s">
        <v>265</v>
      </c>
      <c r="F111" s="3"/>
      <c r="G111" s="3" t="s">
        <v>139</v>
      </c>
      <c r="H111" s="3" t="s">
        <v>13</v>
      </c>
    </row>
    <row r="112" spans="1:8">
      <c r="A112" s="3"/>
      <c r="B112" s="3">
        <v>789632746</v>
      </c>
      <c r="C112" s="3" t="s">
        <v>266</v>
      </c>
      <c r="D112" s="3" t="s">
        <v>256</v>
      </c>
      <c r="E112" s="3" t="s">
        <v>267</v>
      </c>
      <c r="F112" s="3"/>
      <c r="G112" s="3" t="s">
        <v>139</v>
      </c>
      <c r="H112" s="3" t="s">
        <v>23</v>
      </c>
    </row>
    <row r="113" spans="1:8">
      <c r="A113" s="3"/>
      <c r="B113" s="3">
        <v>259047966</v>
      </c>
      <c r="C113" s="3" t="s">
        <v>268</v>
      </c>
      <c r="D113" s="3" t="s">
        <v>256</v>
      </c>
      <c r="E113" s="3" t="s">
        <v>269</v>
      </c>
      <c r="F113" s="3"/>
      <c r="G113" s="3" t="s">
        <v>17</v>
      </c>
      <c r="H113" s="3" t="s">
        <v>13</v>
      </c>
    </row>
    <row r="114" spans="1:8">
      <c r="A114" s="3"/>
      <c r="B114" s="3">
        <v>210688948</v>
      </c>
      <c r="C114" s="3" t="s">
        <v>270</v>
      </c>
      <c r="D114" s="3" t="s">
        <v>256</v>
      </c>
      <c r="E114" s="3" t="s">
        <v>271</v>
      </c>
      <c r="F114" s="3"/>
      <c r="G114" s="3" t="s">
        <v>22</v>
      </c>
      <c r="H114" s="3" t="s">
        <v>13</v>
      </c>
    </row>
    <row r="115" spans="1:8">
      <c r="A115" s="3"/>
      <c r="B115" s="3">
        <v>293664741</v>
      </c>
      <c r="C115" s="3" t="s">
        <v>272</v>
      </c>
      <c r="D115" s="3" t="s">
        <v>256</v>
      </c>
      <c r="E115" s="3" t="s">
        <v>273</v>
      </c>
      <c r="F115" s="3"/>
      <c r="G115" s="3" t="s">
        <v>12</v>
      </c>
      <c r="H115" s="3" t="s">
        <v>13</v>
      </c>
    </row>
    <row r="116" spans="1:8">
      <c r="A116" s="3"/>
      <c r="B116" s="3">
        <v>810806695</v>
      </c>
      <c r="C116" s="3" t="s">
        <v>274</v>
      </c>
      <c r="D116" s="3" t="s">
        <v>256</v>
      </c>
      <c r="E116" s="3" t="s">
        <v>275</v>
      </c>
      <c r="F116" s="3"/>
      <c r="G116" s="3" t="s">
        <v>22</v>
      </c>
      <c r="H116" s="3" t="s">
        <v>13</v>
      </c>
    </row>
    <row r="117" spans="1:8">
      <c r="A117" s="3"/>
      <c r="B117" s="3">
        <v>326631182</v>
      </c>
      <c r="C117" s="3" t="s">
        <v>276</v>
      </c>
      <c r="D117" s="3" t="s">
        <v>256</v>
      </c>
      <c r="E117" s="3" t="s">
        <v>277</v>
      </c>
      <c r="F117" s="3"/>
      <c r="G117" s="3" t="s">
        <v>12</v>
      </c>
      <c r="H117" s="3" t="s">
        <v>13</v>
      </c>
    </row>
    <row r="118" spans="1:8">
      <c r="A118" s="3"/>
      <c r="B118" s="3">
        <v>658035158</v>
      </c>
      <c r="C118" s="3" t="s">
        <v>278</v>
      </c>
      <c r="D118" s="3" t="s">
        <v>256</v>
      </c>
      <c r="E118" s="3" t="s">
        <v>279</v>
      </c>
      <c r="F118" s="3"/>
      <c r="G118" s="3" t="s">
        <v>22</v>
      </c>
      <c r="H118" s="3" t="s">
        <v>13</v>
      </c>
    </row>
    <row r="119" spans="1:8">
      <c r="A119" s="3"/>
      <c r="B119" s="3">
        <v>505541193</v>
      </c>
      <c r="C119" s="3" t="s">
        <v>280</v>
      </c>
      <c r="D119" s="3" t="s">
        <v>256</v>
      </c>
      <c r="E119" s="3" t="s">
        <v>281</v>
      </c>
      <c r="F119" s="3"/>
      <c r="G119" s="3" t="s">
        <v>22</v>
      </c>
      <c r="H119" s="3" t="s">
        <v>13</v>
      </c>
    </row>
    <row r="120" spans="1:8">
      <c r="A120" s="3"/>
      <c r="B120" s="3">
        <v>365001236</v>
      </c>
      <c r="C120" s="3" t="s">
        <v>282</v>
      </c>
      <c r="D120" s="3" t="s">
        <v>256</v>
      </c>
      <c r="E120" s="3" t="s">
        <v>283</v>
      </c>
      <c r="F120" s="3"/>
      <c r="G120" s="3" t="s">
        <v>22</v>
      </c>
      <c r="H120" s="3" t="s">
        <v>13</v>
      </c>
    </row>
    <row r="121" spans="1:8">
      <c r="A121" s="3"/>
      <c r="B121" s="3">
        <v>552051108</v>
      </c>
      <c r="C121" s="3" t="s">
        <v>284</v>
      </c>
      <c r="D121" s="3" t="s">
        <v>256</v>
      </c>
      <c r="E121" s="3" t="s">
        <v>285</v>
      </c>
      <c r="F121" s="3"/>
      <c r="G121" s="3" t="s">
        <v>12</v>
      </c>
      <c r="H121" s="3" t="s">
        <v>13</v>
      </c>
    </row>
    <row r="122" spans="1:8">
      <c r="A122" s="3"/>
      <c r="B122" s="3">
        <v>193763159</v>
      </c>
      <c r="C122" s="3" t="s">
        <v>286</v>
      </c>
      <c r="D122" s="3" t="s">
        <v>256</v>
      </c>
      <c r="E122" s="3" t="s">
        <v>287</v>
      </c>
      <c r="F122" s="3"/>
      <c r="G122" s="3" t="s">
        <v>22</v>
      </c>
      <c r="H122" s="3" t="s">
        <v>13</v>
      </c>
    </row>
    <row r="123" spans="1:8">
      <c r="A123" s="3"/>
      <c r="B123" s="3">
        <v>151980469</v>
      </c>
      <c r="C123" s="3" t="s">
        <v>288</v>
      </c>
      <c r="D123" s="3" t="s">
        <v>256</v>
      </c>
      <c r="E123" s="3" t="s">
        <v>289</v>
      </c>
      <c r="F123" s="3"/>
      <c r="G123" s="3" t="s">
        <v>22</v>
      </c>
      <c r="H123" s="3" t="s">
        <v>13</v>
      </c>
    </row>
    <row r="124" spans="1:8">
      <c r="A124" s="3"/>
      <c r="B124" s="3">
        <v>84910779</v>
      </c>
      <c r="C124" s="3" t="s">
        <v>290</v>
      </c>
      <c r="D124" s="3" t="s">
        <v>256</v>
      </c>
      <c r="E124" s="3" t="s">
        <v>291</v>
      </c>
      <c r="F124" s="3"/>
      <c r="G124" s="3" t="s">
        <v>12</v>
      </c>
      <c r="H124" s="3" t="s">
        <v>13</v>
      </c>
    </row>
    <row r="125" spans="1:8">
      <c r="A125" s="3"/>
      <c r="B125" s="3">
        <v>620206156</v>
      </c>
      <c r="C125" s="3" t="s">
        <v>292</v>
      </c>
      <c r="D125" s="3" t="s">
        <v>256</v>
      </c>
      <c r="E125" s="3" t="s">
        <v>293</v>
      </c>
      <c r="F125" s="3"/>
      <c r="G125" s="3" t="s">
        <v>139</v>
      </c>
      <c r="H125" s="3" t="s">
        <v>13</v>
      </c>
    </row>
    <row r="126" spans="1:8">
      <c r="A126" s="3"/>
      <c r="B126" s="3">
        <v>24779077</v>
      </c>
      <c r="C126" s="3" t="s">
        <v>294</v>
      </c>
      <c r="D126" s="3" t="s">
        <v>256</v>
      </c>
      <c r="E126" s="3" t="s">
        <v>295</v>
      </c>
      <c r="F126" s="3"/>
      <c r="G126" s="3" t="s">
        <v>12</v>
      </c>
      <c r="H126" s="3" t="s">
        <v>13</v>
      </c>
    </row>
    <row r="127" spans="1:8">
      <c r="A127" s="3"/>
      <c r="B127" s="3">
        <v>780833614</v>
      </c>
      <c r="C127" s="3" t="s">
        <v>296</v>
      </c>
      <c r="D127" s="3" t="s">
        <v>256</v>
      </c>
      <c r="E127" s="3" t="s">
        <v>297</v>
      </c>
      <c r="F127" s="3"/>
      <c r="G127" s="3" t="s">
        <v>12</v>
      </c>
      <c r="H127" s="3" t="s">
        <v>13</v>
      </c>
    </row>
    <row r="128" spans="1:8">
      <c r="A128" s="3"/>
      <c r="B128" s="3">
        <v>523455571</v>
      </c>
      <c r="C128" s="3" t="s">
        <v>298</v>
      </c>
      <c r="D128" s="3" t="s">
        <v>299</v>
      </c>
      <c r="E128" s="3" t="s">
        <v>300</v>
      </c>
      <c r="F128" s="3"/>
      <c r="G128" s="3" t="s">
        <v>12</v>
      </c>
      <c r="H128" s="3" t="s">
        <v>13</v>
      </c>
    </row>
    <row r="129" spans="1:8">
      <c r="A129" s="3"/>
      <c r="B129" s="3">
        <v>306415185</v>
      </c>
      <c r="C129" s="3" t="s">
        <v>301</v>
      </c>
      <c r="D129" s="3" t="s">
        <v>299</v>
      </c>
      <c r="E129" s="3" t="s">
        <v>302</v>
      </c>
      <c r="F129" s="3"/>
      <c r="G129" s="3" t="s">
        <v>12</v>
      </c>
      <c r="H129" s="3" t="s">
        <v>13</v>
      </c>
    </row>
    <row r="130" spans="1:8">
      <c r="A130" s="3"/>
      <c r="B130" s="3">
        <v>175267746</v>
      </c>
      <c r="C130" s="3" t="s">
        <v>303</v>
      </c>
      <c r="D130" s="3" t="s">
        <v>299</v>
      </c>
      <c r="E130" s="3" t="s">
        <v>304</v>
      </c>
      <c r="F130" s="3"/>
      <c r="G130" s="3" t="s">
        <v>12</v>
      </c>
      <c r="H130" s="3" t="s">
        <v>13</v>
      </c>
    </row>
    <row r="131" spans="1:8">
      <c r="A131" s="3"/>
      <c r="B131" s="3">
        <v>545662905</v>
      </c>
      <c r="C131" s="3" t="s">
        <v>305</v>
      </c>
      <c r="D131" s="3" t="s">
        <v>299</v>
      </c>
      <c r="E131" s="3" t="s">
        <v>306</v>
      </c>
      <c r="F131" s="3"/>
      <c r="G131" s="3" t="s">
        <v>139</v>
      </c>
      <c r="H131" s="3" t="s">
        <v>13</v>
      </c>
    </row>
    <row r="132" spans="1:8">
      <c r="A132" s="3"/>
      <c r="B132" s="3">
        <v>992158198</v>
      </c>
      <c r="C132" s="3" t="s">
        <v>307</v>
      </c>
      <c r="D132" s="3" t="s">
        <v>299</v>
      </c>
      <c r="E132" s="3" t="s">
        <v>308</v>
      </c>
      <c r="F132" s="3"/>
      <c r="G132" s="3" t="s">
        <v>309</v>
      </c>
      <c r="H132" s="3" t="s">
        <v>13</v>
      </c>
    </row>
    <row r="133" spans="1:8">
      <c r="A133" s="3"/>
      <c r="B133" s="3">
        <v>721456458</v>
      </c>
      <c r="C133" s="3" t="s">
        <v>310</v>
      </c>
      <c r="D133" s="3" t="s">
        <v>299</v>
      </c>
      <c r="E133" s="3" t="s">
        <v>311</v>
      </c>
      <c r="F133" s="3"/>
      <c r="G133" s="3" t="s">
        <v>17</v>
      </c>
      <c r="H133" s="3" t="s">
        <v>13</v>
      </c>
    </row>
    <row r="134" spans="1:8">
      <c r="A134" s="3"/>
      <c r="B134" s="3">
        <v>865257221</v>
      </c>
      <c r="C134" s="3" t="s">
        <v>312</v>
      </c>
      <c r="D134" s="3" t="s">
        <v>299</v>
      </c>
      <c r="E134" s="3" t="s">
        <v>313</v>
      </c>
      <c r="F134" s="3"/>
      <c r="G134" s="3" t="s">
        <v>139</v>
      </c>
      <c r="H134" s="3" t="s">
        <v>13</v>
      </c>
    </row>
    <row r="135" spans="1:8">
      <c r="A135" s="3"/>
      <c r="B135" s="3">
        <v>200598040</v>
      </c>
      <c r="C135" s="3" t="s">
        <v>314</v>
      </c>
      <c r="D135" s="3" t="s">
        <v>299</v>
      </c>
      <c r="E135" s="3" t="s">
        <v>315</v>
      </c>
      <c r="F135" s="3"/>
      <c r="G135" s="3" t="s">
        <v>22</v>
      </c>
      <c r="H135" s="3" t="s">
        <v>13</v>
      </c>
    </row>
    <row r="136" spans="1:8">
      <c r="A136" s="3"/>
      <c r="B136" s="3">
        <v>489200156</v>
      </c>
      <c r="C136" s="3" t="s">
        <v>316</v>
      </c>
      <c r="D136" s="3" t="s">
        <v>299</v>
      </c>
      <c r="E136" s="3" t="s">
        <v>317</v>
      </c>
      <c r="F136" s="3"/>
      <c r="G136" s="3" t="s">
        <v>12</v>
      </c>
      <c r="H136" s="3" t="s">
        <v>13</v>
      </c>
    </row>
    <row r="137" spans="1:8">
      <c r="A137" s="3"/>
      <c r="B137" s="3">
        <v>95517050</v>
      </c>
      <c r="C137" s="3" t="s">
        <v>318</v>
      </c>
      <c r="D137" s="3" t="s">
        <v>299</v>
      </c>
      <c r="E137" s="3" t="s">
        <v>319</v>
      </c>
      <c r="F137" s="3"/>
      <c r="G137" s="3" t="s">
        <v>107</v>
      </c>
      <c r="H137" s="3" t="s">
        <v>13</v>
      </c>
    </row>
    <row r="138" spans="1:8">
      <c r="A138" s="3"/>
      <c r="B138" s="3">
        <v>279445093</v>
      </c>
      <c r="C138" s="3" t="s">
        <v>320</v>
      </c>
      <c r="D138" s="3" t="s">
        <v>299</v>
      </c>
      <c r="E138" s="3" t="s">
        <v>321</v>
      </c>
      <c r="F138" s="3"/>
      <c r="G138" s="3" t="s">
        <v>17</v>
      </c>
      <c r="H138" s="3" t="s">
        <v>13</v>
      </c>
    </row>
    <row r="139" spans="1:8">
      <c r="A139" s="3"/>
      <c r="B139" s="3">
        <v>566963925</v>
      </c>
      <c r="C139" s="3" t="s">
        <v>322</v>
      </c>
      <c r="D139" s="3" t="s">
        <v>323</v>
      </c>
      <c r="E139" s="3" t="s">
        <v>324</v>
      </c>
      <c r="F139" s="3"/>
      <c r="G139" s="3" t="s">
        <v>325</v>
      </c>
      <c r="H139" s="3" t="s">
        <v>13</v>
      </c>
    </row>
    <row r="140" spans="1:8">
      <c r="A140" s="3"/>
      <c r="B140" s="3">
        <v>712394031</v>
      </c>
      <c r="C140" s="3" t="s">
        <v>326</v>
      </c>
      <c r="D140" s="3" t="s">
        <v>323</v>
      </c>
      <c r="E140" s="3" t="s">
        <v>327</v>
      </c>
      <c r="F140" s="3"/>
      <c r="G140" s="3" t="s">
        <v>22</v>
      </c>
      <c r="H140" s="3" t="s">
        <v>13</v>
      </c>
    </row>
    <row r="141" spans="1:8">
      <c r="A141" s="3"/>
      <c r="B141" s="3">
        <v>146155512</v>
      </c>
      <c r="C141" s="3" t="s">
        <v>328</v>
      </c>
      <c r="D141" s="3" t="s">
        <v>329</v>
      </c>
      <c r="E141" s="3" t="s">
        <v>330</v>
      </c>
      <c r="F141" s="3"/>
      <c r="G141" s="3" t="s">
        <v>107</v>
      </c>
      <c r="H141" s="3" t="s">
        <v>13</v>
      </c>
    </row>
    <row r="142" spans="1:8">
      <c r="A142" s="3"/>
      <c r="B142" s="3">
        <v>881978849</v>
      </c>
      <c r="C142" s="3" t="s">
        <v>331</v>
      </c>
      <c r="D142" s="3" t="s">
        <v>329</v>
      </c>
      <c r="E142" s="3" t="s">
        <v>332</v>
      </c>
      <c r="F142" s="3"/>
      <c r="G142" s="3" t="s">
        <v>22</v>
      </c>
      <c r="H142" s="3" t="s">
        <v>13</v>
      </c>
    </row>
    <row r="143" spans="1:8">
      <c r="A143" s="3"/>
      <c r="B143" s="3">
        <v>13520989</v>
      </c>
      <c r="C143" s="3" t="s">
        <v>333</v>
      </c>
      <c r="D143" s="3" t="s">
        <v>329</v>
      </c>
      <c r="E143" s="3" t="s">
        <v>334</v>
      </c>
      <c r="F143" s="3"/>
      <c r="G143" s="3" t="s">
        <v>335</v>
      </c>
      <c r="H143" s="3" t="s">
        <v>13</v>
      </c>
    </row>
    <row r="144" spans="1:8">
      <c r="A144" s="3"/>
      <c r="B144" s="3">
        <v>46037335</v>
      </c>
      <c r="C144" s="3" t="s">
        <v>336</v>
      </c>
      <c r="D144" s="3" t="s">
        <v>329</v>
      </c>
      <c r="E144" s="3" t="s">
        <v>337</v>
      </c>
      <c r="F144" s="3"/>
      <c r="G144" s="3" t="s">
        <v>338</v>
      </c>
      <c r="H144" s="3" t="s">
        <v>13</v>
      </c>
    </row>
    <row r="145" spans="1:8">
      <c r="A145" s="3"/>
      <c r="B145" s="3">
        <v>650476359</v>
      </c>
      <c r="C145" s="3" t="s">
        <v>339</v>
      </c>
      <c r="D145" s="3" t="s">
        <v>329</v>
      </c>
      <c r="E145" s="3" t="s">
        <v>340</v>
      </c>
      <c r="F145" s="3"/>
      <c r="G145" s="3" t="s">
        <v>12</v>
      </c>
      <c r="H145" s="3" t="s">
        <v>13</v>
      </c>
    </row>
    <row r="146" spans="1:8">
      <c r="A146" s="3"/>
      <c r="B146" s="3">
        <v>210527278</v>
      </c>
      <c r="C146" s="3" t="s">
        <v>341</v>
      </c>
      <c r="D146" s="3" t="s">
        <v>329</v>
      </c>
      <c r="E146" s="3" t="s">
        <v>342</v>
      </c>
      <c r="F146" s="3"/>
      <c r="G146" s="3" t="s">
        <v>12</v>
      </c>
      <c r="H146" s="3" t="s">
        <v>13</v>
      </c>
    </row>
    <row r="147" spans="1:8">
      <c r="A147" s="3"/>
      <c r="B147" s="3">
        <v>462974</v>
      </c>
      <c r="C147" s="3" t="s">
        <v>343</v>
      </c>
      <c r="D147" s="3" t="s">
        <v>329</v>
      </c>
      <c r="E147" s="3" t="s">
        <v>344</v>
      </c>
      <c r="F147" s="3"/>
      <c r="G147" s="3" t="s">
        <v>22</v>
      </c>
      <c r="H147" s="3" t="s">
        <v>13</v>
      </c>
    </row>
    <row r="148" spans="1:8">
      <c r="A148" s="3"/>
      <c r="B148" s="3">
        <v>21214250</v>
      </c>
      <c r="C148" s="3" t="s">
        <v>345</v>
      </c>
      <c r="D148" s="3" t="s">
        <v>329</v>
      </c>
      <c r="E148" s="3" t="s">
        <v>346</v>
      </c>
      <c r="F148" s="3"/>
      <c r="G148" s="3" t="s">
        <v>22</v>
      </c>
      <c r="H148" s="3" t="s">
        <v>13</v>
      </c>
    </row>
    <row r="149" spans="1:8">
      <c r="A149" s="3"/>
      <c r="B149" s="3">
        <v>617335588</v>
      </c>
      <c r="C149" s="3" t="s">
        <v>347</v>
      </c>
      <c r="D149" s="3" t="s">
        <v>348</v>
      </c>
      <c r="E149" s="3" t="s">
        <v>349</v>
      </c>
      <c r="F149" s="3"/>
      <c r="G149" s="3" t="s">
        <v>12</v>
      </c>
      <c r="H149" s="3" t="s">
        <v>350</v>
      </c>
    </row>
    <row r="150" spans="1:8">
      <c r="B150" s="3">
        <v>186370510</v>
      </c>
      <c r="C150" s="3" t="s">
        <v>351</v>
      </c>
      <c r="D150" s="3" t="s">
        <v>352</v>
      </c>
      <c r="E150" s="3" t="s">
        <v>353</v>
      </c>
      <c r="F150" s="3"/>
      <c r="G150" s="3" t="s">
        <v>12</v>
      </c>
      <c r="H150" s="3" t="s">
        <v>13</v>
      </c>
    </row>
    <row r="151" spans="1:8">
      <c r="B151" s="3">
        <v>374896182</v>
      </c>
      <c r="C151" s="3" t="s">
        <v>354</v>
      </c>
      <c r="D151" s="3" t="s">
        <v>355</v>
      </c>
      <c r="E151" s="3" t="s">
        <v>356</v>
      </c>
      <c r="F151" s="3"/>
      <c r="G151" s="3" t="s">
        <v>17</v>
      </c>
      <c r="H151" s="3" t="s">
        <v>23</v>
      </c>
    </row>
  </sheetData>
  <sortState xmlns:xlrd2="http://schemas.microsoft.com/office/spreadsheetml/2017/richdata2" ref="A2:I149">
    <sortCondition descending="1" ref="D2:D14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tabColor rgb="FFC00000"/>
  </sheetPr>
  <dimension ref="A1:AA151"/>
  <sheetViews>
    <sheetView topLeftCell="G1" zoomScale="80" zoomScaleNormal="80" workbookViewId="0">
      <pane ySplit="1" topLeftCell="E78" activePane="bottomLeft" state="frozen"/>
      <selection pane="bottomLeft" activeCell="M62" sqref="M62:M78"/>
    </sheetView>
  </sheetViews>
  <sheetFormatPr defaultRowHeight="14.45" outlineLevelCol="1"/>
  <cols>
    <col min="1" max="1" width="10.42578125" bestFit="1" customWidth="1"/>
    <col min="2" max="2" width="10.5703125" bestFit="1" customWidth="1"/>
    <col min="3" max="3" width="29.85546875" bestFit="1" customWidth="1"/>
    <col min="4" max="4" width="20.5703125" bestFit="1" customWidth="1"/>
    <col min="5" max="5" width="18.85546875" bestFit="1" customWidth="1"/>
    <col min="6" max="6" width="6.5703125" hidden="1" customWidth="1"/>
    <col min="7" max="7" width="28" bestFit="1" customWidth="1"/>
    <col min="8" max="8" width="5" bestFit="1" customWidth="1"/>
    <col min="9" max="9" width="7.5703125" bestFit="1" customWidth="1"/>
    <col min="14" max="14" width="10.5703125" customWidth="1" outlineLevel="1"/>
    <col min="15" max="15" width="20" customWidth="1" outlineLevel="1"/>
    <col min="16" max="16" width="18" customWidth="1" outlineLevel="1"/>
    <col min="17" max="17" width="7" customWidth="1" outlineLevel="1"/>
    <col min="18" max="18" width="19.140625" customWidth="1" outlineLevel="1"/>
    <col min="19" max="19" width="10" customWidth="1" outlineLevel="1"/>
    <col min="20" max="20" width="10.85546875" customWidth="1" outlineLevel="1"/>
    <col min="21" max="21" width="21.42578125" customWidth="1" outlineLevel="1"/>
    <col min="22" max="22" width="9.140625" style="16"/>
    <col min="23" max="23" width="33.5703125" style="16" bestFit="1" customWidth="1"/>
    <col min="24" max="24" width="22.5703125" customWidth="1"/>
    <col min="25" max="25" width="22.42578125" customWidth="1"/>
    <col min="26" max="26" width="22.5703125" customWidth="1"/>
    <col min="27" max="27" width="23.42578125" customWidth="1"/>
  </cols>
  <sheetData>
    <row r="1" spans="1:27" ht="57.95">
      <c r="A1" s="27" t="s">
        <v>357</v>
      </c>
      <c r="B1" s="10" t="s">
        <v>1</v>
      </c>
      <c r="C1" s="11" t="s">
        <v>2</v>
      </c>
      <c r="D1" s="10" t="s">
        <v>3</v>
      </c>
      <c r="E1" s="10" t="s">
        <v>358</v>
      </c>
      <c r="F1" s="10" t="s">
        <v>5</v>
      </c>
      <c r="G1" s="10" t="s">
        <v>6</v>
      </c>
      <c r="H1" s="10" t="s">
        <v>7</v>
      </c>
      <c r="I1" s="10" t="s">
        <v>359</v>
      </c>
      <c r="J1" s="10" t="s">
        <v>360</v>
      </c>
      <c r="K1" s="10" t="s">
        <v>361</v>
      </c>
      <c r="L1" s="10" t="s">
        <v>362</v>
      </c>
      <c r="M1" s="10" t="s">
        <v>363</v>
      </c>
      <c r="N1" s="20" t="s">
        <v>364</v>
      </c>
      <c r="O1" s="20" t="s">
        <v>365</v>
      </c>
      <c r="P1" s="20" t="s">
        <v>4</v>
      </c>
      <c r="Q1" s="20" t="s">
        <v>359</v>
      </c>
      <c r="R1" s="20" t="s">
        <v>6</v>
      </c>
      <c r="S1" s="20" t="s">
        <v>366</v>
      </c>
      <c r="T1" s="30" t="s">
        <v>364</v>
      </c>
      <c r="U1" s="30" t="s">
        <v>4</v>
      </c>
      <c r="V1" s="31" t="s">
        <v>367</v>
      </c>
      <c r="W1" s="31" t="s">
        <v>368</v>
      </c>
      <c r="X1" s="30" t="s">
        <v>369</v>
      </c>
      <c r="Y1" s="30" t="s">
        <v>370</v>
      </c>
      <c r="Z1" s="30" t="s">
        <v>371</v>
      </c>
      <c r="AA1" s="30" t="s">
        <v>372</v>
      </c>
    </row>
    <row r="2" spans="1:27" hidden="1">
      <c r="A2" s="36">
        <v>56.195499261073856</v>
      </c>
      <c r="B2">
        <v>523455571</v>
      </c>
      <c r="C2" t="s">
        <v>298</v>
      </c>
      <c r="D2" t="s">
        <v>299</v>
      </c>
      <c r="E2" t="s">
        <v>300</v>
      </c>
      <c r="G2" t="s">
        <v>12</v>
      </c>
      <c r="H2" t="s">
        <v>13</v>
      </c>
      <c r="I2" s="25" t="s">
        <v>373</v>
      </c>
      <c r="J2" s="24" t="str">
        <f t="shared" ref="J2:J41" si="0">IF(I2="female","Yes","No")</f>
        <v>No</v>
      </c>
      <c r="K2" s="24" t="s">
        <v>374</v>
      </c>
      <c r="L2" s="24" t="s">
        <v>374</v>
      </c>
      <c r="M2" s="24">
        <v>4</v>
      </c>
      <c r="N2" s="24">
        <f t="shared" ref="N2:N33" si="1">B2</f>
        <v>523455571</v>
      </c>
      <c r="O2" s="24" t="str">
        <f t="shared" ref="O2:O33" si="2">C2</f>
        <v>Allen, Carson</v>
      </c>
      <c r="P2" s="24" t="str">
        <f t="shared" ref="P2:P33" si="3">E2</f>
        <v>all18026@byui.edu</v>
      </c>
      <c r="Q2" s="24" t="str">
        <f t="shared" ref="Q2:Q33" si="4">I2</f>
        <v>Male</v>
      </c>
      <c r="R2" s="24" t="str">
        <f t="shared" ref="R2:R33" si="5">G2</f>
        <v>Business Management</v>
      </c>
      <c r="S2">
        <f>VLOOKUP(B2,ClassListRaw!B:B,1,FALSE)</f>
        <v>523455571</v>
      </c>
      <c r="T2" s="3" t="str">
        <f>IFERROR(VLOOKUP(B2,SurveyData!D:D,1,FALSE),"N/A")</f>
        <v>N/A</v>
      </c>
      <c r="U2" s="3" t="str">
        <f>IFERROR(VLOOKUP(E:E,SurveyData!E:E,1,FALSE),"N/A")</f>
        <v>N/A</v>
      </c>
      <c r="V2" s="16" t="str">
        <f t="shared" ref="V2:V33" si="6">IF(OR(T2&lt;&gt;"N/A",U2&lt;&gt;"N/A"),"Y","N")</f>
        <v>N</v>
      </c>
      <c r="W2" t="str">
        <f>IF(V2="Y",VLOOKUP(T2,SurveyData!D:L,5,FALSE),"N/A")</f>
        <v>N/A</v>
      </c>
      <c r="X2" t="str">
        <f>IF(V2="Y",VLOOKUP(T2,SurveyData!D:L,6,FALSE),"N/A")</f>
        <v>N/A</v>
      </c>
      <c r="Y2" s="32" t="str">
        <f>IF(V2="Y",VLOOKUP(T2,SurveyData!D:L,7,FALSE),"N/A")</f>
        <v>N/A</v>
      </c>
      <c r="Z2" s="32" t="str">
        <f>IF(V2="Y",VLOOKUP(T2,SurveyData!D:L,8,FALSE),"N/A")</f>
        <v>N/A</v>
      </c>
      <c r="AA2" s="32" t="str">
        <f>IF(V2="Y",VLOOKUP(T2,SurveyData!D:L,9,FALSE),"N/A")</f>
        <v>N/A</v>
      </c>
    </row>
    <row r="3" spans="1:27" hidden="1">
      <c r="A3" s="36">
        <v>67.059089354080541</v>
      </c>
      <c r="B3">
        <v>165631744</v>
      </c>
      <c r="C3" t="s">
        <v>255</v>
      </c>
      <c r="D3" t="s">
        <v>256</v>
      </c>
      <c r="E3" t="s">
        <v>257</v>
      </c>
      <c r="G3" t="s">
        <v>22</v>
      </c>
      <c r="H3" t="s">
        <v>13</v>
      </c>
      <c r="I3" s="25" t="str">
        <f>VLOOKUP(B3,SurveyData!D:F,3,FALSE)</f>
        <v>Male</v>
      </c>
      <c r="J3" s="24" t="str">
        <f t="shared" si="0"/>
        <v>No</v>
      </c>
      <c r="K3" s="24" t="s">
        <v>374</v>
      </c>
      <c r="L3" s="24" t="s">
        <v>374</v>
      </c>
      <c r="M3" s="24">
        <v>9</v>
      </c>
      <c r="N3" s="24">
        <f t="shared" si="1"/>
        <v>165631744</v>
      </c>
      <c r="O3" s="24" t="str">
        <f t="shared" si="2"/>
        <v>Alsop, Christian_Jacob</v>
      </c>
      <c r="P3" s="24" t="str">
        <f t="shared" si="3"/>
        <v>als20003@byui.edu</v>
      </c>
      <c r="Q3" s="24" t="str">
        <f t="shared" si="4"/>
        <v>Male</v>
      </c>
      <c r="R3" s="24" t="str">
        <f t="shared" si="5"/>
        <v>Bus Mgmt Marketing</v>
      </c>
      <c r="S3">
        <f>VLOOKUP(B3,ClassListRaw!B:B,1,FALSE)</f>
        <v>165631744</v>
      </c>
      <c r="T3" s="3">
        <f>IFERROR(VLOOKUP(B3,SurveyData!D:D,1,FALSE),"N/A")</f>
        <v>165631744</v>
      </c>
      <c r="U3" s="3" t="str">
        <f>IFERROR(VLOOKUP(E:E,SurveyData!E:E,1,FALSE),"N/A")</f>
        <v>als20003@byui.edu</v>
      </c>
      <c r="V3" s="16" t="str">
        <f t="shared" si="6"/>
        <v>Y</v>
      </c>
      <c r="W3" t="str">
        <f>IF(V3="Y",VLOOKUP(T3,SurveyData!D:L,5,FALSE),"N/A")</f>
        <v>Daytime Operations (8AM-2PM roughly)</v>
      </c>
      <c r="X3" t="str">
        <f>IF(V3="Y",VLOOKUP(T3,SurveyData!D:L,6,FALSE),"N/A")</f>
        <v>Not Interested</v>
      </c>
      <c r="Y3" s="32" t="str">
        <f>IF(V3="Y",VLOOKUP(T3,SurveyData!D:L,7,FALSE),"N/A")</f>
        <v>Very Interested</v>
      </c>
      <c r="Z3" s="32" t="str">
        <f>IF(V3="Y",VLOOKUP(T3,SurveyData!D:L,8,FALSE),"N/A")</f>
        <v>Very Interested</v>
      </c>
      <c r="AA3" s="32" t="str">
        <f>IF(V3="Y",VLOOKUP(T3,SurveyData!D:L,9,FALSE),"N/A")</f>
        <v>Not Interested</v>
      </c>
    </row>
    <row r="4" spans="1:27" hidden="1">
      <c r="A4" s="36">
        <v>53.734246742188951</v>
      </c>
      <c r="B4">
        <v>448700187</v>
      </c>
      <c r="C4" t="s">
        <v>204</v>
      </c>
      <c r="D4" t="s">
        <v>205</v>
      </c>
      <c r="E4" t="s">
        <v>206</v>
      </c>
      <c r="G4" t="s">
        <v>194</v>
      </c>
      <c r="H4" t="s">
        <v>13</v>
      </c>
      <c r="I4" s="25" t="str">
        <f>VLOOKUP(B4,SurveyData!D:F,3,FALSE)</f>
        <v>Male</v>
      </c>
      <c r="J4" s="24" t="str">
        <f t="shared" si="0"/>
        <v>No</v>
      </c>
      <c r="K4" s="24" t="s">
        <v>374</v>
      </c>
      <c r="L4" s="24" t="s">
        <v>375</v>
      </c>
      <c r="M4" s="24">
        <v>3</v>
      </c>
      <c r="N4" s="24">
        <f t="shared" si="1"/>
        <v>448700187</v>
      </c>
      <c r="O4" s="24" t="str">
        <f t="shared" si="2"/>
        <v>Andelin, Ethan_Chandler</v>
      </c>
      <c r="P4" s="24" t="str">
        <f t="shared" si="3"/>
        <v>and19035@byui.edu</v>
      </c>
      <c r="Q4" s="24" t="str">
        <f t="shared" si="4"/>
        <v>Male</v>
      </c>
      <c r="R4" s="24" t="str">
        <f t="shared" si="5"/>
        <v>Graphic Design</v>
      </c>
      <c r="S4">
        <f>VLOOKUP(B4,ClassListRaw!B:B,1,FALSE)</f>
        <v>448700187</v>
      </c>
      <c r="T4" s="3">
        <f>IFERROR(VLOOKUP(B4,SurveyData!D:D,1,FALSE),"N/A")</f>
        <v>448700187</v>
      </c>
      <c r="U4" s="3" t="str">
        <f>IFERROR(VLOOKUP(E$1:E$40,SurveyData!E:E,1,FALSE),"N/A")</f>
        <v>and19035@byui.edu</v>
      </c>
      <c r="V4" s="16" t="str">
        <f t="shared" si="6"/>
        <v>Y</v>
      </c>
      <c r="W4" t="str">
        <f>IF(V4="Y",VLOOKUP(T4,SurveyData!D:L,5,FALSE),"N/A")</f>
        <v>I'm fine with either option</v>
      </c>
      <c r="X4" t="str">
        <f>IF(V4="Y",VLOOKUP(T4,SurveyData!D:L,6,FALSE),"N/A")</f>
        <v>Very Interested</v>
      </c>
      <c r="Y4" s="32" t="str">
        <f>IF(V4="Y",VLOOKUP(T4,SurveyData!D:L,7,FALSE),"N/A")</f>
        <v>Very Interested</v>
      </c>
      <c r="Z4" s="32" t="str">
        <f>IF(V4="Y",VLOOKUP(T4,SurveyData!D:L,8,FALSE),"N/A")</f>
        <v>Indifferent or No Opinion</v>
      </c>
      <c r="AA4" s="32" t="str">
        <f>IF(V4="Y",VLOOKUP(T4,SurveyData!D:L,9,FALSE),"N/A")</f>
        <v>Indifferent or No Opinion</v>
      </c>
    </row>
    <row r="5" spans="1:27" hidden="1">
      <c r="A5" s="36">
        <v>79.829391447949135</v>
      </c>
      <c r="B5">
        <v>542479558</v>
      </c>
      <c r="C5" t="s">
        <v>102</v>
      </c>
      <c r="D5" t="s">
        <v>103</v>
      </c>
      <c r="E5" t="s">
        <v>104</v>
      </c>
      <c r="G5" t="s">
        <v>22</v>
      </c>
      <c r="H5" t="s">
        <v>23</v>
      </c>
      <c r="I5" s="25" t="s">
        <v>376</v>
      </c>
      <c r="J5" s="24" t="str">
        <f t="shared" si="0"/>
        <v>Yes</v>
      </c>
      <c r="K5" s="24" t="s">
        <v>374</v>
      </c>
      <c r="L5" s="24" t="s">
        <v>374</v>
      </c>
      <c r="M5" s="24">
        <v>2</v>
      </c>
      <c r="N5" s="24">
        <f t="shared" si="1"/>
        <v>542479558</v>
      </c>
      <c r="O5" s="24" t="str">
        <f t="shared" si="2"/>
        <v>Arfmann, Savanna</v>
      </c>
      <c r="P5" s="24" t="str">
        <f t="shared" si="3"/>
        <v>arf21001@byui.edu</v>
      </c>
      <c r="Q5" s="24" t="str">
        <f t="shared" si="4"/>
        <v>Female</v>
      </c>
      <c r="R5" s="24" t="str">
        <f t="shared" si="5"/>
        <v>Bus Mgmt Marketing</v>
      </c>
      <c r="S5">
        <f>VLOOKUP(B5,ClassListRaw!B:B,1,FALSE)</f>
        <v>542479558</v>
      </c>
      <c r="T5" s="3" t="str">
        <f>IFERROR(VLOOKUP(B5,SurveyData!D:D,1,FALSE),"N/A")</f>
        <v>N/A</v>
      </c>
      <c r="U5" s="3" t="str">
        <f>IFERROR(VLOOKUP(E:E,SurveyData!E:E,1,FALSE),"N/A")</f>
        <v>N/A</v>
      </c>
      <c r="V5" s="16" t="str">
        <f t="shared" si="6"/>
        <v>N</v>
      </c>
      <c r="W5" t="str">
        <f>IF(V5="Y",VLOOKUP(T5,SurveyData!D:L,5,FALSE),"N/A")</f>
        <v>N/A</v>
      </c>
      <c r="X5" t="str">
        <f>IF(V5="Y",VLOOKUP(T5,SurveyData!D:L,6,FALSE),"N/A")</f>
        <v>N/A</v>
      </c>
      <c r="Y5" s="32" t="str">
        <f>IF(V5="Y",VLOOKUP(T5,SurveyData!D:L,7,FALSE),"N/A")</f>
        <v>N/A</v>
      </c>
      <c r="Z5" s="32" t="str">
        <f>IF(V5="Y",VLOOKUP(T5,SurveyData!D:L,8,FALSE),"N/A")</f>
        <v>N/A</v>
      </c>
      <c r="AA5" s="32" t="str">
        <f>IF(V5="Y",VLOOKUP(T5,SurveyData!D:L,9,FALSE),"N/A")</f>
        <v>N/A</v>
      </c>
    </row>
    <row r="6" spans="1:27" hidden="1">
      <c r="A6" s="36">
        <v>22.256747794817855</v>
      </c>
      <c r="B6">
        <v>361864922</v>
      </c>
      <c r="C6" t="s">
        <v>258</v>
      </c>
      <c r="D6" t="s">
        <v>256</v>
      </c>
      <c r="E6" t="s">
        <v>259</v>
      </c>
      <c r="G6" t="s">
        <v>87</v>
      </c>
      <c r="H6" t="s">
        <v>13</v>
      </c>
      <c r="I6" s="25" t="s">
        <v>373</v>
      </c>
      <c r="J6" s="24" t="str">
        <f t="shared" si="0"/>
        <v>No</v>
      </c>
      <c r="K6" s="24" t="s">
        <v>374</v>
      </c>
      <c r="L6" s="24" t="s">
        <v>375</v>
      </c>
      <c r="M6" s="24">
        <v>7</v>
      </c>
      <c r="N6" s="24">
        <f t="shared" si="1"/>
        <v>361864922</v>
      </c>
      <c r="O6" s="24" t="str">
        <f t="shared" si="2"/>
        <v>Armstrong, Jackson_Tyler_Juarez</v>
      </c>
      <c r="P6" s="24" t="str">
        <f t="shared" si="3"/>
        <v>arm18001@byui.edu</v>
      </c>
      <c r="Q6" s="24" t="str">
        <f t="shared" si="4"/>
        <v>Male</v>
      </c>
      <c r="R6" s="24" t="str">
        <f t="shared" si="5"/>
        <v>Automotive Tech Mgmt</v>
      </c>
      <c r="S6">
        <f>VLOOKUP(B6,ClassListRaw!B:B,1,FALSE)</f>
        <v>361864922</v>
      </c>
      <c r="T6" s="3" t="str">
        <f>IFERROR(VLOOKUP(B6,SurveyData!D:D,1,FALSE),"N/A")</f>
        <v>N/A</v>
      </c>
      <c r="U6" s="3" t="str">
        <f>IFERROR(VLOOKUP(E:E,SurveyData!E:E,1,FALSE),"N/A")</f>
        <v>N/A</v>
      </c>
      <c r="V6" s="16" t="str">
        <f t="shared" si="6"/>
        <v>N</v>
      </c>
      <c r="W6" t="str">
        <f>IF(V6="Y",VLOOKUP(T6,SurveyData!D:L,5,FALSE),"N/A")</f>
        <v>N/A</v>
      </c>
      <c r="X6" t="str">
        <f>IF(V6="Y",VLOOKUP(T6,SurveyData!D:L,6,FALSE),"N/A")</f>
        <v>N/A</v>
      </c>
      <c r="Y6" s="32" t="str">
        <f>IF(V6="Y",VLOOKUP(T6,SurveyData!D:L,7,FALSE),"N/A")</f>
        <v>N/A</v>
      </c>
      <c r="Z6" s="32" t="str">
        <f>IF(V6="Y",VLOOKUP(T6,SurveyData!D:L,8,FALSE),"N/A")</f>
        <v>N/A</v>
      </c>
      <c r="AA6" s="32" t="str">
        <f>IF(V6="Y",VLOOKUP(T6,SurveyData!D:L,9,FALSE),"N/A")</f>
        <v>N/A</v>
      </c>
    </row>
    <row r="7" spans="1:27" hidden="1">
      <c r="A7" s="36">
        <v>41.473189879866638</v>
      </c>
      <c r="B7">
        <v>885337460</v>
      </c>
      <c r="C7" t="s">
        <v>260</v>
      </c>
      <c r="D7" t="s">
        <v>256</v>
      </c>
      <c r="E7" t="s">
        <v>261</v>
      </c>
      <c r="G7" t="s">
        <v>12</v>
      </c>
      <c r="H7" t="s">
        <v>23</v>
      </c>
      <c r="I7" s="25" t="str">
        <f>VLOOKUP(B7,SurveyData!D:F,3,FALSE)</f>
        <v>Male</v>
      </c>
      <c r="J7" s="24" t="str">
        <f t="shared" si="0"/>
        <v>No</v>
      </c>
      <c r="K7" s="24" t="s">
        <v>374</v>
      </c>
      <c r="L7" s="24" t="s">
        <v>374</v>
      </c>
      <c r="M7" s="24">
        <v>3</v>
      </c>
      <c r="N7" s="24">
        <f t="shared" si="1"/>
        <v>885337460</v>
      </c>
      <c r="O7" s="24" t="str">
        <f t="shared" si="2"/>
        <v>Bair, Nathan_Lewis</v>
      </c>
      <c r="P7" s="24" t="str">
        <f t="shared" si="3"/>
        <v>bai20027@byui.edu</v>
      </c>
      <c r="Q7" s="24" t="str">
        <f t="shared" si="4"/>
        <v>Male</v>
      </c>
      <c r="R7" s="24" t="str">
        <f t="shared" si="5"/>
        <v>Business Management</v>
      </c>
      <c r="S7">
        <f>VLOOKUP(B7,ClassListRaw!B:B,1,FALSE)</f>
        <v>885337460</v>
      </c>
      <c r="T7" s="3">
        <f>IFERROR(VLOOKUP(B7,SurveyData!D:D,1,FALSE),"N/A")</f>
        <v>885337460</v>
      </c>
      <c r="U7" s="3" t="str">
        <f>IFERROR(VLOOKUP(E$1:E$40,SurveyData!E:E,1,FALSE),"N/A")</f>
        <v>bai20027@byui.edu</v>
      </c>
      <c r="V7" s="16" t="str">
        <f t="shared" si="6"/>
        <v>Y</v>
      </c>
      <c r="W7" t="str">
        <f>IF(V7="Y",VLOOKUP(T7,SurveyData!D:L,5,FALSE),"N/A")</f>
        <v>Evening Operations (8-11AM &amp; 7-10PM roughly)</v>
      </c>
      <c r="X7" t="str">
        <f>IF(V7="Y",VLOOKUP(T7,SurveyData!D:L,6,FALSE),"N/A")</f>
        <v>Indifferent or No Opinion</v>
      </c>
      <c r="Y7" s="32" t="str">
        <f>IF(V7="Y",VLOOKUP(T7,SurveyData!D:L,7,FALSE),"N/A")</f>
        <v>Indifferent or No Opinion</v>
      </c>
      <c r="Z7" s="32" t="str">
        <f>IF(V7="Y",VLOOKUP(T7,SurveyData!D:L,8,FALSE),"N/A")</f>
        <v>Indifferent or No Opinion</v>
      </c>
      <c r="AA7" s="32" t="str">
        <f>IF(V7="Y",VLOOKUP(T7,SurveyData!D:L,9,FALSE),"N/A")</f>
        <v>Indifferent or No Opinion</v>
      </c>
    </row>
    <row r="8" spans="1:27" hidden="1">
      <c r="A8" s="36">
        <v>73.255522548854586</v>
      </c>
      <c r="B8">
        <v>64185359</v>
      </c>
      <c r="C8" t="s">
        <v>64</v>
      </c>
      <c r="D8" t="s">
        <v>62</v>
      </c>
      <c r="E8" t="s">
        <v>65</v>
      </c>
      <c r="G8" t="s">
        <v>22</v>
      </c>
      <c r="H8" t="s">
        <v>23</v>
      </c>
      <c r="I8" s="25" t="s">
        <v>373</v>
      </c>
      <c r="J8" s="24" t="str">
        <f t="shared" si="0"/>
        <v>No</v>
      </c>
      <c r="K8" s="24" t="s">
        <v>374</v>
      </c>
      <c r="L8" s="24" t="s">
        <v>374</v>
      </c>
      <c r="M8" s="24">
        <v>5</v>
      </c>
      <c r="N8" s="24">
        <f t="shared" si="1"/>
        <v>64185359</v>
      </c>
      <c r="O8" s="24" t="str">
        <f t="shared" si="2"/>
        <v>Barberich, Connor_Blake</v>
      </c>
      <c r="P8" s="24" t="str">
        <f t="shared" si="3"/>
        <v>bar18036@byui.edu</v>
      </c>
      <c r="Q8" s="24" t="str">
        <f t="shared" si="4"/>
        <v>Male</v>
      </c>
      <c r="R8" s="24" t="str">
        <f t="shared" si="5"/>
        <v>Bus Mgmt Marketing</v>
      </c>
      <c r="S8">
        <f>VLOOKUP(B8,ClassListRaw!B:B,1,FALSE)</f>
        <v>64185359</v>
      </c>
      <c r="T8" s="3" t="str">
        <f>IFERROR(VLOOKUP(B8,SurveyData!D:D,1,FALSE),"N/A")</f>
        <v>N/A</v>
      </c>
      <c r="U8" s="3" t="str">
        <f>IFERROR(VLOOKUP(E:E,SurveyData!E:E,1,FALSE),"N/A")</f>
        <v>N/A</v>
      </c>
      <c r="V8" s="16" t="str">
        <f t="shared" si="6"/>
        <v>N</v>
      </c>
      <c r="W8" t="str">
        <f>IF(V8="Y",VLOOKUP(T8,SurveyData!D:L,5,FALSE),"N/A")</f>
        <v>N/A</v>
      </c>
      <c r="X8" t="str">
        <f>IF(V8="Y",VLOOKUP(T8,SurveyData!D:L,6,FALSE),"N/A")</f>
        <v>N/A</v>
      </c>
      <c r="Y8" s="32" t="str">
        <f>IF(V8="Y",VLOOKUP(T8,SurveyData!D:L,7,FALSE),"N/A")</f>
        <v>N/A</v>
      </c>
      <c r="Z8" s="32" t="str">
        <f>IF(V8="Y",VLOOKUP(T8,SurveyData!D:L,8,FALSE),"N/A")</f>
        <v>N/A</v>
      </c>
      <c r="AA8" s="32" t="str">
        <f>IF(V8="Y",VLOOKUP(T8,SurveyData!D:L,9,FALSE),"N/A")</f>
        <v>N/A</v>
      </c>
    </row>
    <row r="9" spans="1:27" hidden="1">
      <c r="A9" s="36">
        <v>64.872545067353414</v>
      </c>
      <c r="B9">
        <v>553469154</v>
      </c>
      <c r="C9" t="s">
        <v>161</v>
      </c>
      <c r="D9" t="s">
        <v>162</v>
      </c>
      <c r="E9" t="s">
        <v>163</v>
      </c>
      <c r="G9" t="s">
        <v>22</v>
      </c>
      <c r="H9" t="s">
        <v>23</v>
      </c>
      <c r="I9" s="25" t="str">
        <f>VLOOKUP(B9,SurveyData!D:F,3,FALSE)</f>
        <v>Male</v>
      </c>
      <c r="J9" s="24" t="str">
        <f t="shared" si="0"/>
        <v>No</v>
      </c>
      <c r="K9" s="24" t="s">
        <v>374</v>
      </c>
      <c r="L9" s="24" t="s">
        <v>374</v>
      </c>
      <c r="M9" s="24">
        <v>4</v>
      </c>
      <c r="N9" s="24">
        <f t="shared" si="1"/>
        <v>553469154</v>
      </c>
      <c r="O9" s="24" t="str">
        <f t="shared" si="2"/>
        <v>Beck, Mason_Reed</v>
      </c>
      <c r="P9" s="24" t="str">
        <f t="shared" si="3"/>
        <v>bec19003@byui.edu</v>
      </c>
      <c r="Q9" s="24" t="str">
        <f t="shared" si="4"/>
        <v>Male</v>
      </c>
      <c r="R9" s="24" t="str">
        <f t="shared" si="5"/>
        <v>Bus Mgmt Marketing</v>
      </c>
      <c r="S9">
        <f>VLOOKUP(B9,ClassListRaw!B:B,1,FALSE)</f>
        <v>553469154</v>
      </c>
      <c r="T9" s="3">
        <f>IFERROR(VLOOKUP(B9,SurveyData!D:D,1,FALSE),"N/A")</f>
        <v>553469154</v>
      </c>
      <c r="U9" s="3" t="str">
        <f>IFERROR(VLOOKUP(E:E,SurveyData!E:E,1,FALSE),"N/A")</f>
        <v>bec19003@byui.edu</v>
      </c>
      <c r="V9" s="16" t="str">
        <f t="shared" si="6"/>
        <v>Y</v>
      </c>
      <c r="W9" t="str">
        <f>IF(V9="Y",VLOOKUP(T9,SurveyData!D:L,5,FALSE),"N/A")</f>
        <v>Daytime Operations (8AM-2PM roughly)</v>
      </c>
      <c r="X9" t="str">
        <f>IF(V9="Y",VLOOKUP(T9,SurveyData!D:L,6,FALSE),"N/A")</f>
        <v>Indifferent or No Opinion</v>
      </c>
      <c r="Y9" s="32" t="str">
        <f>IF(V9="Y",VLOOKUP(T9,SurveyData!D:L,7,FALSE),"N/A")</f>
        <v>Very Interested</v>
      </c>
      <c r="Z9" s="32" t="str">
        <f>IF(V9="Y",VLOOKUP(T9,SurveyData!D:L,8,FALSE),"N/A")</f>
        <v>Very Interested</v>
      </c>
      <c r="AA9" s="32" t="str">
        <f>IF(V9="Y",VLOOKUP(T9,SurveyData!D:L,9,FALSE),"N/A")</f>
        <v>Indifferent or No Opinion</v>
      </c>
    </row>
    <row r="10" spans="1:27" hidden="1">
      <c r="A10" s="36">
        <v>98.288661589746653</v>
      </c>
      <c r="B10">
        <v>858419325</v>
      </c>
      <c r="C10" t="s">
        <v>262</v>
      </c>
      <c r="D10" t="s">
        <v>256</v>
      </c>
      <c r="E10" t="s">
        <v>263</v>
      </c>
      <c r="G10" t="s">
        <v>139</v>
      </c>
      <c r="H10" t="s">
        <v>13</v>
      </c>
      <c r="I10" s="25" t="s">
        <v>376</v>
      </c>
      <c r="J10" s="24" t="str">
        <f t="shared" si="0"/>
        <v>Yes</v>
      </c>
      <c r="K10" s="24" t="s">
        <v>374</v>
      </c>
      <c r="L10" s="24" t="s">
        <v>375</v>
      </c>
      <c r="M10" s="24">
        <v>7</v>
      </c>
      <c r="N10" s="24">
        <f t="shared" si="1"/>
        <v>858419325</v>
      </c>
      <c r="O10" s="24" t="str">
        <f t="shared" si="2"/>
        <v>Becker, Ryann</v>
      </c>
      <c r="P10" s="24" t="str">
        <f t="shared" si="3"/>
        <v>bec18002@byui.edu</v>
      </c>
      <c r="Q10" s="24" t="str">
        <f t="shared" si="4"/>
        <v>Female</v>
      </c>
      <c r="R10" s="24" t="str">
        <f t="shared" si="5"/>
        <v>FCS Apparel Entrepreneur</v>
      </c>
      <c r="S10">
        <f>VLOOKUP(B10,ClassListRaw!B:B,1,FALSE)</f>
        <v>858419325</v>
      </c>
      <c r="T10" s="3" t="str">
        <f>IFERROR(VLOOKUP(B10,SurveyData!D:D,1,FALSE),"N/A")</f>
        <v>N/A</v>
      </c>
      <c r="U10" s="3" t="str">
        <f>IFERROR(VLOOKUP(E:E,SurveyData!E:E,1,FALSE),"N/A")</f>
        <v>N/A</v>
      </c>
      <c r="V10" s="16" t="str">
        <f t="shared" si="6"/>
        <v>N</v>
      </c>
      <c r="W10" t="str">
        <f>IF(V10="Y",VLOOKUP(T10,SurveyData!D:L,5,FALSE),"N/A")</f>
        <v>N/A</v>
      </c>
      <c r="X10" t="str">
        <f>IF(V10="Y",VLOOKUP(T10,SurveyData!D:L,6,FALSE),"N/A")</f>
        <v>N/A</v>
      </c>
      <c r="Y10" s="32" t="str">
        <f>IF(V10="Y",VLOOKUP(T10,SurveyData!D:L,7,FALSE),"N/A")</f>
        <v>N/A</v>
      </c>
      <c r="Z10" s="32" t="str">
        <f>IF(V10="Y",VLOOKUP(T10,SurveyData!D:L,8,FALSE),"N/A")</f>
        <v>N/A</v>
      </c>
      <c r="AA10" s="32" t="str">
        <f>IF(V10="Y",VLOOKUP(T10,SurveyData!D:L,9,FALSE),"N/A")</f>
        <v>N/A</v>
      </c>
    </row>
    <row r="11" spans="1:27" hidden="1">
      <c r="A11" s="36">
        <v>13.021785187523061</v>
      </c>
      <c r="B11">
        <v>773763963</v>
      </c>
      <c r="C11" t="s">
        <v>164</v>
      </c>
      <c r="D11" t="s">
        <v>162</v>
      </c>
      <c r="E11" t="s">
        <v>165</v>
      </c>
      <c r="G11" t="s">
        <v>107</v>
      </c>
      <c r="H11" t="s">
        <v>23</v>
      </c>
      <c r="I11" s="25" t="str">
        <f>VLOOKUP(B11,SurveyData!D:F,3,FALSE)</f>
        <v>Female</v>
      </c>
      <c r="J11" s="24" t="str">
        <f t="shared" si="0"/>
        <v>Yes</v>
      </c>
      <c r="K11" s="24" t="s">
        <v>374</v>
      </c>
      <c r="L11" s="24" t="s">
        <v>375</v>
      </c>
      <c r="M11" s="24">
        <v>7</v>
      </c>
      <c r="N11" s="24">
        <f t="shared" si="1"/>
        <v>773763963</v>
      </c>
      <c r="O11" s="24" t="str">
        <f t="shared" si="2"/>
        <v>Beesa, Melissa</v>
      </c>
      <c r="P11" s="24" t="str">
        <f t="shared" si="3"/>
        <v>bee19011@byui.edu</v>
      </c>
      <c r="Q11" s="24" t="str">
        <f t="shared" si="4"/>
        <v>Female</v>
      </c>
      <c r="R11" s="24" t="str">
        <f t="shared" si="5"/>
        <v>International Studies</v>
      </c>
      <c r="S11">
        <f>VLOOKUP(B11,ClassListRaw!B:B,1,FALSE)</f>
        <v>773763963</v>
      </c>
      <c r="T11" s="3">
        <f>IFERROR(VLOOKUP(B11,SurveyData!D:D,1,FALSE),"N/A")</f>
        <v>773763963</v>
      </c>
      <c r="U11" s="3" t="str">
        <f>IFERROR(VLOOKUP(E:E,SurveyData!E:E,1,FALSE),"N/A")</f>
        <v>bee19011@byui.edu</v>
      </c>
      <c r="V11" s="16" t="str">
        <f t="shared" si="6"/>
        <v>Y</v>
      </c>
      <c r="W11" t="str">
        <f>IF(V11="Y",VLOOKUP(T11,SurveyData!D:L,5,FALSE),"N/A")</f>
        <v>Daytime Operations (8AM-2PM roughly)</v>
      </c>
      <c r="X11" t="str">
        <f>IF(V11="Y",VLOOKUP(T11,SurveyData!D:L,6,FALSE),"N/A")</f>
        <v>Very Interested</v>
      </c>
      <c r="Y11" s="32" t="str">
        <f>IF(V11="Y",VLOOKUP(T11,SurveyData!D:L,7,FALSE),"N/A")</f>
        <v>Very Interested</v>
      </c>
      <c r="Z11" s="32" t="str">
        <f>IF(V11="Y",VLOOKUP(T11,SurveyData!D:L,8,FALSE),"N/A")</f>
        <v>Indifferent or No Opinion</v>
      </c>
      <c r="AA11" s="32" t="str">
        <f>IF(V11="Y",VLOOKUP(T11,SurveyData!D:L,9,FALSE),"N/A")</f>
        <v>Indifferent or No Opinion</v>
      </c>
    </row>
    <row r="12" spans="1:27" hidden="1">
      <c r="A12" s="36">
        <v>44.441493668302542</v>
      </c>
      <c r="B12">
        <v>287643385</v>
      </c>
      <c r="C12" t="s">
        <v>377</v>
      </c>
      <c r="D12" t="s">
        <v>205</v>
      </c>
      <c r="E12" t="s">
        <v>220</v>
      </c>
      <c r="G12" t="s">
        <v>12</v>
      </c>
      <c r="H12" t="s">
        <v>23</v>
      </c>
      <c r="I12" s="25" t="str">
        <f>VLOOKUP(B12,SurveyData!D:F,3,FALSE)</f>
        <v>Female</v>
      </c>
      <c r="J12" s="24" t="str">
        <f t="shared" si="0"/>
        <v>Yes</v>
      </c>
      <c r="K12" s="24" t="s">
        <v>374</v>
      </c>
      <c r="L12" s="24" t="s">
        <v>374</v>
      </c>
      <c r="M12" s="24">
        <v>4</v>
      </c>
      <c r="N12" s="24">
        <f t="shared" si="1"/>
        <v>287643385</v>
      </c>
      <c r="O12" s="24" t="str">
        <f t="shared" si="2"/>
        <v>Bevan, Brianne</v>
      </c>
      <c r="P12" s="24" t="str">
        <f t="shared" si="3"/>
        <v>bev22002@byui.edu</v>
      </c>
      <c r="Q12" s="24" t="str">
        <f t="shared" si="4"/>
        <v>Female</v>
      </c>
      <c r="R12" s="24" t="str">
        <f t="shared" si="5"/>
        <v>Business Management</v>
      </c>
      <c r="S12">
        <f>VLOOKUP(B12,ClassListRaw!B:B,1,FALSE)</f>
        <v>287643385</v>
      </c>
      <c r="T12" s="3">
        <f>IFERROR(VLOOKUP(B12,SurveyData!D:D,1,FALSE),"N/A")</f>
        <v>287643385</v>
      </c>
      <c r="U12" s="3" t="str">
        <f>IFERROR(VLOOKUP(E:E,SurveyData!E:E,1,FALSE),"N/A")</f>
        <v>bev22002@byui.edu</v>
      </c>
      <c r="V12" s="16" t="str">
        <f t="shared" si="6"/>
        <v>Y</v>
      </c>
      <c r="W12" t="str">
        <f>IF(V12="Y",VLOOKUP(T12,SurveyData!D:L,5,FALSE),"N/A")</f>
        <v>Daytime Operations (8AM-2PM roughly)</v>
      </c>
      <c r="X12" t="str">
        <f>IF(V12="Y",VLOOKUP(T12,SurveyData!D:L,6,FALSE),"N/A")</f>
        <v>Not Interested</v>
      </c>
      <c r="Y12" s="32" t="str">
        <f>IF(V12="Y",VLOOKUP(T12,SurveyData!D:L,7,FALSE),"N/A")</f>
        <v>Very Interested</v>
      </c>
      <c r="Z12" s="32" t="str">
        <f>IF(V12="Y",VLOOKUP(T12,SurveyData!D:L,8,FALSE),"N/A")</f>
        <v>Very Interested</v>
      </c>
      <c r="AA12" s="32" t="str">
        <f>IF(V12="Y",VLOOKUP(T12,SurveyData!D:L,9,FALSE),"N/A")</f>
        <v>Not Interested</v>
      </c>
    </row>
    <row r="13" spans="1:27" hidden="1">
      <c r="A13" s="36">
        <v>14.032576154918841</v>
      </c>
      <c r="B13">
        <v>789632746</v>
      </c>
      <c r="C13" t="s">
        <v>266</v>
      </c>
      <c r="D13" t="s">
        <v>256</v>
      </c>
      <c r="E13" t="s">
        <v>267</v>
      </c>
      <c r="G13" t="s">
        <v>139</v>
      </c>
      <c r="H13" t="s">
        <v>23</v>
      </c>
      <c r="I13" s="25" t="str">
        <f>VLOOKUP(B13,SurveyData!D:F,3,FALSE)</f>
        <v>Female</v>
      </c>
      <c r="J13" s="24" t="str">
        <f t="shared" si="0"/>
        <v>Yes</v>
      </c>
      <c r="K13" s="24" t="s">
        <v>374</v>
      </c>
      <c r="L13" s="24" t="s">
        <v>375</v>
      </c>
      <c r="M13" s="24">
        <v>2</v>
      </c>
      <c r="N13" s="24">
        <f t="shared" si="1"/>
        <v>789632746</v>
      </c>
      <c r="O13" s="24" t="str">
        <f t="shared" si="2"/>
        <v>Bleak, Alexis_Li</v>
      </c>
      <c r="P13" s="24" t="str">
        <f t="shared" si="3"/>
        <v>ble19004@byui.edu</v>
      </c>
      <c r="Q13" s="24" t="str">
        <f t="shared" si="4"/>
        <v>Female</v>
      </c>
      <c r="R13" s="24" t="str">
        <f t="shared" si="5"/>
        <v>FCS Apparel Entrepreneur</v>
      </c>
      <c r="S13">
        <f>VLOOKUP(B13,ClassListRaw!B:B,1,FALSE)</f>
        <v>789632746</v>
      </c>
      <c r="T13" s="3">
        <f>IFERROR(VLOOKUP(B13,SurveyData!D:D,1,FALSE),"N/A")</f>
        <v>789632746</v>
      </c>
      <c r="U13" s="3" t="str">
        <f>IFERROR(VLOOKUP(E:E,SurveyData!E:E,1,FALSE),"N/A")</f>
        <v>ble19004@byui.edu</v>
      </c>
      <c r="V13" s="16" t="str">
        <f t="shared" si="6"/>
        <v>Y</v>
      </c>
      <c r="W13" t="str">
        <f>IF(V13="Y",VLOOKUP(T13,SurveyData!D:L,5,FALSE),"N/A")</f>
        <v>Daytime Operations (8AM-2PM roughly)</v>
      </c>
      <c r="X13" t="str">
        <f>IF(V13="Y",VLOOKUP(T13,SurveyData!D:L,6,FALSE),"N/A")</f>
        <v>Very Interested</v>
      </c>
      <c r="Y13" s="32" t="str">
        <f>IF(V13="Y",VLOOKUP(T13,SurveyData!D:L,7,FALSE),"N/A")</f>
        <v>Indifferent or No Opinion</v>
      </c>
      <c r="Z13" s="32" t="str">
        <f>IF(V13="Y",VLOOKUP(T13,SurveyData!D:L,8,FALSE),"N/A")</f>
        <v>Indifferent or No Opinion</v>
      </c>
      <c r="AA13" s="32" t="str">
        <f>IF(V13="Y",VLOOKUP(T13,SurveyData!D:L,9,FALSE),"N/A")</f>
        <v>Indifferent or No Opinion</v>
      </c>
    </row>
    <row r="14" spans="1:27" hidden="1">
      <c r="A14" s="36">
        <v>80.150103995409765</v>
      </c>
      <c r="B14">
        <v>505912871</v>
      </c>
      <c r="C14" t="s">
        <v>207</v>
      </c>
      <c r="D14" t="s">
        <v>205</v>
      </c>
      <c r="E14" t="s">
        <v>208</v>
      </c>
      <c r="G14" t="s">
        <v>22</v>
      </c>
      <c r="H14" t="s">
        <v>23</v>
      </c>
      <c r="I14" s="25" t="str">
        <f>VLOOKUP(B14,SurveyData!D:F,3,FALSE)</f>
        <v>Female</v>
      </c>
      <c r="J14" s="24" t="str">
        <f t="shared" si="0"/>
        <v>Yes</v>
      </c>
      <c r="K14" s="24" t="s">
        <v>374</v>
      </c>
      <c r="L14" s="24" t="s">
        <v>374</v>
      </c>
      <c r="M14" s="24">
        <v>4</v>
      </c>
      <c r="N14" s="24">
        <f t="shared" si="1"/>
        <v>505912871</v>
      </c>
      <c r="O14" s="24" t="str">
        <f t="shared" si="2"/>
        <v>Blocker, Karina</v>
      </c>
      <c r="P14" s="24" t="str">
        <f t="shared" si="3"/>
        <v>blo19003@byui.edu</v>
      </c>
      <c r="Q14" s="24" t="str">
        <f t="shared" si="4"/>
        <v>Female</v>
      </c>
      <c r="R14" s="24" t="str">
        <f t="shared" si="5"/>
        <v>Bus Mgmt Marketing</v>
      </c>
      <c r="S14">
        <f>VLOOKUP(B14,ClassListRaw!B:B,1,FALSE)</f>
        <v>505912871</v>
      </c>
      <c r="T14" s="3">
        <f>IFERROR(VLOOKUP(B14,SurveyData!D:D,1,FALSE),"N/A")</f>
        <v>505912871</v>
      </c>
      <c r="U14" s="3" t="str">
        <f>IFERROR(VLOOKUP(E:E,SurveyData!E:E,1,FALSE),"N/A")</f>
        <v>blo19003@byui.edu</v>
      </c>
      <c r="V14" s="16" t="str">
        <f t="shared" si="6"/>
        <v>Y</v>
      </c>
      <c r="W14" t="str">
        <f>IF(V14="Y",VLOOKUP(T14,SurveyData!D:L,5,FALSE),"N/A")</f>
        <v>Daytime Operations (8AM-2PM roughly)</v>
      </c>
      <c r="X14" t="str">
        <f>IF(V14="Y",VLOOKUP(T14,SurveyData!D:L,6,FALSE),"N/A")</f>
        <v>Indifferent or No Opinion</v>
      </c>
      <c r="Y14" s="32" t="str">
        <f>IF(V14="Y",VLOOKUP(T14,SurveyData!D:L,7,FALSE),"N/A")</f>
        <v>Indifferent or No Opinion</v>
      </c>
      <c r="Z14" s="32" t="str">
        <f>IF(V14="Y",VLOOKUP(T14,SurveyData!D:L,8,FALSE),"N/A")</f>
        <v>Not Interested</v>
      </c>
      <c r="AA14" s="32" t="str">
        <f>IF(V14="Y",VLOOKUP(T14,SurveyData!D:L,9,FALSE),"N/A")</f>
        <v>Indifferent or No Opinion</v>
      </c>
    </row>
    <row r="15" spans="1:27" hidden="1">
      <c r="A15" s="36">
        <v>40.096426580993281</v>
      </c>
      <c r="B15">
        <v>8030834</v>
      </c>
      <c r="C15" t="s">
        <v>166</v>
      </c>
      <c r="D15" t="s">
        <v>162</v>
      </c>
      <c r="E15" t="s">
        <v>167</v>
      </c>
      <c r="G15" t="s">
        <v>22</v>
      </c>
      <c r="H15" t="s">
        <v>23</v>
      </c>
      <c r="I15" s="25" t="str">
        <f>VLOOKUP(B15,SurveyData!D:F,3,FALSE)</f>
        <v>Male</v>
      </c>
      <c r="J15" s="24" t="str">
        <f t="shared" si="0"/>
        <v>No</v>
      </c>
      <c r="K15" s="24" t="s">
        <v>374</v>
      </c>
      <c r="L15" s="24" t="s">
        <v>374</v>
      </c>
      <c r="M15" s="24">
        <v>6</v>
      </c>
      <c r="N15" s="24">
        <f t="shared" si="1"/>
        <v>8030834</v>
      </c>
      <c r="O15" s="24" t="str">
        <f t="shared" si="2"/>
        <v>Borup, Hayden_Allan</v>
      </c>
      <c r="P15" s="24" t="str">
        <f t="shared" si="3"/>
        <v>bor20016@byui.edu</v>
      </c>
      <c r="Q15" s="24" t="str">
        <f t="shared" si="4"/>
        <v>Male</v>
      </c>
      <c r="R15" s="24" t="str">
        <f t="shared" si="5"/>
        <v>Bus Mgmt Marketing</v>
      </c>
      <c r="S15">
        <f>VLOOKUP(B15,ClassListRaw!B:B,1,FALSE)</f>
        <v>8030834</v>
      </c>
      <c r="T15" s="3">
        <f>IFERROR(VLOOKUP(B15,SurveyData!D:D,1,FALSE),"N/A")</f>
        <v>8030834</v>
      </c>
      <c r="U15" s="3" t="str">
        <f>IFERROR(VLOOKUP(E:E,SurveyData!E:E,1,FALSE),"N/A")</f>
        <v>N/A</v>
      </c>
      <c r="V15" s="16" t="str">
        <f t="shared" si="6"/>
        <v>Y</v>
      </c>
      <c r="W15" t="str">
        <f>IF(V15="Y",VLOOKUP(T15,SurveyData!D:L,5,FALSE),"N/A")</f>
        <v>Daytime Operations (8AM-2PM roughly)</v>
      </c>
      <c r="X15" t="str">
        <f>IF(V15="Y",VLOOKUP(T15,SurveyData!D:L,6,FALSE),"N/A")</f>
        <v>Indifferent or No Opinion</v>
      </c>
      <c r="Y15" s="32" t="str">
        <f>IF(V15="Y",VLOOKUP(T15,SurveyData!D:L,7,FALSE),"N/A")</f>
        <v>Very Interested</v>
      </c>
      <c r="Z15" s="32" t="str">
        <f>IF(V15="Y",VLOOKUP(T15,SurveyData!D:L,8,FALSE),"N/A")</f>
        <v>Very Interested</v>
      </c>
      <c r="AA15" s="32" t="str">
        <f>IF(V15="Y",VLOOKUP(T15,SurveyData!D:L,9,FALSE),"N/A")</f>
        <v>Not Interested</v>
      </c>
    </row>
    <row r="16" spans="1:27">
      <c r="A16" s="36">
        <v>95.101921992416109</v>
      </c>
      <c r="B16">
        <v>615975167</v>
      </c>
      <c r="C16" t="s">
        <v>68</v>
      </c>
      <c r="D16" t="s">
        <v>62</v>
      </c>
      <c r="E16" t="s">
        <v>69</v>
      </c>
      <c r="G16" t="s">
        <v>70</v>
      </c>
      <c r="H16" t="s">
        <v>18</v>
      </c>
      <c r="I16" s="25" t="s">
        <v>373</v>
      </c>
      <c r="J16" s="24" t="str">
        <f>IF(I16="female","Yes","No")</f>
        <v>No</v>
      </c>
      <c r="K16" s="24" t="s">
        <v>374</v>
      </c>
      <c r="L16" s="24" t="s">
        <v>375</v>
      </c>
      <c r="M16" s="24">
        <v>1</v>
      </c>
      <c r="N16" s="24">
        <f t="shared" si="1"/>
        <v>615975167</v>
      </c>
      <c r="O16" s="24" t="str">
        <f t="shared" si="2"/>
        <v>Dewey, Garrett_Davis,, Sr</v>
      </c>
      <c r="P16" s="24" t="str">
        <f t="shared" si="3"/>
        <v>dew21001@byui.edu</v>
      </c>
      <c r="Q16" s="24" t="str">
        <f t="shared" si="4"/>
        <v>Male</v>
      </c>
      <c r="R16" s="24" t="str">
        <f t="shared" si="5"/>
        <v>Construction Management</v>
      </c>
      <c r="S16">
        <f>VLOOKUP(B16,ClassListRaw!B:B,1,FALSE)</f>
        <v>615975167</v>
      </c>
      <c r="T16" s="3" t="str">
        <f>IFERROR(VLOOKUP(B16,SurveyData!D:D,1,FALSE),"N/A")</f>
        <v>N/A</v>
      </c>
      <c r="U16" s="3" t="str">
        <f>IFERROR(VLOOKUP(E$1:E$40,SurveyData!E:E,1,FALSE),"N/A")</f>
        <v>N/A</v>
      </c>
      <c r="V16" s="16" t="str">
        <f t="shared" si="6"/>
        <v>N</v>
      </c>
      <c r="W16" t="str">
        <f>IF(V16="Y",VLOOKUP(T16,SurveyData!D:L,5,FALSE),"N/A")</f>
        <v>N/A</v>
      </c>
      <c r="X16" t="str">
        <f>IF(V16="Y",VLOOKUP(T16,SurveyData!D:L,6,FALSE),"N/A")</f>
        <v>N/A</v>
      </c>
      <c r="Y16" s="32" t="str">
        <f>IF(V16="Y",VLOOKUP(T16,SurveyData!D:L,7,FALSE),"N/A")</f>
        <v>N/A</v>
      </c>
      <c r="Z16" s="32" t="str">
        <f>IF(V16="Y",VLOOKUP(T16,SurveyData!D:L,8,FALSE),"N/A")</f>
        <v>N/A</v>
      </c>
      <c r="AA16" s="32" t="str">
        <f>IF(V16="Y",VLOOKUP(T16,SurveyData!D:L,9,FALSE),"N/A")</f>
        <v>N/A</v>
      </c>
    </row>
    <row r="17" spans="1:27" hidden="1">
      <c r="A17" s="36">
        <v>56.219298714735913</v>
      </c>
      <c r="B17">
        <v>99537064</v>
      </c>
      <c r="C17" t="s">
        <v>66</v>
      </c>
      <c r="D17" t="s">
        <v>62</v>
      </c>
      <c r="E17" t="s">
        <v>67</v>
      </c>
      <c r="G17" t="s">
        <v>12</v>
      </c>
      <c r="H17" t="s">
        <v>23</v>
      </c>
      <c r="I17" s="25" t="s">
        <v>373</v>
      </c>
      <c r="J17" s="24" t="str">
        <f>IF(I17="female","Yes","No")</f>
        <v>No</v>
      </c>
      <c r="K17" s="24" t="s">
        <v>374</v>
      </c>
      <c r="L17" s="24" t="s">
        <v>374</v>
      </c>
      <c r="M17" s="24">
        <v>5</v>
      </c>
      <c r="N17" s="24">
        <f t="shared" si="1"/>
        <v>99537064</v>
      </c>
      <c r="O17" s="24" t="str">
        <f t="shared" si="2"/>
        <v>Brown, Kenneth_Peter</v>
      </c>
      <c r="P17" s="24" t="str">
        <f t="shared" si="3"/>
        <v>bro19004@byui.edu</v>
      </c>
      <c r="Q17" s="24" t="str">
        <f t="shared" si="4"/>
        <v>Male</v>
      </c>
      <c r="R17" s="24" t="str">
        <f t="shared" si="5"/>
        <v>Business Management</v>
      </c>
      <c r="S17">
        <f>VLOOKUP(B17,ClassListRaw!B:B,1,FALSE)</f>
        <v>99537064</v>
      </c>
      <c r="T17" s="3" t="str">
        <f>IFERROR(VLOOKUP(B17,SurveyData!D:D,1,FALSE),"N/A")</f>
        <v>N/A</v>
      </c>
      <c r="U17" s="3" t="str">
        <f>IFERROR(VLOOKUP(E:E,SurveyData!E:E,1,FALSE),"N/A")</f>
        <v>N/A</v>
      </c>
      <c r="V17" s="16" t="str">
        <f t="shared" si="6"/>
        <v>N</v>
      </c>
      <c r="W17" t="str">
        <f>IF(V17="Y",VLOOKUP(T17,SurveyData!D:L,5,FALSE),"N/A")</f>
        <v>N/A</v>
      </c>
      <c r="X17" t="str">
        <f>IF(V17="Y",VLOOKUP(T17,SurveyData!D:L,6,FALSE),"N/A")</f>
        <v>N/A</v>
      </c>
      <c r="Y17" s="32" t="str">
        <f>IF(V17="Y",VLOOKUP(T17,SurveyData!D:L,7,FALSE),"N/A")</f>
        <v>N/A</v>
      </c>
      <c r="Z17" s="32" t="str">
        <f>IF(V17="Y",VLOOKUP(T17,SurveyData!D:L,8,FALSE),"N/A")</f>
        <v>N/A</v>
      </c>
      <c r="AA17" s="32" t="str">
        <f>IF(V17="Y",VLOOKUP(T17,SurveyData!D:L,9,FALSE),"N/A")</f>
        <v>N/A</v>
      </c>
    </row>
    <row r="18" spans="1:27" hidden="1">
      <c r="A18" s="36">
        <v>35.543879979243812</v>
      </c>
      <c r="B18">
        <v>851311661</v>
      </c>
      <c r="C18" t="s">
        <v>40</v>
      </c>
      <c r="D18" t="s">
        <v>41</v>
      </c>
      <c r="E18" t="s">
        <v>42</v>
      </c>
      <c r="G18" t="s">
        <v>22</v>
      </c>
      <c r="H18" t="s">
        <v>13</v>
      </c>
      <c r="I18" s="25" t="str">
        <f>VLOOKUP(B18,SurveyData!D:F,3,FALSE)</f>
        <v>Male</v>
      </c>
      <c r="J18" s="24" t="str">
        <f>IF(I18="female","Yes","No")</f>
        <v>No</v>
      </c>
      <c r="K18" s="24" t="s">
        <v>374</v>
      </c>
      <c r="L18" s="24" t="s">
        <v>374</v>
      </c>
      <c r="M18" s="24">
        <v>4</v>
      </c>
      <c r="N18" s="24">
        <f t="shared" si="1"/>
        <v>851311661</v>
      </c>
      <c r="O18" s="24" t="str">
        <f t="shared" si="2"/>
        <v>Burnett, Nathan_Thomas</v>
      </c>
      <c r="P18" s="24" t="str">
        <f t="shared" si="3"/>
        <v>bur19043@byui.edu</v>
      </c>
      <c r="Q18" s="24" t="str">
        <f t="shared" si="4"/>
        <v>Male</v>
      </c>
      <c r="R18" s="24" t="str">
        <f t="shared" si="5"/>
        <v>Bus Mgmt Marketing</v>
      </c>
      <c r="S18">
        <f>VLOOKUP(B18,ClassListRaw!B:B,1,FALSE)</f>
        <v>851311661</v>
      </c>
      <c r="T18" s="3">
        <f>IFERROR(VLOOKUP(B18,SurveyData!D:D,1,FALSE),"N/A")</f>
        <v>851311661</v>
      </c>
      <c r="U18" s="3" t="str">
        <f>IFERROR(VLOOKUP(E:E,SurveyData!E:E,1,FALSE),"N/A")</f>
        <v>Bur19043@byui.edu</v>
      </c>
      <c r="V18" s="16" t="str">
        <f t="shared" si="6"/>
        <v>Y</v>
      </c>
      <c r="W18" t="str">
        <f>IF(V18="Y",VLOOKUP(T18,SurveyData!D:L,5,FALSE),"N/A")</f>
        <v>Daytime Operations (8AM-2PM roughly)</v>
      </c>
      <c r="X18" t="str">
        <f>IF(V18="Y",VLOOKUP(T18,SurveyData!D:L,6,FALSE),"N/A")</f>
        <v>Indifferent or No Opinion</v>
      </c>
      <c r="Y18" s="32" t="str">
        <f>IF(V18="Y",VLOOKUP(T18,SurveyData!D:L,7,FALSE),"N/A")</f>
        <v>Not Interested</v>
      </c>
      <c r="Z18" s="32" t="str">
        <f>IF(V18="Y",VLOOKUP(T18,SurveyData!D:L,8,FALSE),"N/A")</f>
        <v>Very Interested</v>
      </c>
      <c r="AA18" s="32" t="str">
        <f>IF(V18="Y",VLOOKUP(T18,SurveyData!D:L,9,FALSE),"N/A")</f>
        <v>Indifferent or No Opinion</v>
      </c>
    </row>
    <row r="19" spans="1:27" hidden="1">
      <c r="A19" s="36">
        <v>3.7879083562831539</v>
      </c>
      <c r="B19">
        <v>566963925</v>
      </c>
      <c r="C19" t="s">
        <v>322</v>
      </c>
      <c r="D19" t="s">
        <v>323</v>
      </c>
      <c r="E19" t="s">
        <v>324</v>
      </c>
      <c r="G19" t="s">
        <v>325</v>
      </c>
      <c r="H19" t="s">
        <v>13</v>
      </c>
      <c r="I19" s="25" t="str">
        <f>VLOOKUP(B19,SurveyData!D:F,3,FALSE)</f>
        <v>Male</v>
      </c>
      <c r="J19" s="24" t="str">
        <f>IF(I19="female","Yes","No")</f>
        <v>No</v>
      </c>
      <c r="K19" s="24" t="s">
        <v>374</v>
      </c>
      <c r="L19" s="24" t="s">
        <v>375</v>
      </c>
      <c r="M19" s="24">
        <v>8</v>
      </c>
      <c r="N19" s="24">
        <f t="shared" si="1"/>
        <v>566963925</v>
      </c>
      <c r="O19" s="24" t="str">
        <f t="shared" si="2"/>
        <v>Burnham, Andrew_Clinton</v>
      </c>
      <c r="P19" s="24" t="str">
        <f t="shared" si="3"/>
        <v>bur18002@byui.edu</v>
      </c>
      <c r="Q19" s="24" t="str">
        <f t="shared" si="4"/>
        <v>Male</v>
      </c>
      <c r="R19" s="24" t="str">
        <f t="shared" si="5"/>
        <v>Musical Arts</v>
      </c>
      <c r="S19">
        <f>VLOOKUP(B19,ClassListRaw!B:B,1,FALSE)</f>
        <v>566963925</v>
      </c>
      <c r="T19" s="3">
        <f>IFERROR(VLOOKUP(B19,SurveyData!D:D,1,FALSE),"N/A")</f>
        <v>566963925</v>
      </c>
      <c r="U19" s="3" t="str">
        <f>IFERROR(VLOOKUP(E$1:E$40,SurveyData!E:E,1,FALSE),"N/A")</f>
        <v>bur18002@byui.edu</v>
      </c>
      <c r="V19" s="16" t="str">
        <f t="shared" si="6"/>
        <v>Y</v>
      </c>
      <c r="W19" t="str">
        <f>IF(V19="Y",VLOOKUP(T19,SurveyData!D:L,5,FALSE),"N/A")</f>
        <v>Daytime Operations (8AM-2PM roughly)</v>
      </c>
      <c r="X19" t="str">
        <f>IF(V19="Y",VLOOKUP(T19,SurveyData!D:L,6,FALSE),"N/A")</f>
        <v>Very Interested</v>
      </c>
      <c r="Y19" s="32" t="str">
        <f>IF(V19="Y",VLOOKUP(T19,SurveyData!D:L,7,FALSE),"N/A")</f>
        <v>Indifferent or No Opinion</v>
      </c>
      <c r="Z19" s="32" t="str">
        <f>IF(V19="Y",VLOOKUP(T19,SurveyData!D:L,8,FALSE),"N/A")</f>
        <v>Indifferent or No Opinion</v>
      </c>
      <c r="AA19" s="32" t="str">
        <f>IF(V19="Y",VLOOKUP(T19,SurveyData!D:L,9,FALSE),"N/A")</f>
        <v>Indifferent or No Opinion</v>
      </c>
    </row>
    <row r="20" spans="1:27" hidden="1">
      <c r="A20" s="36">
        <v>50.271004403199903</v>
      </c>
      <c r="B20">
        <v>306415185</v>
      </c>
      <c r="C20" t="s">
        <v>301</v>
      </c>
      <c r="D20" t="s">
        <v>299</v>
      </c>
      <c r="E20" t="s">
        <v>302</v>
      </c>
      <c r="G20" t="s">
        <v>12</v>
      </c>
      <c r="H20" t="s">
        <v>13</v>
      </c>
      <c r="I20" s="25" t="str">
        <f>VLOOKUP(B20,SurveyData!D:F,3,FALSE)</f>
        <v>Male</v>
      </c>
      <c r="J20" s="24" t="str">
        <f>IF(I20="female","Yes","No")</f>
        <v>No</v>
      </c>
      <c r="K20" s="24" t="s">
        <v>374</v>
      </c>
      <c r="L20" s="24" t="s">
        <v>374</v>
      </c>
      <c r="M20" s="24">
        <v>3</v>
      </c>
      <c r="N20" s="24">
        <f t="shared" si="1"/>
        <v>306415185</v>
      </c>
      <c r="O20" s="24" t="str">
        <f t="shared" si="2"/>
        <v>Buzan, Michael_Joseph</v>
      </c>
      <c r="P20" s="24" t="str">
        <f t="shared" si="3"/>
        <v>buz18001@byui.edu</v>
      </c>
      <c r="Q20" s="24" t="str">
        <f t="shared" si="4"/>
        <v>Male</v>
      </c>
      <c r="R20" s="24" t="str">
        <f t="shared" si="5"/>
        <v>Business Management</v>
      </c>
      <c r="S20">
        <f>VLOOKUP(B20,ClassListRaw!B:B,1,FALSE)</f>
        <v>306415185</v>
      </c>
      <c r="T20" s="3">
        <f>IFERROR(VLOOKUP(B20,SurveyData!D:D,1,FALSE),"N/A")</f>
        <v>306415185</v>
      </c>
      <c r="U20" s="3" t="str">
        <f>IFERROR(VLOOKUP(E$1:E$40,SurveyData!E:E,1,FALSE),"N/A")</f>
        <v>buz18001@byui.edu</v>
      </c>
      <c r="V20" s="16" t="str">
        <f t="shared" si="6"/>
        <v>Y</v>
      </c>
      <c r="W20" t="str">
        <f>IF(V20="Y",VLOOKUP(T20,SurveyData!D:L,5,FALSE),"N/A")</f>
        <v>Evening Operations (8-11AM &amp; 7-10PM roughly)</v>
      </c>
      <c r="X20" t="str">
        <f>IF(V20="Y",VLOOKUP(T20,SurveyData!D:L,6,FALSE),"N/A")</f>
        <v>Indifferent or No Opinion</v>
      </c>
      <c r="Y20" s="32" t="str">
        <f>IF(V20="Y",VLOOKUP(T20,SurveyData!D:L,7,FALSE),"N/A")</f>
        <v>Indifferent or No Opinion</v>
      </c>
      <c r="Z20" s="32" t="str">
        <f>IF(V20="Y",VLOOKUP(T20,SurveyData!D:L,8,FALSE),"N/A")</f>
        <v>Indifferent or No Opinion</v>
      </c>
      <c r="AA20" s="32" t="str">
        <f>IF(V20="Y",VLOOKUP(T20,SurveyData!D:L,9,FALSE),"N/A")</f>
        <v>Indifferent or No Opinion</v>
      </c>
    </row>
    <row r="21" spans="1:27" hidden="1">
      <c r="A21" s="36">
        <v>79.503407017984927</v>
      </c>
      <c r="B21">
        <v>431523304</v>
      </c>
      <c r="C21" t="s">
        <v>168</v>
      </c>
      <c r="D21" t="s">
        <v>162</v>
      </c>
      <c r="E21" t="s">
        <v>169</v>
      </c>
      <c r="G21" t="s">
        <v>170</v>
      </c>
      <c r="H21" t="s">
        <v>23</v>
      </c>
      <c r="I21" s="25" t="str">
        <f>VLOOKUP(B21,SurveyData!D:F,3,FALSE)</f>
        <v>Female</v>
      </c>
      <c r="J21" s="24" t="str">
        <f>IF(I21="female","Yes","No")</f>
        <v>Yes</v>
      </c>
      <c r="K21" s="24" t="s">
        <v>374</v>
      </c>
      <c r="L21" s="24" t="s">
        <v>375</v>
      </c>
      <c r="M21" s="24">
        <v>8</v>
      </c>
      <c r="N21" s="24">
        <f t="shared" si="1"/>
        <v>431523304</v>
      </c>
      <c r="O21" s="24" t="str">
        <f t="shared" si="2"/>
        <v>Callahan, Erin_Kate</v>
      </c>
      <c r="P21" s="24" t="str">
        <f t="shared" si="3"/>
        <v>cal20042@byui.edu</v>
      </c>
      <c r="Q21" s="24" t="str">
        <f t="shared" si="4"/>
        <v>Female</v>
      </c>
      <c r="R21" s="24" t="str">
        <f t="shared" si="5"/>
        <v>Interdisciplinary</v>
      </c>
      <c r="S21">
        <f>VLOOKUP(B21,ClassListRaw!B:B,1,FALSE)</f>
        <v>431523304</v>
      </c>
      <c r="T21" s="3">
        <f>IFERROR(VLOOKUP(B21,SurveyData!D:D,1,FALSE),"N/A")</f>
        <v>431523304</v>
      </c>
      <c r="U21" s="3" t="str">
        <f>IFERROR(VLOOKUP(E$1:E$40,SurveyData!E:E,1,FALSE),"N/A")</f>
        <v>cal20042@byui.edu</v>
      </c>
      <c r="V21" s="16" t="str">
        <f t="shared" si="6"/>
        <v>Y</v>
      </c>
      <c r="W21" t="str">
        <f>IF(V21="Y",VLOOKUP(T21,SurveyData!D:L,5,FALSE),"N/A")</f>
        <v>Daytime Operations (8AM-2PM roughly)</v>
      </c>
      <c r="X21" t="str">
        <f>IF(V21="Y",VLOOKUP(T21,SurveyData!D:L,6,FALSE),"N/A")</f>
        <v>Very Interested</v>
      </c>
      <c r="Y21" s="32" t="str">
        <f>IF(V21="Y",VLOOKUP(T21,SurveyData!D:L,7,FALSE),"N/A")</f>
        <v>Indifferent or No Opinion</v>
      </c>
      <c r="Z21" s="32" t="str">
        <f>IF(V21="Y",VLOOKUP(T21,SurveyData!D:L,8,FALSE),"N/A")</f>
        <v>Indifferent or No Opinion</v>
      </c>
      <c r="AA21" s="32" t="str">
        <f>IF(V21="Y",VLOOKUP(T21,SurveyData!D:L,9,FALSE),"N/A")</f>
        <v>Very Interested</v>
      </c>
    </row>
    <row r="22" spans="1:27" hidden="1">
      <c r="A22" s="36">
        <v>85.787265042666462</v>
      </c>
      <c r="B22">
        <v>867288972</v>
      </c>
      <c r="C22" t="s">
        <v>209</v>
      </c>
      <c r="D22" t="s">
        <v>205</v>
      </c>
      <c r="E22" t="s">
        <v>210</v>
      </c>
      <c r="G22" t="s">
        <v>22</v>
      </c>
      <c r="H22" t="s">
        <v>23</v>
      </c>
      <c r="I22" s="25" t="str">
        <f>VLOOKUP(B22,SurveyData!D:F,3,FALSE)</f>
        <v>Female</v>
      </c>
      <c r="J22" s="24" t="str">
        <f>IF(I22="female","Yes","No")</f>
        <v>Yes</v>
      </c>
      <c r="K22" s="24" t="s">
        <v>374</v>
      </c>
      <c r="L22" s="24" t="s">
        <v>374</v>
      </c>
      <c r="M22" s="24">
        <v>6</v>
      </c>
      <c r="N22" s="24">
        <f t="shared" si="1"/>
        <v>867288972</v>
      </c>
      <c r="O22" s="24" t="str">
        <f t="shared" si="2"/>
        <v>Calta, Jenna_Michelle</v>
      </c>
      <c r="P22" s="24" t="str">
        <f t="shared" si="3"/>
        <v>cal19005@byui.edu</v>
      </c>
      <c r="Q22" s="24" t="str">
        <f t="shared" si="4"/>
        <v>Female</v>
      </c>
      <c r="R22" s="24" t="str">
        <f t="shared" si="5"/>
        <v>Bus Mgmt Marketing</v>
      </c>
      <c r="S22">
        <f>VLOOKUP(B22,ClassListRaw!B:B,1,FALSE)</f>
        <v>867288972</v>
      </c>
      <c r="T22" s="3">
        <f>IFERROR(VLOOKUP(B22,SurveyData!D:D,1,FALSE),"N/A")</f>
        <v>867288972</v>
      </c>
      <c r="U22" s="3" t="str">
        <f>IFERROR(VLOOKUP(E:E,SurveyData!E:E,1,FALSE),"N/A")</f>
        <v>cal19005@byui.edu</v>
      </c>
      <c r="V22" s="16" t="str">
        <f t="shared" si="6"/>
        <v>Y</v>
      </c>
      <c r="W22" t="str">
        <f>IF(V22="Y",VLOOKUP(T22,SurveyData!D:L,5,FALSE),"N/A")</f>
        <v>Daytime Operations (8AM-2PM roughly)</v>
      </c>
      <c r="X22" t="str">
        <f>IF(V22="Y",VLOOKUP(T22,SurveyData!D:L,6,FALSE),"N/A")</f>
        <v>Indifferent or No Opinion</v>
      </c>
      <c r="Y22" s="32" t="str">
        <f>IF(V22="Y",VLOOKUP(T22,SurveyData!D:L,7,FALSE),"N/A")</f>
        <v>Very Interested</v>
      </c>
      <c r="Z22" s="32" t="str">
        <f>IF(V22="Y",VLOOKUP(T22,SurveyData!D:L,8,FALSE),"N/A")</f>
        <v>Very Interested</v>
      </c>
      <c r="AA22" s="32" t="str">
        <f>IF(V22="Y",VLOOKUP(T22,SurveyData!D:L,9,FALSE),"N/A")</f>
        <v>Not Interested</v>
      </c>
    </row>
    <row r="23" spans="1:27" hidden="1">
      <c r="A23" s="36">
        <v>67.509064251858291</v>
      </c>
      <c r="B23">
        <v>11831452</v>
      </c>
      <c r="C23" t="s">
        <v>127</v>
      </c>
      <c r="D23" t="s">
        <v>123</v>
      </c>
      <c r="E23" t="s">
        <v>128</v>
      </c>
      <c r="G23" t="s">
        <v>12</v>
      </c>
      <c r="H23" t="s">
        <v>23</v>
      </c>
      <c r="I23" s="25" t="str">
        <f>VLOOKUP(B23,SurveyData!D:F,3,FALSE)</f>
        <v>Male</v>
      </c>
      <c r="J23" s="24" t="str">
        <f>IF(I23="female","Yes","No")</f>
        <v>No</v>
      </c>
      <c r="K23" s="24" t="s">
        <v>374</v>
      </c>
      <c r="L23" s="24" t="s">
        <v>374</v>
      </c>
      <c r="M23" s="24">
        <v>6</v>
      </c>
      <c r="N23" s="24">
        <f t="shared" si="1"/>
        <v>11831452</v>
      </c>
      <c r="O23" s="24" t="str">
        <f t="shared" si="2"/>
        <v>Chan, Steven</v>
      </c>
      <c r="P23" s="24" t="str">
        <f t="shared" si="3"/>
        <v>cha20062@byui.edu</v>
      </c>
      <c r="Q23" s="24" t="str">
        <f t="shared" si="4"/>
        <v>Male</v>
      </c>
      <c r="R23" s="24" t="str">
        <f t="shared" si="5"/>
        <v>Business Management</v>
      </c>
      <c r="S23">
        <f>VLOOKUP(B23,ClassListRaw!B:B,1,FALSE)</f>
        <v>11831452</v>
      </c>
      <c r="T23" s="3">
        <f>IFERROR(VLOOKUP(B23,SurveyData!D:D,1,FALSE),"N/A")</f>
        <v>11831452</v>
      </c>
      <c r="U23" s="3" t="str">
        <f>IFERROR(VLOOKUP(E:E,SurveyData!E:E,1,FALSE),"N/A")</f>
        <v>Cha20062@byui.edu</v>
      </c>
      <c r="V23" s="16" t="str">
        <f t="shared" si="6"/>
        <v>Y</v>
      </c>
      <c r="W23" t="str">
        <f>IF(V23="Y",VLOOKUP(T23,SurveyData!D:L,5,FALSE),"N/A")</f>
        <v>Daytime Operations (8AM-2PM roughly)</v>
      </c>
      <c r="X23" t="str">
        <f>IF(V23="Y",VLOOKUP(T23,SurveyData!D:L,6,FALSE),"N/A")</f>
        <v>Very Interested</v>
      </c>
      <c r="Y23" s="32" t="str">
        <f>IF(V23="Y",VLOOKUP(T23,SurveyData!D:L,7,FALSE),"N/A")</f>
        <v>Not Interested</v>
      </c>
      <c r="Z23" s="32" t="str">
        <f>IF(V23="Y",VLOOKUP(T23,SurveyData!D:L,8,FALSE),"N/A")</f>
        <v>Not Interested</v>
      </c>
      <c r="AA23" s="32" t="str">
        <f>IF(V23="Y",VLOOKUP(T23,SurveyData!D:L,9,FALSE),"N/A")</f>
        <v>Not Interested</v>
      </c>
    </row>
    <row r="24" spans="1:27" hidden="1">
      <c r="A24" s="36">
        <v>96.324967722413533</v>
      </c>
      <c r="B24">
        <v>346004499</v>
      </c>
      <c r="C24" t="s">
        <v>171</v>
      </c>
      <c r="D24" t="s">
        <v>162</v>
      </c>
      <c r="E24" t="s">
        <v>172</v>
      </c>
      <c r="G24" t="s">
        <v>22</v>
      </c>
      <c r="H24" t="s">
        <v>23</v>
      </c>
      <c r="I24" s="25" t="str">
        <f>VLOOKUP(B24,SurveyData!D:F,3,FALSE)</f>
        <v>Female</v>
      </c>
      <c r="J24" s="24" t="str">
        <f>IF(I24="female","Yes","No")</f>
        <v>Yes</v>
      </c>
      <c r="K24" s="24" t="s">
        <v>374</v>
      </c>
      <c r="L24" s="24" t="s">
        <v>374</v>
      </c>
      <c r="M24" s="24">
        <v>3</v>
      </c>
      <c r="N24" s="24">
        <f t="shared" si="1"/>
        <v>346004499</v>
      </c>
      <c r="O24" s="24" t="str">
        <f t="shared" si="2"/>
        <v>Choi, Jeemin</v>
      </c>
      <c r="P24" s="24" t="str">
        <f t="shared" si="3"/>
        <v>cho21007@byui.edu</v>
      </c>
      <c r="Q24" s="24" t="str">
        <f t="shared" si="4"/>
        <v>Female</v>
      </c>
      <c r="R24" s="24" t="str">
        <f t="shared" si="5"/>
        <v>Bus Mgmt Marketing</v>
      </c>
      <c r="S24">
        <f>VLOOKUP(B24,ClassListRaw!B:B,1,FALSE)</f>
        <v>346004499</v>
      </c>
      <c r="T24" s="3">
        <f>IFERROR(VLOOKUP(B24,SurveyData!D:D,1,FALSE),"N/A")</f>
        <v>346004499</v>
      </c>
      <c r="U24" s="3" t="str">
        <f>IFERROR(VLOOKUP(E$1:E$40,SurveyData!E:E,1,FALSE),"N/A")</f>
        <v>cho21007@byui.edu</v>
      </c>
      <c r="V24" s="16" t="str">
        <f t="shared" si="6"/>
        <v>Y</v>
      </c>
      <c r="W24" t="str">
        <f>IF(V24="Y",VLOOKUP(T24,SurveyData!D:L,5,FALSE),"N/A")</f>
        <v>Evening Operations (8-11AM &amp; 7-10PM roughly)</v>
      </c>
      <c r="X24" t="str">
        <f>IF(V24="Y",VLOOKUP(T24,SurveyData!D:L,6,FALSE),"N/A")</f>
        <v>Very Interested</v>
      </c>
      <c r="Y24" s="32" t="str">
        <f>IF(V24="Y",VLOOKUP(T24,SurveyData!D:L,7,FALSE),"N/A")</f>
        <v>Indifferent or No Opinion</v>
      </c>
      <c r="Z24" s="32" t="str">
        <f>IF(V24="Y",VLOOKUP(T24,SurveyData!D:L,8,FALSE),"N/A")</f>
        <v>Not Interested</v>
      </c>
      <c r="AA24" s="32" t="str">
        <f>IF(V24="Y",VLOOKUP(T24,SurveyData!D:L,9,FALSE),"N/A")</f>
        <v>Indifferent or No Opinion</v>
      </c>
    </row>
    <row r="25" spans="1:27" hidden="1">
      <c r="A25" s="36">
        <v>11.925350257455481</v>
      </c>
      <c r="B25">
        <v>41955487</v>
      </c>
      <c r="C25" t="s">
        <v>173</v>
      </c>
      <c r="D25" t="s">
        <v>162</v>
      </c>
      <c r="E25" t="s">
        <v>174</v>
      </c>
      <c r="G25" t="s">
        <v>338</v>
      </c>
      <c r="H25" t="s">
        <v>23</v>
      </c>
      <c r="I25" s="25" t="str">
        <f>VLOOKUP(B25,SurveyData!D:F,3,FALSE)</f>
        <v>Female</v>
      </c>
      <c r="J25" s="24" t="str">
        <f>IF(I25="female","Yes","No")</f>
        <v>Yes</v>
      </c>
      <c r="K25" s="24" t="s">
        <v>374</v>
      </c>
      <c r="L25" s="24" t="s">
        <v>375</v>
      </c>
      <c r="M25" s="24">
        <v>3</v>
      </c>
      <c r="N25" s="24">
        <f t="shared" si="1"/>
        <v>41955487</v>
      </c>
      <c r="O25" s="24" t="str">
        <f t="shared" si="2"/>
        <v>Christensen, Callie_Susanne</v>
      </c>
      <c r="P25" s="24" t="str">
        <f t="shared" si="3"/>
        <v>chr19002@byui.edu</v>
      </c>
      <c r="Q25" s="24" t="str">
        <f t="shared" si="4"/>
        <v>Female</v>
      </c>
      <c r="R25" s="24" t="str">
        <f t="shared" si="5"/>
        <v>Horticulture</v>
      </c>
      <c r="S25">
        <f>VLOOKUP(B25,ClassListRaw!B:B,1,FALSE)</f>
        <v>41955487</v>
      </c>
      <c r="T25" s="3">
        <f>IFERROR(VLOOKUP(B25,SurveyData!D:D,1,FALSE),"N/A")</f>
        <v>41955487</v>
      </c>
      <c r="U25" s="3" t="str">
        <f>IFERROR(VLOOKUP(E$1:E$40,SurveyData!E:E,1,FALSE),"N/A")</f>
        <v>chr19002@byui.edu</v>
      </c>
      <c r="V25" s="16" t="str">
        <f t="shared" si="6"/>
        <v>Y</v>
      </c>
      <c r="W25" t="str">
        <f>IF(V25="Y",VLOOKUP(T25,SurveyData!D:L,5,FALSE),"N/A")</f>
        <v>Evening Operations (8-11AM &amp; 7-10PM roughly)</v>
      </c>
      <c r="X25" t="str">
        <f>IF(V25="Y",VLOOKUP(T25,SurveyData!D:L,6,FALSE),"N/A")</f>
        <v>Very Interested</v>
      </c>
      <c r="Y25" s="32" t="str">
        <f>IF(V25="Y",VLOOKUP(T25,SurveyData!D:L,7,FALSE),"N/A")</f>
        <v>Not Interested</v>
      </c>
      <c r="Z25" s="32" t="str">
        <f>IF(V25="Y",VLOOKUP(T25,SurveyData!D:L,8,FALSE),"N/A")</f>
        <v>Indifferent or No Opinion</v>
      </c>
      <c r="AA25" s="32" t="str">
        <f>IF(V25="Y",VLOOKUP(T25,SurveyData!D:L,9,FALSE),"N/A")</f>
        <v>Very Interested</v>
      </c>
    </row>
    <row r="26" spans="1:27" hidden="1">
      <c r="A26" s="36">
        <v>72.151750396635222</v>
      </c>
      <c r="B26">
        <v>146155512</v>
      </c>
      <c r="C26" t="s">
        <v>328</v>
      </c>
      <c r="D26" t="s">
        <v>329</v>
      </c>
      <c r="E26" t="s">
        <v>330</v>
      </c>
      <c r="G26" t="s">
        <v>107</v>
      </c>
      <c r="H26" t="s">
        <v>13</v>
      </c>
      <c r="I26" s="25" t="s">
        <v>376</v>
      </c>
      <c r="J26" s="24" t="str">
        <f>IF(I26="female","Yes","No")</f>
        <v>Yes</v>
      </c>
      <c r="K26" s="24" t="s">
        <v>374</v>
      </c>
      <c r="L26" s="24" t="s">
        <v>375</v>
      </c>
      <c r="M26" s="24">
        <v>6</v>
      </c>
      <c r="N26" s="24">
        <f t="shared" si="1"/>
        <v>146155512</v>
      </c>
      <c r="O26" s="24" t="str">
        <f t="shared" si="2"/>
        <v>Christensen, Kennedi_Ann</v>
      </c>
      <c r="P26" s="24" t="str">
        <f t="shared" si="3"/>
        <v>chr20003@byui.edu</v>
      </c>
      <c r="Q26" s="24" t="str">
        <f t="shared" si="4"/>
        <v>Female</v>
      </c>
      <c r="R26" s="24" t="str">
        <f t="shared" si="5"/>
        <v>International Studies</v>
      </c>
      <c r="S26">
        <f>VLOOKUP(B26,ClassListRaw!B:B,1,FALSE)</f>
        <v>146155512</v>
      </c>
      <c r="T26" s="3" t="str">
        <f>IFERROR(VLOOKUP(B26,SurveyData!D:D,1,FALSE),"N/A")</f>
        <v>N/A</v>
      </c>
      <c r="U26" s="3" t="str">
        <f>IFERROR(VLOOKUP(E:E,SurveyData!E:E,1,FALSE),"N/A")</f>
        <v>N/A</v>
      </c>
      <c r="V26" s="16" t="str">
        <f t="shared" si="6"/>
        <v>N</v>
      </c>
      <c r="W26" t="str">
        <f>IF(V26="Y",VLOOKUP(T26,SurveyData!D:L,5,FALSE),"N/A")</f>
        <v>N/A</v>
      </c>
      <c r="X26" t="str">
        <f>IF(V26="Y",VLOOKUP(T26,SurveyData!D:L,6,FALSE),"N/A")</f>
        <v>N/A</v>
      </c>
      <c r="Y26" s="32" t="str">
        <f>IF(V26="Y",VLOOKUP(T26,SurveyData!D:L,7,FALSE),"N/A")</f>
        <v>N/A</v>
      </c>
      <c r="Z26" s="32" t="str">
        <f>IF(V26="Y",VLOOKUP(T26,SurveyData!D:L,8,FALSE),"N/A")</f>
        <v>N/A</v>
      </c>
      <c r="AA26" s="32" t="str">
        <f>IF(V26="Y",VLOOKUP(T26,SurveyData!D:L,9,FALSE),"N/A")</f>
        <v>N/A</v>
      </c>
    </row>
    <row r="27" spans="1:27" hidden="1">
      <c r="A27" s="36">
        <v>14.144729346215534</v>
      </c>
      <c r="B27">
        <v>288234663</v>
      </c>
      <c r="C27" t="s">
        <v>211</v>
      </c>
      <c r="D27" t="s">
        <v>205</v>
      </c>
      <c r="E27" t="s">
        <v>212</v>
      </c>
      <c r="G27" t="s">
        <v>22</v>
      </c>
      <c r="H27" t="s">
        <v>23</v>
      </c>
      <c r="I27" s="25" t="str">
        <f>VLOOKUP(B27,SurveyData!D:F,3,FALSE)</f>
        <v>Male</v>
      </c>
      <c r="J27" s="24" t="str">
        <f>IF(I27="female","Yes","No")</f>
        <v>No</v>
      </c>
      <c r="K27" s="24" t="s">
        <v>374</v>
      </c>
      <c r="L27" s="24" t="s">
        <v>374</v>
      </c>
      <c r="M27" s="24">
        <v>4</v>
      </c>
      <c r="N27" s="24">
        <f t="shared" si="1"/>
        <v>288234663</v>
      </c>
      <c r="O27" s="24" t="str">
        <f t="shared" si="2"/>
        <v>Clark, Aidan_McKendrick</v>
      </c>
      <c r="P27" s="24" t="str">
        <f t="shared" si="3"/>
        <v>cla18010@byui.edu</v>
      </c>
      <c r="Q27" s="24" t="str">
        <f t="shared" si="4"/>
        <v>Male</v>
      </c>
      <c r="R27" s="24" t="str">
        <f t="shared" si="5"/>
        <v>Bus Mgmt Marketing</v>
      </c>
      <c r="S27">
        <f>VLOOKUP(B27,ClassListRaw!B:B,1,FALSE)</f>
        <v>288234663</v>
      </c>
      <c r="T27" s="3">
        <f>IFERROR(VLOOKUP(B27,SurveyData!D:D,1,FALSE),"N/A")</f>
        <v>288234663</v>
      </c>
      <c r="U27" s="3" t="str">
        <f>IFERROR(VLOOKUP(E:E,SurveyData!E:E,1,FALSE),"N/A")</f>
        <v>cla18010@byui.edu</v>
      </c>
      <c r="V27" s="16" t="str">
        <f t="shared" si="6"/>
        <v>Y</v>
      </c>
      <c r="W27" t="str">
        <f>IF(V27="Y",VLOOKUP(T27,SurveyData!D:L,5,FALSE),"N/A")</f>
        <v>Daytime Operations (8AM-2PM roughly)</v>
      </c>
      <c r="X27" t="str">
        <f>IF(V27="Y",VLOOKUP(T27,SurveyData!D:L,6,FALSE),"N/A")</f>
        <v>Not Interested</v>
      </c>
      <c r="Y27" s="32" t="str">
        <f>IF(V27="Y",VLOOKUP(T27,SurveyData!D:L,7,FALSE),"N/A")</f>
        <v>Indifferent or No Opinion</v>
      </c>
      <c r="Z27" s="32" t="str">
        <f>IF(V27="Y",VLOOKUP(T27,SurveyData!D:L,8,FALSE),"N/A")</f>
        <v>Very Interested</v>
      </c>
      <c r="AA27" s="32" t="str">
        <f>IF(V27="Y",VLOOKUP(T27,SurveyData!D:L,9,FALSE),"N/A")</f>
        <v>Very Interested</v>
      </c>
    </row>
    <row r="28" spans="1:27" hidden="1">
      <c r="A28" s="36">
        <v>33.375629517881663</v>
      </c>
      <c r="B28">
        <v>646249890</v>
      </c>
      <c r="C28" t="s">
        <v>175</v>
      </c>
      <c r="D28" t="s">
        <v>162</v>
      </c>
      <c r="E28" t="s">
        <v>176</v>
      </c>
      <c r="G28" t="s">
        <v>177</v>
      </c>
      <c r="H28" t="s">
        <v>23</v>
      </c>
      <c r="I28" s="25" t="str">
        <f>VLOOKUP(B28,SurveyData!D:F,3,FALSE)</f>
        <v>Male</v>
      </c>
      <c r="J28" s="24" t="str">
        <f>IF(I28="female","Yes","No")</f>
        <v>No</v>
      </c>
      <c r="K28" s="24" t="s">
        <v>374</v>
      </c>
      <c r="L28" s="24" t="s">
        <v>375</v>
      </c>
      <c r="M28" s="24">
        <v>2</v>
      </c>
      <c r="N28" s="24">
        <f t="shared" si="1"/>
        <v>646249890</v>
      </c>
      <c r="O28" s="24" t="str">
        <f t="shared" si="2"/>
        <v>Clayton, Cannon</v>
      </c>
      <c r="P28" s="24" t="str">
        <f t="shared" si="3"/>
        <v>cla19067@byui.edu</v>
      </c>
      <c r="Q28" s="24" t="str">
        <f t="shared" si="4"/>
        <v>Male</v>
      </c>
      <c r="R28" s="24" t="str">
        <f t="shared" si="5"/>
        <v>Exercise Physiology</v>
      </c>
      <c r="S28">
        <f>VLOOKUP(B28,ClassListRaw!B:B,1,FALSE)</f>
        <v>646249890</v>
      </c>
      <c r="T28" s="3">
        <f>IFERROR(VLOOKUP(B28,SurveyData!D:D,1,FALSE),"N/A")</f>
        <v>646249890</v>
      </c>
      <c r="U28" s="3" t="str">
        <f>IFERROR(VLOOKUP(E:E,SurveyData!E:E,1,FALSE),"N/A")</f>
        <v>cla19067@byui.edu</v>
      </c>
      <c r="V28" s="16" t="str">
        <f t="shared" si="6"/>
        <v>Y</v>
      </c>
      <c r="W28" t="str">
        <f>IF(V28="Y",VLOOKUP(T28,SurveyData!D:L,5,FALSE),"N/A")</f>
        <v>Daytime Operations (8AM-2PM roughly)</v>
      </c>
      <c r="X28" t="str">
        <f>IF(V28="Y",VLOOKUP(T28,SurveyData!D:L,6,FALSE),"N/A")</f>
        <v>Very Interested</v>
      </c>
      <c r="Y28" s="32" t="str">
        <f>IF(V28="Y",VLOOKUP(T28,SurveyData!D:L,7,FALSE),"N/A")</f>
        <v>Indifferent or No Opinion</v>
      </c>
      <c r="Z28" s="32" t="str">
        <f>IF(V28="Y",VLOOKUP(T28,SurveyData!D:L,8,FALSE),"N/A")</f>
        <v>Indifferent or No Opinion</v>
      </c>
      <c r="AA28" s="32" t="str">
        <f>IF(V28="Y",VLOOKUP(T28,SurveyData!D:L,9,FALSE),"N/A")</f>
        <v>Very Interested</v>
      </c>
    </row>
    <row r="29" spans="1:27" hidden="1">
      <c r="A29" s="36">
        <v>66.360133205102315</v>
      </c>
      <c r="B29">
        <v>275904156</v>
      </c>
      <c r="C29" t="s">
        <v>213</v>
      </c>
      <c r="D29" t="s">
        <v>205</v>
      </c>
      <c r="E29" t="s">
        <v>214</v>
      </c>
      <c r="G29" t="s">
        <v>12</v>
      </c>
      <c r="H29" t="s">
        <v>23</v>
      </c>
      <c r="I29" s="25" t="str">
        <f>VLOOKUP(B29,SurveyData!D:F,3,FALSE)</f>
        <v>Female</v>
      </c>
      <c r="J29" s="24" t="str">
        <f>IF(I29="female","Yes","No")</f>
        <v>Yes</v>
      </c>
      <c r="K29" s="24" t="s">
        <v>374</v>
      </c>
      <c r="L29" s="24" t="s">
        <v>374</v>
      </c>
      <c r="M29" s="24">
        <v>9</v>
      </c>
      <c r="N29" s="24">
        <f t="shared" si="1"/>
        <v>275904156</v>
      </c>
      <c r="O29" s="24" t="str">
        <f t="shared" si="2"/>
        <v>Clayton, Courtney_Marie</v>
      </c>
      <c r="P29" s="24" t="str">
        <f t="shared" si="3"/>
        <v>lew19016@byui.edu</v>
      </c>
      <c r="Q29" s="24" t="str">
        <f t="shared" si="4"/>
        <v>Female</v>
      </c>
      <c r="R29" s="24" t="str">
        <f t="shared" si="5"/>
        <v>Business Management</v>
      </c>
      <c r="S29">
        <f>VLOOKUP(B29,ClassListRaw!B:B,1,FALSE)</f>
        <v>275904156</v>
      </c>
      <c r="T29" s="3">
        <f>IFERROR(VLOOKUP(B29,SurveyData!D:D,1,FALSE),"N/A")</f>
        <v>275904156</v>
      </c>
      <c r="U29" s="3" t="str">
        <f>IFERROR(VLOOKUP(E$1:E$40,SurveyData!E:E,1,FALSE),"N/A")</f>
        <v>lew19016@byui.edu</v>
      </c>
      <c r="V29" s="16" t="str">
        <f t="shared" si="6"/>
        <v>Y</v>
      </c>
      <c r="W29" t="str">
        <f>IF(V29="Y",VLOOKUP(T29,SurveyData!D:L,5,FALSE),"N/A")</f>
        <v>Evening Operations (8-11AM &amp; 7-10PM roughly)</v>
      </c>
      <c r="X29" t="str">
        <f>IF(V29="Y",VLOOKUP(T29,SurveyData!D:L,6,FALSE),"N/A")</f>
        <v>Not Interested</v>
      </c>
      <c r="Y29" s="32" t="str">
        <f>IF(V29="Y",VLOOKUP(T29,SurveyData!D:L,7,FALSE),"N/A")</f>
        <v>Very Interested</v>
      </c>
      <c r="Z29" s="32" t="str">
        <f>IF(V29="Y",VLOOKUP(T29,SurveyData!D:L,8,FALSE),"N/A")</f>
        <v>Very Interested</v>
      </c>
      <c r="AA29" s="32" t="str">
        <f>IF(V29="Y",VLOOKUP(T29,SurveyData!D:L,9,FALSE),"N/A")</f>
        <v>Not Interested</v>
      </c>
    </row>
    <row r="30" spans="1:27" hidden="1">
      <c r="A30" s="36">
        <v>91.753481049999166</v>
      </c>
      <c r="B30">
        <v>175267746</v>
      </c>
      <c r="C30" t="s">
        <v>303</v>
      </c>
      <c r="D30" t="s">
        <v>299</v>
      </c>
      <c r="E30" t="s">
        <v>304</v>
      </c>
      <c r="G30" t="s">
        <v>12</v>
      </c>
      <c r="H30" t="s">
        <v>13</v>
      </c>
      <c r="I30" s="25" t="s">
        <v>373</v>
      </c>
      <c r="J30" s="24" t="str">
        <f>IF(I30="female","Yes","No")</f>
        <v>No</v>
      </c>
      <c r="K30" s="24" t="s">
        <v>374</v>
      </c>
      <c r="L30" s="24" t="s">
        <v>374</v>
      </c>
      <c r="M30" s="24">
        <v>9</v>
      </c>
      <c r="N30" s="24">
        <f t="shared" si="1"/>
        <v>175267746</v>
      </c>
      <c r="O30" s="24" t="str">
        <f t="shared" si="2"/>
        <v>Colburn, Douglas_Heber</v>
      </c>
      <c r="P30" s="24" t="str">
        <f t="shared" si="3"/>
        <v>col18022@byui.edu</v>
      </c>
      <c r="Q30" s="24" t="str">
        <f t="shared" si="4"/>
        <v>Male</v>
      </c>
      <c r="R30" s="24" t="str">
        <f t="shared" si="5"/>
        <v>Business Management</v>
      </c>
      <c r="S30">
        <f>VLOOKUP(B30,ClassListRaw!B:B,1,FALSE)</f>
        <v>175267746</v>
      </c>
      <c r="T30" s="3" t="str">
        <f>IFERROR(VLOOKUP(B30,SurveyData!D:D,1,FALSE),"N/A")</f>
        <v>N/A</v>
      </c>
      <c r="U30" s="3" t="str">
        <f>IFERROR(VLOOKUP(E:E,SurveyData!E:E,1,FALSE),"N/A")</f>
        <v>N/A</v>
      </c>
      <c r="V30" s="16" t="str">
        <f t="shared" si="6"/>
        <v>N</v>
      </c>
      <c r="W30" t="str">
        <f>IF(V30="Y",VLOOKUP(T30,SurveyData!D:L,5,FALSE),"N/A")</f>
        <v>N/A</v>
      </c>
      <c r="X30" t="str">
        <f>IF(V30="Y",VLOOKUP(T30,SurveyData!D:L,6,FALSE),"N/A")</f>
        <v>N/A</v>
      </c>
      <c r="Y30" s="32" t="str">
        <f>IF(V30="Y",VLOOKUP(T30,SurveyData!D:L,7,FALSE),"N/A")</f>
        <v>N/A</v>
      </c>
      <c r="Z30" s="32" t="str">
        <f>IF(V30="Y",VLOOKUP(T30,SurveyData!D:L,8,FALSE),"N/A")</f>
        <v>N/A</v>
      </c>
      <c r="AA30" s="32" t="str">
        <f>IF(V30="Y",VLOOKUP(T30,SurveyData!D:L,9,FALSE),"N/A")</f>
        <v>N/A</v>
      </c>
    </row>
    <row r="31" spans="1:27">
      <c r="A31" s="36">
        <v>69.454677003687877</v>
      </c>
      <c r="B31">
        <v>405591756</v>
      </c>
      <c r="C31" t="s">
        <v>133</v>
      </c>
      <c r="D31" t="s">
        <v>123</v>
      </c>
      <c r="E31" t="s">
        <v>134</v>
      </c>
      <c r="G31" t="s">
        <v>12</v>
      </c>
      <c r="H31" t="s">
        <v>18</v>
      </c>
      <c r="I31" s="25" t="str">
        <f>VLOOKUP(B31,SurveyData!D:F,3,FALSE)</f>
        <v>Female</v>
      </c>
      <c r="J31" s="24" t="str">
        <f>IF(I31="female","Yes","No")</f>
        <v>Yes</v>
      </c>
      <c r="K31" s="24" t="s">
        <v>374</v>
      </c>
      <c r="L31" s="24" t="s">
        <v>374</v>
      </c>
      <c r="M31" s="24">
        <v>1</v>
      </c>
      <c r="N31" s="24">
        <f t="shared" si="1"/>
        <v>405591756</v>
      </c>
      <c r="O31" s="24" t="str">
        <f t="shared" si="2"/>
        <v>Forbes, Jenna</v>
      </c>
      <c r="P31" s="24" t="str">
        <f t="shared" si="3"/>
        <v>for21004@byui.edu</v>
      </c>
      <c r="Q31" s="24" t="str">
        <f t="shared" si="4"/>
        <v>Female</v>
      </c>
      <c r="R31" s="24" t="str">
        <f t="shared" si="5"/>
        <v>Business Management</v>
      </c>
      <c r="S31">
        <f>VLOOKUP(B31,ClassListRaw!B:B,1,FALSE)</f>
        <v>405591756</v>
      </c>
      <c r="T31" s="3">
        <f>IFERROR(VLOOKUP(B31,SurveyData!D:D,1,FALSE),"N/A")</f>
        <v>405591756</v>
      </c>
      <c r="U31" s="3" t="str">
        <f>IFERROR(VLOOKUP(E:E,SurveyData!E:E,1,FALSE),"N/A")</f>
        <v>for21004@byui.edu</v>
      </c>
      <c r="V31" s="16" t="str">
        <f t="shared" si="6"/>
        <v>Y</v>
      </c>
      <c r="W31" t="str">
        <f>IF(V31="Y",VLOOKUP(T31,SurveyData!D:L,5,FALSE),"N/A")</f>
        <v>Daytime Operations (8AM-2PM roughly)</v>
      </c>
      <c r="X31" t="str">
        <f>IF(V31="Y",VLOOKUP(T31,SurveyData!D:L,6,FALSE),"N/A")</f>
        <v>Indifferent or No Opinion</v>
      </c>
      <c r="Y31" s="32" t="str">
        <f>IF(V31="Y",VLOOKUP(T31,SurveyData!D:L,7,FALSE),"N/A")</f>
        <v>Very Interested</v>
      </c>
      <c r="Z31" s="32" t="str">
        <f>IF(V31="Y",VLOOKUP(T31,SurveyData!D:L,8,FALSE),"N/A")</f>
        <v>Very Interested</v>
      </c>
      <c r="AA31" s="32" t="str">
        <f>IF(V31="Y",VLOOKUP(T31,SurveyData!D:L,9,FALSE),"N/A")</f>
        <v>Not Interested</v>
      </c>
    </row>
    <row r="32" spans="1:27" hidden="1">
      <c r="A32" s="36">
        <v>62.472791578809876</v>
      </c>
      <c r="B32">
        <v>508004344</v>
      </c>
      <c r="C32" t="s">
        <v>217</v>
      </c>
      <c r="D32" t="s">
        <v>205</v>
      </c>
      <c r="E32" t="s">
        <v>218</v>
      </c>
      <c r="G32" t="s">
        <v>22</v>
      </c>
      <c r="H32" t="s">
        <v>23</v>
      </c>
      <c r="I32" s="25" t="s">
        <v>376</v>
      </c>
      <c r="J32" s="24" t="str">
        <f>IF(I32="female","Yes","No")</f>
        <v>Yes</v>
      </c>
      <c r="K32" s="24" t="s">
        <v>374</v>
      </c>
      <c r="L32" s="24" t="s">
        <v>374</v>
      </c>
      <c r="M32" s="24">
        <v>6</v>
      </c>
      <c r="N32" s="24">
        <f t="shared" si="1"/>
        <v>508004344</v>
      </c>
      <c r="O32" s="24" t="str">
        <f t="shared" si="2"/>
        <v>Conover, Jaclyn</v>
      </c>
      <c r="P32" s="24" t="str">
        <f t="shared" si="3"/>
        <v>con20001@byui.edu</v>
      </c>
      <c r="Q32" s="24" t="str">
        <f t="shared" si="4"/>
        <v>Female</v>
      </c>
      <c r="R32" s="24" t="str">
        <f t="shared" si="5"/>
        <v>Bus Mgmt Marketing</v>
      </c>
      <c r="S32">
        <f>VLOOKUP(B32,ClassListRaw!B:B,1,FALSE)</f>
        <v>508004344</v>
      </c>
      <c r="T32" s="3" t="str">
        <f>IFERROR(VLOOKUP(B32,SurveyData!D:D,1,FALSE),"N/A")</f>
        <v>N/A</v>
      </c>
      <c r="U32" s="3" t="str">
        <f>IFERROR(VLOOKUP(E$1:E$40,SurveyData!E:E,1,FALSE),"N/A")</f>
        <v>N/A</v>
      </c>
      <c r="V32" s="16" t="str">
        <f t="shared" si="6"/>
        <v>N</v>
      </c>
      <c r="W32" t="str">
        <f>IF(V32="Y",VLOOKUP(T32,SurveyData!D:L,5,FALSE),"N/A")</f>
        <v>N/A</v>
      </c>
      <c r="X32" t="str">
        <f>IF(V32="Y",VLOOKUP(T32,SurveyData!D:L,6,FALSE),"N/A")</f>
        <v>N/A</v>
      </c>
      <c r="Y32" s="32" t="str">
        <f>IF(V32="Y",VLOOKUP(T32,SurveyData!D:L,7,FALSE),"N/A")</f>
        <v>N/A</v>
      </c>
      <c r="Z32" s="32" t="str">
        <f>IF(V32="Y",VLOOKUP(T32,SurveyData!D:L,8,FALSE),"N/A")</f>
        <v>N/A</v>
      </c>
      <c r="AA32" s="32" t="str">
        <f>IF(V32="Y",VLOOKUP(T32,SurveyData!D:L,9,FALSE),"N/A")</f>
        <v>N/A</v>
      </c>
    </row>
    <row r="33" spans="1:27" hidden="1">
      <c r="A33" s="36">
        <v>0</v>
      </c>
      <c r="B33">
        <v>290890211</v>
      </c>
      <c r="C33" t="s">
        <v>9</v>
      </c>
      <c r="D33" t="s">
        <v>10</v>
      </c>
      <c r="E33" t="s">
        <v>11</v>
      </c>
      <c r="G33" t="s">
        <v>12</v>
      </c>
      <c r="H33" t="s">
        <v>13</v>
      </c>
      <c r="I33" s="25" t="s">
        <v>373</v>
      </c>
      <c r="J33" s="24" t="str">
        <f>IF(I33="female","Yes","No")</f>
        <v>No</v>
      </c>
      <c r="K33" s="24" t="s">
        <v>374</v>
      </c>
      <c r="L33" s="24" t="s">
        <v>374</v>
      </c>
      <c r="M33" s="24">
        <v>3</v>
      </c>
      <c r="N33" s="24">
        <f t="shared" si="1"/>
        <v>290890211</v>
      </c>
      <c r="O33" s="24" t="str">
        <f t="shared" si="2"/>
        <v>Cook, Garrett_LaMont</v>
      </c>
      <c r="P33" s="24" t="str">
        <f t="shared" si="3"/>
        <v>coo16014@byui.edu</v>
      </c>
      <c r="Q33" s="24" t="str">
        <f t="shared" si="4"/>
        <v>Male</v>
      </c>
      <c r="R33" s="24" t="str">
        <f t="shared" si="5"/>
        <v>Business Management</v>
      </c>
      <c r="S33">
        <f>VLOOKUP(B33,ClassListRaw!B:B,1,FALSE)</f>
        <v>290890211</v>
      </c>
      <c r="T33" s="3" t="str">
        <f>IFERROR(VLOOKUP(B33,SurveyData!D:D,1,FALSE),"N/A")</f>
        <v>N/A</v>
      </c>
      <c r="U33" s="3" t="str">
        <f>IFERROR(VLOOKUP(E:E,SurveyData!E:E,1,FALSE),"N/A")</f>
        <v>N/A</v>
      </c>
      <c r="V33" s="16" t="str">
        <f t="shared" si="6"/>
        <v>N</v>
      </c>
      <c r="W33" t="str">
        <f>IF(V33="Y",VLOOKUP(T33,SurveyData!D:L,5,FALSE),"N/A")</f>
        <v>N/A</v>
      </c>
      <c r="X33" t="str">
        <f>IF(V33="Y",VLOOKUP(T33,SurveyData!D:L,6,FALSE),"N/A")</f>
        <v>N/A</v>
      </c>
      <c r="Y33" s="32" t="str">
        <f>IF(V33="Y",VLOOKUP(T33,SurveyData!D:L,7,FALSE),"N/A")</f>
        <v>N/A</v>
      </c>
      <c r="Z33" s="32" t="str">
        <f>IF(V33="Y",VLOOKUP(T33,SurveyData!D:L,8,FALSE),"N/A")</f>
        <v>N/A</v>
      </c>
      <c r="AA33" s="32" t="str">
        <f>IF(V33="Y",VLOOKUP(T33,SurveyData!D:L,9,FALSE),"N/A")</f>
        <v>N/A</v>
      </c>
    </row>
    <row r="34" spans="1:27" hidden="1">
      <c r="A34" s="36">
        <v>23.347482058332993</v>
      </c>
      <c r="B34">
        <v>948034023</v>
      </c>
      <c r="C34" t="s">
        <v>129</v>
      </c>
      <c r="D34" t="s">
        <v>123</v>
      </c>
      <c r="E34" t="s">
        <v>130</v>
      </c>
      <c r="G34" t="s">
        <v>12</v>
      </c>
      <c r="H34" t="s">
        <v>23</v>
      </c>
      <c r="I34" s="25" t="str">
        <f>VLOOKUP(B34,SurveyData!D:F,3,FALSE)</f>
        <v>Female</v>
      </c>
      <c r="J34" s="24" t="str">
        <f>IF(I34="female","Yes","No")</f>
        <v>Yes</v>
      </c>
      <c r="K34" s="24" t="s">
        <v>374</v>
      </c>
      <c r="L34" s="24" t="s">
        <v>374</v>
      </c>
      <c r="M34" s="24">
        <v>4</v>
      </c>
      <c r="N34" s="24">
        <f t="shared" ref="N34:N65" si="7">B34</f>
        <v>948034023</v>
      </c>
      <c r="O34" s="24" t="str">
        <f t="shared" ref="O34:O65" si="8">C34</f>
        <v>Covarrubias, Miriam_Betsahida</v>
      </c>
      <c r="P34" s="24" t="str">
        <f t="shared" ref="P34:P65" si="9">E34</f>
        <v>cov17001@byui.edu</v>
      </c>
      <c r="Q34" s="24" t="str">
        <f t="shared" ref="Q34:Q65" si="10">I34</f>
        <v>Female</v>
      </c>
      <c r="R34" s="24" t="str">
        <f t="shared" ref="R34:R65" si="11">G34</f>
        <v>Business Management</v>
      </c>
      <c r="S34">
        <f>VLOOKUP(B34,ClassListRaw!B:B,1,FALSE)</f>
        <v>948034023</v>
      </c>
      <c r="T34" s="3">
        <f>IFERROR(VLOOKUP(B34,SurveyData!D:D,1,FALSE),"N/A")</f>
        <v>948034023</v>
      </c>
      <c r="U34" s="3" t="str">
        <f>IFERROR(VLOOKUP(E:E,SurveyData!E:E,1,FALSE),"N/A")</f>
        <v>cov17001@byui.edu</v>
      </c>
      <c r="V34" s="16" t="str">
        <f t="shared" ref="V34:V65" si="12">IF(OR(T34&lt;&gt;"N/A",U34&lt;&gt;"N/A"),"Y","N")</f>
        <v>Y</v>
      </c>
      <c r="W34" t="str">
        <f>IF(V34="Y",VLOOKUP(T34,SurveyData!D:L,5,FALSE),"N/A")</f>
        <v>Daytime Operations (8AM-2PM roughly)</v>
      </c>
      <c r="X34" t="str">
        <f>IF(V34="Y",VLOOKUP(T34,SurveyData!D:L,6,FALSE),"N/A")</f>
        <v>Indifferent or No Opinion</v>
      </c>
      <c r="Y34" s="32" t="str">
        <f>IF(V34="Y",VLOOKUP(T34,SurveyData!D:L,7,FALSE),"N/A")</f>
        <v>Indifferent or No Opinion</v>
      </c>
      <c r="Z34" s="32" t="str">
        <f>IF(V34="Y",VLOOKUP(T34,SurveyData!D:L,8,FALSE),"N/A")</f>
        <v>Indifferent or No Opinion</v>
      </c>
      <c r="AA34" s="32" t="str">
        <f>IF(V34="Y",VLOOKUP(T34,SurveyData!D:L,9,FALSE),"N/A")</f>
        <v>Indifferent or No Opinion</v>
      </c>
    </row>
    <row r="35" spans="1:27" hidden="1">
      <c r="A35" s="36">
        <v>87.081794923243876</v>
      </c>
      <c r="B35">
        <v>571594014</v>
      </c>
      <c r="C35" t="s">
        <v>221</v>
      </c>
      <c r="D35" t="s">
        <v>205</v>
      </c>
      <c r="E35" t="s">
        <v>222</v>
      </c>
      <c r="G35" t="s">
        <v>22</v>
      </c>
      <c r="H35" t="s">
        <v>23</v>
      </c>
      <c r="I35" s="25" t="s">
        <v>376</v>
      </c>
      <c r="J35" s="24" t="str">
        <f>IF(I35="female","Yes","No")</f>
        <v>Yes</v>
      </c>
      <c r="K35" s="24" t="s">
        <v>374</v>
      </c>
      <c r="L35" s="24" t="s">
        <v>374</v>
      </c>
      <c r="M35" s="24">
        <v>9</v>
      </c>
      <c r="N35" s="24">
        <f t="shared" si="7"/>
        <v>571594014</v>
      </c>
      <c r="O35" s="24" t="str">
        <f t="shared" si="8"/>
        <v>Crain, Emily_Renae</v>
      </c>
      <c r="P35" s="24" t="str">
        <f t="shared" si="9"/>
        <v>cra22031@byui.edu</v>
      </c>
      <c r="Q35" s="24" t="str">
        <f t="shared" si="10"/>
        <v>Female</v>
      </c>
      <c r="R35" s="24" t="str">
        <f t="shared" si="11"/>
        <v>Bus Mgmt Marketing</v>
      </c>
      <c r="S35">
        <f>VLOOKUP(B35,ClassListRaw!B:B,1,FALSE)</f>
        <v>571594014</v>
      </c>
      <c r="T35" s="3" t="str">
        <f>IFERROR(VLOOKUP(B35,SurveyData!D:D,1,FALSE),"N/A")</f>
        <v>N/A</v>
      </c>
      <c r="U35" s="3" t="str">
        <f>IFERROR(VLOOKUP(E:E,SurveyData!E:E,1,FALSE),"N/A")</f>
        <v>N/A</v>
      </c>
      <c r="V35" s="16" t="str">
        <f t="shared" si="12"/>
        <v>N</v>
      </c>
      <c r="W35" t="str">
        <f>IF(V35="Y",VLOOKUP(T35,SurveyData!D:L,5,FALSE),"N/A")</f>
        <v>N/A</v>
      </c>
      <c r="X35" t="str">
        <f>IF(V35="Y",VLOOKUP(T35,SurveyData!D:L,6,FALSE),"N/A")</f>
        <v>N/A</v>
      </c>
      <c r="Y35" s="32" t="str">
        <f>IF(V35="Y",VLOOKUP(T35,SurveyData!D:L,7,FALSE),"N/A")</f>
        <v>N/A</v>
      </c>
      <c r="Z35" s="32" t="str">
        <f>IF(V35="Y",VLOOKUP(T35,SurveyData!D:L,8,FALSE),"N/A")</f>
        <v>N/A</v>
      </c>
      <c r="AA35" s="32" t="str">
        <f>IF(V35="Y",VLOOKUP(T35,SurveyData!D:L,9,FALSE),"N/A")</f>
        <v>N/A</v>
      </c>
    </row>
    <row r="36" spans="1:27" hidden="1">
      <c r="A36" s="36">
        <v>21.58661574400972</v>
      </c>
      <c r="B36">
        <v>171505771</v>
      </c>
      <c r="C36" t="s">
        <v>131</v>
      </c>
      <c r="D36" t="s">
        <v>123</v>
      </c>
      <c r="E36" t="s">
        <v>132</v>
      </c>
      <c r="G36" t="s">
        <v>22</v>
      </c>
      <c r="H36" t="s">
        <v>23</v>
      </c>
      <c r="I36" s="25" t="s">
        <v>373</v>
      </c>
      <c r="J36" s="24" t="str">
        <f>IF(I36="female","Yes","No")</f>
        <v>No</v>
      </c>
      <c r="K36" s="24" t="s">
        <v>374</v>
      </c>
      <c r="L36" s="24" t="s">
        <v>374</v>
      </c>
      <c r="M36" s="24">
        <v>6</v>
      </c>
      <c r="N36" s="24">
        <f t="shared" si="7"/>
        <v>171505771</v>
      </c>
      <c r="O36" s="24" t="str">
        <f t="shared" si="8"/>
        <v>Cromwell, Collin_Mitchell</v>
      </c>
      <c r="P36" s="24" t="str">
        <f t="shared" si="9"/>
        <v>cro20024@byui.edu</v>
      </c>
      <c r="Q36" s="24" t="str">
        <f t="shared" si="10"/>
        <v>Male</v>
      </c>
      <c r="R36" s="24" t="str">
        <f t="shared" si="11"/>
        <v>Bus Mgmt Marketing</v>
      </c>
      <c r="S36">
        <f>VLOOKUP(B36,ClassListRaw!B:B,1,FALSE)</f>
        <v>171505771</v>
      </c>
      <c r="T36" s="3" t="str">
        <f>IFERROR(VLOOKUP(B36,SurveyData!D:D,1,FALSE),"N/A")</f>
        <v>N/A</v>
      </c>
      <c r="U36" s="3" t="str">
        <f>IFERROR(VLOOKUP(E:E,SurveyData!E:E,1,FALSE),"N/A")</f>
        <v>N/A</v>
      </c>
      <c r="V36" s="16" t="str">
        <f t="shared" si="12"/>
        <v>N</v>
      </c>
      <c r="W36" t="str">
        <f>IF(V36="Y",VLOOKUP(T36,SurveyData!D:L,5,FALSE),"N/A")</f>
        <v>N/A</v>
      </c>
      <c r="X36" t="str">
        <f>IF(V36="Y",VLOOKUP(T36,SurveyData!D:L,6,FALSE),"N/A")</f>
        <v>N/A</v>
      </c>
      <c r="Y36" s="32" t="str">
        <f>IF(V36="Y",VLOOKUP(T36,SurveyData!D:L,7,FALSE),"N/A")</f>
        <v>N/A</v>
      </c>
      <c r="Z36" s="32" t="str">
        <f>IF(V36="Y",VLOOKUP(T36,SurveyData!D:L,8,FALSE),"N/A")</f>
        <v>N/A</v>
      </c>
      <c r="AA36" s="32" t="str">
        <f>IF(V36="Y",VLOOKUP(T36,SurveyData!D:L,9,FALSE),"N/A")</f>
        <v>N/A</v>
      </c>
    </row>
    <row r="37" spans="1:27" hidden="1">
      <c r="A37" s="36">
        <v>25.182843089332518</v>
      </c>
      <c r="B37">
        <v>553529650</v>
      </c>
      <c r="C37" t="s">
        <v>178</v>
      </c>
      <c r="D37" t="s">
        <v>162</v>
      </c>
      <c r="E37" t="s">
        <v>179</v>
      </c>
      <c r="G37" t="s">
        <v>12</v>
      </c>
      <c r="H37" t="s">
        <v>23</v>
      </c>
      <c r="I37" s="25" t="str">
        <f>VLOOKUP(B37,SurveyData!D:F,3,FALSE)</f>
        <v>Female</v>
      </c>
      <c r="J37" s="24" t="str">
        <f>IF(I37="female","Yes","No")</f>
        <v>Yes</v>
      </c>
      <c r="K37" s="24" t="s">
        <v>374</v>
      </c>
      <c r="L37" s="24" t="s">
        <v>374</v>
      </c>
      <c r="M37" s="24">
        <v>1</v>
      </c>
      <c r="N37" s="24">
        <f t="shared" si="7"/>
        <v>553529650</v>
      </c>
      <c r="O37" s="24" t="str">
        <f t="shared" si="8"/>
        <v>Davie, Chanelle_M</v>
      </c>
      <c r="P37" s="24" t="str">
        <f t="shared" si="9"/>
        <v>dav18028@byui.edu</v>
      </c>
      <c r="Q37" s="24" t="str">
        <f t="shared" si="10"/>
        <v>Female</v>
      </c>
      <c r="R37" s="24" t="str">
        <f t="shared" si="11"/>
        <v>Business Management</v>
      </c>
      <c r="S37">
        <f>VLOOKUP(B37,ClassListRaw!B:B,1,FALSE)</f>
        <v>553529650</v>
      </c>
      <c r="T37" s="3">
        <f>IFERROR(VLOOKUP(B37,SurveyData!D:D,1,FALSE),"N/A")</f>
        <v>553529650</v>
      </c>
      <c r="U37" s="3" t="str">
        <f>IFERROR(VLOOKUP(E$1:E$40,SurveyData!E:E,1,FALSE),"N/A")</f>
        <v>N/A</v>
      </c>
      <c r="V37" s="16" t="str">
        <f t="shared" si="12"/>
        <v>Y</v>
      </c>
      <c r="W37" t="str">
        <f>IF(V37="Y",VLOOKUP(T37,SurveyData!D:L,5,FALSE),"N/A")</f>
        <v>Daytime Operations (8AM-2PM roughly)</v>
      </c>
      <c r="X37" t="str">
        <f>IF(V37="Y",VLOOKUP(T37,SurveyData!D:L,6,FALSE),"N/A")</f>
        <v>Not Interested</v>
      </c>
      <c r="Y37" s="32" t="str">
        <f>IF(V37="Y",VLOOKUP(T37,SurveyData!D:L,7,FALSE),"N/A")</f>
        <v>Very Interested</v>
      </c>
      <c r="Z37" s="32" t="str">
        <f>IF(V37="Y",VLOOKUP(T37,SurveyData!D:L,8,FALSE),"N/A")</f>
        <v>Very Interested</v>
      </c>
      <c r="AA37" s="32" t="str">
        <f>IF(V37="Y",VLOOKUP(T37,SurveyData!D:L,9,FALSE),"N/A")</f>
        <v>Not Interested</v>
      </c>
    </row>
    <row r="38" spans="1:27" hidden="1">
      <c r="A38" s="36">
        <v>47.2790474929308</v>
      </c>
      <c r="B38">
        <v>164987371</v>
      </c>
      <c r="C38" t="s">
        <v>180</v>
      </c>
      <c r="D38" t="s">
        <v>162</v>
      </c>
      <c r="E38" t="s">
        <v>181</v>
      </c>
      <c r="G38" t="s">
        <v>22</v>
      </c>
      <c r="H38" t="s">
        <v>23</v>
      </c>
      <c r="I38" s="25" t="s">
        <v>373</v>
      </c>
      <c r="J38" s="24" t="str">
        <f>IF(I38="female","Yes","No")</f>
        <v>No</v>
      </c>
      <c r="K38" s="24" t="s">
        <v>374</v>
      </c>
      <c r="L38" s="24" t="s">
        <v>374</v>
      </c>
      <c r="M38" s="24">
        <v>4</v>
      </c>
      <c r="N38" s="24">
        <f t="shared" si="7"/>
        <v>164987371</v>
      </c>
      <c r="O38" s="24" t="str">
        <f t="shared" si="8"/>
        <v>Dean, Joseph_Benjamin</v>
      </c>
      <c r="P38" s="24" t="str">
        <f t="shared" si="9"/>
        <v>dea17018@byui.edu</v>
      </c>
      <c r="Q38" s="24" t="str">
        <f t="shared" si="10"/>
        <v>Male</v>
      </c>
      <c r="R38" s="24" t="str">
        <f t="shared" si="11"/>
        <v>Bus Mgmt Marketing</v>
      </c>
      <c r="S38">
        <f>VLOOKUP(B38,ClassListRaw!B:B,1,FALSE)</f>
        <v>164987371</v>
      </c>
      <c r="T38" s="3" t="str">
        <f>IFERROR(VLOOKUP(B38,SurveyData!D:D,1,FALSE),"N/A")</f>
        <v>N/A</v>
      </c>
      <c r="U38" s="3" t="str">
        <f>IFERROR(VLOOKUP(E:E,SurveyData!E:E,1,FALSE),"N/A")</f>
        <v>N/A</v>
      </c>
      <c r="V38" s="16" t="str">
        <f t="shared" si="12"/>
        <v>N</v>
      </c>
      <c r="W38" t="str">
        <f>IF(V38="Y",VLOOKUP(T38,SurveyData!D:L,5,FALSE),"N/A")</f>
        <v>N/A</v>
      </c>
      <c r="X38" t="str">
        <f>IF(V38="Y",VLOOKUP(T38,SurveyData!D:L,6,FALSE),"N/A")</f>
        <v>N/A</v>
      </c>
      <c r="Y38" s="32" t="str">
        <f>IF(V38="Y",VLOOKUP(T38,SurveyData!D:L,7,FALSE),"N/A")</f>
        <v>N/A</v>
      </c>
      <c r="Z38" s="32" t="str">
        <f>IF(V38="Y",VLOOKUP(T38,SurveyData!D:L,8,FALSE),"N/A")</f>
        <v>N/A</v>
      </c>
      <c r="AA38" s="32" t="str">
        <f>IF(V38="Y",VLOOKUP(T38,SurveyData!D:L,9,FALSE),"N/A")</f>
        <v>N/A</v>
      </c>
    </row>
    <row r="39" spans="1:27" hidden="1">
      <c r="A39" s="36">
        <v>84.229341711894619</v>
      </c>
      <c r="B39">
        <v>593518549</v>
      </c>
      <c r="C39" t="s">
        <v>182</v>
      </c>
      <c r="D39" t="s">
        <v>162</v>
      </c>
      <c r="E39" t="s">
        <v>183</v>
      </c>
      <c r="G39" t="s">
        <v>22</v>
      </c>
      <c r="H39" t="s">
        <v>23</v>
      </c>
      <c r="I39" s="25" t="s">
        <v>373</v>
      </c>
      <c r="J39" s="24" t="str">
        <f>IF(I39="female","Yes","No")</f>
        <v>No</v>
      </c>
      <c r="K39" s="24" t="s">
        <v>374</v>
      </c>
      <c r="L39" s="24" t="s">
        <v>374</v>
      </c>
      <c r="M39" s="24">
        <v>4</v>
      </c>
      <c r="N39" s="24">
        <f t="shared" si="7"/>
        <v>593518549</v>
      </c>
      <c r="O39" s="24" t="str">
        <f t="shared" si="8"/>
        <v>Derr, Dayne_Thomas</v>
      </c>
      <c r="P39" s="24" t="str">
        <f t="shared" si="9"/>
        <v>der22003@byui.edu</v>
      </c>
      <c r="Q39" s="24" t="str">
        <f t="shared" si="10"/>
        <v>Male</v>
      </c>
      <c r="R39" s="24" t="str">
        <f t="shared" si="11"/>
        <v>Bus Mgmt Marketing</v>
      </c>
      <c r="S39">
        <f>VLOOKUP(B39,ClassListRaw!B:B,1,FALSE)</f>
        <v>593518549</v>
      </c>
      <c r="T39" s="3" t="str">
        <f>IFERROR(VLOOKUP(B39,SurveyData!D:D,1,FALSE),"N/A")</f>
        <v>N/A</v>
      </c>
      <c r="U39" s="3" t="str">
        <f>IFERROR(VLOOKUP(E:E,SurveyData!E:E,1,FALSE),"N/A")</f>
        <v>N/A</v>
      </c>
      <c r="V39" s="16" t="str">
        <f t="shared" si="12"/>
        <v>N</v>
      </c>
      <c r="W39" t="str">
        <f>IF(V39="Y",VLOOKUP(T39,SurveyData!D:L,5,FALSE),"N/A")</f>
        <v>N/A</v>
      </c>
      <c r="X39" t="str">
        <f>IF(V39="Y",VLOOKUP(T39,SurveyData!D:L,6,FALSE),"N/A")</f>
        <v>N/A</v>
      </c>
      <c r="Y39" s="32" t="str">
        <f>IF(V39="Y",VLOOKUP(T39,SurveyData!D:L,7,FALSE),"N/A")</f>
        <v>N/A</v>
      </c>
      <c r="Z39" s="32" t="str">
        <f>IF(V39="Y",VLOOKUP(T39,SurveyData!D:L,8,FALSE),"N/A")</f>
        <v>N/A</v>
      </c>
      <c r="AA39" s="32" t="str">
        <f>IF(V39="Y",VLOOKUP(T39,SurveyData!D:L,9,FALSE),"N/A")</f>
        <v>N/A</v>
      </c>
    </row>
    <row r="40" spans="1:27">
      <c r="A40" s="36">
        <v>30.281773508380027</v>
      </c>
      <c r="B40">
        <v>677073641</v>
      </c>
      <c r="C40" t="s">
        <v>142</v>
      </c>
      <c r="D40" t="s">
        <v>123</v>
      </c>
      <c r="E40" t="s">
        <v>143</v>
      </c>
      <c r="G40" t="s">
        <v>22</v>
      </c>
      <c r="H40" t="s">
        <v>18</v>
      </c>
      <c r="I40" s="25" t="str">
        <f>VLOOKUP(B40,SurveyData!D:F,3,FALSE)</f>
        <v>Female</v>
      </c>
      <c r="J40" s="24" t="str">
        <f>IF(I40="female","Yes","No")</f>
        <v>Yes</v>
      </c>
      <c r="K40" s="24" t="s">
        <v>374</v>
      </c>
      <c r="L40" s="24" t="s">
        <v>374</v>
      </c>
      <c r="M40" s="24">
        <v>1</v>
      </c>
      <c r="N40" s="24">
        <f t="shared" si="7"/>
        <v>677073641</v>
      </c>
      <c r="O40" s="24" t="str">
        <f t="shared" si="8"/>
        <v>Howell, Brynlee_Anne</v>
      </c>
      <c r="P40" s="24" t="str">
        <f t="shared" si="9"/>
        <v>how19022@byui.edu</v>
      </c>
      <c r="Q40" s="24" t="str">
        <f t="shared" si="10"/>
        <v>Female</v>
      </c>
      <c r="R40" s="24" t="str">
        <f t="shared" si="11"/>
        <v>Bus Mgmt Marketing</v>
      </c>
      <c r="S40">
        <f>VLOOKUP(B40,ClassListRaw!B:B,1,FALSE)</f>
        <v>677073641</v>
      </c>
      <c r="T40" s="3">
        <f>IFERROR(VLOOKUP(B40,SurveyData!D:D,1,FALSE),"N/A")</f>
        <v>677073641</v>
      </c>
      <c r="U40" s="3" t="str">
        <f>IFERROR(VLOOKUP(E:E,SurveyData!E:E,1,FALSE),"N/A")</f>
        <v>How19022@byui.edu</v>
      </c>
      <c r="V40" s="16" t="str">
        <f t="shared" si="12"/>
        <v>Y</v>
      </c>
      <c r="W40" t="str">
        <f>IF(V40="Y",VLOOKUP(T40,SurveyData!D:L,5,FALSE),"N/A")</f>
        <v>Daytime Operations (8AM-2PM roughly)</v>
      </c>
      <c r="X40" t="str">
        <f>IF(V40="Y",VLOOKUP(T40,SurveyData!D:L,6,FALSE),"N/A")</f>
        <v>Indifferent or No Opinion</v>
      </c>
      <c r="Y40" s="32" t="str">
        <f>IF(V40="Y",VLOOKUP(T40,SurveyData!D:L,7,FALSE),"N/A")</f>
        <v>Indifferent or No Opinion</v>
      </c>
      <c r="Z40" s="32" t="str">
        <f>IF(V40="Y",VLOOKUP(T40,SurveyData!D:L,8,FALSE),"N/A")</f>
        <v>Indifferent or No Opinion</v>
      </c>
      <c r="AA40" s="32" t="str">
        <f>IF(V40="Y",VLOOKUP(T40,SurveyData!D:L,9,FALSE),"N/A")</f>
        <v>Indifferent or No Opinion</v>
      </c>
    </row>
    <row r="41" spans="1:27" hidden="1">
      <c r="A41" s="36">
        <v>71.11976700184826</v>
      </c>
      <c r="B41">
        <v>106900125</v>
      </c>
      <c r="C41" t="s">
        <v>49</v>
      </c>
      <c r="D41" t="s">
        <v>50</v>
      </c>
      <c r="E41" t="s">
        <v>51</v>
      </c>
      <c r="G41" t="s">
        <v>378</v>
      </c>
      <c r="H41" t="s">
        <v>379</v>
      </c>
      <c r="I41" s="25" t="s">
        <v>373</v>
      </c>
      <c r="J41" s="24" t="str">
        <f>IF(I41="female","Yes","No")</f>
        <v>No</v>
      </c>
      <c r="K41" s="24" t="s">
        <v>374</v>
      </c>
      <c r="L41" s="24" t="s">
        <v>375</v>
      </c>
      <c r="M41" s="24">
        <v>2</v>
      </c>
      <c r="N41" s="24">
        <f t="shared" si="7"/>
        <v>106900125</v>
      </c>
      <c r="O41" s="24" t="str">
        <f t="shared" si="8"/>
        <v>Dreyer, Elan</v>
      </c>
      <c r="P41" s="24" t="str">
        <f t="shared" si="9"/>
        <v>dre21002@byui.edu</v>
      </c>
      <c r="Q41" s="24" t="str">
        <f t="shared" si="10"/>
        <v>Male</v>
      </c>
      <c r="R41" s="24" t="str">
        <f t="shared" si="11"/>
        <v>Non-Degree Seeking</v>
      </c>
      <c r="S41">
        <f>VLOOKUP(B41,ClassListRaw!B:B,1,FALSE)</f>
        <v>106900125</v>
      </c>
      <c r="T41" s="3" t="str">
        <f>IFERROR(VLOOKUP(B41,SurveyData!D:D,1,FALSE),"N/A")</f>
        <v>N/A</v>
      </c>
      <c r="U41" s="3" t="str">
        <f>IFERROR(VLOOKUP(E:E,SurveyData!E:E,1,FALSE),"N/A")</f>
        <v>N/A</v>
      </c>
      <c r="V41" s="16" t="str">
        <f t="shared" si="12"/>
        <v>N</v>
      </c>
      <c r="W41" t="str">
        <f>IF(V41="Y",VLOOKUP(T41,SurveyData!D:L,5,FALSE),"N/A")</f>
        <v>N/A</v>
      </c>
      <c r="X41" t="str">
        <f>IF(V41="Y",VLOOKUP(T41,SurveyData!D:L,6,FALSE),"N/A")</f>
        <v>N/A</v>
      </c>
      <c r="Y41" s="32" t="str">
        <f>IF(V41="Y",VLOOKUP(T41,SurveyData!D:L,7,FALSE),"N/A")</f>
        <v>N/A</v>
      </c>
      <c r="Z41" s="32" t="str">
        <f>IF(V41="Y",VLOOKUP(T41,SurveyData!D:L,8,FALSE),"N/A")</f>
        <v>N/A</v>
      </c>
      <c r="AA41" s="32" t="str">
        <f>IF(V41="Y",VLOOKUP(T41,SurveyData!D:L,9,FALSE),"N/A")</f>
        <v>N/A</v>
      </c>
    </row>
    <row r="42" spans="1:27" hidden="1">
      <c r="A42" s="36">
        <v>0</v>
      </c>
      <c r="B42" s="3">
        <v>507619336</v>
      </c>
      <c r="C42" s="3" t="s">
        <v>24</v>
      </c>
      <c r="D42" s="3" t="s">
        <v>25</v>
      </c>
      <c r="E42" s="3" t="s">
        <v>26</v>
      </c>
      <c r="F42" s="3"/>
      <c r="G42" s="3" t="s">
        <v>12</v>
      </c>
      <c r="H42" s="3" t="s">
        <v>13</v>
      </c>
      <c r="I42" s="3" t="s">
        <v>376</v>
      </c>
      <c r="J42" s="3" t="s">
        <v>375</v>
      </c>
      <c r="K42" s="24" t="s">
        <v>374</v>
      </c>
      <c r="L42" s="24" t="s">
        <v>374</v>
      </c>
      <c r="M42" s="24">
        <v>2</v>
      </c>
      <c r="N42" s="24">
        <f t="shared" si="7"/>
        <v>507619336</v>
      </c>
      <c r="O42" s="24" t="str">
        <f t="shared" si="8"/>
        <v>Duran, Maria_Fernanda_Solano</v>
      </c>
      <c r="P42" s="24" t="str">
        <f t="shared" si="9"/>
        <v>dur20022@byui.edu</v>
      </c>
      <c r="Q42" s="24" t="str">
        <f t="shared" si="10"/>
        <v>Female</v>
      </c>
      <c r="R42" s="24" t="str">
        <f t="shared" si="11"/>
        <v>Business Management</v>
      </c>
      <c r="S42">
        <f>VLOOKUP(B42,ClassListRaw!B:B,1,FALSE)</f>
        <v>507619336</v>
      </c>
      <c r="T42" s="3" t="str">
        <f>IFERROR(VLOOKUP(B42,SurveyData!D:D,1,FALSE),"N/A")</f>
        <v>N/A</v>
      </c>
      <c r="U42" s="3" t="str">
        <f>IFERROR(VLOOKUP(E:E,SurveyData!E:E,1,FALSE),"N/A")</f>
        <v>N/A</v>
      </c>
      <c r="V42" s="16" t="str">
        <f t="shared" si="12"/>
        <v>N</v>
      </c>
      <c r="W42" t="str">
        <f>IF(V42="Y",VLOOKUP(T42,SurveyData!D:L,5,FALSE),"N/A")</f>
        <v>N/A</v>
      </c>
      <c r="X42" t="str">
        <f>IF(V42="Y",VLOOKUP(T42,SurveyData!D:L,6,FALSE),"N/A")</f>
        <v>N/A</v>
      </c>
      <c r="Y42" s="32" t="str">
        <f>IF(V42="Y",VLOOKUP(T42,SurveyData!D:L,7,FALSE),"N/A")</f>
        <v>N/A</v>
      </c>
      <c r="Z42" s="32" t="str">
        <f>IF(V42="Y",VLOOKUP(T42,SurveyData!D:L,8,FALSE),"N/A")</f>
        <v>N/A</v>
      </c>
      <c r="AA42" s="32" t="str">
        <f>IF(V42="Y",VLOOKUP(T42,SurveyData!D:L,9,FALSE),"N/A")</f>
        <v>N/A</v>
      </c>
    </row>
    <row r="43" spans="1:27">
      <c r="A43" s="36">
        <v>57.056714737180783</v>
      </c>
      <c r="B43">
        <v>608524614</v>
      </c>
      <c r="C43" t="s">
        <v>79</v>
      </c>
      <c r="D43" t="s">
        <v>62</v>
      </c>
      <c r="E43" t="s">
        <v>80</v>
      </c>
      <c r="G43" t="s">
        <v>12</v>
      </c>
      <c r="H43" t="s">
        <v>18</v>
      </c>
      <c r="I43" s="25" t="s">
        <v>373</v>
      </c>
      <c r="J43" s="24" t="str">
        <f>IF(I43="female","Yes","No")</f>
        <v>No</v>
      </c>
      <c r="K43" s="24" t="s">
        <v>374</v>
      </c>
      <c r="L43" s="24" t="s">
        <v>374</v>
      </c>
      <c r="M43" s="24">
        <v>1</v>
      </c>
      <c r="N43" s="24">
        <f t="shared" si="7"/>
        <v>608524614</v>
      </c>
      <c r="O43" s="24" t="str">
        <f t="shared" si="8"/>
        <v>Hull, Blake_Mecham</v>
      </c>
      <c r="P43" s="24" t="str">
        <f t="shared" si="9"/>
        <v>hul19004@byui.edu</v>
      </c>
      <c r="Q43" s="24" t="str">
        <f t="shared" si="10"/>
        <v>Male</v>
      </c>
      <c r="R43" s="24" t="str">
        <f t="shared" si="11"/>
        <v>Business Management</v>
      </c>
      <c r="S43">
        <f>VLOOKUP(B43,ClassListRaw!B:B,1,FALSE)</f>
        <v>608524614</v>
      </c>
      <c r="T43" s="3" t="str">
        <f>IFERROR(VLOOKUP(B43,SurveyData!D:D,1,FALSE),"N/A")</f>
        <v>N/A</v>
      </c>
      <c r="U43" s="3" t="str">
        <f>IFERROR(VLOOKUP(E:E,SurveyData!E:E,1,FALSE),"N/A")</f>
        <v>N/A</v>
      </c>
      <c r="V43" s="16" t="str">
        <f t="shared" si="12"/>
        <v>N</v>
      </c>
      <c r="W43" t="str">
        <f>IF(V43="Y",VLOOKUP(T43,SurveyData!D:L,5,FALSE),"N/A")</f>
        <v>N/A</v>
      </c>
      <c r="X43" t="str">
        <f>IF(V43="Y",VLOOKUP(T43,SurveyData!D:L,6,FALSE),"N/A")</f>
        <v>N/A</v>
      </c>
      <c r="Y43" s="32" t="str">
        <f>IF(V43="Y",VLOOKUP(T43,SurveyData!D:L,7,FALSE),"N/A")</f>
        <v>N/A</v>
      </c>
      <c r="Z43" s="32" t="str">
        <f>IF(V43="Y",VLOOKUP(T43,SurveyData!D:L,8,FALSE),"N/A")</f>
        <v>N/A</v>
      </c>
      <c r="AA43" s="32" t="str">
        <f>IF(V43="Y",VLOOKUP(T43,SurveyData!D:L,9,FALSE),"N/A")</f>
        <v>N/A</v>
      </c>
    </row>
    <row r="44" spans="1:27" hidden="1">
      <c r="A44" s="36">
        <v>60.32637471058154</v>
      </c>
      <c r="B44">
        <v>177476354</v>
      </c>
      <c r="C44" t="s">
        <v>43</v>
      </c>
      <c r="D44" t="s">
        <v>44</v>
      </c>
      <c r="E44" t="s">
        <v>45</v>
      </c>
      <c r="G44" t="s">
        <v>22</v>
      </c>
      <c r="H44" t="s">
        <v>13</v>
      </c>
      <c r="I44" s="25" t="str">
        <f>VLOOKUP(B44,SurveyData!D:F,3,FALSE)</f>
        <v>Female</v>
      </c>
      <c r="J44" s="24" t="str">
        <f>IF(I44="female","Yes","No")</f>
        <v>Yes</v>
      </c>
      <c r="K44" s="24" t="s">
        <v>374</v>
      </c>
      <c r="L44" s="24" t="s">
        <v>374</v>
      </c>
      <c r="M44" s="24">
        <v>1</v>
      </c>
      <c r="N44" s="24">
        <f t="shared" si="7"/>
        <v>177476354</v>
      </c>
      <c r="O44" s="24" t="str">
        <f t="shared" si="8"/>
        <v>Erickson, Tori</v>
      </c>
      <c r="P44" s="24" t="str">
        <f t="shared" si="9"/>
        <v>eri22004@byui.edu</v>
      </c>
      <c r="Q44" s="24" t="str">
        <f t="shared" si="10"/>
        <v>Female</v>
      </c>
      <c r="R44" s="24" t="str">
        <f t="shared" si="11"/>
        <v>Bus Mgmt Marketing</v>
      </c>
      <c r="S44">
        <f>VLOOKUP(B44,ClassListRaw!B:B,1,FALSE)</f>
        <v>177476354</v>
      </c>
      <c r="T44" s="3">
        <f>IFERROR(VLOOKUP(B44,SurveyData!D:D,1,FALSE),"N/A")</f>
        <v>177476354</v>
      </c>
      <c r="U44" s="3" t="str">
        <f>IFERROR(VLOOKUP(E$1:E$40,SurveyData!E:E,1,FALSE),"N/A")</f>
        <v>N/A</v>
      </c>
      <c r="V44" s="16" t="str">
        <f t="shared" si="12"/>
        <v>Y</v>
      </c>
      <c r="W44" t="str">
        <f>IF(V44="Y",VLOOKUP(T44,SurveyData!D:L,5,FALSE),"N/A")</f>
        <v>Daytime Operations (8AM-2PM roughly)</v>
      </c>
      <c r="X44" t="str">
        <f>IF(V44="Y",VLOOKUP(T44,SurveyData!D:L,6,FALSE),"N/A")</f>
        <v>Very Interested</v>
      </c>
      <c r="Y44" s="32" t="str">
        <f>IF(V44="Y",VLOOKUP(T44,SurveyData!D:L,7,FALSE),"N/A")</f>
        <v>Indifferent or No Opinion</v>
      </c>
      <c r="Z44" s="32" t="str">
        <f>IF(V44="Y",VLOOKUP(T44,SurveyData!D:L,8,FALSE),"N/A")</f>
        <v>Very Interested</v>
      </c>
      <c r="AA44" s="32" t="str">
        <f>IF(V44="Y",VLOOKUP(T44,SurveyData!D:L,9,FALSE),"N/A")</f>
        <v>Indifferent or No Opinion</v>
      </c>
    </row>
    <row r="45" spans="1:27">
      <c r="A45" s="36">
        <v>14.118976690407692</v>
      </c>
      <c r="B45">
        <v>802801555</v>
      </c>
      <c r="C45" t="s">
        <v>190</v>
      </c>
      <c r="D45" t="s">
        <v>162</v>
      </c>
      <c r="E45" t="s">
        <v>191</v>
      </c>
      <c r="G45" t="s">
        <v>12</v>
      </c>
      <c r="H45" t="s">
        <v>18</v>
      </c>
      <c r="I45" s="25" t="str">
        <f>VLOOKUP(B45,SurveyData!D:F,3,FALSE)</f>
        <v>Male</v>
      </c>
      <c r="J45" s="24" t="str">
        <f>IF(I45="female","Yes","No")</f>
        <v>No</v>
      </c>
      <c r="K45" s="24" t="s">
        <v>374</v>
      </c>
      <c r="L45" s="24" t="s">
        <v>374</v>
      </c>
      <c r="M45" s="24">
        <v>1</v>
      </c>
      <c r="N45" s="24">
        <f t="shared" si="7"/>
        <v>802801555</v>
      </c>
      <c r="O45" s="24" t="str">
        <f t="shared" si="8"/>
        <v>Maynard, Joshua_Andrew</v>
      </c>
      <c r="P45" s="24" t="str">
        <f t="shared" si="9"/>
        <v>may18010@byui.edu</v>
      </c>
      <c r="Q45" s="24" t="str">
        <f t="shared" si="10"/>
        <v>Male</v>
      </c>
      <c r="R45" s="24" t="str">
        <f t="shared" si="11"/>
        <v>Business Management</v>
      </c>
      <c r="S45">
        <f>VLOOKUP(B45,ClassListRaw!B:B,1,FALSE)</f>
        <v>802801555</v>
      </c>
      <c r="T45" s="3">
        <f>IFERROR(VLOOKUP(B45,SurveyData!D:D,1,FALSE),"N/A")</f>
        <v>802801555</v>
      </c>
      <c r="U45" s="3" t="str">
        <f>IFERROR(VLOOKUP(E$1:E$40,SurveyData!E:E,1,FALSE),"N/A")</f>
        <v>N/A</v>
      </c>
      <c r="V45" s="16" t="str">
        <f t="shared" si="12"/>
        <v>Y</v>
      </c>
      <c r="W45" t="str">
        <f>IF(V45="Y",VLOOKUP(T45,SurveyData!D:L,5,FALSE),"N/A")</f>
        <v>Daytime Operations (8AM-2PM roughly)</v>
      </c>
      <c r="X45" t="str">
        <f>IF(V45="Y",VLOOKUP(T45,SurveyData!D:L,6,FALSE),"N/A")</f>
        <v>Indifferent or No Opinion</v>
      </c>
      <c r="Y45" s="32" t="str">
        <f>IF(V45="Y",VLOOKUP(T45,SurveyData!D:L,7,FALSE),"N/A")</f>
        <v>Indifferent or No Opinion</v>
      </c>
      <c r="Z45" s="32" t="str">
        <f>IF(V45="Y",VLOOKUP(T45,SurveyData!D:L,8,FALSE),"N/A")</f>
        <v>Very Interested</v>
      </c>
      <c r="AA45" s="32" t="str">
        <f>IF(V45="Y",VLOOKUP(T45,SurveyData!D:L,9,FALSE),"N/A")</f>
        <v>Indifferent or No Opinion</v>
      </c>
    </row>
    <row r="46" spans="1:27">
      <c r="A46" s="36">
        <v>32.287554661311844</v>
      </c>
      <c r="B46">
        <v>17247444</v>
      </c>
      <c r="C46" t="s">
        <v>53</v>
      </c>
      <c r="D46" t="s">
        <v>50</v>
      </c>
      <c r="E46" t="s">
        <v>54</v>
      </c>
      <c r="G46" t="s">
        <v>12</v>
      </c>
      <c r="H46" t="s">
        <v>18</v>
      </c>
      <c r="I46" s="25" t="s">
        <v>373</v>
      </c>
      <c r="J46" s="24" t="str">
        <f>IF(I46="female","Yes","No")</f>
        <v>No</v>
      </c>
      <c r="K46" s="24" t="s">
        <v>374</v>
      </c>
      <c r="L46" s="24" t="s">
        <v>374</v>
      </c>
      <c r="M46" s="24">
        <v>1</v>
      </c>
      <c r="N46" s="24">
        <f t="shared" si="7"/>
        <v>17247444</v>
      </c>
      <c r="O46" s="24" t="str">
        <f t="shared" si="8"/>
        <v>Oldroyd, David_Matthew</v>
      </c>
      <c r="P46" s="24" t="str">
        <f t="shared" si="9"/>
        <v>old19002@byui.edu</v>
      </c>
      <c r="Q46" s="24" t="str">
        <f t="shared" si="10"/>
        <v>Male</v>
      </c>
      <c r="R46" s="24" t="str">
        <f t="shared" si="11"/>
        <v>Business Management</v>
      </c>
      <c r="S46">
        <f>VLOOKUP(B46,ClassListRaw!B:B,1,FALSE)</f>
        <v>17247444</v>
      </c>
      <c r="T46" s="3" t="str">
        <f>IFERROR(VLOOKUP(B46,SurveyData!D:D,1,FALSE),"N/A")</f>
        <v>N/A</v>
      </c>
      <c r="U46" s="3" t="str">
        <f>IFERROR(VLOOKUP(E$1:E$40,SurveyData!E:E,1,FALSE),"N/A")</f>
        <v>N/A</v>
      </c>
      <c r="V46" s="16" t="str">
        <f t="shared" si="12"/>
        <v>N</v>
      </c>
      <c r="W46" t="str">
        <f>IF(V46="Y",VLOOKUP(T46,SurveyData!D:L,5,FALSE),"N/A")</f>
        <v>N/A</v>
      </c>
      <c r="X46" t="str">
        <f>IF(V46="Y",VLOOKUP(T46,SurveyData!D:L,6,FALSE),"N/A")</f>
        <v>N/A</v>
      </c>
      <c r="Y46" s="32" t="str">
        <f>IF(V46="Y",VLOOKUP(T46,SurveyData!D:L,7,FALSE),"N/A")</f>
        <v>N/A</v>
      </c>
      <c r="Z46" s="32" t="str">
        <f>IF(V46="Y",VLOOKUP(T46,SurveyData!D:L,8,FALSE),"N/A")</f>
        <v>N/A</v>
      </c>
      <c r="AA46" s="32" t="str">
        <f>IF(V46="Y",VLOOKUP(T46,SurveyData!D:L,9,FALSE),"N/A")</f>
        <v>N/A</v>
      </c>
    </row>
    <row r="47" spans="1:27" hidden="1">
      <c r="A47" s="36">
        <v>98.743774204538511</v>
      </c>
      <c r="B47">
        <v>259047966</v>
      </c>
      <c r="C47" t="s">
        <v>268</v>
      </c>
      <c r="D47" t="s">
        <v>256</v>
      </c>
      <c r="E47" t="s">
        <v>269</v>
      </c>
      <c r="G47" t="s">
        <v>17</v>
      </c>
      <c r="H47" t="s">
        <v>23</v>
      </c>
      <c r="I47" s="25" t="str">
        <f>VLOOKUP(B47,SurveyData!D:F,3,FALSE)</f>
        <v>Female</v>
      </c>
      <c r="J47" s="24" t="str">
        <f>IF(I47="female","Yes","No")</f>
        <v>Yes</v>
      </c>
      <c r="K47" s="24" t="s">
        <v>375</v>
      </c>
      <c r="L47" s="24" t="s">
        <v>374</v>
      </c>
      <c r="M47" s="24">
        <v>9</v>
      </c>
      <c r="N47" s="24">
        <f t="shared" si="7"/>
        <v>259047966</v>
      </c>
      <c r="O47" s="24" t="str">
        <f t="shared" si="8"/>
        <v>Fransen, Ashley</v>
      </c>
      <c r="P47" s="24" t="str">
        <f t="shared" si="9"/>
        <v>fra21049@byui.edu</v>
      </c>
      <c r="Q47" s="24" t="str">
        <f t="shared" si="10"/>
        <v>Female</v>
      </c>
      <c r="R47" s="24" t="str">
        <f t="shared" si="11"/>
        <v>Business Finance</v>
      </c>
      <c r="S47">
        <f>VLOOKUP(B47,ClassListRaw!B:B,1,FALSE)</f>
        <v>259047966</v>
      </c>
      <c r="T47" s="3">
        <f>IFERROR(VLOOKUP(B47,SurveyData!D:D,1,FALSE),"N/A")</f>
        <v>259047966</v>
      </c>
      <c r="U47" s="3" t="str">
        <f>IFERROR(VLOOKUP(E:E,SurveyData!E:E,1,FALSE),"N/A")</f>
        <v>fra21049@byui.edu</v>
      </c>
      <c r="V47" s="16" t="str">
        <f t="shared" si="12"/>
        <v>Y</v>
      </c>
      <c r="W47" t="str">
        <f>IF(V47="Y",VLOOKUP(T47,SurveyData!D:L,5,FALSE),"N/A")</f>
        <v>Daytime Operations (8AM-2PM roughly)</v>
      </c>
      <c r="X47" t="str">
        <f>IF(V47="Y",VLOOKUP(T47,SurveyData!D:L,6,FALSE),"N/A")</f>
        <v>Indifferent or No Opinion</v>
      </c>
      <c r="Y47" s="32" t="str">
        <f>IF(V47="Y",VLOOKUP(T47,SurveyData!D:L,7,FALSE),"N/A")</f>
        <v>Not Interested</v>
      </c>
      <c r="Z47" s="32" t="str">
        <f>IF(V47="Y",VLOOKUP(T47,SurveyData!D:L,8,FALSE),"N/A")</f>
        <v>Not Interested</v>
      </c>
      <c r="AA47" s="32" t="str">
        <f>IF(V47="Y",VLOOKUP(T47,SurveyData!D:L,9,FALSE),"N/A")</f>
        <v>Indifferent or No Opinion</v>
      </c>
    </row>
    <row r="48" spans="1:27" hidden="1">
      <c r="A48" s="36">
        <v>73.174442045368338</v>
      </c>
      <c r="B48">
        <v>62209408</v>
      </c>
      <c r="C48" t="s">
        <v>135</v>
      </c>
      <c r="D48" t="s">
        <v>123</v>
      </c>
      <c r="E48" t="s">
        <v>136</v>
      </c>
      <c r="G48" t="s">
        <v>12</v>
      </c>
      <c r="H48" t="s">
        <v>23</v>
      </c>
      <c r="I48" s="25" t="str">
        <f>VLOOKUP(B48,SurveyData!D:F,3,FALSE)</f>
        <v>Male</v>
      </c>
      <c r="J48" s="24" t="str">
        <f>IF(I48="female","Yes","No")</f>
        <v>No</v>
      </c>
      <c r="K48" s="24" t="s">
        <v>374</v>
      </c>
      <c r="L48" s="24" t="s">
        <v>374</v>
      </c>
      <c r="M48" s="24">
        <v>7</v>
      </c>
      <c r="N48" s="24">
        <f t="shared" si="7"/>
        <v>62209408</v>
      </c>
      <c r="O48" s="24" t="str">
        <f t="shared" si="8"/>
        <v>Freeman, Jonathan_Crawford</v>
      </c>
      <c r="P48" s="24" t="str">
        <f t="shared" si="9"/>
        <v>fre18008@byui.edu</v>
      </c>
      <c r="Q48" s="24" t="str">
        <f t="shared" si="10"/>
        <v>Male</v>
      </c>
      <c r="R48" s="24" t="str">
        <f t="shared" si="11"/>
        <v>Business Management</v>
      </c>
      <c r="S48">
        <f>VLOOKUP(B48,ClassListRaw!B:B,1,FALSE)</f>
        <v>62209408</v>
      </c>
      <c r="T48" s="3">
        <f>IFERROR(VLOOKUP(B48,SurveyData!D:D,1,FALSE),"N/A")</f>
        <v>62209408</v>
      </c>
      <c r="U48" s="3" t="str">
        <f>IFERROR(VLOOKUP(E:E,SurveyData!E:E,1,FALSE),"N/A")</f>
        <v>N/A</v>
      </c>
      <c r="V48" s="16" t="str">
        <f t="shared" si="12"/>
        <v>Y</v>
      </c>
      <c r="W48" t="str">
        <f>IF(V48="Y",VLOOKUP(T48,SurveyData!D:L,5,FALSE),"N/A")</f>
        <v>Daytime Operations (8AM-2PM roughly)</v>
      </c>
      <c r="X48" t="str">
        <f>IF(V48="Y",VLOOKUP(T48,SurveyData!D:L,6,FALSE),"N/A")</f>
        <v>Very Interested</v>
      </c>
      <c r="Y48" s="32" t="str">
        <f>IF(V48="Y",VLOOKUP(T48,SurveyData!D:L,7,FALSE),"N/A")</f>
        <v>Indifferent or No Opinion</v>
      </c>
      <c r="Z48" s="32" t="str">
        <f>IF(V48="Y",VLOOKUP(T48,SurveyData!D:L,8,FALSE),"N/A")</f>
        <v>Indifferent or No Opinion</v>
      </c>
      <c r="AA48" s="32" t="str">
        <f>IF(V48="Y",VLOOKUP(T48,SurveyData!D:L,9,FALSE),"N/A")</f>
        <v>Indifferent or No Opinion</v>
      </c>
    </row>
    <row r="49" spans="1:27" hidden="1">
      <c r="A49" s="36">
        <v>0</v>
      </c>
      <c r="B49" s="3">
        <v>757195848</v>
      </c>
      <c r="C49" s="3" t="s">
        <v>19</v>
      </c>
      <c r="D49" s="3" t="s">
        <v>20</v>
      </c>
      <c r="E49" s="3" t="s">
        <v>21</v>
      </c>
      <c r="F49" s="3"/>
      <c r="G49" s="3" t="s">
        <v>22</v>
      </c>
      <c r="H49" s="3" t="s">
        <v>23</v>
      </c>
      <c r="I49" t="s">
        <v>373</v>
      </c>
      <c r="J49" t="s">
        <v>374</v>
      </c>
      <c r="K49" s="24" t="s">
        <v>374</v>
      </c>
      <c r="L49" s="24" t="s">
        <v>374</v>
      </c>
      <c r="M49" s="24">
        <v>3</v>
      </c>
      <c r="N49" s="24">
        <f t="shared" si="7"/>
        <v>757195848</v>
      </c>
      <c r="O49" s="24" t="str">
        <f t="shared" si="8"/>
        <v>Fry, Joseph_Caleb</v>
      </c>
      <c r="P49" s="24" t="str">
        <f t="shared" si="9"/>
        <v>fry20007@byui.edu</v>
      </c>
      <c r="Q49" s="24" t="str">
        <f t="shared" si="10"/>
        <v>Male</v>
      </c>
      <c r="R49" s="24" t="str">
        <f t="shared" si="11"/>
        <v>Bus Mgmt Marketing</v>
      </c>
      <c r="S49">
        <f>VLOOKUP(B49,ClassListRaw!B:B,1,FALSE)</f>
        <v>757195848</v>
      </c>
      <c r="T49" s="3" t="str">
        <f>IFERROR(VLOOKUP(B49,SurveyData!D:D,1,FALSE),"N/A")</f>
        <v>N/A</v>
      </c>
      <c r="U49" s="3" t="str">
        <f>IFERROR(VLOOKUP(E$1:E$40,SurveyData!E:E,1,FALSE),"N/A")</f>
        <v>N/A</v>
      </c>
      <c r="V49" s="16" t="str">
        <f t="shared" si="12"/>
        <v>N</v>
      </c>
      <c r="W49" t="str">
        <f>IF(V49="Y",VLOOKUP(T49,SurveyData!D:L,5,FALSE),"N/A")</f>
        <v>N/A</v>
      </c>
      <c r="X49" t="str">
        <f>IF(V49="Y",VLOOKUP(T49,SurveyData!D:L,6,FALSE),"N/A")</f>
        <v>N/A</v>
      </c>
      <c r="Y49" s="32" t="str">
        <f>IF(V49="Y",VLOOKUP(T49,SurveyData!D:L,7,FALSE),"N/A")</f>
        <v>N/A</v>
      </c>
      <c r="Z49" s="32" t="str">
        <f>IF(V49="Y",VLOOKUP(T49,SurveyData!D:L,8,FALSE),"N/A")</f>
        <v>N/A</v>
      </c>
      <c r="AA49" s="32" t="str">
        <f>IF(V49="Y",VLOOKUP(T49,SurveyData!D:L,9,FALSE),"N/A")</f>
        <v>N/A</v>
      </c>
    </row>
    <row r="50" spans="1:27" hidden="1">
      <c r="A50" s="36">
        <v>31.820496293979396</v>
      </c>
      <c r="B50">
        <v>700730592</v>
      </c>
      <c r="C50" t="s">
        <v>184</v>
      </c>
      <c r="D50" t="s">
        <v>162</v>
      </c>
      <c r="E50" t="s">
        <v>185</v>
      </c>
      <c r="G50" t="s">
        <v>12</v>
      </c>
      <c r="H50" t="s">
        <v>23</v>
      </c>
      <c r="I50" s="25" t="str">
        <f>VLOOKUP(B50,SurveyData!D:F,3,FALSE)</f>
        <v>Female</v>
      </c>
      <c r="J50" s="24" t="str">
        <f>IF(I50="female","Yes","No")</f>
        <v>Yes</v>
      </c>
      <c r="K50" s="24" t="s">
        <v>374</v>
      </c>
      <c r="L50" s="24" t="s">
        <v>374</v>
      </c>
      <c r="M50" s="24">
        <v>4</v>
      </c>
      <c r="N50" s="24">
        <f t="shared" si="7"/>
        <v>700730592</v>
      </c>
      <c r="O50" s="24" t="str">
        <f t="shared" si="8"/>
        <v>Geslison, Abigayle_Christine</v>
      </c>
      <c r="P50" s="24" t="str">
        <f t="shared" si="9"/>
        <v>ges21001@byui.edu</v>
      </c>
      <c r="Q50" s="24" t="str">
        <f t="shared" si="10"/>
        <v>Female</v>
      </c>
      <c r="R50" s="24" t="str">
        <f t="shared" si="11"/>
        <v>Business Management</v>
      </c>
      <c r="S50">
        <f>VLOOKUP(B50,ClassListRaw!B:B,1,FALSE)</f>
        <v>700730592</v>
      </c>
      <c r="T50" s="3">
        <f>IFERROR(VLOOKUP(B50,SurveyData!D:D,1,FALSE),"N/A")</f>
        <v>700730592</v>
      </c>
      <c r="U50" s="3" t="str">
        <f>IFERROR(VLOOKUP(E:E,SurveyData!E:E,1,FALSE),"N/A")</f>
        <v>ges21001@byui.edu</v>
      </c>
      <c r="V50" s="16" t="str">
        <f t="shared" si="12"/>
        <v>Y</v>
      </c>
      <c r="W50" t="str">
        <f>IF(V50="Y",VLOOKUP(T50,SurveyData!D:L,5,FALSE),"N/A")</f>
        <v>Daytime Operations (8AM-2PM roughly)</v>
      </c>
      <c r="X50" t="str">
        <f>IF(V50="Y",VLOOKUP(T50,SurveyData!D:L,6,FALSE),"N/A")</f>
        <v>Indifferent or No Opinion</v>
      </c>
      <c r="Y50" s="32" t="str">
        <f>IF(V50="Y",VLOOKUP(T50,SurveyData!D:L,7,FALSE),"N/A")</f>
        <v>Very Interested</v>
      </c>
      <c r="Z50" s="32" t="str">
        <f>IF(V50="Y",VLOOKUP(T50,SurveyData!D:L,8,FALSE),"N/A")</f>
        <v>Very Interested</v>
      </c>
      <c r="AA50" s="32" t="str">
        <f>IF(V50="Y",VLOOKUP(T50,SurveyData!D:L,9,FALSE),"N/A")</f>
        <v>Not Interested</v>
      </c>
    </row>
    <row r="51" spans="1:27" hidden="1">
      <c r="A51" s="36">
        <v>0</v>
      </c>
      <c r="B51">
        <v>186370510</v>
      </c>
      <c r="C51" s="3" t="s">
        <v>351</v>
      </c>
      <c r="D51" s="3" t="s">
        <v>352</v>
      </c>
      <c r="E51" s="3" t="s">
        <v>353</v>
      </c>
      <c r="F51" s="3"/>
      <c r="G51" s="3" t="s">
        <v>12</v>
      </c>
      <c r="H51" s="3" t="s">
        <v>13</v>
      </c>
      <c r="I51" s="3" t="s">
        <v>376</v>
      </c>
      <c r="J51" s="24" t="str">
        <f>IF(I51="female","Yes","No")</f>
        <v>Yes</v>
      </c>
      <c r="K51" s="24" t="s">
        <v>374</v>
      </c>
      <c r="L51" s="24" t="s">
        <v>374</v>
      </c>
      <c r="M51" s="24">
        <v>3</v>
      </c>
      <c r="N51" s="24">
        <f t="shared" si="7"/>
        <v>186370510</v>
      </c>
      <c r="O51" s="24" t="str">
        <f t="shared" si="8"/>
        <v>Gomez Montes, Gabriela_Ivonne</v>
      </c>
      <c r="P51" s="24" t="str">
        <f t="shared" si="9"/>
        <v>gom18001@byui.edu</v>
      </c>
      <c r="Q51" s="24" t="str">
        <f t="shared" si="10"/>
        <v>Female</v>
      </c>
      <c r="R51" s="24" t="str">
        <f t="shared" si="11"/>
        <v>Business Management</v>
      </c>
      <c r="S51">
        <f>VLOOKUP(B51,ClassListRaw!B:B,1,FALSE)</f>
        <v>186370510</v>
      </c>
      <c r="T51" s="3" t="str">
        <f>IFERROR(VLOOKUP(B51,SurveyData!D:D,1,FALSE),"N/A")</f>
        <v>N/A</v>
      </c>
      <c r="U51" s="3" t="str">
        <f>IFERROR(VLOOKUP(E:E,SurveyData!E:E,1,FALSE),"N/A")</f>
        <v>N/A</v>
      </c>
      <c r="V51" s="16" t="str">
        <f t="shared" si="12"/>
        <v>N</v>
      </c>
      <c r="W51" t="str">
        <f>IF(V51="Y",VLOOKUP(T51,SurveyData!D:L,5,FALSE),"N/A")</f>
        <v>N/A</v>
      </c>
      <c r="X51" t="str">
        <f>IF(V51="Y",VLOOKUP(T51,SurveyData!D:L,6,FALSE),"N/A")</f>
        <v>N/A</v>
      </c>
      <c r="Y51" s="32" t="str">
        <f>IF(V51="Y",VLOOKUP(T51,SurveyData!D:L,7,FALSE),"N/A")</f>
        <v>N/A</v>
      </c>
      <c r="Z51" s="32" t="str">
        <f>IF(V51="Y",VLOOKUP(T51,SurveyData!D:L,8,FALSE),"N/A")</f>
        <v>N/A</v>
      </c>
      <c r="AA51" s="32" t="str">
        <f>IF(V51="Y",VLOOKUP(T51,SurveyData!D:L,9,FALSE),"N/A")</f>
        <v>N/A</v>
      </c>
    </row>
    <row r="52" spans="1:27" hidden="1">
      <c r="A52" s="36">
        <v>46.365098958966463</v>
      </c>
      <c r="B52">
        <v>881978849</v>
      </c>
      <c r="C52" t="s">
        <v>331</v>
      </c>
      <c r="D52" t="s">
        <v>329</v>
      </c>
      <c r="E52" t="s">
        <v>332</v>
      </c>
      <c r="G52" t="s">
        <v>22</v>
      </c>
      <c r="H52" t="s">
        <v>13</v>
      </c>
      <c r="I52" s="25" t="str">
        <f>VLOOKUP(B52,SurveyData!D:F,3,FALSE)</f>
        <v>Male</v>
      </c>
      <c r="J52" s="24" t="str">
        <f>IF(I52="female","Yes","No")</f>
        <v>No</v>
      </c>
      <c r="K52" s="24" t="s">
        <v>374</v>
      </c>
      <c r="L52" s="24" t="s">
        <v>374</v>
      </c>
      <c r="M52" s="24">
        <v>2</v>
      </c>
      <c r="N52" s="24">
        <f t="shared" si="7"/>
        <v>881978849</v>
      </c>
      <c r="O52" s="24" t="str">
        <f t="shared" si="8"/>
        <v>Green, Simeon_Thomas_Virgil</v>
      </c>
      <c r="P52" s="24" t="str">
        <f t="shared" si="9"/>
        <v>gre16024@byui.edu</v>
      </c>
      <c r="Q52" s="24" t="str">
        <f t="shared" si="10"/>
        <v>Male</v>
      </c>
      <c r="R52" s="24" t="str">
        <f t="shared" si="11"/>
        <v>Bus Mgmt Marketing</v>
      </c>
      <c r="S52">
        <f>VLOOKUP(B52,ClassListRaw!B:B,1,FALSE)</f>
        <v>881978849</v>
      </c>
      <c r="T52" s="3">
        <f>IFERROR(VLOOKUP(B52,SurveyData!D:D,1,FALSE),"N/A")</f>
        <v>881978849</v>
      </c>
      <c r="U52" s="3" t="str">
        <f>IFERROR(VLOOKUP(E:E,SurveyData!E:E,1,FALSE),"N/A")</f>
        <v>gre16024@byui.edu</v>
      </c>
      <c r="V52" s="16" t="str">
        <f t="shared" si="12"/>
        <v>Y</v>
      </c>
      <c r="W52" t="str">
        <f>IF(V52="Y",VLOOKUP(T52,SurveyData!D:L,5,FALSE),"N/A")</f>
        <v>Daytime Operations (8AM-2PM roughly)</v>
      </c>
      <c r="X52" t="str">
        <f>IF(V52="Y",VLOOKUP(T52,SurveyData!D:L,6,FALSE),"N/A")</f>
        <v>Very Interested</v>
      </c>
      <c r="Y52" s="32" t="str">
        <f>IF(V52="Y",VLOOKUP(T52,SurveyData!D:L,7,FALSE),"N/A")</f>
        <v>Not Interested</v>
      </c>
      <c r="Z52" s="32" t="str">
        <f>IF(V52="Y",VLOOKUP(T52,SurveyData!D:L,8,FALSE),"N/A")</f>
        <v>Not Interested</v>
      </c>
      <c r="AA52" s="32" t="str">
        <f>IF(V52="Y",VLOOKUP(T52,SurveyData!D:L,9,FALSE),"N/A")</f>
        <v>Very Interested</v>
      </c>
    </row>
    <row r="53" spans="1:27" hidden="1">
      <c r="A53" s="36">
        <v>8.9823770957760285</v>
      </c>
      <c r="B53">
        <v>210688948</v>
      </c>
      <c r="C53" t="s">
        <v>270</v>
      </c>
      <c r="D53" t="s">
        <v>256</v>
      </c>
      <c r="E53" t="s">
        <v>271</v>
      </c>
      <c r="G53" t="s">
        <v>22</v>
      </c>
      <c r="H53" t="s">
        <v>13</v>
      </c>
      <c r="I53" s="25" t="str">
        <f>VLOOKUP(B53,SurveyData!D:F,3,FALSE)</f>
        <v>Female</v>
      </c>
      <c r="J53" s="24" t="str">
        <f>IF(I53="female","Yes","No")</f>
        <v>Yes</v>
      </c>
      <c r="K53" s="24" t="s">
        <v>374</v>
      </c>
      <c r="L53" s="24" t="s">
        <v>374</v>
      </c>
      <c r="M53" s="24">
        <v>8</v>
      </c>
      <c r="N53" s="24">
        <f t="shared" si="7"/>
        <v>210688948</v>
      </c>
      <c r="O53" s="24" t="str">
        <f t="shared" si="8"/>
        <v>Guzman Machuca, Mariela_Ximena</v>
      </c>
      <c r="P53" s="24" t="str">
        <f t="shared" si="9"/>
        <v>guz20003@byui.edu</v>
      </c>
      <c r="Q53" s="24" t="str">
        <f t="shared" si="10"/>
        <v>Female</v>
      </c>
      <c r="R53" s="24" t="str">
        <f t="shared" si="11"/>
        <v>Bus Mgmt Marketing</v>
      </c>
      <c r="S53">
        <f>VLOOKUP(B53,ClassListRaw!B:B,1,FALSE)</f>
        <v>210688948</v>
      </c>
      <c r="T53" s="3">
        <f>IFERROR(VLOOKUP(B53,SurveyData!D:D,1,FALSE),"N/A")</f>
        <v>210688948</v>
      </c>
      <c r="U53" s="3" t="str">
        <f>IFERROR(VLOOKUP(E$1:E$40,SurveyData!E:E,1,FALSE),"N/A")</f>
        <v>N/A</v>
      </c>
      <c r="V53" s="16" t="str">
        <f t="shared" si="12"/>
        <v>Y</v>
      </c>
      <c r="W53" t="str">
        <f>IF(V53="Y",VLOOKUP(T53,SurveyData!D:L,5,FALSE),"N/A")</f>
        <v>Daytime Operations (8AM-2PM roughly)</v>
      </c>
      <c r="X53" t="str">
        <f>IF(V53="Y",VLOOKUP(T53,SurveyData!D:L,6,FALSE),"N/A")</f>
        <v>Very Interested</v>
      </c>
      <c r="Y53" s="32" t="str">
        <f>IF(V53="Y",VLOOKUP(T53,SurveyData!D:L,7,FALSE),"N/A")</f>
        <v>Indifferent or No Opinion</v>
      </c>
      <c r="Z53" s="32" t="str">
        <f>IF(V53="Y",VLOOKUP(T53,SurveyData!D:L,8,FALSE),"N/A")</f>
        <v>Very Interested</v>
      </c>
      <c r="AA53" s="32" t="str">
        <f>IF(V53="Y",VLOOKUP(T53,SurveyData!D:L,9,FALSE),"N/A")</f>
        <v>Very Interested</v>
      </c>
    </row>
    <row r="54" spans="1:27" hidden="1">
      <c r="A54" s="36">
        <v>52.661537880971295</v>
      </c>
      <c r="B54">
        <v>914616947</v>
      </c>
      <c r="C54" t="s">
        <v>105</v>
      </c>
      <c r="D54" t="s">
        <v>103</v>
      </c>
      <c r="E54" t="s">
        <v>106</v>
      </c>
      <c r="G54" t="s">
        <v>107</v>
      </c>
      <c r="H54" t="s">
        <v>13</v>
      </c>
      <c r="I54" s="25" t="str">
        <f>VLOOKUP(B54,SurveyData!D:F,3,FALSE)</f>
        <v>Male</v>
      </c>
      <c r="J54" s="24" t="str">
        <f>IF(I54="female","Yes","No")</f>
        <v>No</v>
      </c>
      <c r="K54" s="24" t="s">
        <v>374</v>
      </c>
      <c r="L54" s="24" t="s">
        <v>375</v>
      </c>
      <c r="M54" s="24">
        <v>3</v>
      </c>
      <c r="N54" s="24">
        <f t="shared" si="7"/>
        <v>914616947</v>
      </c>
      <c r="O54" s="24" t="str">
        <f t="shared" si="8"/>
        <v>Hawkins, Collin_James</v>
      </c>
      <c r="P54" s="24" t="str">
        <f t="shared" si="9"/>
        <v>haw20002@byui.edu</v>
      </c>
      <c r="Q54" s="24" t="str">
        <f t="shared" si="10"/>
        <v>Male</v>
      </c>
      <c r="R54" s="24" t="str">
        <f t="shared" si="11"/>
        <v>International Studies</v>
      </c>
      <c r="S54">
        <f>VLOOKUP(B54,ClassListRaw!B:B,1,FALSE)</f>
        <v>914616947</v>
      </c>
      <c r="T54" s="3">
        <f>IFERROR(VLOOKUP(B54,SurveyData!D:D,1,FALSE),"N/A")</f>
        <v>914616947</v>
      </c>
      <c r="U54" s="3" t="str">
        <f>IFERROR(VLOOKUP(E$1:E$40,SurveyData!E:E,1,FALSE),"N/A")</f>
        <v>N/A</v>
      </c>
      <c r="V54" s="16" t="str">
        <f t="shared" si="12"/>
        <v>Y</v>
      </c>
      <c r="W54" t="str">
        <f>IF(V54="Y",VLOOKUP(T54,SurveyData!D:L,5,FALSE),"N/A")</f>
        <v>I'm fine with either option</v>
      </c>
      <c r="X54" t="str">
        <f>IF(V54="Y",VLOOKUP(T54,SurveyData!D:L,6,FALSE),"N/A")</f>
        <v>Very Interested</v>
      </c>
      <c r="Y54" s="32" t="str">
        <f>IF(V54="Y",VLOOKUP(T54,SurveyData!D:L,7,FALSE),"N/A")</f>
        <v>Not Interested</v>
      </c>
      <c r="Z54" s="32" t="str">
        <f>IF(V54="Y",VLOOKUP(T54,SurveyData!D:L,8,FALSE),"N/A")</f>
        <v>Indifferent or No Opinion</v>
      </c>
      <c r="AA54" s="32" t="str">
        <f>IF(V54="Y",VLOOKUP(T54,SurveyData!D:L,9,FALSE),"N/A")</f>
        <v>Indifferent or No Opinion</v>
      </c>
    </row>
    <row r="55" spans="1:27" hidden="1">
      <c r="A55" s="36">
        <v>90.522867404703163</v>
      </c>
      <c r="B55">
        <v>412708411</v>
      </c>
      <c r="C55" t="s">
        <v>137</v>
      </c>
      <c r="D55" t="s">
        <v>123</v>
      </c>
      <c r="E55" t="s">
        <v>138</v>
      </c>
      <c r="G55" t="s">
        <v>139</v>
      </c>
      <c r="H55" t="s">
        <v>13</v>
      </c>
      <c r="I55" s="25" t="str">
        <f>VLOOKUP(B55,SurveyData!D:F,3,FALSE)</f>
        <v>Female</v>
      </c>
      <c r="J55" s="24" t="str">
        <f>IF(I55="female","Yes","No")</f>
        <v>Yes</v>
      </c>
      <c r="K55" s="24" t="s">
        <v>374</v>
      </c>
      <c r="L55" s="24" t="s">
        <v>375</v>
      </c>
      <c r="M55" s="24">
        <v>4</v>
      </c>
      <c r="N55" s="24">
        <f t="shared" si="7"/>
        <v>412708411</v>
      </c>
      <c r="O55" s="24" t="str">
        <f t="shared" si="8"/>
        <v>Heder, Olivia_Wendy</v>
      </c>
      <c r="P55" s="24" t="str">
        <f t="shared" si="9"/>
        <v>hed20001@byui.edu</v>
      </c>
      <c r="Q55" s="24" t="str">
        <f t="shared" si="10"/>
        <v>Female</v>
      </c>
      <c r="R55" s="24" t="str">
        <f t="shared" si="11"/>
        <v>FCS Apparel Entrepreneur</v>
      </c>
      <c r="S55">
        <f>VLOOKUP(B55,ClassListRaw!B:B,1,FALSE)</f>
        <v>412708411</v>
      </c>
      <c r="T55" s="3">
        <f>IFERROR(VLOOKUP(B55,SurveyData!D:D,1,FALSE),"N/A")</f>
        <v>412708411</v>
      </c>
      <c r="U55" s="3" t="str">
        <f>IFERROR(VLOOKUP(E:E,SurveyData!E:E,1,FALSE),"N/A")</f>
        <v>hed20001@byui.edu</v>
      </c>
      <c r="V55" s="16" t="str">
        <f t="shared" si="12"/>
        <v>Y</v>
      </c>
      <c r="W55" t="str">
        <f>IF(V55="Y",VLOOKUP(T55,SurveyData!D:L,5,FALSE),"N/A")</f>
        <v>Daytime Operations (8AM-2PM roughly)</v>
      </c>
      <c r="X55" t="str">
        <f>IF(V55="Y",VLOOKUP(T55,SurveyData!D:L,6,FALSE),"N/A")</f>
        <v>Not Interested</v>
      </c>
      <c r="Y55" s="32" t="str">
        <f>IF(V55="Y",VLOOKUP(T55,SurveyData!D:L,7,FALSE),"N/A")</f>
        <v>Very Interested</v>
      </c>
      <c r="Z55" s="32" t="str">
        <f>IF(V55="Y",VLOOKUP(T55,SurveyData!D:L,8,FALSE),"N/A")</f>
        <v>Indifferent or No Opinion</v>
      </c>
      <c r="AA55" s="32" t="str">
        <f>IF(V55="Y",VLOOKUP(T55,SurveyData!D:L,9,FALSE),"N/A")</f>
        <v>Not Interested</v>
      </c>
    </row>
    <row r="56" spans="1:27" hidden="1">
      <c r="A56" s="36">
        <v>38.03743945773229</v>
      </c>
      <c r="B56">
        <v>602334537</v>
      </c>
      <c r="C56" t="s">
        <v>75</v>
      </c>
      <c r="D56" t="s">
        <v>62</v>
      </c>
      <c r="E56" t="s">
        <v>76</v>
      </c>
      <c r="G56" t="s">
        <v>22</v>
      </c>
      <c r="H56" t="s">
        <v>13</v>
      </c>
      <c r="I56" s="25" t="str">
        <f>VLOOKUP(B56,SurveyData!D:F,3,FALSE)</f>
        <v>Female</v>
      </c>
      <c r="J56" s="24" t="str">
        <f>IF(I56="female","Yes","No")</f>
        <v>Yes</v>
      </c>
      <c r="K56" s="24" t="s">
        <v>374</v>
      </c>
      <c r="L56" s="24" t="s">
        <v>374</v>
      </c>
      <c r="M56" s="24">
        <v>3</v>
      </c>
      <c r="N56" s="24">
        <f t="shared" si="7"/>
        <v>602334537</v>
      </c>
      <c r="O56" s="24" t="str">
        <f t="shared" si="8"/>
        <v>Herrick, Shaley</v>
      </c>
      <c r="P56" s="24" t="str">
        <f t="shared" si="9"/>
        <v>her19029@byui.edu</v>
      </c>
      <c r="Q56" s="24" t="str">
        <f t="shared" si="10"/>
        <v>Female</v>
      </c>
      <c r="R56" s="24" t="str">
        <f t="shared" si="11"/>
        <v>Bus Mgmt Marketing</v>
      </c>
      <c r="S56">
        <f>VLOOKUP(B56,ClassListRaw!B:B,1,FALSE)</f>
        <v>602334537</v>
      </c>
      <c r="T56" s="3">
        <f>IFERROR(VLOOKUP(B56,SurveyData!D:D,1,FALSE),"N/A")</f>
        <v>602334537</v>
      </c>
      <c r="U56" s="3" t="str">
        <f>IFERROR(VLOOKUP(E$1:E$40,SurveyData!E:E,1,FALSE),"N/A")</f>
        <v>N/A</v>
      </c>
      <c r="V56" s="16" t="str">
        <f t="shared" si="12"/>
        <v>Y</v>
      </c>
      <c r="W56" t="str">
        <f>IF(V56="Y",VLOOKUP(T56,SurveyData!D:L,5,FALSE),"N/A")</f>
        <v>I'm fine with either option</v>
      </c>
      <c r="X56" t="str">
        <f>IF(V56="Y",VLOOKUP(T56,SurveyData!D:L,6,FALSE),"N/A")</f>
        <v>Indifferent or No Opinion</v>
      </c>
      <c r="Y56" s="32" t="str">
        <f>IF(V56="Y",VLOOKUP(T56,SurveyData!D:L,7,FALSE),"N/A")</f>
        <v>Very Interested</v>
      </c>
      <c r="Z56" s="32" t="str">
        <f>IF(V56="Y",VLOOKUP(T56,SurveyData!D:L,8,FALSE),"N/A")</f>
        <v>Very Interested</v>
      </c>
      <c r="AA56" s="32" t="str">
        <f>IF(V56="Y",VLOOKUP(T56,SurveyData!D:L,9,FALSE),"N/A")</f>
        <v>Very Interested</v>
      </c>
    </row>
    <row r="57" spans="1:27" hidden="1">
      <c r="A57" s="36">
        <v>46.068351943372363</v>
      </c>
      <c r="B57">
        <v>891826571</v>
      </c>
      <c r="C57" t="s">
        <v>186</v>
      </c>
      <c r="D57" t="s">
        <v>162</v>
      </c>
      <c r="E57" t="s">
        <v>187</v>
      </c>
      <c r="G57" t="s">
        <v>22</v>
      </c>
      <c r="H57" t="s">
        <v>23</v>
      </c>
      <c r="I57" s="25" t="s">
        <v>373</v>
      </c>
      <c r="J57" s="24" t="str">
        <f>IF(I57="female","Yes","No")</f>
        <v>No</v>
      </c>
      <c r="K57" s="24" t="s">
        <v>374</v>
      </c>
      <c r="L57" s="24" t="s">
        <v>374</v>
      </c>
      <c r="M57" s="24">
        <v>9</v>
      </c>
      <c r="N57" s="24">
        <f t="shared" si="7"/>
        <v>891826571</v>
      </c>
      <c r="O57" s="24" t="str">
        <f t="shared" si="8"/>
        <v>Hicken, Jett</v>
      </c>
      <c r="P57" s="24" t="str">
        <f t="shared" si="9"/>
        <v>hic18008@byui.edu</v>
      </c>
      <c r="Q57" s="24" t="str">
        <f t="shared" si="10"/>
        <v>Male</v>
      </c>
      <c r="R57" s="24" t="str">
        <f t="shared" si="11"/>
        <v>Bus Mgmt Marketing</v>
      </c>
      <c r="S57">
        <f>VLOOKUP(B57,ClassListRaw!B:B,1,FALSE)</f>
        <v>891826571</v>
      </c>
      <c r="T57" s="3" t="str">
        <f>IFERROR(VLOOKUP(B57,SurveyData!D:D,1,FALSE),"N/A")</f>
        <v>N/A</v>
      </c>
      <c r="U57" s="3" t="str">
        <f>IFERROR(VLOOKUP(E:E,SurveyData!E:E,1,FALSE),"N/A")</f>
        <v>N/A</v>
      </c>
      <c r="V57" s="16" t="str">
        <f t="shared" si="12"/>
        <v>N</v>
      </c>
      <c r="W57" t="str">
        <f>IF(V57="Y",VLOOKUP(T57,SurveyData!D:L,5,FALSE),"N/A")</f>
        <v>N/A</v>
      </c>
      <c r="X57" t="str">
        <f>IF(V57="Y",VLOOKUP(T57,SurveyData!D:L,6,FALSE),"N/A")</f>
        <v>N/A</v>
      </c>
      <c r="Y57" s="32" t="str">
        <f>IF(V57="Y",VLOOKUP(T57,SurveyData!D:L,7,FALSE),"N/A")</f>
        <v>N/A</v>
      </c>
      <c r="Z57" s="32" t="str">
        <f>IF(V57="Y",VLOOKUP(T57,SurveyData!D:L,8,FALSE),"N/A")</f>
        <v>N/A</v>
      </c>
      <c r="AA57" s="32" t="str">
        <f>IF(V57="Y",VLOOKUP(T57,SurveyData!D:L,9,FALSE),"N/A")</f>
        <v>N/A</v>
      </c>
    </row>
    <row r="58" spans="1:27" hidden="1">
      <c r="A58" s="36">
        <v>22.120010992677596</v>
      </c>
      <c r="B58">
        <v>605989474</v>
      </c>
      <c r="C58" t="s">
        <v>140</v>
      </c>
      <c r="D58" t="s">
        <v>123</v>
      </c>
      <c r="E58" t="s">
        <v>141</v>
      </c>
      <c r="G58" t="s">
        <v>22</v>
      </c>
      <c r="H58" t="s">
        <v>23</v>
      </c>
      <c r="I58" s="25" t="str">
        <f>VLOOKUP(B58,SurveyData!D:F,3,FALSE)</f>
        <v>Female</v>
      </c>
      <c r="J58" s="24" t="str">
        <f>IF(I58="female","Yes","No")</f>
        <v>Yes</v>
      </c>
      <c r="K58" s="24" t="s">
        <v>374</v>
      </c>
      <c r="L58" s="24" t="s">
        <v>374</v>
      </c>
      <c r="M58" s="24">
        <v>7</v>
      </c>
      <c r="N58" s="24">
        <f t="shared" si="7"/>
        <v>605989474</v>
      </c>
      <c r="O58" s="24" t="str">
        <f t="shared" si="8"/>
        <v>Higginson, Hannah</v>
      </c>
      <c r="P58" s="24" t="str">
        <f t="shared" si="9"/>
        <v>hig18012@byui.edu</v>
      </c>
      <c r="Q58" s="24" t="str">
        <f t="shared" si="10"/>
        <v>Female</v>
      </c>
      <c r="R58" s="24" t="str">
        <f t="shared" si="11"/>
        <v>Bus Mgmt Marketing</v>
      </c>
      <c r="S58">
        <f>VLOOKUP(B58,ClassListRaw!B:B,1,FALSE)</f>
        <v>605989474</v>
      </c>
      <c r="T58" s="3">
        <f>IFERROR(VLOOKUP(B58,SurveyData!D:D,1,FALSE),"N/A")</f>
        <v>605989474</v>
      </c>
      <c r="U58" s="3" t="str">
        <f>IFERROR(VLOOKUP(E:E,SurveyData!E:E,1,FALSE),"N/A")</f>
        <v>N/A</v>
      </c>
      <c r="V58" s="16" t="str">
        <f t="shared" si="12"/>
        <v>Y</v>
      </c>
      <c r="W58" t="str">
        <f>IF(V58="Y",VLOOKUP(T58,SurveyData!D:L,5,FALSE),"N/A")</f>
        <v>Daytime Operations (8AM-2PM roughly)</v>
      </c>
      <c r="X58" t="str">
        <f>IF(V58="Y",VLOOKUP(T58,SurveyData!D:L,6,FALSE),"N/A")</f>
        <v>Very Interested</v>
      </c>
      <c r="Y58" s="32" t="str">
        <f>IF(V58="Y",VLOOKUP(T58,SurveyData!D:L,7,FALSE),"N/A")</f>
        <v>Very Interested</v>
      </c>
      <c r="Z58" s="32" t="str">
        <f>IF(V58="Y",VLOOKUP(T58,SurveyData!D:L,8,FALSE),"N/A")</f>
        <v>Indifferent or No Opinion</v>
      </c>
      <c r="AA58" s="32" t="str">
        <f>IF(V58="Y",VLOOKUP(T58,SurveyData!D:L,9,FALSE),"N/A")</f>
        <v>Indifferent or No Opinion</v>
      </c>
    </row>
    <row r="59" spans="1:27" hidden="1">
      <c r="A59" s="36">
        <v>32.572783739468605</v>
      </c>
      <c r="B59">
        <v>939147390</v>
      </c>
      <c r="C59" t="s">
        <v>380</v>
      </c>
      <c r="D59" t="s">
        <v>256</v>
      </c>
      <c r="E59" t="s">
        <v>265</v>
      </c>
      <c r="G59" t="s">
        <v>139</v>
      </c>
      <c r="H59" t="s">
        <v>23</v>
      </c>
      <c r="I59" s="25" t="str">
        <f>VLOOKUP(B59,SurveyData!D:F,3,FALSE)</f>
        <v>Female</v>
      </c>
      <c r="J59" s="24" t="str">
        <f>IF(I59="female","Yes","No")</f>
        <v>Yes</v>
      </c>
      <c r="K59" s="24" t="s">
        <v>374</v>
      </c>
      <c r="L59" s="24" t="s">
        <v>375</v>
      </c>
      <c r="M59" s="24">
        <v>5</v>
      </c>
      <c r="N59" s="24">
        <f t="shared" si="7"/>
        <v>939147390</v>
      </c>
      <c r="O59" s="24" t="str">
        <f t="shared" si="8"/>
        <v>Hohnholz, Jillian_Gayle</v>
      </c>
      <c r="P59" s="24" t="str">
        <f t="shared" si="9"/>
        <v>hoh20001@byui.edu</v>
      </c>
      <c r="Q59" s="24" t="str">
        <f t="shared" si="10"/>
        <v>Female</v>
      </c>
      <c r="R59" s="24" t="str">
        <f t="shared" si="11"/>
        <v>FCS Apparel Entrepreneur</v>
      </c>
      <c r="S59">
        <f>VLOOKUP(B59,ClassListRaw!B:B,1,FALSE)</f>
        <v>939147390</v>
      </c>
      <c r="T59" s="3">
        <f>IFERROR(VLOOKUP(B59,SurveyData!D:D,1,FALSE),"N/A")</f>
        <v>939147390</v>
      </c>
      <c r="U59" s="3" t="str">
        <f>IFERROR(VLOOKUP(E:E,SurveyData!E:E,1,FALSE),"N/A")</f>
        <v>hoh20001@byui.edu</v>
      </c>
      <c r="V59" s="16" t="str">
        <f t="shared" si="12"/>
        <v>Y</v>
      </c>
      <c r="W59" t="str">
        <f>IF(V59="Y",VLOOKUP(T59,SurveyData!D:L,5,FALSE),"N/A")</f>
        <v>Daytime Operations (8AM-2PM roughly)</v>
      </c>
      <c r="X59" t="str">
        <f>IF(V59="Y",VLOOKUP(T59,SurveyData!D:L,6,FALSE),"N/A")</f>
        <v>Not Interested</v>
      </c>
      <c r="Y59" s="32" t="str">
        <f>IF(V59="Y",VLOOKUP(T59,SurveyData!D:L,7,FALSE),"N/A")</f>
        <v>Very Interested</v>
      </c>
      <c r="Z59" s="32" t="str">
        <f>IF(V59="Y",VLOOKUP(T59,SurveyData!D:L,8,FALSE),"N/A")</f>
        <v>Indifferent or No Opinion</v>
      </c>
      <c r="AA59" s="32" t="str">
        <f>IF(V59="Y",VLOOKUP(T59,SurveyData!D:L,9,FALSE),"N/A")</f>
        <v>Indifferent or No Opinion</v>
      </c>
    </row>
    <row r="60" spans="1:27" hidden="1">
      <c r="A60" s="36">
        <v>60.656363413977523</v>
      </c>
      <c r="B60">
        <v>293664741</v>
      </c>
      <c r="C60" t="s">
        <v>272</v>
      </c>
      <c r="D60" t="s">
        <v>256</v>
      </c>
      <c r="E60" t="s">
        <v>273</v>
      </c>
      <c r="G60" t="s">
        <v>12</v>
      </c>
      <c r="H60" t="s">
        <v>23</v>
      </c>
      <c r="I60" s="25" t="str">
        <f>VLOOKUP(B60,SurveyData!D:F,3,FALSE)</f>
        <v>Male</v>
      </c>
      <c r="J60" s="24" t="str">
        <f>IF(I60="female","Yes","No")</f>
        <v>No</v>
      </c>
      <c r="K60" s="24" t="s">
        <v>374</v>
      </c>
      <c r="L60" s="24" t="s">
        <v>374</v>
      </c>
      <c r="M60" s="24">
        <v>8</v>
      </c>
      <c r="N60" s="24">
        <f t="shared" si="7"/>
        <v>293664741</v>
      </c>
      <c r="O60" s="24" t="str">
        <f t="shared" si="8"/>
        <v>Hollingsworth, Nathaniel_David</v>
      </c>
      <c r="P60" s="24" t="str">
        <f t="shared" si="9"/>
        <v>hol21012@byui.edu</v>
      </c>
      <c r="Q60" s="24" t="str">
        <f t="shared" si="10"/>
        <v>Male</v>
      </c>
      <c r="R60" s="24" t="str">
        <f t="shared" si="11"/>
        <v>Business Management</v>
      </c>
      <c r="S60">
        <f>VLOOKUP(B60,ClassListRaw!B:B,1,FALSE)</f>
        <v>293664741</v>
      </c>
      <c r="T60" s="3">
        <f>IFERROR(VLOOKUP(B60,SurveyData!D:D,1,FALSE),"N/A")</f>
        <v>293664741</v>
      </c>
      <c r="U60" s="3" t="str">
        <f>IFERROR(VLOOKUP(E$1:E$40,SurveyData!E:E,1,FALSE),"N/A")</f>
        <v>N/A</v>
      </c>
      <c r="V60" s="16" t="str">
        <f t="shared" si="12"/>
        <v>Y</v>
      </c>
      <c r="W60" t="str">
        <f>IF(V60="Y",VLOOKUP(T60,SurveyData!D:L,5,FALSE),"N/A")</f>
        <v>Daytime Operations (8AM-2PM roughly)</v>
      </c>
      <c r="X60" t="str">
        <f>IF(V60="Y",VLOOKUP(T60,SurveyData!D:L,6,FALSE),"N/A")</f>
        <v>Very Interested</v>
      </c>
      <c r="Y60" s="32" t="str">
        <f>IF(V60="Y",VLOOKUP(T60,SurveyData!D:L,7,FALSE),"N/A")</f>
        <v>Not Interested</v>
      </c>
      <c r="Z60" s="32" t="str">
        <f>IF(V60="Y",VLOOKUP(T60,SurveyData!D:L,8,FALSE),"N/A")</f>
        <v>Very Interested</v>
      </c>
      <c r="AA60" s="32" t="str">
        <f>IF(V60="Y",VLOOKUP(T60,SurveyData!D:L,9,FALSE),"N/A")</f>
        <v>Indifferent or No Opinion</v>
      </c>
    </row>
    <row r="61" spans="1:27">
      <c r="A61" s="36">
        <v>4.0598713881297099</v>
      </c>
      <c r="B61">
        <v>394364117</v>
      </c>
      <c r="C61" t="s">
        <v>94</v>
      </c>
      <c r="D61" t="s">
        <v>62</v>
      </c>
      <c r="E61" t="s">
        <v>95</v>
      </c>
      <c r="G61" t="s">
        <v>22</v>
      </c>
      <c r="H61" t="s">
        <v>18</v>
      </c>
      <c r="I61" s="25" t="str">
        <f>VLOOKUP(B61,SurveyData!D:F,3,FALSE)</f>
        <v>Female</v>
      </c>
      <c r="J61" s="24" t="str">
        <f>IF(I61="female","Yes","No")</f>
        <v>Yes</v>
      </c>
      <c r="K61" s="24" t="s">
        <v>374</v>
      </c>
      <c r="L61" s="24" t="s">
        <v>374</v>
      </c>
      <c r="M61" s="24">
        <v>2</v>
      </c>
      <c r="N61" s="24">
        <f t="shared" si="7"/>
        <v>394364117</v>
      </c>
      <c r="O61" s="24" t="str">
        <f t="shared" si="8"/>
        <v>Smith, Hannah_Maryn</v>
      </c>
      <c r="P61" s="24" t="str">
        <f t="shared" si="9"/>
        <v>smi19044@byui.edu</v>
      </c>
      <c r="Q61" s="24" t="str">
        <f t="shared" si="10"/>
        <v>Female</v>
      </c>
      <c r="R61" s="24" t="str">
        <f t="shared" si="11"/>
        <v>Bus Mgmt Marketing</v>
      </c>
      <c r="S61">
        <f>VLOOKUP(B61,ClassListRaw!B:B,1,FALSE)</f>
        <v>394364117</v>
      </c>
      <c r="T61" s="3">
        <f>IFERROR(VLOOKUP(B61,SurveyData!D:D,1,FALSE),"N/A")</f>
        <v>394364117</v>
      </c>
      <c r="U61" s="3" t="str">
        <f>IFERROR(VLOOKUP(E:E,SurveyData!E:E,1,FALSE),"N/A")</f>
        <v>N/A</v>
      </c>
      <c r="V61" s="16" t="str">
        <f t="shared" si="12"/>
        <v>Y</v>
      </c>
      <c r="W61" t="str">
        <f>IF(V61="Y",VLOOKUP(T61,SurveyData!D:L,5,FALSE),"N/A")</f>
        <v>Daytime Operations (8AM-2PM roughly)</v>
      </c>
      <c r="X61" t="str">
        <f>IF(V61="Y",VLOOKUP(T61,SurveyData!D:L,6,FALSE),"N/A")</f>
        <v>Indifferent or No Opinion</v>
      </c>
      <c r="Y61" s="32" t="str">
        <f>IF(V61="Y",VLOOKUP(T61,SurveyData!D:L,7,FALSE),"N/A")</f>
        <v>Very Interested</v>
      </c>
      <c r="Z61" s="32" t="str">
        <f>IF(V61="Y",VLOOKUP(T61,SurveyData!D:L,8,FALSE),"N/A")</f>
        <v>Very Interested</v>
      </c>
      <c r="AA61" s="32" t="str">
        <f>IF(V61="Y",VLOOKUP(T61,SurveyData!D:L,9,FALSE),"N/A")</f>
        <v>Not Interested</v>
      </c>
    </row>
    <row r="62" spans="1:27">
      <c r="A62" s="36">
        <v>95.320696948035732</v>
      </c>
      <c r="B62">
        <v>682207993</v>
      </c>
      <c r="C62" t="s">
        <v>215</v>
      </c>
      <c r="D62" t="s">
        <v>205</v>
      </c>
      <c r="E62" t="s">
        <v>216</v>
      </c>
      <c r="G62" t="s">
        <v>22</v>
      </c>
      <c r="H62" t="s">
        <v>18</v>
      </c>
      <c r="I62" s="25" t="s">
        <v>376</v>
      </c>
      <c r="J62" s="24" t="str">
        <f>IF(I62="female","Yes","No")</f>
        <v>Yes</v>
      </c>
      <c r="K62" s="24" t="s">
        <v>374</v>
      </c>
      <c r="L62" s="24" t="s">
        <v>374</v>
      </c>
      <c r="M62" s="24">
        <v>4</v>
      </c>
      <c r="N62" s="24">
        <f t="shared" si="7"/>
        <v>682207993</v>
      </c>
      <c r="O62" s="24" t="str">
        <f t="shared" si="8"/>
        <v>Colemere, Abigail_Taylor</v>
      </c>
      <c r="P62" s="24" t="str">
        <f t="shared" si="9"/>
        <v>col22047@byui.edu</v>
      </c>
      <c r="Q62" s="24" t="str">
        <f t="shared" si="10"/>
        <v>Female</v>
      </c>
      <c r="R62" s="24" t="str">
        <f t="shared" si="11"/>
        <v>Bus Mgmt Marketing</v>
      </c>
      <c r="S62">
        <f>VLOOKUP(B62,ClassListRaw!B:B,1,FALSE)</f>
        <v>682207993</v>
      </c>
      <c r="T62" s="3" t="str">
        <f>IFERROR(VLOOKUP(B62,SurveyData!D:D,1,FALSE),"N/A")</f>
        <v>N/A</v>
      </c>
      <c r="U62" s="3" t="str">
        <f>IFERROR(VLOOKUP(E$1:E$40,SurveyData!E:E,1,FALSE),"N/A")</f>
        <v>N/A</v>
      </c>
      <c r="V62" s="16" t="str">
        <f t="shared" si="12"/>
        <v>N</v>
      </c>
      <c r="W62" t="str">
        <f>IF(V62="Y",VLOOKUP(T62,SurveyData!D:L,5,FALSE),"N/A")</f>
        <v>N/A</v>
      </c>
      <c r="X62" t="str">
        <f>IF(V62="Y",VLOOKUP(T62,SurveyData!D:L,6,FALSE),"N/A")</f>
        <v>N/A</v>
      </c>
      <c r="Y62" s="32" t="str">
        <f>IF(V62="Y",VLOOKUP(T62,SurveyData!D:L,7,FALSE),"N/A")</f>
        <v>N/A</v>
      </c>
      <c r="Z62" s="32" t="str">
        <f>IF(V62="Y",VLOOKUP(T62,SurveyData!D:L,8,FALSE),"N/A")</f>
        <v>N/A</v>
      </c>
      <c r="AA62" s="32" t="str">
        <f>IF(V62="Y",VLOOKUP(T62,SurveyData!D:L,9,FALSE),"N/A")</f>
        <v>N/A</v>
      </c>
    </row>
    <row r="63" spans="1:27">
      <c r="A63" s="36">
        <v>72.099374605886354</v>
      </c>
      <c r="B63">
        <v>686474249</v>
      </c>
      <c r="C63" t="s">
        <v>81</v>
      </c>
      <c r="D63" t="s">
        <v>62</v>
      </c>
      <c r="E63" t="s">
        <v>82</v>
      </c>
      <c r="G63" t="s">
        <v>12</v>
      </c>
      <c r="H63" t="s">
        <v>18</v>
      </c>
      <c r="I63" s="25" t="s">
        <v>373</v>
      </c>
      <c r="J63" s="24" t="str">
        <f>IF(I63="female","Yes","No")</f>
        <v>No</v>
      </c>
      <c r="K63" s="24" t="s">
        <v>374</v>
      </c>
      <c r="L63" s="24" t="s">
        <v>374</v>
      </c>
      <c r="M63" s="24">
        <v>4</v>
      </c>
      <c r="N63" s="24">
        <f t="shared" si="7"/>
        <v>686474249</v>
      </c>
      <c r="O63" s="24" t="str">
        <f t="shared" si="8"/>
        <v>Kinsey, Nathaniel_William</v>
      </c>
      <c r="P63" s="24" t="str">
        <f t="shared" si="9"/>
        <v>kin21002@byui.edu</v>
      </c>
      <c r="Q63" s="24" t="str">
        <f t="shared" si="10"/>
        <v>Male</v>
      </c>
      <c r="R63" s="24" t="str">
        <f t="shared" si="11"/>
        <v>Business Management</v>
      </c>
      <c r="S63">
        <f>VLOOKUP(B63,ClassListRaw!B:B,1,FALSE)</f>
        <v>686474249</v>
      </c>
      <c r="T63" s="3" t="str">
        <f>IFERROR(VLOOKUP(B63,SurveyData!D:D,1,FALSE),"N/A")</f>
        <v>N/A</v>
      </c>
      <c r="U63" s="3" t="str">
        <f>IFERROR(VLOOKUP(E:E,SurveyData!E:E,1,FALSE),"N/A")</f>
        <v>N/A</v>
      </c>
      <c r="V63" s="16" t="str">
        <f t="shared" si="12"/>
        <v>N</v>
      </c>
      <c r="W63" t="str">
        <f>IF(V63="Y",VLOOKUP(T63,SurveyData!D:L,5,FALSE),"N/A")</f>
        <v>N/A</v>
      </c>
      <c r="X63" t="str">
        <f>IF(V63="Y",VLOOKUP(T63,SurveyData!D:L,6,FALSE),"N/A")</f>
        <v>N/A</v>
      </c>
      <c r="Y63" s="32" t="str">
        <f>IF(V63="Y",VLOOKUP(T63,SurveyData!D:L,7,FALSE),"N/A")</f>
        <v>N/A</v>
      </c>
      <c r="Z63" s="32" t="str">
        <f>IF(V63="Y",VLOOKUP(T63,SurveyData!D:L,8,FALSE),"N/A")</f>
        <v>N/A</v>
      </c>
      <c r="AA63" s="32" t="str">
        <f>IF(V63="Y",VLOOKUP(T63,SurveyData!D:L,9,FALSE),"N/A")</f>
        <v>N/A</v>
      </c>
    </row>
    <row r="64" spans="1:27" hidden="1">
      <c r="A64" s="36">
        <v>74.67818279000123</v>
      </c>
      <c r="B64">
        <v>545662905</v>
      </c>
      <c r="C64" t="s">
        <v>305</v>
      </c>
      <c r="D64" t="s">
        <v>299</v>
      </c>
      <c r="E64" t="s">
        <v>306</v>
      </c>
      <c r="G64" t="s">
        <v>139</v>
      </c>
      <c r="H64" t="s">
        <v>13</v>
      </c>
      <c r="I64" s="25" t="str">
        <f>VLOOKUP(B64,SurveyData!D:F,3,FALSE)</f>
        <v>Female</v>
      </c>
      <c r="J64" s="24" t="str">
        <f>IF(I64="female","Yes","No")</f>
        <v>Yes</v>
      </c>
      <c r="K64" s="24" t="s">
        <v>374</v>
      </c>
      <c r="L64" s="24" t="s">
        <v>375</v>
      </c>
      <c r="M64" s="24">
        <v>8</v>
      </c>
      <c r="N64" s="24">
        <f t="shared" si="7"/>
        <v>545662905</v>
      </c>
      <c r="O64" s="24" t="str">
        <f t="shared" si="8"/>
        <v>Jeppson, Savannah_Renee</v>
      </c>
      <c r="P64" s="24" t="str">
        <f t="shared" si="9"/>
        <v>jep18005@byui.edu</v>
      </c>
      <c r="Q64" s="24" t="str">
        <f t="shared" si="10"/>
        <v>Female</v>
      </c>
      <c r="R64" s="24" t="str">
        <f t="shared" si="11"/>
        <v>FCS Apparel Entrepreneur</v>
      </c>
      <c r="S64">
        <f>VLOOKUP(B64,ClassListRaw!B:B,1,FALSE)</f>
        <v>545662905</v>
      </c>
      <c r="T64" s="3">
        <f>IFERROR(VLOOKUP(B64,SurveyData!D:D,1,FALSE),"N/A")</f>
        <v>545662905</v>
      </c>
      <c r="U64" s="3" t="str">
        <f>IFERROR(VLOOKUP(E$1:E$40,SurveyData!E:E,1,FALSE),"N/A")</f>
        <v>N/A</v>
      </c>
      <c r="V64" s="16" t="str">
        <f t="shared" si="12"/>
        <v>Y</v>
      </c>
      <c r="W64" t="str">
        <f>IF(V64="Y",VLOOKUP(T64,SurveyData!D:L,5,FALSE),"N/A")</f>
        <v>Daytime Operations (8AM-2PM roughly)</v>
      </c>
      <c r="X64" t="str">
        <f>IF(V64="Y",VLOOKUP(T64,SurveyData!D:L,6,FALSE),"N/A")</f>
        <v>Very Interested</v>
      </c>
      <c r="Y64" s="32" t="str">
        <f>IF(V64="Y",VLOOKUP(T64,SurveyData!D:L,7,FALSE),"N/A")</f>
        <v>Very Interested</v>
      </c>
      <c r="Z64" s="32" t="str">
        <f>IF(V64="Y",VLOOKUP(T64,SurveyData!D:L,8,FALSE),"N/A")</f>
        <v>Indifferent or No Opinion</v>
      </c>
      <c r="AA64" s="32" t="str">
        <f>IF(V64="Y",VLOOKUP(T64,SurveyData!D:L,9,FALSE),"N/A")</f>
        <v>Indifferent or No Opinion</v>
      </c>
    </row>
    <row r="65" spans="1:27" hidden="1">
      <c r="A65" s="36">
        <v>58.321588532498495</v>
      </c>
      <c r="B65">
        <v>904776691</v>
      </c>
      <c r="C65" t="s">
        <v>188</v>
      </c>
      <c r="D65" t="s">
        <v>162</v>
      </c>
      <c r="E65" t="s">
        <v>189</v>
      </c>
      <c r="G65" t="s">
        <v>22</v>
      </c>
      <c r="H65" t="s">
        <v>23</v>
      </c>
      <c r="I65" s="25" t="s">
        <v>373</v>
      </c>
      <c r="J65" s="24" t="str">
        <f>IF(I65="female","Yes","No")</f>
        <v>No</v>
      </c>
      <c r="K65" s="24" t="s">
        <v>374</v>
      </c>
      <c r="L65" s="24" t="s">
        <v>374</v>
      </c>
      <c r="M65" s="24">
        <v>7</v>
      </c>
      <c r="N65" s="24">
        <f t="shared" si="7"/>
        <v>904776691</v>
      </c>
      <c r="O65" s="24" t="str">
        <f t="shared" si="8"/>
        <v>Jepsen, Christian_Thomas</v>
      </c>
      <c r="P65" s="24" t="str">
        <f t="shared" si="9"/>
        <v>jep17001@byui.edu</v>
      </c>
      <c r="Q65" s="24" t="str">
        <f t="shared" si="10"/>
        <v>Male</v>
      </c>
      <c r="R65" s="24" t="str">
        <f t="shared" si="11"/>
        <v>Bus Mgmt Marketing</v>
      </c>
      <c r="S65">
        <f>VLOOKUP(B65,ClassListRaw!B:B,1,FALSE)</f>
        <v>904776691</v>
      </c>
      <c r="T65" s="3" t="str">
        <f>IFERROR(VLOOKUP(B65,SurveyData!D:D,1,FALSE),"N/A")</f>
        <v>N/A</v>
      </c>
      <c r="U65" s="3" t="str">
        <f>IFERROR(VLOOKUP(E:E,SurveyData!E:E,1,FALSE),"N/A")</f>
        <v>N/A</v>
      </c>
      <c r="V65" s="16" t="str">
        <f t="shared" si="12"/>
        <v>N</v>
      </c>
      <c r="W65" t="str">
        <f>IF(V65="Y",VLOOKUP(T65,SurveyData!D:L,5,FALSE),"N/A")</f>
        <v>N/A</v>
      </c>
      <c r="X65" t="str">
        <f>IF(V65="Y",VLOOKUP(T65,SurveyData!D:L,6,FALSE),"N/A")</f>
        <v>N/A</v>
      </c>
      <c r="Y65" s="32" t="str">
        <f>IF(V65="Y",VLOOKUP(T65,SurveyData!D:L,7,FALSE),"N/A")</f>
        <v>N/A</v>
      </c>
      <c r="Z65" s="32" t="str">
        <f>IF(V65="Y",VLOOKUP(T65,SurveyData!D:L,8,FALSE),"N/A")</f>
        <v>N/A</v>
      </c>
      <c r="AA65" s="32" t="str">
        <f>IF(V65="Y",VLOOKUP(T65,SurveyData!D:L,9,FALSE),"N/A")</f>
        <v>N/A</v>
      </c>
    </row>
    <row r="66" spans="1:27" hidden="1">
      <c r="A66" s="36">
        <v>36.616052591960099</v>
      </c>
      <c r="B66">
        <v>992158198</v>
      </c>
      <c r="C66" t="s">
        <v>307</v>
      </c>
      <c r="D66" t="s">
        <v>299</v>
      </c>
      <c r="E66" t="s">
        <v>308</v>
      </c>
      <c r="G66" t="s">
        <v>309</v>
      </c>
      <c r="H66" t="s">
        <v>13</v>
      </c>
      <c r="I66" s="25" t="str">
        <f>VLOOKUP(B66,SurveyData!D:F,3,FALSE)</f>
        <v>Male</v>
      </c>
      <c r="J66" s="24" t="str">
        <f>IF(I66="female","Yes","No")</f>
        <v>No</v>
      </c>
      <c r="K66" s="24" t="s">
        <v>374</v>
      </c>
      <c r="L66" s="24" t="s">
        <v>375</v>
      </c>
      <c r="M66" s="24">
        <v>5</v>
      </c>
      <c r="N66" s="24">
        <f t="shared" ref="N66:N97" si="13">B66</f>
        <v>992158198</v>
      </c>
      <c r="O66" s="24" t="str">
        <f t="shared" ref="O66:O97" si="14">C66</f>
        <v>Johnson, Kalani_Keali'i_Kapu</v>
      </c>
      <c r="P66" s="24" t="str">
        <f t="shared" ref="P66:P97" si="15">E66</f>
        <v>joh19020@byui.edu</v>
      </c>
      <c r="Q66" s="24" t="str">
        <f t="shared" ref="Q66:Q97" si="16">I66</f>
        <v>Male</v>
      </c>
      <c r="R66" s="24" t="str">
        <f t="shared" ref="R66:R97" si="17">G66</f>
        <v>Accounting</v>
      </c>
      <c r="S66">
        <f>VLOOKUP(B66,ClassListRaw!B:B,1,FALSE)</f>
        <v>992158198</v>
      </c>
      <c r="T66" s="3">
        <f>IFERROR(VLOOKUP(B66,SurveyData!D:D,1,FALSE),"N/A")</f>
        <v>992158198</v>
      </c>
      <c r="U66" s="3" t="str">
        <f>IFERROR(VLOOKUP(E:E,SurveyData!E:E,1,FALSE),"N/A")</f>
        <v>joh19020@byui.edu</v>
      </c>
      <c r="V66" s="16" t="str">
        <f t="shared" ref="V66:V97" si="18">IF(OR(T66&lt;&gt;"N/A",U66&lt;&gt;"N/A"),"Y","N")</f>
        <v>Y</v>
      </c>
      <c r="W66" t="str">
        <f>IF(V66="Y",VLOOKUP(T66,SurveyData!D:L,5,FALSE),"N/A")</f>
        <v>Daytime Operations (8AM-2PM roughly)</v>
      </c>
      <c r="X66" t="str">
        <f>IF(V66="Y",VLOOKUP(T66,SurveyData!D:L,6,FALSE),"N/A")</f>
        <v>Very Interested</v>
      </c>
      <c r="Y66" s="32" t="str">
        <f>IF(V66="Y",VLOOKUP(T66,SurveyData!D:L,7,FALSE),"N/A")</f>
        <v>Very Interested</v>
      </c>
      <c r="Z66" s="32" t="str">
        <f>IF(V66="Y",VLOOKUP(T66,SurveyData!D:L,8,FALSE),"N/A")</f>
        <v>Indifferent or No Opinion</v>
      </c>
      <c r="AA66" s="32" t="str">
        <f>IF(V66="Y",VLOOKUP(T66,SurveyData!D:L,9,FALSE),"N/A")</f>
        <v>Indifferent or No Opinion</v>
      </c>
    </row>
    <row r="67" spans="1:27" hidden="1">
      <c r="A67" s="36">
        <v>64.902852765532415</v>
      </c>
      <c r="B67">
        <v>551663164</v>
      </c>
      <c r="C67" t="s">
        <v>30</v>
      </c>
      <c r="D67" t="s">
        <v>31</v>
      </c>
      <c r="E67" t="s">
        <v>32</v>
      </c>
      <c r="G67" t="s">
        <v>12</v>
      </c>
      <c r="H67" t="s">
        <v>23</v>
      </c>
      <c r="I67" t="s">
        <v>376</v>
      </c>
      <c r="J67" t="s">
        <v>375</v>
      </c>
      <c r="K67" s="24" t="s">
        <v>374</v>
      </c>
      <c r="L67" s="24" t="s">
        <v>374</v>
      </c>
      <c r="M67" s="24">
        <v>7</v>
      </c>
      <c r="N67" s="24">
        <f t="shared" si="13"/>
        <v>551663164</v>
      </c>
      <c r="O67" s="24" t="str">
        <f t="shared" si="14"/>
        <v>Jones, Elizabeth__Nickerson</v>
      </c>
      <c r="P67" s="24" t="str">
        <f t="shared" si="15"/>
        <v>nic20012@byui.edu</v>
      </c>
      <c r="Q67" s="24" t="str">
        <f t="shared" si="16"/>
        <v>Female</v>
      </c>
      <c r="R67" s="24" t="str">
        <f t="shared" si="17"/>
        <v>Business Management</v>
      </c>
      <c r="S67">
        <f>VLOOKUP(B67,ClassListRaw!B:B,1,FALSE)</f>
        <v>551663164</v>
      </c>
      <c r="T67" s="3" t="str">
        <f>IFERROR(VLOOKUP(B67,SurveyData!D:D,1,FALSE),"N/A")</f>
        <v>N/A</v>
      </c>
      <c r="U67" s="3" t="str">
        <f>IFERROR(VLOOKUP(E:E,SurveyData!E:E,1,FALSE),"N/A")</f>
        <v>N/A</v>
      </c>
      <c r="V67" s="16" t="str">
        <f t="shared" si="18"/>
        <v>N</v>
      </c>
      <c r="W67" t="str">
        <f>IF(V67="Y",VLOOKUP(T67,SurveyData!D:L,5,FALSE),"N/A")</f>
        <v>N/A</v>
      </c>
      <c r="X67" t="str">
        <f>IF(V67="Y",VLOOKUP(T67,SurveyData!D:L,6,FALSE),"N/A")</f>
        <v>N/A</v>
      </c>
      <c r="Y67" s="32" t="str">
        <f>IF(V67="Y",VLOOKUP(T67,SurveyData!D:L,7,FALSE),"N/A")</f>
        <v>N/A</v>
      </c>
      <c r="Z67" s="32" t="str">
        <f>IF(V67="Y",VLOOKUP(T67,SurveyData!D:L,8,FALSE),"N/A")</f>
        <v>N/A</v>
      </c>
      <c r="AA67" s="32" t="str">
        <f>IF(V67="Y",VLOOKUP(T67,SurveyData!D:L,9,FALSE),"N/A")</f>
        <v>N/A</v>
      </c>
    </row>
    <row r="68" spans="1:27" hidden="1">
      <c r="A68" s="36">
        <v>60.920488495255242</v>
      </c>
      <c r="B68">
        <v>596741055</v>
      </c>
      <c r="C68" t="s">
        <v>108</v>
      </c>
      <c r="D68" t="s">
        <v>103</v>
      </c>
      <c r="E68" t="s">
        <v>109</v>
      </c>
      <c r="G68" t="s">
        <v>110</v>
      </c>
      <c r="H68" t="s">
        <v>13</v>
      </c>
      <c r="I68" s="25" t="s">
        <v>373</v>
      </c>
      <c r="J68" s="24" t="str">
        <f>IF(I68="female","Yes","No")</f>
        <v>No</v>
      </c>
      <c r="K68" s="24" t="s">
        <v>374</v>
      </c>
      <c r="L68" s="24" t="s">
        <v>375</v>
      </c>
      <c r="M68" s="24">
        <v>9</v>
      </c>
      <c r="N68" s="24">
        <f t="shared" si="13"/>
        <v>596741055</v>
      </c>
      <c r="O68" s="24" t="str">
        <f t="shared" si="14"/>
        <v>Kay, Griffin_Douglas</v>
      </c>
      <c r="P68" s="24" t="str">
        <f t="shared" si="15"/>
        <v>kay18004@byui.edu</v>
      </c>
      <c r="Q68" s="24" t="str">
        <f t="shared" si="16"/>
        <v>Male</v>
      </c>
      <c r="R68" s="24" t="str">
        <f t="shared" si="17"/>
        <v>Art</v>
      </c>
      <c r="S68">
        <f>VLOOKUP(B68,ClassListRaw!B:B,1,FALSE)</f>
        <v>596741055</v>
      </c>
      <c r="T68" s="3" t="str">
        <f>IFERROR(VLOOKUP(B68,SurveyData!D:D,1,FALSE),"N/A")</f>
        <v>N/A</v>
      </c>
      <c r="U68" s="3" t="str">
        <f>IFERROR(VLOOKUP(E:E,SurveyData!E:E,1,FALSE),"N/A")</f>
        <v>N/A</v>
      </c>
      <c r="V68" s="16" t="str">
        <f t="shared" si="18"/>
        <v>N</v>
      </c>
      <c r="W68" t="str">
        <f>IF(V68="Y",VLOOKUP(T68,SurveyData!D:L,5,FALSE),"N/A")</f>
        <v>N/A</v>
      </c>
      <c r="X68" t="str">
        <f>IF(V68="Y",VLOOKUP(T68,SurveyData!D:L,6,FALSE),"N/A")</f>
        <v>N/A</v>
      </c>
      <c r="Y68" s="32" t="str">
        <f>IF(V68="Y",VLOOKUP(T68,SurveyData!D:L,7,FALSE),"N/A")</f>
        <v>N/A</v>
      </c>
      <c r="Z68" s="32" t="str">
        <f>IF(V68="Y",VLOOKUP(T68,SurveyData!D:L,8,FALSE),"N/A")</f>
        <v>N/A</v>
      </c>
      <c r="AA68" s="32" t="str">
        <f>IF(V68="Y",VLOOKUP(T68,SurveyData!D:L,9,FALSE),"N/A")</f>
        <v>N/A</v>
      </c>
    </row>
    <row r="69" spans="1:27" hidden="1">
      <c r="A69" s="36">
        <v>77.696490235400077</v>
      </c>
      <c r="B69">
        <v>978588356</v>
      </c>
      <c r="C69" t="s">
        <v>223</v>
      </c>
      <c r="D69" t="s">
        <v>205</v>
      </c>
      <c r="E69" t="s">
        <v>224</v>
      </c>
      <c r="G69" t="s">
        <v>22</v>
      </c>
      <c r="H69" t="s">
        <v>23</v>
      </c>
      <c r="I69" s="25" t="s">
        <v>376</v>
      </c>
      <c r="J69" s="24" t="str">
        <f>IF(I69="female","Yes","No")</f>
        <v>Yes</v>
      </c>
      <c r="K69" s="24" t="s">
        <v>374</v>
      </c>
      <c r="L69" s="24" t="s">
        <v>374</v>
      </c>
      <c r="M69" s="24">
        <v>7</v>
      </c>
      <c r="N69" s="24">
        <f t="shared" si="13"/>
        <v>978588356</v>
      </c>
      <c r="O69" s="24" t="str">
        <f t="shared" si="14"/>
        <v>Kincaid, Emmalee_Rose</v>
      </c>
      <c r="P69" s="24" t="str">
        <f t="shared" si="15"/>
        <v>kin19005@byui.edu</v>
      </c>
      <c r="Q69" s="24" t="str">
        <f t="shared" si="16"/>
        <v>Female</v>
      </c>
      <c r="R69" s="24" t="str">
        <f t="shared" si="17"/>
        <v>Bus Mgmt Marketing</v>
      </c>
      <c r="S69">
        <f>VLOOKUP(B69,ClassListRaw!B:B,1,FALSE)</f>
        <v>978588356</v>
      </c>
      <c r="T69" s="3" t="str">
        <f>IFERROR(VLOOKUP(B69,SurveyData!D:D,1,FALSE),"N/A")</f>
        <v>N/A</v>
      </c>
      <c r="U69" s="3" t="str">
        <f>IFERROR(VLOOKUP(E:E,SurveyData!E:E,1,FALSE),"N/A")</f>
        <v>N/A</v>
      </c>
      <c r="V69" s="16" t="str">
        <f t="shared" si="18"/>
        <v>N</v>
      </c>
      <c r="W69" t="str">
        <f>IF(V69="Y",VLOOKUP(T69,SurveyData!D:L,5,FALSE),"N/A")</f>
        <v>N/A</v>
      </c>
      <c r="X69" t="str">
        <f>IF(V69="Y",VLOOKUP(T69,SurveyData!D:L,6,FALSE),"N/A")</f>
        <v>N/A</v>
      </c>
      <c r="Y69" s="32" t="str">
        <f>IF(V69="Y",VLOOKUP(T69,SurveyData!D:L,7,FALSE),"N/A")</f>
        <v>N/A</v>
      </c>
      <c r="Z69" s="32" t="str">
        <f>IF(V69="Y",VLOOKUP(T69,SurveyData!D:L,8,FALSE),"N/A")</f>
        <v>N/A</v>
      </c>
      <c r="AA69" s="32" t="str">
        <f>IF(V69="Y",VLOOKUP(T69,SurveyData!D:L,9,FALSE),"N/A")</f>
        <v>N/A</v>
      </c>
    </row>
    <row r="70" spans="1:27">
      <c r="A70" s="36">
        <v>19.999037375644846</v>
      </c>
      <c r="B70">
        <v>855904494</v>
      </c>
      <c r="C70" t="s">
        <v>381</v>
      </c>
      <c r="D70" t="s">
        <v>123</v>
      </c>
      <c r="E70" t="s">
        <v>126</v>
      </c>
      <c r="G70" t="s">
        <v>22</v>
      </c>
      <c r="H70" t="s">
        <v>18</v>
      </c>
      <c r="I70" s="25" t="s">
        <v>376</v>
      </c>
      <c r="J70" s="24" t="str">
        <f>IF(I70="female","Yes","No")</f>
        <v>Yes</v>
      </c>
      <c r="K70" s="24" t="s">
        <v>374</v>
      </c>
      <c r="L70" s="24" t="s">
        <v>374</v>
      </c>
      <c r="M70" s="24">
        <v>4</v>
      </c>
      <c r="N70" s="24">
        <f t="shared" si="13"/>
        <v>855904494</v>
      </c>
      <c r="O70" s="24" t="str">
        <f t="shared" si="14"/>
        <v>Lester, Alexa_Sharee</v>
      </c>
      <c r="P70" s="24" t="str">
        <f t="shared" si="15"/>
        <v>les21002@byui.edu</v>
      </c>
      <c r="Q70" s="24" t="str">
        <f t="shared" si="16"/>
        <v>Female</v>
      </c>
      <c r="R70" s="24" t="str">
        <f t="shared" si="17"/>
        <v>Bus Mgmt Marketing</v>
      </c>
      <c r="S70">
        <f>VLOOKUP(B70,ClassListRaw!B:B,1,FALSE)</f>
        <v>855904494</v>
      </c>
      <c r="T70" s="3" t="str">
        <f>IFERROR(VLOOKUP(B70,SurveyData!D:D,1,FALSE),"N/A")</f>
        <v>N/A</v>
      </c>
      <c r="U70" s="3" t="str">
        <f>IFERROR(VLOOKUP(E:E,SurveyData!E:E,1,FALSE),"N/A")</f>
        <v>N/A</v>
      </c>
      <c r="V70" s="16" t="str">
        <f t="shared" si="18"/>
        <v>N</v>
      </c>
      <c r="W70" t="str">
        <f>IF(V70="Y",VLOOKUP(T70,SurveyData!D:L,5,FALSE),"N/A")</f>
        <v>N/A</v>
      </c>
      <c r="X70" t="str">
        <f>IF(V70="Y",VLOOKUP(T70,SurveyData!D:L,6,FALSE),"N/A")</f>
        <v>N/A</v>
      </c>
      <c r="Y70" s="32" t="str">
        <f>IF(V70="Y",VLOOKUP(T70,SurveyData!D:L,7,FALSE),"N/A")</f>
        <v>N/A</v>
      </c>
      <c r="Z70" s="32" t="str">
        <f>IF(V70="Y",VLOOKUP(T70,SurveyData!D:L,8,FALSE),"N/A")</f>
        <v>N/A</v>
      </c>
      <c r="AA70" s="32" t="str">
        <f>IF(V70="Y",VLOOKUP(T70,SurveyData!D:L,9,FALSE),"N/A")</f>
        <v>N/A</v>
      </c>
    </row>
    <row r="71" spans="1:27" hidden="1">
      <c r="A71" s="36">
        <v>71.212242512170107</v>
      </c>
      <c r="B71">
        <v>751614660</v>
      </c>
      <c r="C71" t="s">
        <v>144</v>
      </c>
      <c r="D71" t="s">
        <v>123</v>
      </c>
      <c r="E71" t="s">
        <v>145</v>
      </c>
      <c r="G71" t="s">
        <v>22</v>
      </c>
      <c r="H71" t="s">
        <v>23</v>
      </c>
      <c r="I71" s="25" t="s">
        <v>376</v>
      </c>
      <c r="J71" s="24" t="str">
        <f>IF(I71="female","Yes","No")</f>
        <v>Yes</v>
      </c>
      <c r="K71" s="24" t="s">
        <v>374</v>
      </c>
      <c r="L71" s="24" t="s">
        <v>374</v>
      </c>
      <c r="M71" s="24">
        <v>5</v>
      </c>
      <c r="N71" s="24">
        <f t="shared" si="13"/>
        <v>751614660</v>
      </c>
      <c r="O71" s="24" t="str">
        <f t="shared" si="14"/>
        <v>LeBaron, Jaelyn</v>
      </c>
      <c r="P71" s="24" t="str">
        <f t="shared" si="15"/>
        <v>leb21005@byui.edu</v>
      </c>
      <c r="Q71" s="24" t="str">
        <f t="shared" si="16"/>
        <v>Female</v>
      </c>
      <c r="R71" s="24" t="str">
        <f t="shared" si="17"/>
        <v>Bus Mgmt Marketing</v>
      </c>
      <c r="S71">
        <f>VLOOKUP(B71,ClassListRaw!B:B,1,FALSE)</f>
        <v>751614660</v>
      </c>
      <c r="T71" s="3" t="str">
        <f>IFERROR(VLOOKUP(B71,SurveyData!D:D,1,FALSE),"N/A")</f>
        <v>N/A</v>
      </c>
      <c r="U71" s="3" t="str">
        <f>IFERROR(VLOOKUP(E:E,SurveyData!E:E,1,FALSE),"N/A")</f>
        <v>N/A</v>
      </c>
      <c r="V71" s="16" t="str">
        <f t="shared" si="18"/>
        <v>N</v>
      </c>
      <c r="W71" t="str">
        <f>IF(V71="Y",VLOOKUP(T71,SurveyData!D:L,5,FALSE),"N/A")</f>
        <v>N/A</v>
      </c>
      <c r="X71" t="str">
        <f>IF(V71="Y",VLOOKUP(T71,SurveyData!D:L,6,FALSE),"N/A")</f>
        <v>N/A</v>
      </c>
      <c r="Y71" s="32" t="str">
        <f>IF(V71="Y",VLOOKUP(T71,SurveyData!D:L,7,FALSE),"N/A")</f>
        <v>N/A</v>
      </c>
      <c r="Z71" s="32" t="str">
        <f>IF(V71="Y",VLOOKUP(T71,SurveyData!D:L,8,FALSE),"N/A")</f>
        <v>N/A</v>
      </c>
      <c r="AA71" s="32" t="str">
        <f>IF(V71="Y",VLOOKUP(T71,SurveyData!D:L,9,FALSE),"N/A")</f>
        <v>N/A</v>
      </c>
    </row>
    <row r="72" spans="1:27">
      <c r="A72" s="36">
        <v>90.014854391492179</v>
      </c>
      <c r="B72">
        <v>794058278</v>
      </c>
      <c r="C72" t="s">
        <v>146</v>
      </c>
      <c r="D72" t="s">
        <v>123</v>
      </c>
      <c r="E72" t="s">
        <v>147</v>
      </c>
      <c r="G72" t="s">
        <v>22</v>
      </c>
      <c r="H72" t="s">
        <v>18</v>
      </c>
      <c r="I72" s="25" t="str">
        <f>VLOOKUP(B72,SurveyData!D:F,3,FALSE)</f>
        <v>Female</v>
      </c>
      <c r="J72" s="24" t="str">
        <f>IF(I72="female","Yes","No")</f>
        <v>Yes</v>
      </c>
      <c r="K72" s="24" t="s">
        <v>374</v>
      </c>
      <c r="L72" s="24" t="s">
        <v>374</v>
      </c>
      <c r="M72" s="24">
        <v>4</v>
      </c>
      <c r="N72" s="24">
        <f t="shared" si="13"/>
        <v>794058278</v>
      </c>
      <c r="O72" s="24" t="str">
        <f t="shared" si="14"/>
        <v>Park, Megan</v>
      </c>
      <c r="P72" s="24" t="str">
        <f t="shared" si="15"/>
        <v>par21011@byui.edu</v>
      </c>
      <c r="Q72" s="24" t="str">
        <f t="shared" si="16"/>
        <v>Female</v>
      </c>
      <c r="R72" s="24" t="str">
        <f t="shared" si="17"/>
        <v>Bus Mgmt Marketing</v>
      </c>
      <c r="S72">
        <f>VLOOKUP(B72,ClassListRaw!B:B,1,FALSE)</f>
        <v>794058278</v>
      </c>
      <c r="T72" s="3">
        <f>IFERROR(VLOOKUP(B72,SurveyData!D:D,1,FALSE),"N/A")</f>
        <v>794058278</v>
      </c>
      <c r="U72" s="3" t="str">
        <f>IFERROR(VLOOKUP(E:E,SurveyData!E:E,1,FALSE),"N/A")</f>
        <v>Par21011@byui.edu</v>
      </c>
      <c r="V72" s="16" t="str">
        <f t="shared" si="18"/>
        <v>Y</v>
      </c>
      <c r="W72" t="str">
        <f>IF(V72="Y",VLOOKUP(T72,SurveyData!D:L,5,FALSE),"N/A")</f>
        <v>Daytime Operations (8AM-2PM roughly)</v>
      </c>
      <c r="X72" t="str">
        <f>IF(V72="Y",VLOOKUP(T72,SurveyData!D:L,6,FALSE),"N/A")</f>
        <v>Indifferent or No Opinion</v>
      </c>
      <c r="Y72" s="32" t="str">
        <f>IF(V72="Y",VLOOKUP(T72,SurveyData!D:L,7,FALSE),"N/A")</f>
        <v>Very Interested</v>
      </c>
      <c r="Z72" s="32" t="str">
        <f>IF(V72="Y",VLOOKUP(T72,SurveyData!D:L,8,FALSE),"N/A")</f>
        <v>Very Interested</v>
      </c>
      <c r="AA72" s="32" t="str">
        <f>IF(V72="Y",VLOOKUP(T72,SurveyData!D:L,9,FALSE),"N/A")</f>
        <v>Indifferent or No Opinion</v>
      </c>
    </row>
    <row r="73" spans="1:27" hidden="1">
      <c r="A73" s="36">
        <v>1.7380182169484781</v>
      </c>
      <c r="B73">
        <v>13520989</v>
      </c>
      <c r="C73" t="s">
        <v>333</v>
      </c>
      <c r="D73" t="s">
        <v>329</v>
      </c>
      <c r="E73" t="s">
        <v>334</v>
      </c>
      <c r="G73" t="s">
        <v>335</v>
      </c>
      <c r="H73" t="s">
        <v>13</v>
      </c>
      <c r="I73" s="25" t="str">
        <f>VLOOKUP(B73,SurveyData!D:F,3,FALSE)</f>
        <v>Female</v>
      </c>
      <c r="J73" s="24" t="str">
        <f>IF(I73="female","Yes","No")</f>
        <v>Yes</v>
      </c>
      <c r="K73" s="24" t="s">
        <v>374</v>
      </c>
      <c r="L73" s="24" t="s">
        <v>375</v>
      </c>
      <c r="M73" s="24">
        <v>8</v>
      </c>
      <c r="N73" s="24">
        <f t="shared" si="13"/>
        <v>13520989</v>
      </c>
      <c r="O73" s="24" t="str">
        <f t="shared" si="14"/>
        <v>Littlefield, Brooke_Machelle</v>
      </c>
      <c r="P73" s="24" t="str">
        <f t="shared" si="15"/>
        <v>lit18001@byui.edu</v>
      </c>
      <c r="Q73" s="24" t="str">
        <f t="shared" si="16"/>
        <v>Female</v>
      </c>
      <c r="R73" s="24" t="str">
        <f t="shared" si="17"/>
        <v>Humanities</v>
      </c>
      <c r="S73">
        <f>VLOOKUP(B73,ClassListRaw!B:B,1,FALSE)</f>
        <v>13520989</v>
      </c>
      <c r="T73" s="3">
        <f>IFERROR(VLOOKUP(B73,SurveyData!D:D,1,FALSE),"N/A")</f>
        <v>13520989</v>
      </c>
      <c r="U73" s="3" t="str">
        <f>IFERROR(VLOOKUP(E$1:E$40,SurveyData!E:E,1,FALSE),"N/A")</f>
        <v>N/A</v>
      </c>
      <c r="V73" s="16" t="str">
        <f t="shared" si="18"/>
        <v>Y</v>
      </c>
      <c r="W73" t="str">
        <f>IF(V73="Y",VLOOKUP(T73,SurveyData!D:L,5,FALSE),"N/A")</f>
        <v>Daytime Operations (8AM-2PM roughly)</v>
      </c>
      <c r="X73" t="str">
        <f>IF(V73="Y",VLOOKUP(T73,SurveyData!D:L,6,FALSE),"N/A")</f>
        <v>Very Interested</v>
      </c>
      <c r="Y73" s="32" t="str">
        <f>IF(V73="Y",VLOOKUP(T73,SurveyData!D:L,7,FALSE),"N/A")</f>
        <v>Very Interested</v>
      </c>
      <c r="Z73" s="32" t="str">
        <f>IF(V73="Y",VLOOKUP(T73,SurveyData!D:L,8,FALSE),"N/A")</f>
        <v>Indifferent or No Opinion</v>
      </c>
      <c r="AA73" s="32" t="str">
        <f>IF(V73="Y",VLOOKUP(T73,SurveyData!D:L,9,FALSE),"N/A")</f>
        <v>Indifferent or No Opinion</v>
      </c>
    </row>
    <row r="74" spans="1:27" hidden="1">
      <c r="A74" s="36">
        <v>53.062273621488579</v>
      </c>
      <c r="B74">
        <v>212398225</v>
      </c>
      <c r="C74" t="s">
        <v>225</v>
      </c>
      <c r="D74" t="s">
        <v>205</v>
      </c>
      <c r="E74" t="s">
        <v>226</v>
      </c>
      <c r="G74" t="s">
        <v>170</v>
      </c>
      <c r="H74" t="s">
        <v>23</v>
      </c>
      <c r="I74" s="25" t="str">
        <f>VLOOKUP(B74,SurveyData!D:F,3,FALSE)</f>
        <v>Female</v>
      </c>
      <c r="J74" s="24" t="str">
        <f>IF(I74="female","Yes","No")</f>
        <v>Yes</v>
      </c>
      <c r="K74" s="24" t="s">
        <v>374</v>
      </c>
      <c r="L74" s="24" t="s">
        <v>375</v>
      </c>
      <c r="M74" s="24">
        <v>2</v>
      </c>
      <c r="N74" s="24">
        <f t="shared" si="13"/>
        <v>212398225</v>
      </c>
      <c r="O74" s="24" t="str">
        <f t="shared" si="14"/>
        <v>Lopez Santacruz, Natalia_Andrea</v>
      </c>
      <c r="P74" s="24" t="str">
        <f t="shared" si="15"/>
        <v>lop22020@byui.edu</v>
      </c>
      <c r="Q74" s="24" t="str">
        <f t="shared" si="16"/>
        <v>Female</v>
      </c>
      <c r="R74" s="24" t="str">
        <f t="shared" si="17"/>
        <v>Interdisciplinary</v>
      </c>
      <c r="S74">
        <f>VLOOKUP(B74,ClassListRaw!B:B,1,FALSE)</f>
        <v>212398225</v>
      </c>
      <c r="T74" s="3">
        <f>IFERROR(VLOOKUP(B74,SurveyData!D:D,1,FALSE),"N/A")</f>
        <v>212398225</v>
      </c>
      <c r="U74" s="3" t="str">
        <f>IFERROR(VLOOKUP(E:E,SurveyData!E:E,1,FALSE),"N/A")</f>
        <v>lop22020@byui.edu</v>
      </c>
      <c r="V74" s="16" t="str">
        <f t="shared" si="18"/>
        <v>Y</v>
      </c>
      <c r="W74" t="str">
        <f>IF(V74="Y",VLOOKUP(T74,SurveyData!D:L,5,FALSE),"N/A")</f>
        <v>Daytime Operations (8AM-2PM roughly)</v>
      </c>
      <c r="X74" t="str">
        <f>IF(V74="Y",VLOOKUP(T74,SurveyData!D:L,6,FALSE),"N/A")</f>
        <v>Indifferent or No Opinion</v>
      </c>
      <c r="Y74" s="32" t="str">
        <f>IF(V74="Y",VLOOKUP(T74,SurveyData!D:L,7,FALSE),"N/A")</f>
        <v>Very Interested</v>
      </c>
      <c r="Z74" s="32" t="str">
        <f>IF(V74="Y",VLOOKUP(T74,SurveyData!D:L,8,FALSE),"N/A")</f>
        <v>Very Interested</v>
      </c>
      <c r="AA74" s="32" t="str">
        <f>IF(V74="Y",VLOOKUP(T74,SurveyData!D:L,9,FALSE),"N/A")</f>
        <v>Not Interested</v>
      </c>
    </row>
    <row r="75" spans="1:27" hidden="1">
      <c r="A75" s="36">
        <v>53.520146719444604</v>
      </c>
      <c r="B75">
        <v>571275847</v>
      </c>
      <c r="C75" t="s">
        <v>83</v>
      </c>
      <c r="D75" t="s">
        <v>62</v>
      </c>
      <c r="E75" t="s">
        <v>84</v>
      </c>
      <c r="G75" t="s">
        <v>22</v>
      </c>
      <c r="H75" t="s">
        <v>13</v>
      </c>
      <c r="I75" s="25" t="s">
        <v>376</v>
      </c>
      <c r="J75" s="24" t="str">
        <f>IF(I75="female","Yes","No")</f>
        <v>Yes</v>
      </c>
      <c r="K75" s="24" t="s">
        <v>374</v>
      </c>
      <c r="L75" s="24" t="s">
        <v>374</v>
      </c>
      <c r="M75" s="24">
        <v>1</v>
      </c>
      <c r="N75" s="24">
        <f t="shared" si="13"/>
        <v>571275847</v>
      </c>
      <c r="O75" s="24" t="str">
        <f t="shared" si="14"/>
        <v>Lunceford, Audrey_Anna_Marie</v>
      </c>
      <c r="P75" s="24" t="str">
        <f t="shared" si="15"/>
        <v>lun19002@byui.edu</v>
      </c>
      <c r="Q75" s="24" t="str">
        <f t="shared" si="16"/>
        <v>Female</v>
      </c>
      <c r="R75" s="24" t="str">
        <f t="shared" si="17"/>
        <v>Bus Mgmt Marketing</v>
      </c>
      <c r="S75">
        <f>VLOOKUP(B75,ClassListRaw!B:B,1,FALSE)</f>
        <v>571275847</v>
      </c>
      <c r="T75" s="3" t="str">
        <f>IFERROR(VLOOKUP(B75,SurveyData!D:D,1,FALSE),"N/A")</f>
        <v>N/A</v>
      </c>
      <c r="U75" s="3" t="str">
        <f>IFERROR(VLOOKUP(E$1:E$40,SurveyData!E:E,1,FALSE),"N/A")</f>
        <v>N/A</v>
      </c>
      <c r="V75" s="16" t="str">
        <f t="shared" si="18"/>
        <v>N</v>
      </c>
      <c r="W75" t="str">
        <f>IF(V75="Y",VLOOKUP(T75,SurveyData!D:L,5,FALSE),"N/A")</f>
        <v>N/A</v>
      </c>
      <c r="X75" t="str">
        <f>IF(V75="Y",VLOOKUP(T75,SurveyData!D:L,6,FALSE),"N/A")</f>
        <v>N/A</v>
      </c>
      <c r="Y75" s="32" t="str">
        <f>IF(V75="Y",VLOOKUP(T75,SurveyData!D:L,7,FALSE),"N/A")</f>
        <v>N/A</v>
      </c>
      <c r="Z75" s="32" t="str">
        <f>IF(V75="Y",VLOOKUP(T75,SurveyData!D:L,8,FALSE),"N/A")</f>
        <v>N/A</v>
      </c>
      <c r="AA75" s="32" t="str">
        <f>IF(V75="Y",VLOOKUP(T75,SurveyData!D:L,9,FALSE),"N/A")</f>
        <v>N/A</v>
      </c>
    </row>
    <row r="76" spans="1:27" hidden="1">
      <c r="A76" s="36">
        <v>57.462308855763908</v>
      </c>
      <c r="B76">
        <v>810806695</v>
      </c>
      <c r="C76" t="s">
        <v>274</v>
      </c>
      <c r="D76" t="s">
        <v>256</v>
      </c>
      <c r="E76" t="s">
        <v>275</v>
      </c>
      <c r="G76" t="s">
        <v>22</v>
      </c>
      <c r="H76" t="s">
        <v>13</v>
      </c>
      <c r="I76" s="25" t="str">
        <f>VLOOKUP(B76,SurveyData!D:F,3,FALSE)</f>
        <v>Female</v>
      </c>
      <c r="J76" s="24" t="str">
        <f>IF(I76="female","Yes","No")</f>
        <v>Yes</v>
      </c>
      <c r="K76" s="24" t="s">
        <v>374</v>
      </c>
      <c r="L76" s="24" t="s">
        <v>374</v>
      </c>
      <c r="M76" s="24">
        <v>6</v>
      </c>
      <c r="N76" s="24">
        <f t="shared" si="13"/>
        <v>810806695</v>
      </c>
      <c r="O76" s="24" t="str">
        <f t="shared" si="14"/>
        <v>Macavinta, Andreya</v>
      </c>
      <c r="P76" s="24" t="str">
        <f t="shared" si="15"/>
        <v>mac18010@byui.edu</v>
      </c>
      <c r="Q76" s="24" t="str">
        <f t="shared" si="16"/>
        <v>Female</v>
      </c>
      <c r="R76" s="24" t="str">
        <f t="shared" si="17"/>
        <v>Bus Mgmt Marketing</v>
      </c>
      <c r="S76">
        <f>VLOOKUP(B76,ClassListRaw!B:B,1,FALSE)</f>
        <v>810806695</v>
      </c>
      <c r="T76" s="3">
        <f>IFERROR(VLOOKUP(B76,SurveyData!D:D,1,FALSE),"N/A")</f>
        <v>810806695</v>
      </c>
      <c r="U76" s="3" t="str">
        <f>IFERROR(VLOOKUP(E:E,SurveyData!E:E,1,FALSE),"N/A")</f>
        <v>Mac18010@byui.edu</v>
      </c>
      <c r="V76" s="16" t="str">
        <f t="shared" si="18"/>
        <v>Y</v>
      </c>
      <c r="W76" t="str">
        <f>IF(V76="Y",VLOOKUP(T76,SurveyData!D:L,5,FALSE),"N/A")</f>
        <v>Daytime Operations (8AM-2PM roughly)</v>
      </c>
      <c r="X76" t="str">
        <f>IF(V76="Y",VLOOKUP(T76,SurveyData!D:L,6,FALSE),"N/A")</f>
        <v>Very Interested</v>
      </c>
      <c r="Y76" s="32" t="str">
        <f>IF(V76="Y",VLOOKUP(T76,SurveyData!D:L,7,FALSE),"N/A")</f>
        <v>Not Interested</v>
      </c>
      <c r="Z76" s="32" t="str">
        <f>IF(V76="Y",VLOOKUP(T76,SurveyData!D:L,8,FALSE),"N/A")</f>
        <v>Indifferent or No Opinion</v>
      </c>
      <c r="AA76" s="32" t="str">
        <f>IF(V76="Y",VLOOKUP(T76,SurveyData!D:L,9,FALSE),"N/A")</f>
        <v>Very Interested</v>
      </c>
    </row>
    <row r="77" spans="1:27" hidden="1">
      <c r="A77" s="36">
        <v>88.260318590551918</v>
      </c>
      <c r="B77">
        <v>46037335</v>
      </c>
      <c r="C77" t="s">
        <v>336</v>
      </c>
      <c r="D77" t="s">
        <v>329</v>
      </c>
      <c r="E77" t="s">
        <v>337</v>
      </c>
      <c r="G77" t="s">
        <v>338</v>
      </c>
      <c r="H77" t="s">
        <v>13</v>
      </c>
      <c r="I77" s="25" t="str">
        <f>VLOOKUP(B77,SurveyData!D:F,3,FALSE)</f>
        <v>Female</v>
      </c>
      <c r="J77" s="24" t="str">
        <f>IF(I77="female","Yes","No")</f>
        <v>Yes</v>
      </c>
      <c r="K77" s="24" t="s">
        <v>374</v>
      </c>
      <c r="L77" s="24" t="s">
        <v>375</v>
      </c>
      <c r="M77" s="24">
        <v>8</v>
      </c>
      <c r="N77" s="24">
        <f t="shared" si="13"/>
        <v>46037335</v>
      </c>
      <c r="O77" s="24" t="str">
        <f t="shared" si="14"/>
        <v>Matthews, Jordan_Taylor_Renee</v>
      </c>
      <c r="P77" s="24" t="str">
        <f t="shared" si="15"/>
        <v>cla19066@byui.edu</v>
      </c>
      <c r="Q77" s="24" t="str">
        <f t="shared" si="16"/>
        <v>Female</v>
      </c>
      <c r="R77" s="24" t="str">
        <f t="shared" si="17"/>
        <v>Horticulture</v>
      </c>
      <c r="S77">
        <f>VLOOKUP(B77,ClassListRaw!B:B,1,FALSE)</f>
        <v>46037335</v>
      </c>
      <c r="T77" s="3">
        <f>IFERROR(VLOOKUP(B77,SurveyData!D:D,1,FALSE),"N/A")</f>
        <v>46037335</v>
      </c>
      <c r="U77" s="3" t="str">
        <f>IFERROR(VLOOKUP(E$1:E$40,SurveyData!E:E,1,FALSE),"N/A")</f>
        <v>N/A</v>
      </c>
      <c r="V77" s="16" t="str">
        <f t="shared" si="18"/>
        <v>Y</v>
      </c>
      <c r="W77" t="str">
        <f>IF(V77="Y",VLOOKUP(T77,SurveyData!D:L,5,FALSE),"N/A")</f>
        <v>Daytime Operations (8AM-2PM roughly)</v>
      </c>
      <c r="X77" t="str">
        <f>IF(V77="Y",VLOOKUP(T77,SurveyData!D:L,6,FALSE),"N/A")</f>
        <v>Very Interested</v>
      </c>
      <c r="Y77" s="32" t="str">
        <f>IF(V77="Y",VLOOKUP(T77,SurveyData!D:L,7,FALSE),"N/A")</f>
        <v>Indifferent or No Opinion</v>
      </c>
      <c r="Z77" s="32" t="str">
        <f>IF(V77="Y",VLOOKUP(T77,SurveyData!D:L,8,FALSE),"N/A")</f>
        <v>Indifferent or No Opinion</v>
      </c>
      <c r="AA77" s="32" t="str">
        <f>IF(V77="Y",VLOOKUP(T77,SurveyData!D:L,9,FALSE),"N/A")</f>
        <v>Very Interested</v>
      </c>
    </row>
    <row r="78" spans="1:27">
      <c r="A78" s="36">
        <v>7.9440605277235292</v>
      </c>
      <c r="B78">
        <v>997567018</v>
      </c>
      <c r="C78" t="s">
        <v>14</v>
      </c>
      <c r="D78" t="s">
        <v>15</v>
      </c>
      <c r="E78" t="s">
        <v>16</v>
      </c>
      <c r="G78" t="s">
        <v>17</v>
      </c>
      <c r="H78" t="s">
        <v>18</v>
      </c>
      <c r="I78" s="25" t="s">
        <v>373</v>
      </c>
      <c r="J78" s="24" t="str">
        <f>IF(I78="female","Yes","No")</f>
        <v>No</v>
      </c>
      <c r="K78" s="24" t="s">
        <v>374</v>
      </c>
      <c r="L78" s="24" t="s">
        <v>374</v>
      </c>
      <c r="M78" s="24">
        <v>4</v>
      </c>
      <c r="N78" s="24">
        <f t="shared" si="13"/>
        <v>997567018</v>
      </c>
      <c r="O78" s="24" t="str">
        <f t="shared" si="14"/>
        <v>Williams, Mark</v>
      </c>
      <c r="P78" s="24" t="str">
        <f t="shared" si="15"/>
        <v>wil20057@byui.edu</v>
      </c>
      <c r="Q78" s="24" t="str">
        <f t="shared" si="16"/>
        <v>Male</v>
      </c>
      <c r="R78" s="24" t="str">
        <f t="shared" si="17"/>
        <v>Business Finance</v>
      </c>
      <c r="S78">
        <f>VLOOKUP(B78,ClassListRaw!B:B,1,FALSE)</f>
        <v>997567018</v>
      </c>
      <c r="T78" s="3">
        <f>IFERROR(VLOOKUP(B78,SurveyData!D:D,1,FALSE),"N/A")</f>
        <v>997567018</v>
      </c>
      <c r="U78" s="3" t="str">
        <f>IFERROR(VLOOKUP(E:E,SurveyData!E:E,1,FALSE),"N/A")</f>
        <v>N/A</v>
      </c>
      <c r="V78" s="16" t="str">
        <f t="shared" si="18"/>
        <v>Y</v>
      </c>
      <c r="W78" t="str">
        <f>IF(V78="Y",VLOOKUP(T78,SurveyData!D:L,5,FALSE),"N/A")</f>
        <v>Daytime Operations (8AM-2PM roughly)</v>
      </c>
      <c r="X78" t="str">
        <f>IF(V78="Y",VLOOKUP(T78,SurveyData!D:L,6,FALSE),"N/A")</f>
        <v>Very Interested</v>
      </c>
      <c r="Y78" s="32" t="str">
        <f>IF(V78="Y",VLOOKUP(T78,SurveyData!D:L,7,FALSE),"N/A")</f>
        <v>Very Interested</v>
      </c>
      <c r="Z78" s="32" t="str">
        <f>IF(V78="Y",VLOOKUP(T78,SurveyData!D:L,8,FALSE),"N/A")</f>
        <v>Not Interested</v>
      </c>
      <c r="AA78" s="32" t="str">
        <f>IF(V78="Y",VLOOKUP(T78,SurveyData!D:L,9,FALSE),"N/A")</f>
        <v>Very Interested</v>
      </c>
    </row>
    <row r="79" spans="1:27" hidden="1">
      <c r="A79" s="36">
        <v>63.98757224032444</v>
      </c>
      <c r="B79">
        <v>326631182</v>
      </c>
      <c r="C79" t="s">
        <v>276</v>
      </c>
      <c r="D79" t="s">
        <v>256</v>
      </c>
      <c r="E79" t="s">
        <v>277</v>
      </c>
      <c r="G79" t="s">
        <v>12</v>
      </c>
      <c r="H79" t="s">
        <v>23</v>
      </c>
      <c r="I79" s="25" t="str">
        <f>VLOOKUP(B79,SurveyData!D:F,3,FALSE)</f>
        <v>Male</v>
      </c>
      <c r="J79" s="24" t="str">
        <f>IF(I79="female","Yes","No")</f>
        <v>No</v>
      </c>
      <c r="K79" s="24" t="s">
        <v>374</v>
      </c>
      <c r="L79" s="24" t="s">
        <v>374</v>
      </c>
      <c r="M79" s="24">
        <v>2</v>
      </c>
      <c r="N79" s="24">
        <f t="shared" si="13"/>
        <v>326631182</v>
      </c>
      <c r="O79" s="24" t="str">
        <f t="shared" si="14"/>
        <v>McCauley, Tyler_Aaron</v>
      </c>
      <c r="P79" s="24" t="str">
        <f t="shared" si="15"/>
        <v>mcc18014@byui.edu</v>
      </c>
      <c r="Q79" s="24" t="str">
        <f t="shared" si="16"/>
        <v>Male</v>
      </c>
      <c r="R79" s="24" t="str">
        <f t="shared" si="17"/>
        <v>Business Management</v>
      </c>
      <c r="S79">
        <f>VLOOKUP(B79,ClassListRaw!B:B,1,FALSE)</f>
        <v>326631182</v>
      </c>
      <c r="T79" s="3">
        <f>IFERROR(VLOOKUP(B79,SurveyData!D:D,1,FALSE),"N/A")</f>
        <v>326631182</v>
      </c>
      <c r="U79" s="3" t="str">
        <f>IFERROR(VLOOKUP(E:E,SurveyData!E:E,1,FALSE),"N/A")</f>
        <v>mcc18014@byui.edu</v>
      </c>
      <c r="V79" s="16" t="str">
        <f t="shared" si="18"/>
        <v>Y</v>
      </c>
      <c r="W79" t="str">
        <f>IF(V79="Y",VLOOKUP(T79,SurveyData!D:L,5,FALSE),"N/A")</f>
        <v>Daytime Operations (8AM-2PM roughly)</v>
      </c>
      <c r="X79" t="str">
        <f>IF(V79="Y",VLOOKUP(T79,SurveyData!D:L,6,FALSE),"N/A")</f>
        <v>Indifferent or No Opinion</v>
      </c>
      <c r="Y79" s="32" t="str">
        <f>IF(V79="Y",VLOOKUP(T79,SurveyData!D:L,7,FALSE),"N/A")</f>
        <v>Indifferent or No Opinion</v>
      </c>
      <c r="Z79" s="32" t="str">
        <f>IF(V79="Y",VLOOKUP(T79,SurveyData!D:L,8,FALSE),"N/A")</f>
        <v>Indifferent or No Opinion</v>
      </c>
      <c r="AA79" s="32" t="str">
        <f>IF(V79="Y",VLOOKUP(T79,SurveyData!D:L,9,FALSE),"N/A")</f>
        <v>Indifferent or No Opinion</v>
      </c>
    </row>
    <row r="80" spans="1:27" hidden="1">
      <c r="A80" s="36">
        <v>68.879943018143152</v>
      </c>
      <c r="B80">
        <v>156817931</v>
      </c>
      <c r="C80" t="s">
        <v>85</v>
      </c>
      <c r="D80" t="s">
        <v>62</v>
      </c>
      <c r="E80" t="s">
        <v>86</v>
      </c>
      <c r="G80" t="s">
        <v>87</v>
      </c>
      <c r="H80" t="s">
        <v>23</v>
      </c>
      <c r="I80" s="25" t="s">
        <v>373</v>
      </c>
      <c r="J80" s="24" t="str">
        <f>IF(I80="female","Yes","No")</f>
        <v>No</v>
      </c>
      <c r="K80" s="24" t="s">
        <v>374</v>
      </c>
      <c r="L80" s="24" t="s">
        <v>375</v>
      </c>
      <c r="M80" s="24">
        <v>1</v>
      </c>
      <c r="N80" s="24">
        <f t="shared" si="13"/>
        <v>156817931</v>
      </c>
      <c r="O80" s="24" t="str">
        <f t="shared" si="14"/>
        <v>McLaughlin, Austin_John</v>
      </c>
      <c r="P80" s="24" t="str">
        <f t="shared" si="15"/>
        <v>mcl18008@byui.edu</v>
      </c>
      <c r="Q80" s="24" t="str">
        <f t="shared" si="16"/>
        <v>Male</v>
      </c>
      <c r="R80" s="24" t="str">
        <f t="shared" si="17"/>
        <v>Automotive Tech Mgmt</v>
      </c>
      <c r="S80">
        <f>VLOOKUP(B80,ClassListRaw!B:B,1,FALSE)</f>
        <v>156817931</v>
      </c>
      <c r="T80" s="3" t="str">
        <f>IFERROR(VLOOKUP(B80,SurveyData!D:D,1,FALSE),"N/A")</f>
        <v>N/A</v>
      </c>
      <c r="U80" s="3" t="str">
        <f>IFERROR(VLOOKUP(E:E,SurveyData!E:E,1,FALSE),"N/A")</f>
        <v>N/A</v>
      </c>
      <c r="V80" s="16" t="str">
        <f t="shared" si="18"/>
        <v>N</v>
      </c>
      <c r="W80" t="str">
        <f>IF(V80="Y",VLOOKUP(T80,SurveyData!D:L,5,FALSE),"N/A")</f>
        <v>N/A</v>
      </c>
      <c r="X80" t="str">
        <f>IF(V80="Y",VLOOKUP(T80,SurveyData!D:L,6,FALSE),"N/A")</f>
        <v>N/A</v>
      </c>
      <c r="Y80" s="32" t="str">
        <f>IF(V80="Y",VLOOKUP(T80,SurveyData!D:L,7,FALSE),"N/A")</f>
        <v>N/A</v>
      </c>
      <c r="Z80" s="32" t="str">
        <f>IF(V80="Y",VLOOKUP(T80,SurveyData!D:L,8,FALSE),"N/A")</f>
        <v>N/A</v>
      </c>
      <c r="AA80" s="32" t="str">
        <f>IF(V80="Y",VLOOKUP(T80,SurveyData!D:L,9,FALSE),"N/A")</f>
        <v>N/A</v>
      </c>
    </row>
    <row r="81" spans="1:27" hidden="1">
      <c r="A81" s="36">
        <v>20.659720274968674</v>
      </c>
      <c r="B81">
        <v>40814443</v>
      </c>
      <c r="C81" t="s">
        <v>192</v>
      </c>
      <c r="D81" t="s">
        <v>162</v>
      </c>
      <c r="E81" t="s">
        <v>193</v>
      </c>
      <c r="G81" t="s">
        <v>194</v>
      </c>
      <c r="H81" t="s">
        <v>23</v>
      </c>
      <c r="I81" s="25" t="str">
        <f>VLOOKUP(B81,SurveyData!D:F,3,FALSE)</f>
        <v>Male</v>
      </c>
      <c r="J81" s="24" t="str">
        <f>IF(I81="female","Yes","No")</f>
        <v>No</v>
      </c>
      <c r="K81" s="24" t="s">
        <v>374</v>
      </c>
      <c r="L81" s="24" t="s">
        <v>375</v>
      </c>
      <c r="M81" s="24">
        <v>4</v>
      </c>
      <c r="N81" s="24">
        <f t="shared" si="13"/>
        <v>40814443</v>
      </c>
      <c r="O81" s="24" t="str">
        <f t="shared" si="14"/>
        <v>McMahan, Brevin</v>
      </c>
      <c r="P81" s="24" t="str">
        <f t="shared" si="15"/>
        <v>mcm20002@byui.edu</v>
      </c>
      <c r="Q81" s="24" t="str">
        <f t="shared" si="16"/>
        <v>Male</v>
      </c>
      <c r="R81" s="24" t="str">
        <f t="shared" si="17"/>
        <v>Graphic Design</v>
      </c>
      <c r="S81">
        <f>VLOOKUP(B81,ClassListRaw!B:B,1,FALSE)</f>
        <v>40814443</v>
      </c>
      <c r="T81" s="3">
        <f>IFERROR(VLOOKUP(B81,SurveyData!D:D,1,FALSE),"N/A")</f>
        <v>40814443</v>
      </c>
      <c r="U81" s="3" t="str">
        <f>IFERROR(VLOOKUP(E:E,SurveyData!E:E,1,FALSE),"N/A")</f>
        <v>mcm20002@BYUI.edu</v>
      </c>
      <c r="V81" s="16" t="str">
        <f t="shared" si="18"/>
        <v>Y</v>
      </c>
      <c r="W81" t="str">
        <f>IF(V81="Y",VLOOKUP(T81,SurveyData!D:L,5,FALSE),"N/A")</f>
        <v>Daytime Operations (8AM-2PM roughly)</v>
      </c>
      <c r="X81" t="str">
        <f>IF(V81="Y",VLOOKUP(T81,SurveyData!D:L,6,FALSE),"N/A")</f>
        <v>Not Interested</v>
      </c>
      <c r="Y81" s="32" t="str">
        <f>IF(V81="Y",VLOOKUP(T81,SurveyData!D:L,7,FALSE),"N/A")</f>
        <v>Very Interested</v>
      </c>
      <c r="Z81" s="32" t="str">
        <f>IF(V81="Y",VLOOKUP(T81,SurveyData!D:L,8,FALSE),"N/A")</f>
        <v>Indifferent or No Opinion</v>
      </c>
      <c r="AA81" s="32" t="str">
        <f>IF(V81="Y",VLOOKUP(T81,SurveyData!D:L,9,FALSE),"N/A")</f>
        <v>Not Interested</v>
      </c>
    </row>
    <row r="82" spans="1:27" hidden="1">
      <c r="A82" s="36">
        <v>82.074996954401186</v>
      </c>
      <c r="B82">
        <v>721456458</v>
      </c>
      <c r="C82" t="s">
        <v>310</v>
      </c>
      <c r="D82" t="s">
        <v>299</v>
      </c>
      <c r="E82" t="s">
        <v>311</v>
      </c>
      <c r="G82" t="s">
        <v>17</v>
      </c>
      <c r="H82" t="s">
        <v>23</v>
      </c>
      <c r="I82" s="25" t="str">
        <f>VLOOKUP(B82,SurveyData!D:F,3,FALSE)</f>
        <v>Male</v>
      </c>
      <c r="J82" s="24" t="str">
        <f>IF(I82="female","Yes","No")</f>
        <v>No</v>
      </c>
      <c r="K82" s="24" t="s">
        <v>375</v>
      </c>
      <c r="L82" s="24" t="s">
        <v>374</v>
      </c>
      <c r="M82" s="24">
        <v>2</v>
      </c>
      <c r="N82" s="24">
        <f t="shared" si="13"/>
        <v>721456458</v>
      </c>
      <c r="O82" s="24" t="str">
        <f t="shared" si="14"/>
        <v>McMullan, Matthew_Bryce</v>
      </c>
      <c r="P82" s="24" t="str">
        <f t="shared" si="15"/>
        <v>mcm20001@byui.edu</v>
      </c>
      <c r="Q82" s="24" t="str">
        <f t="shared" si="16"/>
        <v>Male</v>
      </c>
      <c r="R82" s="24" t="str">
        <f t="shared" si="17"/>
        <v>Business Finance</v>
      </c>
      <c r="S82">
        <f>VLOOKUP(B82,ClassListRaw!B:B,1,FALSE)</f>
        <v>721456458</v>
      </c>
      <c r="T82" s="3">
        <f>IFERROR(VLOOKUP(B82,SurveyData!D:D,1,FALSE),"N/A")</f>
        <v>721456458</v>
      </c>
      <c r="U82" s="3" t="str">
        <f>IFERROR(VLOOKUP(E:E,SurveyData!E:E,1,FALSE),"N/A")</f>
        <v>mcm20001@byui.edu</v>
      </c>
      <c r="V82" s="16" t="str">
        <f t="shared" si="18"/>
        <v>Y</v>
      </c>
      <c r="W82" t="str">
        <f>IF(V82="Y",VLOOKUP(T82,SurveyData!D:L,5,FALSE),"N/A")</f>
        <v>Daytime Operations (8AM-2PM roughly)</v>
      </c>
      <c r="X82" t="str">
        <f>IF(V82="Y",VLOOKUP(T82,SurveyData!D:L,6,FALSE),"N/A")</f>
        <v>Indifferent or No Opinion</v>
      </c>
      <c r="Y82" s="32" t="str">
        <f>IF(V82="Y",VLOOKUP(T82,SurveyData!D:L,7,FALSE),"N/A")</f>
        <v>Indifferent or No Opinion</v>
      </c>
      <c r="Z82" s="32" t="str">
        <f>IF(V82="Y",VLOOKUP(T82,SurveyData!D:L,8,FALSE),"N/A")</f>
        <v>Indifferent or No Opinion</v>
      </c>
      <c r="AA82" s="32" t="str">
        <f>IF(V82="Y",VLOOKUP(T82,SurveyData!D:L,9,FALSE),"N/A")</f>
        <v>Indifferent or No Opinion</v>
      </c>
    </row>
    <row r="83" spans="1:27" hidden="1">
      <c r="A83" s="36">
        <v>19.231215081065546</v>
      </c>
      <c r="B83">
        <v>658035158</v>
      </c>
      <c r="C83" t="s">
        <v>278</v>
      </c>
      <c r="D83" t="s">
        <v>256</v>
      </c>
      <c r="E83" t="s">
        <v>279</v>
      </c>
      <c r="G83" t="s">
        <v>22</v>
      </c>
      <c r="H83" t="s">
        <v>13</v>
      </c>
      <c r="I83" s="25" t="str">
        <f>VLOOKUP(B83,SurveyData!D:F,3,FALSE)</f>
        <v>Male</v>
      </c>
      <c r="J83" s="24" t="str">
        <f>IF(I83="female","Yes","No")</f>
        <v>No</v>
      </c>
      <c r="K83" s="24" t="s">
        <v>374</v>
      </c>
      <c r="L83" s="24" t="s">
        <v>374</v>
      </c>
      <c r="M83" s="24">
        <v>2</v>
      </c>
      <c r="N83" s="24">
        <f t="shared" si="13"/>
        <v>658035158</v>
      </c>
      <c r="O83" s="24" t="str">
        <f t="shared" si="14"/>
        <v>Mersini, Kostandino</v>
      </c>
      <c r="P83" s="24" t="str">
        <f t="shared" si="15"/>
        <v>mer20010@byui.edu</v>
      </c>
      <c r="Q83" s="24" t="str">
        <f t="shared" si="16"/>
        <v>Male</v>
      </c>
      <c r="R83" s="24" t="str">
        <f t="shared" si="17"/>
        <v>Bus Mgmt Marketing</v>
      </c>
      <c r="S83">
        <f>VLOOKUP(B83,ClassListRaw!B:B,1,FALSE)</f>
        <v>658035158</v>
      </c>
      <c r="T83" s="3">
        <f>IFERROR(VLOOKUP(B83,SurveyData!D:D,1,FALSE),"N/A")</f>
        <v>658035158</v>
      </c>
      <c r="U83" s="3" t="str">
        <f>IFERROR(VLOOKUP(E:E,SurveyData!E:E,1,FALSE),"N/A")</f>
        <v>mer20010@byui.edu</v>
      </c>
      <c r="V83" s="16" t="str">
        <f t="shared" si="18"/>
        <v>Y</v>
      </c>
      <c r="W83" t="str">
        <f>IF(V83="Y",VLOOKUP(T83,SurveyData!D:L,5,FALSE),"N/A")</f>
        <v>Daytime Operations (8AM-2PM roughly)</v>
      </c>
      <c r="X83" t="str">
        <f>IF(V83="Y",VLOOKUP(T83,SurveyData!D:L,6,FALSE),"N/A")</f>
        <v>Very Interested</v>
      </c>
      <c r="Y83" s="32" t="str">
        <f>IF(V83="Y",VLOOKUP(T83,SurveyData!D:L,7,FALSE),"N/A")</f>
        <v>Indifferent or No Opinion</v>
      </c>
      <c r="Z83" s="32" t="str">
        <f>IF(V83="Y",VLOOKUP(T83,SurveyData!D:L,8,FALSE),"N/A")</f>
        <v>Very Interested</v>
      </c>
      <c r="AA83" s="32" t="str">
        <f>IF(V83="Y",VLOOKUP(T83,SurveyData!D:L,9,FALSE),"N/A")</f>
        <v>Indifferent or No Opinion</v>
      </c>
    </row>
    <row r="84" spans="1:27" hidden="1">
      <c r="A84" s="36">
        <v>55.736428235877867</v>
      </c>
      <c r="B84">
        <v>712394031</v>
      </c>
      <c r="C84" t="s">
        <v>326</v>
      </c>
      <c r="D84" t="s">
        <v>323</v>
      </c>
      <c r="E84" t="s">
        <v>327</v>
      </c>
      <c r="G84" t="s">
        <v>22</v>
      </c>
      <c r="H84" t="s">
        <v>13</v>
      </c>
      <c r="I84" s="25" t="s">
        <v>376</v>
      </c>
      <c r="J84" s="24" t="str">
        <f>IF(I84="female","Yes","No")</f>
        <v>Yes</v>
      </c>
      <c r="K84" s="24" t="s">
        <v>374</v>
      </c>
      <c r="L84" s="24" t="s">
        <v>374</v>
      </c>
      <c r="M84" s="24">
        <v>5</v>
      </c>
      <c r="N84" s="24">
        <f t="shared" si="13"/>
        <v>712394031</v>
      </c>
      <c r="O84" s="24" t="str">
        <f t="shared" si="14"/>
        <v>Michaelis, Jessica_Taylor</v>
      </c>
      <c r="P84" s="24" t="str">
        <f t="shared" si="15"/>
        <v>mic17004@byui.edu</v>
      </c>
      <c r="Q84" s="24" t="str">
        <f t="shared" si="16"/>
        <v>Female</v>
      </c>
      <c r="R84" s="24" t="str">
        <f t="shared" si="17"/>
        <v>Bus Mgmt Marketing</v>
      </c>
      <c r="S84">
        <f>VLOOKUP(B84,ClassListRaw!B:B,1,FALSE)</f>
        <v>712394031</v>
      </c>
      <c r="T84" s="3" t="str">
        <f>IFERROR(VLOOKUP(B84,SurveyData!D:D,1,FALSE),"N/A")</f>
        <v>N/A</v>
      </c>
      <c r="U84" s="3" t="str">
        <f>IFERROR(VLOOKUP(E:E,SurveyData!E:E,1,FALSE),"N/A")</f>
        <v>N/A</v>
      </c>
      <c r="V84" s="16" t="str">
        <f t="shared" si="18"/>
        <v>N</v>
      </c>
      <c r="W84" t="str">
        <f>IF(V84="Y",VLOOKUP(T84,SurveyData!D:L,5,FALSE),"N/A")</f>
        <v>N/A</v>
      </c>
      <c r="X84" t="str">
        <f>IF(V84="Y",VLOOKUP(T84,SurveyData!D:L,6,FALSE),"N/A")</f>
        <v>N/A</v>
      </c>
      <c r="Y84" s="32" t="str">
        <f>IF(V84="Y",VLOOKUP(T84,SurveyData!D:L,7,FALSE),"N/A")</f>
        <v>N/A</v>
      </c>
      <c r="Z84" s="32" t="str">
        <f>IF(V84="Y",VLOOKUP(T84,SurveyData!D:L,8,FALSE),"N/A")</f>
        <v>N/A</v>
      </c>
      <c r="AA84" s="32" t="str">
        <f>IF(V84="Y",VLOOKUP(T84,SurveyData!D:L,9,FALSE),"N/A")</f>
        <v>N/A</v>
      </c>
    </row>
    <row r="85" spans="1:27" hidden="1">
      <c r="A85" s="36">
        <v>4.1183466793955015</v>
      </c>
      <c r="B85">
        <v>36171175</v>
      </c>
      <c r="C85" t="s">
        <v>227</v>
      </c>
      <c r="D85" t="s">
        <v>205</v>
      </c>
      <c r="E85" t="s">
        <v>228</v>
      </c>
      <c r="G85" t="s">
        <v>22</v>
      </c>
      <c r="H85" t="s">
        <v>23</v>
      </c>
      <c r="I85" s="25" t="s">
        <v>373</v>
      </c>
      <c r="J85" s="24" t="str">
        <f>IF(I85="female","Yes","No")</f>
        <v>No</v>
      </c>
      <c r="K85" s="24" t="s">
        <v>374</v>
      </c>
      <c r="L85" s="24" t="s">
        <v>374</v>
      </c>
      <c r="M85" s="24">
        <v>2</v>
      </c>
      <c r="N85" s="24">
        <f t="shared" si="13"/>
        <v>36171175</v>
      </c>
      <c r="O85" s="24" t="str">
        <f t="shared" si="14"/>
        <v>Miles, Jackson_Scott</v>
      </c>
      <c r="P85" s="24" t="str">
        <f t="shared" si="15"/>
        <v>mil19078@byui.edu</v>
      </c>
      <c r="Q85" s="24" t="str">
        <f t="shared" si="16"/>
        <v>Male</v>
      </c>
      <c r="R85" s="24" t="str">
        <f t="shared" si="17"/>
        <v>Bus Mgmt Marketing</v>
      </c>
      <c r="S85">
        <f>VLOOKUP(B85,ClassListRaw!B:B,1,FALSE)</f>
        <v>36171175</v>
      </c>
      <c r="T85" s="3" t="str">
        <f>IFERROR(VLOOKUP(B85,SurveyData!D:D,1,FALSE),"N/A")</f>
        <v>N/A</v>
      </c>
      <c r="U85" s="3" t="str">
        <f>IFERROR(VLOOKUP(E:E,SurveyData!E:E,1,FALSE),"N/A")</f>
        <v>N/A</v>
      </c>
      <c r="V85" s="16" t="str">
        <f t="shared" si="18"/>
        <v>N</v>
      </c>
      <c r="W85" t="str">
        <f>IF(V85="Y",VLOOKUP(T85,SurveyData!D:L,5,FALSE),"N/A")</f>
        <v>N/A</v>
      </c>
      <c r="X85" t="str">
        <f>IF(V85="Y",VLOOKUP(T85,SurveyData!D:L,6,FALSE),"N/A")</f>
        <v>N/A</v>
      </c>
      <c r="Y85" s="32" t="str">
        <f>IF(V85="Y",VLOOKUP(T85,SurveyData!D:L,7,FALSE),"N/A")</f>
        <v>N/A</v>
      </c>
      <c r="Z85" s="32" t="str">
        <f>IF(V85="Y",VLOOKUP(T85,SurveyData!D:L,8,FALSE),"N/A")</f>
        <v>N/A</v>
      </c>
      <c r="AA85" s="32" t="str">
        <f>IF(V85="Y",VLOOKUP(T85,SurveyData!D:L,9,FALSE),"N/A")</f>
        <v>N/A</v>
      </c>
    </row>
    <row r="86" spans="1:27" hidden="1">
      <c r="A86" s="36">
        <v>24.572660429222726</v>
      </c>
      <c r="B86">
        <v>122197497</v>
      </c>
      <c r="C86" t="s">
        <v>88</v>
      </c>
      <c r="D86" t="s">
        <v>62</v>
      </c>
      <c r="E86" t="s">
        <v>89</v>
      </c>
      <c r="G86" t="s">
        <v>22</v>
      </c>
      <c r="H86" t="s">
        <v>23</v>
      </c>
      <c r="I86" s="25" t="str">
        <f>VLOOKUP(B86,SurveyData!D:F,3,FALSE)</f>
        <v>Female</v>
      </c>
      <c r="J86" s="24" t="str">
        <f>IF(I86="female","Yes","No")</f>
        <v>Yes</v>
      </c>
      <c r="K86" s="24" t="s">
        <v>374</v>
      </c>
      <c r="L86" s="24" t="s">
        <v>374</v>
      </c>
      <c r="M86" s="24">
        <v>1</v>
      </c>
      <c r="N86" s="24">
        <f t="shared" si="13"/>
        <v>122197497</v>
      </c>
      <c r="O86" s="24" t="str">
        <f t="shared" si="14"/>
        <v>Miller, Courtney_Faith</v>
      </c>
      <c r="P86" s="24" t="str">
        <f t="shared" si="15"/>
        <v>mil18012@byui.edu</v>
      </c>
      <c r="Q86" s="24" t="str">
        <f t="shared" si="16"/>
        <v>Female</v>
      </c>
      <c r="R86" s="24" t="str">
        <f t="shared" si="17"/>
        <v>Bus Mgmt Marketing</v>
      </c>
      <c r="S86">
        <f>VLOOKUP(B86,ClassListRaw!B:B,1,FALSE)</f>
        <v>122197497</v>
      </c>
      <c r="T86" s="3">
        <f>IFERROR(VLOOKUP(B86,SurveyData!D:D,1,FALSE),"N/A")</f>
        <v>122197497</v>
      </c>
      <c r="U86" s="3" t="str">
        <f>IFERROR(VLOOKUP(E:E,SurveyData!E:E,1,FALSE),"N/A")</f>
        <v>mil18012@byui.edu</v>
      </c>
      <c r="V86" s="16" t="str">
        <f t="shared" si="18"/>
        <v>Y</v>
      </c>
      <c r="W86" t="str">
        <f>IF(V86="Y",VLOOKUP(T86,SurveyData!D:L,5,FALSE),"N/A")</f>
        <v>Daytime Operations (8AM-2PM roughly)</v>
      </c>
      <c r="X86" t="str">
        <f>IF(V86="Y",VLOOKUP(T86,SurveyData!D:L,6,FALSE),"N/A")</f>
        <v>Very Interested</v>
      </c>
      <c r="Y86" s="32" t="str">
        <f>IF(V86="Y",VLOOKUP(T86,SurveyData!D:L,7,FALSE),"N/A")</f>
        <v>Very Interested</v>
      </c>
      <c r="Z86" s="32" t="str">
        <f>IF(V86="Y",VLOOKUP(T86,SurveyData!D:L,8,FALSE),"N/A")</f>
        <v>Very Interested</v>
      </c>
      <c r="AA86" s="32" t="str">
        <f>IF(V86="Y",VLOOKUP(T86,SurveyData!D:L,9,FALSE),"N/A")</f>
        <v>Very Interested</v>
      </c>
    </row>
    <row r="87" spans="1:27" hidden="1">
      <c r="A87" s="36">
        <v>11.561114894995717</v>
      </c>
      <c r="B87">
        <v>865257221</v>
      </c>
      <c r="C87" t="s">
        <v>312</v>
      </c>
      <c r="D87" t="s">
        <v>299</v>
      </c>
      <c r="E87" t="s">
        <v>313</v>
      </c>
      <c r="G87" t="s">
        <v>139</v>
      </c>
      <c r="H87" t="s">
        <v>13</v>
      </c>
      <c r="I87" s="25" t="str">
        <f>VLOOKUP(B87,SurveyData!D:F,3,FALSE)</f>
        <v>Female</v>
      </c>
      <c r="J87" s="24" t="str">
        <f>IF(I87="female","Yes","No")</f>
        <v>Yes</v>
      </c>
      <c r="K87" s="24" t="s">
        <v>374</v>
      </c>
      <c r="L87" s="24" t="s">
        <v>375</v>
      </c>
      <c r="M87" s="24">
        <v>8</v>
      </c>
      <c r="N87" s="24">
        <f t="shared" si="13"/>
        <v>865257221</v>
      </c>
      <c r="O87" s="24" t="str">
        <f t="shared" si="14"/>
        <v>Miller, Hannah</v>
      </c>
      <c r="P87" s="24" t="str">
        <f t="shared" si="15"/>
        <v>mil21037@byui.edu</v>
      </c>
      <c r="Q87" s="24" t="str">
        <f t="shared" si="16"/>
        <v>Female</v>
      </c>
      <c r="R87" s="24" t="str">
        <f t="shared" si="17"/>
        <v>FCS Apparel Entrepreneur</v>
      </c>
      <c r="S87">
        <f>VLOOKUP(B87,ClassListRaw!B:B,1,FALSE)</f>
        <v>865257221</v>
      </c>
      <c r="T87" s="3">
        <f>IFERROR(VLOOKUP(B87,SurveyData!D:D,1,FALSE),"N/A")</f>
        <v>865257221</v>
      </c>
      <c r="U87" s="3" t="str">
        <f>IFERROR(VLOOKUP(E$1:E$40,SurveyData!E:E,1,FALSE),"N/A")</f>
        <v>N/A</v>
      </c>
      <c r="V87" s="16" t="str">
        <f t="shared" si="18"/>
        <v>Y</v>
      </c>
      <c r="W87" t="str">
        <f>IF(V87="Y",VLOOKUP(T87,SurveyData!D:L,5,FALSE),"N/A")</f>
        <v>Daytime Operations (8AM-2PM roughly)</v>
      </c>
      <c r="X87" t="str">
        <f>IF(V87="Y",VLOOKUP(T87,SurveyData!D:L,6,FALSE),"N/A")</f>
        <v>Very Interested</v>
      </c>
      <c r="Y87" s="32" t="str">
        <f>IF(V87="Y",VLOOKUP(T87,SurveyData!D:L,7,FALSE),"N/A")</f>
        <v>Very Interested</v>
      </c>
      <c r="Z87" s="32" t="str">
        <f>IF(V87="Y",VLOOKUP(T87,SurveyData!D:L,8,FALSE),"N/A")</f>
        <v>Indifferent or No Opinion</v>
      </c>
      <c r="AA87" s="32" t="str">
        <f>IF(V87="Y",VLOOKUP(T87,SurveyData!D:L,9,FALSE),"N/A")</f>
        <v>Indifferent or No Opinion</v>
      </c>
    </row>
    <row r="88" spans="1:27" hidden="1">
      <c r="A88" s="36">
        <v>86.773495632223771</v>
      </c>
      <c r="B88">
        <v>505541193</v>
      </c>
      <c r="C88" t="s">
        <v>280</v>
      </c>
      <c r="D88" t="s">
        <v>256</v>
      </c>
      <c r="E88" t="s">
        <v>281</v>
      </c>
      <c r="G88" t="s">
        <v>22</v>
      </c>
      <c r="H88" t="s">
        <v>13</v>
      </c>
      <c r="I88" s="25" t="str">
        <f>VLOOKUP(B88,SurveyData!D:F,3,FALSE)</f>
        <v>Female</v>
      </c>
      <c r="J88" s="24" t="str">
        <f>IF(I88="female","Yes","No")</f>
        <v>Yes</v>
      </c>
      <c r="K88" s="24" t="s">
        <v>374</v>
      </c>
      <c r="L88" s="24" t="s">
        <v>374</v>
      </c>
      <c r="M88" s="24">
        <v>7</v>
      </c>
      <c r="N88" s="24">
        <f t="shared" si="13"/>
        <v>505541193</v>
      </c>
      <c r="O88" s="24" t="str">
        <f t="shared" si="14"/>
        <v>Minton, Kathryne_Elizabeth</v>
      </c>
      <c r="P88" s="24" t="str">
        <f t="shared" si="15"/>
        <v>min19009@byui.edu</v>
      </c>
      <c r="Q88" s="24" t="str">
        <f t="shared" si="16"/>
        <v>Female</v>
      </c>
      <c r="R88" s="24" t="str">
        <f t="shared" si="17"/>
        <v>Bus Mgmt Marketing</v>
      </c>
      <c r="S88">
        <f>VLOOKUP(B88,ClassListRaw!B:B,1,FALSE)</f>
        <v>505541193</v>
      </c>
      <c r="T88" s="3">
        <f>IFERROR(VLOOKUP(B88,SurveyData!D:D,1,FALSE),"N/A")</f>
        <v>505541193</v>
      </c>
      <c r="U88" s="3" t="str">
        <f>IFERROR(VLOOKUP(E:E,SurveyData!E:E,1,FALSE),"N/A")</f>
        <v>Min19009@byui.edu</v>
      </c>
      <c r="V88" s="16" t="str">
        <f t="shared" si="18"/>
        <v>Y</v>
      </c>
      <c r="W88" t="str">
        <f>IF(V88="Y",VLOOKUP(T88,SurveyData!D:L,5,FALSE),"N/A")</f>
        <v>Daytime Operations (8AM-2PM roughly)</v>
      </c>
      <c r="X88" t="str">
        <f>IF(V88="Y",VLOOKUP(T88,SurveyData!D:L,6,FALSE),"N/A")</f>
        <v>Very Interested</v>
      </c>
      <c r="Y88" s="32" t="str">
        <f>IF(V88="Y",VLOOKUP(T88,SurveyData!D:L,7,FALSE),"N/A")</f>
        <v>Very Interested</v>
      </c>
      <c r="Z88" s="32" t="str">
        <f>IF(V88="Y",VLOOKUP(T88,SurveyData!D:L,8,FALSE),"N/A")</f>
        <v>Very Interested</v>
      </c>
      <c r="AA88" s="32" t="str">
        <f>IF(V88="Y",VLOOKUP(T88,SurveyData!D:L,9,FALSE),"N/A")</f>
        <v>Indifferent or No Opinion</v>
      </c>
    </row>
    <row r="89" spans="1:27" hidden="1">
      <c r="A89" s="36">
        <v>27.733714499711184</v>
      </c>
      <c r="B89">
        <v>365001236</v>
      </c>
      <c r="C89" t="s">
        <v>282</v>
      </c>
      <c r="D89" t="s">
        <v>256</v>
      </c>
      <c r="E89" t="s">
        <v>283</v>
      </c>
      <c r="G89" t="s">
        <v>22</v>
      </c>
      <c r="H89" t="s">
        <v>23</v>
      </c>
      <c r="I89" s="25" t="str">
        <f>VLOOKUP(B89,SurveyData!D:F,3,FALSE)</f>
        <v>Female</v>
      </c>
      <c r="J89" s="24" t="str">
        <f>IF(I89="female","Yes","No")</f>
        <v>Yes</v>
      </c>
      <c r="K89" s="24" t="s">
        <v>374</v>
      </c>
      <c r="L89" s="24" t="s">
        <v>374</v>
      </c>
      <c r="M89" s="24">
        <v>7</v>
      </c>
      <c r="N89" s="24">
        <f t="shared" si="13"/>
        <v>365001236</v>
      </c>
      <c r="O89" s="24" t="str">
        <f t="shared" si="14"/>
        <v>Mitchell, Emily_Louise</v>
      </c>
      <c r="P89" s="24" t="str">
        <f t="shared" si="15"/>
        <v>mit19003@byui.edu</v>
      </c>
      <c r="Q89" s="24" t="str">
        <f t="shared" si="16"/>
        <v>Female</v>
      </c>
      <c r="R89" s="24" t="str">
        <f t="shared" si="17"/>
        <v>Bus Mgmt Marketing</v>
      </c>
      <c r="S89">
        <f>VLOOKUP(B89,ClassListRaw!B:B,1,FALSE)</f>
        <v>365001236</v>
      </c>
      <c r="T89" s="3">
        <f>IFERROR(VLOOKUP(B89,SurveyData!D:D,1,FALSE),"N/A")</f>
        <v>365001236</v>
      </c>
      <c r="U89" s="3" t="str">
        <f>IFERROR(VLOOKUP(E:E,SurveyData!E:E,1,FALSE),"N/A")</f>
        <v>mit19003@byui.edu</v>
      </c>
      <c r="V89" s="16" t="str">
        <f t="shared" si="18"/>
        <v>Y</v>
      </c>
      <c r="W89" t="str">
        <f>IF(V89="Y",VLOOKUP(T89,SurveyData!D:L,5,FALSE),"N/A")</f>
        <v>Daytime Operations (8AM-2PM roughly)</v>
      </c>
      <c r="X89" t="str">
        <f>IF(V89="Y",VLOOKUP(T89,SurveyData!D:L,6,FALSE),"N/A")</f>
        <v>Indifferent or No Opinion</v>
      </c>
      <c r="Y89" s="32" t="str">
        <f>IF(V89="Y",VLOOKUP(T89,SurveyData!D:L,7,FALSE),"N/A")</f>
        <v>Not Interested</v>
      </c>
      <c r="Z89" s="32" t="str">
        <f>IF(V89="Y",VLOOKUP(T89,SurveyData!D:L,8,FALSE),"N/A")</f>
        <v>Very Interested</v>
      </c>
      <c r="AA89" s="32" t="str">
        <f>IF(V89="Y",VLOOKUP(T89,SurveyData!D:L,9,FALSE),"N/A")</f>
        <v>Not Interested</v>
      </c>
    </row>
    <row r="90" spans="1:27" hidden="1">
      <c r="A90" s="36">
        <v>13.024269936464439</v>
      </c>
      <c r="B90">
        <v>766105404</v>
      </c>
      <c r="C90" t="s">
        <v>229</v>
      </c>
      <c r="D90" t="s">
        <v>205</v>
      </c>
      <c r="E90" t="s">
        <v>230</v>
      </c>
      <c r="G90" t="s">
        <v>12</v>
      </c>
      <c r="H90" t="s">
        <v>23</v>
      </c>
      <c r="I90" s="25" t="str">
        <f>VLOOKUP(B90,SurveyData!D:F,3,FALSE)</f>
        <v>Male</v>
      </c>
      <c r="J90" s="24" t="str">
        <f>IF(I90="female","Yes","No")</f>
        <v>No</v>
      </c>
      <c r="K90" s="24" t="s">
        <v>374</v>
      </c>
      <c r="L90" s="24" t="s">
        <v>374</v>
      </c>
      <c r="M90" s="24">
        <v>6</v>
      </c>
      <c r="N90" s="24">
        <f t="shared" si="13"/>
        <v>766105404</v>
      </c>
      <c r="O90" s="24" t="str">
        <f t="shared" si="14"/>
        <v>Monnier, Nolan</v>
      </c>
      <c r="P90" s="24" t="str">
        <f t="shared" si="15"/>
        <v>mon21025@byui.edu</v>
      </c>
      <c r="Q90" s="24" t="str">
        <f t="shared" si="16"/>
        <v>Male</v>
      </c>
      <c r="R90" s="24" t="str">
        <f t="shared" si="17"/>
        <v>Business Management</v>
      </c>
      <c r="S90">
        <f>VLOOKUP(B90,ClassListRaw!B:B,1,FALSE)</f>
        <v>766105404</v>
      </c>
      <c r="T90" s="3">
        <f>IFERROR(VLOOKUP(B90,SurveyData!D:D,1,FALSE),"N/A")</f>
        <v>766105404</v>
      </c>
      <c r="U90" s="3" t="str">
        <f>IFERROR(VLOOKUP(E:E,SurveyData!E:E,1,FALSE),"N/A")</f>
        <v>mon21025@byui.edu</v>
      </c>
      <c r="V90" s="16" t="str">
        <f t="shared" si="18"/>
        <v>Y</v>
      </c>
      <c r="W90" t="str">
        <f>IF(V90="Y",VLOOKUP(T90,SurveyData!D:L,5,FALSE),"N/A")</f>
        <v>Daytime Operations (8AM-2PM roughly)</v>
      </c>
      <c r="X90" t="str">
        <f>IF(V90="Y",VLOOKUP(T90,SurveyData!D:L,6,FALSE),"N/A")</f>
        <v>Very Interested</v>
      </c>
      <c r="Y90" s="32" t="str">
        <f>IF(V90="Y",VLOOKUP(T90,SurveyData!D:L,7,FALSE),"N/A")</f>
        <v>Not Interested</v>
      </c>
      <c r="Z90" s="32" t="str">
        <f>IF(V90="Y",VLOOKUP(T90,SurveyData!D:L,8,FALSE),"N/A")</f>
        <v>Very Interested</v>
      </c>
      <c r="AA90" s="32" t="str">
        <f>IF(V90="Y",VLOOKUP(T90,SurveyData!D:L,9,FALSE),"N/A")</f>
        <v>Indifferent or No Opinion</v>
      </c>
    </row>
    <row r="91" spans="1:27" hidden="1">
      <c r="A91" s="36">
        <v>86.107072142130022</v>
      </c>
      <c r="B91">
        <v>552051108</v>
      </c>
      <c r="C91" t="s">
        <v>284</v>
      </c>
      <c r="D91" t="s">
        <v>256</v>
      </c>
      <c r="E91" t="s">
        <v>285</v>
      </c>
      <c r="G91" t="s">
        <v>12</v>
      </c>
      <c r="H91" t="s">
        <v>23</v>
      </c>
      <c r="I91" s="25" t="str">
        <f>VLOOKUP(B91,SurveyData!D:F,3,FALSE)</f>
        <v>Female</v>
      </c>
      <c r="J91" s="24" t="str">
        <f>IF(I91="female","Yes","No")</f>
        <v>Yes</v>
      </c>
      <c r="K91" s="24" t="s">
        <v>374</v>
      </c>
      <c r="L91" s="24" t="s">
        <v>374</v>
      </c>
      <c r="M91" s="24">
        <v>8</v>
      </c>
      <c r="N91" s="24">
        <f t="shared" si="13"/>
        <v>552051108</v>
      </c>
      <c r="O91" s="24" t="str">
        <f t="shared" si="14"/>
        <v>Morgan, Delaney_Lue</v>
      </c>
      <c r="P91" s="24" t="str">
        <f t="shared" si="15"/>
        <v>mor19045@byui.edu</v>
      </c>
      <c r="Q91" s="24" t="str">
        <f t="shared" si="16"/>
        <v>Female</v>
      </c>
      <c r="R91" s="24" t="str">
        <f t="shared" si="17"/>
        <v>Business Management</v>
      </c>
      <c r="S91">
        <f>VLOOKUP(B91,ClassListRaw!B:B,1,FALSE)</f>
        <v>552051108</v>
      </c>
      <c r="T91" s="3">
        <f>IFERROR(VLOOKUP(B91,SurveyData!D:D,1,FALSE),"N/A")</f>
        <v>552051108</v>
      </c>
      <c r="U91" s="3" t="str">
        <f>IFERROR(VLOOKUP(E$1:E$40,SurveyData!E:E,1,FALSE),"N/A")</f>
        <v>N/A</v>
      </c>
      <c r="V91" s="16" t="str">
        <f t="shared" si="18"/>
        <v>Y</v>
      </c>
      <c r="W91" t="str">
        <f>IF(V91="Y",VLOOKUP(T91,SurveyData!D:L,5,FALSE),"N/A")</f>
        <v>Daytime Operations (8AM-2PM roughly)</v>
      </c>
      <c r="X91" t="str">
        <f>IF(V91="Y",VLOOKUP(T91,SurveyData!D:L,6,FALSE),"N/A")</f>
        <v>Very Interested</v>
      </c>
      <c r="Y91" s="32" t="str">
        <f>IF(V91="Y",VLOOKUP(T91,SurveyData!D:L,7,FALSE),"N/A")</f>
        <v>Very Interested</v>
      </c>
      <c r="Z91" s="32" t="str">
        <f>IF(V91="Y",VLOOKUP(T91,SurveyData!D:L,8,FALSE),"N/A")</f>
        <v>Indifferent or No Opinion</v>
      </c>
      <c r="AA91" s="32" t="str">
        <f>IF(V91="Y",VLOOKUP(T91,SurveyData!D:L,9,FALSE),"N/A")</f>
        <v>Very Interested</v>
      </c>
    </row>
    <row r="92" spans="1:27" hidden="1">
      <c r="A92" s="36">
        <v>40.110848915833031</v>
      </c>
      <c r="B92">
        <v>260020675</v>
      </c>
      <c r="C92" t="s">
        <v>111</v>
      </c>
      <c r="D92" t="s">
        <v>103</v>
      </c>
      <c r="E92" t="s">
        <v>112</v>
      </c>
      <c r="G92" t="s">
        <v>22</v>
      </c>
      <c r="H92" t="s">
        <v>23</v>
      </c>
      <c r="I92" s="25" t="s">
        <v>373</v>
      </c>
      <c r="J92" s="24" t="str">
        <f>IF(I92="female","Yes","No")</f>
        <v>No</v>
      </c>
      <c r="K92" s="24" t="s">
        <v>374</v>
      </c>
      <c r="L92" s="24" t="s">
        <v>374</v>
      </c>
      <c r="M92" s="24">
        <v>7</v>
      </c>
      <c r="N92" s="24">
        <f t="shared" si="13"/>
        <v>260020675</v>
      </c>
      <c r="O92" s="24" t="str">
        <f t="shared" si="14"/>
        <v>Mower, Kobe_Allen</v>
      </c>
      <c r="P92" s="24" t="str">
        <f t="shared" si="15"/>
        <v>mow19008@byui.edu</v>
      </c>
      <c r="Q92" s="24" t="str">
        <f t="shared" si="16"/>
        <v>Male</v>
      </c>
      <c r="R92" s="24" t="str">
        <f t="shared" si="17"/>
        <v>Bus Mgmt Marketing</v>
      </c>
      <c r="S92">
        <f>VLOOKUP(B92,ClassListRaw!B:B,1,FALSE)</f>
        <v>260020675</v>
      </c>
      <c r="T92" s="3" t="str">
        <f>IFERROR(VLOOKUP(B92,SurveyData!D:D,1,FALSE),"N/A")</f>
        <v>N/A</v>
      </c>
      <c r="U92" s="3" t="str">
        <f>IFERROR(VLOOKUP(E:E,SurveyData!E:E,1,FALSE),"N/A")</f>
        <v>N/A</v>
      </c>
      <c r="V92" s="16" t="str">
        <f t="shared" si="18"/>
        <v>N</v>
      </c>
      <c r="W92" t="str">
        <f>IF(V92="Y",VLOOKUP(T92,SurveyData!D:L,5,FALSE),"N/A")</f>
        <v>N/A</v>
      </c>
      <c r="X92" t="str">
        <f>IF(V92="Y",VLOOKUP(T92,SurveyData!D:L,6,FALSE),"N/A")</f>
        <v>N/A</v>
      </c>
      <c r="Y92" s="32" t="str">
        <f>IF(V92="Y",VLOOKUP(T92,SurveyData!D:L,7,FALSE),"N/A")</f>
        <v>N/A</v>
      </c>
      <c r="Z92" s="32" t="str">
        <f>IF(V92="Y",VLOOKUP(T92,SurveyData!D:L,8,FALSE),"N/A")</f>
        <v>N/A</v>
      </c>
      <c r="AA92" s="32" t="str">
        <f>IF(V92="Y",VLOOKUP(T92,SurveyData!D:L,9,FALSE),"N/A")</f>
        <v>N/A</v>
      </c>
    </row>
    <row r="93" spans="1:27" hidden="1">
      <c r="A93" s="36">
        <v>65.792707660752924</v>
      </c>
      <c r="B93">
        <v>359360035</v>
      </c>
      <c r="C93" t="s">
        <v>33</v>
      </c>
      <c r="D93" t="s">
        <v>34</v>
      </c>
      <c r="E93" t="s">
        <v>35</v>
      </c>
      <c r="G93" t="s">
        <v>22</v>
      </c>
      <c r="H93" t="s">
        <v>23</v>
      </c>
      <c r="I93" s="25" t="str">
        <f>VLOOKUP(B93,SurveyData!D:F,3,FALSE)</f>
        <v>Female</v>
      </c>
      <c r="J93" s="24" t="str">
        <f>IF(I93="female","Yes","No")</f>
        <v>Yes</v>
      </c>
      <c r="K93" s="24" t="s">
        <v>374</v>
      </c>
      <c r="L93" s="24" t="s">
        <v>374</v>
      </c>
      <c r="M93" s="24">
        <v>5</v>
      </c>
      <c r="N93" s="24">
        <f t="shared" si="13"/>
        <v>359360035</v>
      </c>
      <c r="O93" s="24" t="str">
        <f t="shared" si="14"/>
        <v>Neumann, Sierra_Jane</v>
      </c>
      <c r="P93" s="24" t="str">
        <f t="shared" si="15"/>
        <v>neu21001@byui.edu</v>
      </c>
      <c r="Q93" s="24" t="str">
        <f t="shared" si="16"/>
        <v>Female</v>
      </c>
      <c r="R93" s="24" t="str">
        <f t="shared" si="17"/>
        <v>Bus Mgmt Marketing</v>
      </c>
      <c r="S93">
        <f>VLOOKUP(B93,ClassListRaw!B:B,1,FALSE)</f>
        <v>359360035</v>
      </c>
      <c r="T93" s="3">
        <f>IFERROR(VLOOKUP(B93,SurveyData!D:D,1,FALSE),"N/A")</f>
        <v>359360035</v>
      </c>
      <c r="U93" s="3" t="str">
        <f>IFERROR(VLOOKUP(E:E,SurveyData!E:E,1,FALSE),"N/A")</f>
        <v>neu21001@byui.edu</v>
      </c>
      <c r="V93" s="16" t="str">
        <f t="shared" si="18"/>
        <v>Y</v>
      </c>
      <c r="W93" t="str">
        <f>IF(V93="Y",VLOOKUP(T93,SurveyData!D:L,5,FALSE),"N/A")</f>
        <v>Daytime Operations (8AM-2PM roughly)</v>
      </c>
      <c r="X93" t="str">
        <f>IF(V93="Y",VLOOKUP(T93,SurveyData!D:L,6,FALSE),"N/A")</f>
        <v>Not Interested</v>
      </c>
      <c r="Y93" s="32" t="str">
        <f>IF(V93="Y",VLOOKUP(T93,SurveyData!D:L,7,FALSE),"N/A")</f>
        <v>Indifferent or No Opinion</v>
      </c>
      <c r="Z93" s="32" t="str">
        <f>IF(V93="Y",VLOOKUP(T93,SurveyData!D:L,8,FALSE),"N/A")</f>
        <v>Indifferent or No Opinion</v>
      </c>
      <c r="AA93" s="32" t="str">
        <f>IF(V93="Y",VLOOKUP(T93,SurveyData!D:L,9,FALSE),"N/A")</f>
        <v>Indifferent or No Opinion</v>
      </c>
    </row>
    <row r="94" spans="1:27" hidden="1">
      <c r="A94" s="36">
        <v>77.84934495136568</v>
      </c>
      <c r="B94">
        <v>167209519</v>
      </c>
      <c r="C94" t="s">
        <v>27</v>
      </c>
      <c r="D94" t="s">
        <v>28</v>
      </c>
      <c r="E94" t="s">
        <v>29</v>
      </c>
      <c r="G94" t="s">
        <v>12</v>
      </c>
      <c r="H94" t="s">
        <v>23</v>
      </c>
      <c r="I94" t="s">
        <v>373</v>
      </c>
      <c r="J94" t="s">
        <v>374</v>
      </c>
      <c r="K94" s="24" t="s">
        <v>374</v>
      </c>
      <c r="L94" s="24" t="s">
        <v>374</v>
      </c>
      <c r="M94" s="24">
        <v>9</v>
      </c>
      <c r="N94" s="24">
        <f t="shared" si="13"/>
        <v>167209519</v>
      </c>
      <c r="O94" s="24" t="str">
        <f t="shared" si="14"/>
        <v>Newbold, Zachary_Troy</v>
      </c>
      <c r="P94" s="24" t="str">
        <f t="shared" si="15"/>
        <v>new19007@byui.edu</v>
      </c>
      <c r="Q94" s="24" t="str">
        <f t="shared" si="16"/>
        <v>Male</v>
      </c>
      <c r="R94" s="24" t="str">
        <f t="shared" si="17"/>
        <v>Business Management</v>
      </c>
      <c r="S94">
        <f>VLOOKUP(B94,ClassListRaw!B:B,1,FALSE)</f>
        <v>167209519</v>
      </c>
      <c r="T94" s="3" t="str">
        <f>IFERROR(VLOOKUP(B94,SurveyData!D:D,1,FALSE),"N/A")</f>
        <v>N/A</v>
      </c>
      <c r="U94" s="3" t="str">
        <f>IFERROR(VLOOKUP(E:E,SurveyData!E:E,1,FALSE),"N/A")</f>
        <v>N/A</v>
      </c>
      <c r="V94" s="16" t="str">
        <f t="shared" si="18"/>
        <v>N</v>
      </c>
      <c r="W94" t="str">
        <f>IF(V94="Y",VLOOKUP(T94,SurveyData!D:L,5,FALSE),"N/A")</f>
        <v>N/A</v>
      </c>
      <c r="X94" t="str">
        <f>IF(V94="Y",VLOOKUP(T94,SurveyData!D:L,6,FALSE),"N/A")</f>
        <v>N/A</v>
      </c>
      <c r="Y94" s="32" t="str">
        <f>IF(V94="Y",VLOOKUP(T94,SurveyData!D:L,7,FALSE),"N/A")</f>
        <v>N/A</v>
      </c>
      <c r="Z94" s="32" t="str">
        <f>IF(V94="Y",VLOOKUP(T94,SurveyData!D:L,8,FALSE),"N/A")</f>
        <v>N/A</v>
      </c>
      <c r="AA94" s="32" t="str">
        <f>IF(V94="Y",VLOOKUP(T94,SurveyData!D:L,9,FALSE),"N/A")</f>
        <v>N/A</v>
      </c>
    </row>
    <row r="95" spans="1:27" hidden="1">
      <c r="A95" s="36">
        <v>21.190367064999315</v>
      </c>
      <c r="B95">
        <v>438982002</v>
      </c>
      <c r="C95" t="s">
        <v>195</v>
      </c>
      <c r="D95" t="s">
        <v>162</v>
      </c>
      <c r="E95" t="s">
        <v>196</v>
      </c>
      <c r="G95" t="s">
        <v>22</v>
      </c>
      <c r="H95" t="s">
        <v>23</v>
      </c>
      <c r="I95" s="25" t="s">
        <v>373</v>
      </c>
      <c r="J95" s="24" t="str">
        <f>IF(I95="female","Yes","No")</f>
        <v>No</v>
      </c>
      <c r="K95" s="24" t="s">
        <v>374</v>
      </c>
      <c r="L95" s="24" t="s">
        <v>374</v>
      </c>
      <c r="M95" s="24">
        <v>5</v>
      </c>
      <c r="N95" s="24">
        <f t="shared" si="13"/>
        <v>438982002</v>
      </c>
      <c r="O95" s="24" t="str">
        <f t="shared" si="14"/>
        <v>Nielsen, Seth_Ryan</v>
      </c>
      <c r="P95" s="24" t="str">
        <f t="shared" si="15"/>
        <v>nie19017@byui.edu</v>
      </c>
      <c r="Q95" s="24" t="str">
        <f t="shared" si="16"/>
        <v>Male</v>
      </c>
      <c r="R95" s="24" t="str">
        <f t="shared" si="17"/>
        <v>Bus Mgmt Marketing</v>
      </c>
      <c r="S95">
        <f>VLOOKUP(B95,ClassListRaw!B:B,1,FALSE)</f>
        <v>438982002</v>
      </c>
      <c r="T95" s="3" t="str">
        <f>IFERROR(VLOOKUP(B95,SurveyData!D:D,1,FALSE),"N/A")</f>
        <v>N/A</v>
      </c>
      <c r="U95" s="3" t="str">
        <f>IFERROR(VLOOKUP(E:E,SurveyData!E:E,1,FALSE),"N/A")</f>
        <v>N/A</v>
      </c>
      <c r="V95" s="16" t="str">
        <f t="shared" si="18"/>
        <v>N</v>
      </c>
      <c r="W95" t="str">
        <f>IF(V95="Y",VLOOKUP(T95,SurveyData!D:L,5,FALSE),"N/A")</f>
        <v>N/A</v>
      </c>
      <c r="X95" t="str">
        <f>IF(V95="Y",VLOOKUP(T95,SurveyData!D:L,6,FALSE),"N/A")</f>
        <v>N/A</v>
      </c>
      <c r="Y95" s="32" t="str">
        <f>IF(V95="Y",VLOOKUP(T95,SurveyData!D:L,7,FALSE),"N/A")</f>
        <v>N/A</v>
      </c>
      <c r="Z95" s="32" t="str">
        <f>IF(V95="Y",VLOOKUP(T95,SurveyData!D:L,8,FALSE),"N/A")</f>
        <v>N/A</v>
      </c>
      <c r="AA95" s="32" t="str">
        <f>IF(V95="Y",VLOOKUP(T95,SurveyData!D:L,9,FALSE),"N/A")</f>
        <v>N/A</v>
      </c>
    </row>
    <row r="96" spans="1:27" hidden="1">
      <c r="A96" s="36">
        <v>77.026132710692067</v>
      </c>
      <c r="B96">
        <v>173939961</v>
      </c>
      <c r="C96" t="s">
        <v>231</v>
      </c>
      <c r="D96" t="s">
        <v>205</v>
      </c>
      <c r="E96" t="s">
        <v>232</v>
      </c>
      <c r="G96" t="s">
        <v>194</v>
      </c>
      <c r="H96" t="s">
        <v>13</v>
      </c>
      <c r="I96" s="25" t="str">
        <f>VLOOKUP(B96,SurveyData!D:F,3,FALSE)</f>
        <v>Female</v>
      </c>
      <c r="J96" s="24" t="str">
        <f>IF(I96="female","Yes","No")</f>
        <v>Yes</v>
      </c>
      <c r="K96" s="24" t="s">
        <v>374</v>
      </c>
      <c r="L96" s="24" t="s">
        <v>375</v>
      </c>
      <c r="M96" s="24">
        <v>1</v>
      </c>
      <c r="N96" s="24">
        <f t="shared" si="13"/>
        <v>173939961</v>
      </c>
      <c r="O96" s="24" t="str">
        <f t="shared" si="14"/>
        <v>Nuffer, Clara</v>
      </c>
      <c r="P96" s="24" t="str">
        <f t="shared" si="15"/>
        <v>nuf20002@byui.edu</v>
      </c>
      <c r="Q96" s="24" t="str">
        <f t="shared" si="16"/>
        <v>Female</v>
      </c>
      <c r="R96" s="24" t="str">
        <f t="shared" si="17"/>
        <v>Graphic Design</v>
      </c>
      <c r="S96">
        <f>VLOOKUP(B96,ClassListRaw!B:B,1,FALSE)</f>
        <v>173939961</v>
      </c>
      <c r="T96" s="3">
        <f>IFERROR(VLOOKUP(B96,SurveyData!D:D,1,FALSE),"N/A")</f>
        <v>173939961</v>
      </c>
      <c r="U96" s="3" t="str">
        <f>IFERROR(VLOOKUP(E$1:E$40,SurveyData!E:E,1,FALSE),"N/A")</f>
        <v>N/A</v>
      </c>
      <c r="V96" s="16" t="str">
        <f t="shared" si="18"/>
        <v>Y</v>
      </c>
      <c r="W96" t="str">
        <f>IF(V96="Y",VLOOKUP(T96,SurveyData!D:L,5,FALSE),"N/A")</f>
        <v>Daytime Operations (8AM-2PM roughly)</v>
      </c>
      <c r="X96" t="str">
        <f>IF(V96="Y",VLOOKUP(T96,SurveyData!D:L,6,FALSE),"N/A")</f>
        <v>Very Interested</v>
      </c>
      <c r="Y96" s="32" t="str">
        <f>IF(V96="Y",VLOOKUP(T96,SurveyData!D:L,7,FALSE),"N/A")</f>
        <v>Very Interested</v>
      </c>
      <c r="Z96" s="32" t="str">
        <f>IF(V96="Y",VLOOKUP(T96,SurveyData!D:L,8,FALSE),"N/A")</f>
        <v>Not Interested</v>
      </c>
      <c r="AA96" s="32" t="str">
        <f>IF(V96="Y",VLOOKUP(T96,SurveyData!D:L,9,FALSE),"N/A")</f>
        <v>Very Interested</v>
      </c>
    </row>
    <row r="97" spans="1:27">
      <c r="A97" s="36">
        <v>54.81446961052248</v>
      </c>
      <c r="B97">
        <v>617335588</v>
      </c>
      <c r="C97" t="s">
        <v>347</v>
      </c>
      <c r="D97" t="s">
        <v>348</v>
      </c>
      <c r="E97" t="s">
        <v>349</v>
      </c>
      <c r="G97" t="s">
        <v>12</v>
      </c>
      <c r="H97" t="s">
        <v>350</v>
      </c>
      <c r="I97" s="25" t="str">
        <f>VLOOKUP(B97,SurveyData!D:F,3,FALSE)</f>
        <v>Female</v>
      </c>
      <c r="J97" s="24" t="str">
        <f>IF(I97="female","Yes","No")</f>
        <v>Yes</v>
      </c>
      <c r="K97" s="24" t="s">
        <v>374</v>
      </c>
      <c r="L97" s="24" t="s">
        <v>374</v>
      </c>
      <c r="M97" s="24">
        <v>5</v>
      </c>
      <c r="N97" s="24">
        <f t="shared" si="13"/>
        <v>617335588</v>
      </c>
      <c r="O97" s="24" t="str">
        <f t="shared" si="14"/>
        <v>Ramsey, Afton_Nielly</v>
      </c>
      <c r="P97" s="24" t="str">
        <f t="shared" si="15"/>
        <v>ram23026@byui.edu</v>
      </c>
      <c r="Q97" s="24" t="str">
        <f t="shared" si="16"/>
        <v>Female</v>
      </c>
      <c r="R97" s="24" t="str">
        <f t="shared" si="17"/>
        <v>Business Management</v>
      </c>
      <c r="S97">
        <f>VLOOKUP(B97,ClassListRaw!B:B,1,FALSE)</f>
        <v>617335588</v>
      </c>
      <c r="T97" s="3">
        <f>IFERROR(VLOOKUP(B97,SurveyData!D:D,1,FALSE),"N/A")</f>
        <v>617335588</v>
      </c>
      <c r="U97" s="3" t="str">
        <f>IFERROR(VLOOKUP(E:E,SurveyData!E:E,1,FALSE),"N/A")</f>
        <v>ram23026@byui.edu</v>
      </c>
      <c r="V97" s="16" t="str">
        <f t="shared" si="18"/>
        <v>Y</v>
      </c>
      <c r="W97" t="str">
        <f>IF(V97="Y",VLOOKUP(T97,SurveyData!D:L,5,FALSE),"N/A")</f>
        <v>Daytime Operations (8AM-2PM roughly)</v>
      </c>
      <c r="X97" t="str">
        <f>IF(V97="Y",VLOOKUP(T97,SurveyData!D:L,6,FALSE),"N/A")</f>
        <v>Not Interested</v>
      </c>
      <c r="Y97" s="32" t="str">
        <f>IF(V97="Y",VLOOKUP(T97,SurveyData!D:L,7,FALSE),"N/A")</f>
        <v>Very Interested</v>
      </c>
      <c r="Z97" s="32" t="str">
        <f>IF(V97="Y",VLOOKUP(T97,SurveyData!D:L,8,FALSE),"N/A")</f>
        <v>Very Interested</v>
      </c>
      <c r="AA97" s="32" t="str">
        <f>IF(V97="Y",VLOOKUP(T97,SurveyData!D:L,9,FALSE),"N/A")</f>
        <v>Not Interested</v>
      </c>
    </row>
    <row r="98" spans="1:27" hidden="1">
      <c r="A98" s="36">
        <v>67.509014910616969</v>
      </c>
      <c r="B98">
        <v>655579531</v>
      </c>
      <c r="C98" t="s">
        <v>233</v>
      </c>
      <c r="D98" t="s">
        <v>205</v>
      </c>
      <c r="E98" t="s">
        <v>234</v>
      </c>
      <c r="G98" t="s">
        <v>22</v>
      </c>
      <c r="H98" t="s">
        <v>23</v>
      </c>
      <c r="I98" s="25" t="str">
        <f>VLOOKUP(B98,SurveyData!D:F,3,FALSE)</f>
        <v>Male</v>
      </c>
      <c r="J98" s="24" t="str">
        <f>IF(I98="female","Yes","No")</f>
        <v>No</v>
      </c>
      <c r="K98" s="24" t="s">
        <v>374</v>
      </c>
      <c r="L98" s="24" t="s">
        <v>374</v>
      </c>
      <c r="M98" s="24">
        <v>7</v>
      </c>
      <c r="N98" s="24">
        <f t="shared" ref="N98:N129" si="19">B98</f>
        <v>655579531</v>
      </c>
      <c r="O98" s="24" t="str">
        <f t="shared" ref="O98:O129" si="20">C98</f>
        <v>Oplinger, Thomas_David</v>
      </c>
      <c r="P98" s="24" t="str">
        <f t="shared" ref="P98:P129" si="21">E98</f>
        <v>opl20001@byui.edu</v>
      </c>
      <c r="Q98" s="24" t="str">
        <f t="shared" ref="Q98:Q129" si="22">I98</f>
        <v>Male</v>
      </c>
      <c r="R98" s="24" t="str">
        <f t="shared" ref="R98:R129" si="23">G98</f>
        <v>Bus Mgmt Marketing</v>
      </c>
      <c r="S98">
        <f>VLOOKUP(B98,ClassListRaw!B:B,1,FALSE)</f>
        <v>655579531</v>
      </c>
      <c r="T98" s="3">
        <f>IFERROR(VLOOKUP(B98,SurveyData!D:D,1,FALSE),"N/A")</f>
        <v>655579531</v>
      </c>
      <c r="U98" s="3" t="str">
        <f>IFERROR(VLOOKUP(E:E,SurveyData!E:E,1,FALSE),"N/A")</f>
        <v>opl20001@byui.edu</v>
      </c>
      <c r="V98" s="16" t="str">
        <f t="shared" ref="V98:V129" si="24">IF(OR(T98&lt;&gt;"N/A",U98&lt;&gt;"N/A"),"Y","N")</f>
        <v>Y</v>
      </c>
      <c r="W98" t="str">
        <f>IF(V98="Y",VLOOKUP(T98,SurveyData!D:L,5,FALSE),"N/A")</f>
        <v>Daytime Operations (8AM-2PM roughly)</v>
      </c>
      <c r="X98" t="str">
        <f>IF(V98="Y",VLOOKUP(T98,SurveyData!D:L,6,FALSE),"N/A")</f>
        <v>Indifferent or No Opinion</v>
      </c>
      <c r="Y98" s="32" t="str">
        <f>IF(V98="Y",VLOOKUP(T98,SurveyData!D:L,7,FALSE),"N/A")</f>
        <v>Very Interested</v>
      </c>
      <c r="Z98" s="32" t="str">
        <f>IF(V98="Y",VLOOKUP(T98,SurveyData!D:L,8,FALSE),"N/A")</f>
        <v>Not Interested</v>
      </c>
      <c r="AA98" s="32" t="str">
        <f>IF(V98="Y",VLOOKUP(T98,SurveyData!D:L,9,FALSE),"N/A")</f>
        <v>Very Interested</v>
      </c>
    </row>
    <row r="99" spans="1:27">
      <c r="A99" s="36">
        <v>53.228964318243513</v>
      </c>
      <c r="B99">
        <v>348654810</v>
      </c>
      <c r="C99" s="48" t="s">
        <v>150</v>
      </c>
      <c r="D99" t="s">
        <v>123</v>
      </c>
      <c r="E99" t="s">
        <v>151</v>
      </c>
      <c r="G99" t="s">
        <v>12</v>
      </c>
      <c r="H99" t="s">
        <v>18</v>
      </c>
      <c r="I99" s="25" t="s">
        <v>376</v>
      </c>
      <c r="J99" s="24" t="str">
        <f>IF(I99="female","Yes","No")</f>
        <v>Yes</v>
      </c>
      <c r="K99" s="24" t="s">
        <v>374</v>
      </c>
      <c r="L99" s="24" t="s">
        <v>374</v>
      </c>
      <c r="M99" s="24">
        <v>5</v>
      </c>
      <c r="N99" s="24">
        <f t="shared" si="19"/>
        <v>348654810</v>
      </c>
      <c r="O99" s="24" t="str">
        <f t="shared" si="20"/>
        <v>Roylance, Elizabeth</v>
      </c>
      <c r="P99" s="24" t="str">
        <f t="shared" si="21"/>
        <v>roy20004@byui.edu</v>
      </c>
      <c r="Q99" s="24" t="str">
        <f t="shared" si="22"/>
        <v>Female</v>
      </c>
      <c r="R99" s="24" t="str">
        <f t="shared" si="23"/>
        <v>Business Management</v>
      </c>
      <c r="S99">
        <f>VLOOKUP(B99,ClassListRaw!B:B,1,FALSE)</f>
        <v>348654810</v>
      </c>
      <c r="T99" s="3">
        <f>IFERROR(VLOOKUP(B99,SurveyData!D:D,1,FALSE),"N/A")</f>
        <v>348654810</v>
      </c>
      <c r="U99" s="3" t="str">
        <f>IFERROR(VLOOKUP(E:E,SurveyData!E:E,1,FALSE),"N/A")</f>
        <v>roy20004@byui.edu</v>
      </c>
      <c r="V99" s="16" t="str">
        <f t="shared" si="24"/>
        <v>Y</v>
      </c>
      <c r="W99" t="str">
        <f>IF(V99="Y",VLOOKUP(T99,SurveyData!D:L,5,FALSE),"N/A")</f>
        <v>Daytime Operations (8AM-2PM roughly)</v>
      </c>
      <c r="X99" t="str">
        <f>IF(V99="Y",VLOOKUP(T99,SurveyData!D:L,6,FALSE),"N/A")</f>
        <v>Very Interested</v>
      </c>
      <c r="Y99" s="32" t="str">
        <f>IF(V99="Y",VLOOKUP(T99,SurveyData!D:L,7,FALSE),"N/A")</f>
        <v>Very Interested</v>
      </c>
      <c r="Z99" s="32" t="str">
        <f>IF(V99="Y",VLOOKUP(T99,SurveyData!D:L,8,FALSE),"N/A")</f>
        <v>Indifferent or No Opinion</v>
      </c>
      <c r="AA99" s="32" t="str">
        <f>IF(V99="Y",VLOOKUP(T99,SurveyData!D:L,9,FALSE),"N/A")</f>
        <v>Very Interested</v>
      </c>
    </row>
    <row r="100" spans="1:27" hidden="1">
      <c r="A100" s="36">
        <v>18.538328069659606</v>
      </c>
      <c r="B100">
        <v>947535596</v>
      </c>
      <c r="C100" t="s">
        <v>235</v>
      </c>
      <c r="D100" t="s">
        <v>205</v>
      </c>
      <c r="E100" t="s">
        <v>236</v>
      </c>
      <c r="G100" t="s">
        <v>12</v>
      </c>
      <c r="H100" t="s">
        <v>13</v>
      </c>
      <c r="I100" s="25" t="str">
        <f>VLOOKUP(B100,SurveyData!D:F,3,FALSE)</f>
        <v>Female</v>
      </c>
      <c r="J100" s="24" t="str">
        <f>IF(I100="female","Yes","No")</f>
        <v>Yes</v>
      </c>
      <c r="K100" s="24" t="s">
        <v>374</v>
      </c>
      <c r="L100" s="24" t="s">
        <v>374</v>
      </c>
      <c r="M100" s="24">
        <v>8</v>
      </c>
      <c r="N100" s="24">
        <f t="shared" si="19"/>
        <v>947535596</v>
      </c>
      <c r="O100" s="24" t="str">
        <f t="shared" si="20"/>
        <v>Parker, Jessica</v>
      </c>
      <c r="P100" s="24" t="str">
        <f t="shared" si="21"/>
        <v>par20018@byui.edu</v>
      </c>
      <c r="Q100" s="24" t="str">
        <f t="shared" si="22"/>
        <v>Female</v>
      </c>
      <c r="R100" s="24" t="str">
        <f t="shared" si="23"/>
        <v>Business Management</v>
      </c>
      <c r="S100">
        <f>VLOOKUP(B100,ClassListRaw!B:B,1,FALSE)</f>
        <v>947535596</v>
      </c>
      <c r="T100" s="3">
        <f>IFERROR(VLOOKUP(B100,SurveyData!D:D,1,FALSE),"N/A")</f>
        <v>947535596</v>
      </c>
      <c r="U100" s="3" t="str">
        <f>IFERROR(VLOOKUP(E$1:E$40,SurveyData!E:E,1,FALSE),"N/A")</f>
        <v>N/A</v>
      </c>
      <c r="V100" s="16" t="str">
        <f t="shared" si="24"/>
        <v>Y</v>
      </c>
      <c r="W100" t="str">
        <f>IF(V100="Y",VLOOKUP(T100,SurveyData!D:L,5,FALSE),"N/A")</f>
        <v>Daytime Operations (8AM-2PM roughly)</v>
      </c>
      <c r="X100" t="str">
        <f>IF(V100="Y",VLOOKUP(T100,SurveyData!D:L,6,FALSE),"N/A")</f>
        <v>Very Interested</v>
      </c>
      <c r="Y100" s="32" t="str">
        <f>IF(V100="Y",VLOOKUP(T100,SurveyData!D:L,7,FALSE),"N/A")</f>
        <v>Indifferent or No Opinion</v>
      </c>
      <c r="Z100" s="32" t="str">
        <f>IF(V100="Y",VLOOKUP(T100,SurveyData!D:L,8,FALSE),"N/A")</f>
        <v>Indifferent or No Opinion</v>
      </c>
      <c r="AA100" s="32" t="str">
        <f>IF(V100="Y",VLOOKUP(T100,SurveyData!D:L,9,FALSE),"N/A")</f>
        <v>Indifferent or No Opinion</v>
      </c>
    </row>
    <row r="101" spans="1:27" hidden="1">
      <c r="A101" s="36">
        <v>1.1542613602881002</v>
      </c>
      <c r="B101">
        <v>180276698</v>
      </c>
      <c r="C101" t="s">
        <v>113</v>
      </c>
      <c r="D101" t="s">
        <v>103</v>
      </c>
      <c r="E101" t="s">
        <v>114</v>
      </c>
      <c r="G101" t="s">
        <v>12</v>
      </c>
      <c r="H101" t="s">
        <v>23</v>
      </c>
      <c r="I101" s="25" t="s">
        <v>373</v>
      </c>
      <c r="J101" s="24" t="str">
        <f>IF(I101="female","Yes","No")</f>
        <v>No</v>
      </c>
      <c r="K101" s="24" t="s">
        <v>374</v>
      </c>
      <c r="L101" s="24" t="s">
        <v>374</v>
      </c>
      <c r="M101" s="24">
        <v>1</v>
      </c>
      <c r="N101" s="24">
        <f t="shared" si="19"/>
        <v>180276698</v>
      </c>
      <c r="O101" s="24" t="str">
        <f t="shared" si="20"/>
        <v>Patterson, Nathaniel_Page</v>
      </c>
      <c r="P101" s="24" t="str">
        <f t="shared" si="21"/>
        <v>pat21006@byui.edu</v>
      </c>
      <c r="Q101" s="24" t="str">
        <f t="shared" si="22"/>
        <v>Male</v>
      </c>
      <c r="R101" s="24" t="str">
        <f t="shared" si="23"/>
        <v>Business Management</v>
      </c>
      <c r="S101">
        <f>VLOOKUP(B101,ClassListRaw!B:B,1,FALSE)</f>
        <v>180276698</v>
      </c>
      <c r="T101" s="3" t="str">
        <f>IFERROR(VLOOKUP(B101,SurveyData!D:D,1,FALSE),"N/A")</f>
        <v>N/A</v>
      </c>
      <c r="U101" s="3" t="str">
        <f>IFERROR(VLOOKUP(E:E,SurveyData!E:E,1,FALSE),"N/A")</f>
        <v>N/A</v>
      </c>
      <c r="V101" s="16" t="str">
        <f t="shared" si="24"/>
        <v>N</v>
      </c>
      <c r="W101" t="str">
        <f>IF(V101="Y",VLOOKUP(T101,SurveyData!D:L,5,FALSE),"N/A")</f>
        <v>N/A</v>
      </c>
      <c r="X101" t="str">
        <f>IF(V101="Y",VLOOKUP(T101,SurveyData!D:L,6,FALSE),"N/A")</f>
        <v>N/A</v>
      </c>
      <c r="Y101" s="32" t="str">
        <f>IF(V101="Y",VLOOKUP(T101,SurveyData!D:L,7,FALSE),"N/A")</f>
        <v>N/A</v>
      </c>
      <c r="Z101" s="32" t="str">
        <f>IF(V101="Y",VLOOKUP(T101,SurveyData!D:L,8,FALSE),"N/A")</f>
        <v>N/A</v>
      </c>
      <c r="AA101" s="32" t="str">
        <f>IF(V101="Y",VLOOKUP(T101,SurveyData!D:L,9,FALSE),"N/A")</f>
        <v>N/A</v>
      </c>
    </row>
    <row r="102" spans="1:27" hidden="1">
      <c r="A102" s="36">
        <v>81.471076392764346</v>
      </c>
      <c r="B102">
        <v>193763159</v>
      </c>
      <c r="C102" t="s">
        <v>286</v>
      </c>
      <c r="D102" t="s">
        <v>256</v>
      </c>
      <c r="E102" t="s">
        <v>287</v>
      </c>
      <c r="G102" t="s">
        <v>22</v>
      </c>
      <c r="H102" t="s">
        <v>23</v>
      </c>
      <c r="I102" s="25" t="str">
        <f>VLOOKUP(B102,SurveyData!D:F,3,FALSE)</f>
        <v>Female</v>
      </c>
      <c r="J102" s="24" t="str">
        <f>IF(I102="female","Yes","No")</f>
        <v>Yes</v>
      </c>
      <c r="K102" s="24" t="s">
        <v>374</v>
      </c>
      <c r="L102" s="24" t="s">
        <v>374</v>
      </c>
      <c r="M102" s="24">
        <v>5</v>
      </c>
      <c r="N102" s="24">
        <f t="shared" si="19"/>
        <v>193763159</v>
      </c>
      <c r="O102" s="24" t="str">
        <f t="shared" si="20"/>
        <v>Perez, Anna_Kelly</v>
      </c>
      <c r="P102" s="24" t="str">
        <f t="shared" si="21"/>
        <v>per19020@byui.edu</v>
      </c>
      <c r="Q102" s="24" t="str">
        <f t="shared" si="22"/>
        <v>Female</v>
      </c>
      <c r="R102" s="24" t="str">
        <f t="shared" si="23"/>
        <v>Bus Mgmt Marketing</v>
      </c>
      <c r="S102">
        <f>VLOOKUP(B102,ClassListRaw!B:B,1,FALSE)</f>
        <v>193763159</v>
      </c>
      <c r="T102" s="3">
        <f>IFERROR(VLOOKUP(B102,SurveyData!D:D,1,FALSE),"N/A")</f>
        <v>193763159</v>
      </c>
      <c r="U102" s="3" t="str">
        <f>IFERROR(VLOOKUP(E:E,SurveyData!E:E,1,FALSE),"N/A")</f>
        <v>N/A</v>
      </c>
      <c r="V102" s="16" t="str">
        <f t="shared" si="24"/>
        <v>Y</v>
      </c>
      <c r="W102" t="str">
        <f>IF(V102="Y",VLOOKUP(T102,SurveyData!D:L,5,FALSE),"N/A")</f>
        <v>Daytime Operations (8AM-2PM roughly)</v>
      </c>
      <c r="X102" t="str">
        <f>IF(V102="Y",VLOOKUP(T102,SurveyData!D:L,6,FALSE),"N/A")</f>
        <v>Indifferent or No Opinion</v>
      </c>
      <c r="Y102" s="32" t="str">
        <f>IF(V102="Y",VLOOKUP(T102,SurveyData!D:L,7,FALSE),"N/A")</f>
        <v>Very Interested</v>
      </c>
      <c r="Z102" s="32" t="str">
        <f>IF(V102="Y",VLOOKUP(T102,SurveyData!D:L,8,FALSE),"N/A")</f>
        <v>Very Interested</v>
      </c>
      <c r="AA102" s="32" t="str">
        <f>IF(V102="Y",VLOOKUP(T102,SurveyData!D:L,9,FALSE),"N/A")</f>
        <v>Indifferent or No Opinion</v>
      </c>
    </row>
    <row r="103" spans="1:27" hidden="1">
      <c r="A103" s="36">
        <v>96.53711100798526</v>
      </c>
      <c r="B103">
        <v>500742602</v>
      </c>
      <c r="C103" t="s">
        <v>148</v>
      </c>
      <c r="D103" t="s">
        <v>123</v>
      </c>
      <c r="E103" t="s">
        <v>149</v>
      </c>
      <c r="G103" t="s">
        <v>22</v>
      </c>
      <c r="H103" t="s">
        <v>23</v>
      </c>
      <c r="I103" s="25" t="str">
        <f>VLOOKUP(B103,SurveyData!D:F,3,FALSE)</f>
        <v>Female</v>
      </c>
      <c r="J103" s="24" t="str">
        <f>IF(I103="female","Yes","No")</f>
        <v>Yes</v>
      </c>
      <c r="K103" s="24" t="s">
        <v>374</v>
      </c>
      <c r="L103" s="24" t="s">
        <v>374</v>
      </c>
      <c r="M103" s="24">
        <v>1</v>
      </c>
      <c r="N103" s="24">
        <f t="shared" si="19"/>
        <v>500742602</v>
      </c>
      <c r="O103" s="24" t="str">
        <f t="shared" si="20"/>
        <v>Perkins, Cami</v>
      </c>
      <c r="P103" s="24" t="str">
        <f t="shared" si="21"/>
        <v>per20019@byui.edu</v>
      </c>
      <c r="Q103" s="24" t="str">
        <f t="shared" si="22"/>
        <v>Female</v>
      </c>
      <c r="R103" s="24" t="str">
        <f t="shared" si="23"/>
        <v>Bus Mgmt Marketing</v>
      </c>
      <c r="S103">
        <f>VLOOKUP(B103,ClassListRaw!B:B,1,FALSE)</f>
        <v>500742602</v>
      </c>
      <c r="T103" s="3">
        <f>IFERROR(VLOOKUP(B103,SurveyData!D:D,1,FALSE),"N/A")</f>
        <v>500742602</v>
      </c>
      <c r="U103" s="3" t="str">
        <f>IFERROR(VLOOKUP(E$1:E$40,SurveyData!E:E,1,FALSE),"N/A")</f>
        <v>N/A</v>
      </c>
      <c r="V103" s="16" t="str">
        <f t="shared" si="24"/>
        <v>Y</v>
      </c>
      <c r="W103" t="str">
        <f>IF(V103="Y",VLOOKUP(T103,SurveyData!D:L,5,FALSE),"N/A")</f>
        <v>Daytime Operations (8AM-2PM roughly)</v>
      </c>
      <c r="X103" t="str">
        <f>IF(V103="Y",VLOOKUP(T103,SurveyData!D:L,6,FALSE),"N/A")</f>
        <v>Indifferent or No Opinion</v>
      </c>
      <c r="Y103" s="32" t="str">
        <f>IF(V103="Y",VLOOKUP(T103,SurveyData!D:L,7,FALSE),"N/A")</f>
        <v>Very Interested</v>
      </c>
      <c r="Z103" s="32" t="str">
        <f>IF(V103="Y",VLOOKUP(T103,SurveyData!D:L,8,FALSE),"N/A")</f>
        <v>Not Interested</v>
      </c>
      <c r="AA103" s="32" t="str">
        <f>IF(V103="Y",VLOOKUP(T103,SurveyData!D:L,9,FALSE),"N/A")</f>
        <v>Indifferent or No Opinion</v>
      </c>
    </row>
    <row r="104" spans="1:27" hidden="1">
      <c r="A104" s="36">
        <v>66.046760432619138</v>
      </c>
      <c r="B104">
        <v>687385910</v>
      </c>
      <c r="C104" t="s">
        <v>237</v>
      </c>
      <c r="D104" t="s">
        <v>205</v>
      </c>
      <c r="E104" t="s">
        <v>238</v>
      </c>
      <c r="G104" t="s">
        <v>107</v>
      </c>
      <c r="H104" t="s">
        <v>23</v>
      </c>
      <c r="I104" s="25" t="str">
        <f>VLOOKUP(B104,SurveyData!D:F,3,FALSE)</f>
        <v>Female</v>
      </c>
      <c r="J104" s="24" t="str">
        <f>IF(I104="female","Yes","No")</f>
        <v>Yes</v>
      </c>
      <c r="K104" s="24" t="s">
        <v>374</v>
      </c>
      <c r="L104" s="24" t="s">
        <v>375</v>
      </c>
      <c r="M104" s="24">
        <v>3</v>
      </c>
      <c r="N104" s="24">
        <f t="shared" si="19"/>
        <v>687385910</v>
      </c>
      <c r="O104" s="24" t="str">
        <f t="shared" si="20"/>
        <v>Perry, Natalia</v>
      </c>
      <c r="P104" s="24" t="str">
        <f t="shared" si="21"/>
        <v>per18021@byui.edu</v>
      </c>
      <c r="Q104" s="24" t="str">
        <f t="shared" si="22"/>
        <v>Female</v>
      </c>
      <c r="R104" s="24" t="str">
        <f t="shared" si="23"/>
        <v>International Studies</v>
      </c>
      <c r="S104">
        <f>VLOOKUP(B104,ClassListRaw!B:B,1,FALSE)</f>
        <v>687385910</v>
      </c>
      <c r="T104" s="3">
        <f>IFERROR(VLOOKUP(B104,SurveyData!D:D,1,FALSE),"N/A")</f>
        <v>687385910</v>
      </c>
      <c r="U104" s="3" t="str">
        <f>IFERROR(VLOOKUP(E$1:E$40,SurveyData!E:E,1,FALSE),"N/A")</f>
        <v>N/A</v>
      </c>
      <c r="V104" s="16" t="str">
        <f t="shared" si="24"/>
        <v>Y</v>
      </c>
      <c r="W104" t="str">
        <f>IF(V104="Y",VLOOKUP(T104,SurveyData!D:L,5,FALSE),"N/A")</f>
        <v>Evening Operations (8-11AM &amp; 7-10PM roughly)</v>
      </c>
      <c r="X104" t="str">
        <f>IF(V104="Y",VLOOKUP(T104,SurveyData!D:L,6,FALSE),"N/A")</f>
        <v>Not Interested</v>
      </c>
      <c r="Y104" s="32" t="str">
        <f>IF(V104="Y",VLOOKUP(T104,SurveyData!D:L,7,FALSE),"N/A")</f>
        <v>Indifferent or No Opinion</v>
      </c>
      <c r="Z104" s="32" t="str">
        <f>IF(V104="Y",VLOOKUP(T104,SurveyData!D:L,8,FALSE),"N/A")</f>
        <v>Indifferent or No Opinion</v>
      </c>
      <c r="AA104" s="32" t="str">
        <f>IF(V104="Y",VLOOKUP(T104,SurveyData!D:L,9,FALSE),"N/A")</f>
        <v>Indifferent or No Opinion</v>
      </c>
    </row>
    <row r="105" spans="1:27" hidden="1">
      <c r="A105" s="36">
        <v>17.373986511436023</v>
      </c>
      <c r="B105">
        <v>650476359</v>
      </c>
      <c r="C105" t="s">
        <v>339</v>
      </c>
      <c r="D105" t="s">
        <v>329</v>
      </c>
      <c r="E105" t="s">
        <v>340</v>
      </c>
      <c r="G105" t="s">
        <v>12</v>
      </c>
      <c r="H105" t="s">
        <v>13</v>
      </c>
      <c r="I105" s="25" t="str">
        <f>VLOOKUP(B105,SurveyData!D:F,3,FALSE)</f>
        <v>Female</v>
      </c>
      <c r="J105" s="24" t="str">
        <f>IF(I105="female","Yes","No")</f>
        <v>Yes</v>
      </c>
      <c r="K105" s="24" t="s">
        <v>374</v>
      </c>
      <c r="L105" s="24" t="s">
        <v>374</v>
      </c>
      <c r="M105" s="24">
        <v>2</v>
      </c>
      <c r="N105" s="24">
        <f t="shared" si="19"/>
        <v>650476359</v>
      </c>
      <c r="O105" s="24" t="str">
        <f t="shared" si="20"/>
        <v>Petersen, Cozette</v>
      </c>
      <c r="P105" s="24" t="str">
        <f t="shared" si="21"/>
        <v>pet19013@byui.edu</v>
      </c>
      <c r="Q105" s="24" t="str">
        <f t="shared" si="22"/>
        <v>Female</v>
      </c>
      <c r="R105" s="24" t="str">
        <f t="shared" si="23"/>
        <v>Business Management</v>
      </c>
      <c r="S105">
        <f>VLOOKUP(B105,ClassListRaw!B:B,1,FALSE)</f>
        <v>650476359</v>
      </c>
      <c r="T105" s="3">
        <f>IFERROR(VLOOKUP(B105,SurveyData!D:D,1,FALSE),"N/A")</f>
        <v>650476359</v>
      </c>
      <c r="U105" s="3" t="str">
        <f>IFERROR(VLOOKUP(E:E,SurveyData!E:E,1,FALSE),"N/A")</f>
        <v>N/A</v>
      </c>
      <c r="V105" s="16" t="str">
        <f t="shared" si="24"/>
        <v>Y</v>
      </c>
      <c r="W105" t="str">
        <f>IF(V105="Y",VLOOKUP(T105,SurveyData!D:L,5,FALSE),"N/A")</f>
        <v>Daytime Operations (8AM-2PM roughly)</v>
      </c>
      <c r="X105" t="str">
        <f>IF(V105="Y",VLOOKUP(T105,SurveyData!D:L,6,FALSE),"N/A")</f>
        <v>Very Interested</v>
      </c>
      <c r="Y105" s="32" t="str">
        <f>IF(V105="Y",VLOOKUP(T105,SurveyData!D:L,7,FALSE),"N/A")</f>
        <v>Very Interested</v>
      </c>
      <c r="Z105" s="32" t="str">
        <f>IF(V105="Y",VLOOKUP(T105,SurveyData!D:L,8,FALSE),"N/A")</f>
        <v>Indifferent or No Opinion</v>
      </c>
      <c r="AA105" s="32" t="str">
        <f>IF(V105="Y",VLOOKUP(T105,SurveyData!D:L,9,FALSE),"N/A")</f>
        <v>Indifferent or No Opinion</v>
      </c>
    </row>
    <row r="106" spans="1:27" hidden="1">
      <c r="A106" s="36">
        <v>79.19244533581724</v>
      </c>
      <c r="B106">
        <v>151980469</v>
      </c>
      <c r="C106" t="s">
        <v>288</v>
      </c>
      <c r="D106" t="s">
        <v>256</v>
      </c>
      <c r="E106" t="s">
        <v>289</v>
      </c>
      <c r="G106" t="s">
        <v>22</v>
      </c>
      <c r="H106" t="s">
        <v>13</v>
      </c>
      <c r="I106" s="25" t="str">
        <f>VLOOKUP(B106,SurveyData!D:F,3,FALSE)</f>
        <v>Female</v>
      </c>
      <c r="J106" s="24" t="str">
        <f>IF(I106="female","Yes","No")</f>
        <v>Yes</v>
      </c>
      <c r="K106" s="24" t="s">
        <v>374</v>
      </c>
      <c r="L106" s="24" t="s">
        <v>374</v>
      </c>
      <c r="M106" s="24">
        <v>9</v>
      </c>
      <c r="N106" s="24">
        <f t="shared" si="19"/>
        <v>151980469</v>
      </c>
      <c r="O106" s="24" t="str">
        <f t="shared" si="20"/>
        <v>Price, Loralee</v>
      </c>
      <c r="P106" s="24" t="str">
        <f t="shared" si="21"/>
        <v>pri20005@byui.edu</v>
      </c>
      <c r="Q106" s="24" t="str">
        <f t="shared" si="22"/>
        <v>Female</v>
      </c>
      <c r="R106" s="24" t="str">
        <f t="shared" si="23"/>
        <v>Bus Mgmt Marketing</v>
      </c>
      <c r="S106">
        <f>VLOOKUP(B106,ClassListRaw!B:B,1,FALSE)</f>
        <v>151980469</v>
      </c>
      <c r="T106" s="3">
        <f>IFERROR(VLOOKUP(B106,SurveyData!D:D,1,FALSE),"N/A")</f>
        <v>151980469</v>
      </c>
      <c r="U106" s="3" t="str">
        <f>IFERROR(VLOOKUP(E:E,SurveyData!E:E,1,FALSE),"N/A")</f>
        <v>N/A</v>
      </c>
      <c r="V106" s="16" t="str">
        <f t="shared" si="24"/>
        <v>Y</v>
      </c>
      <c r="W106" t="str">
        <f>IF(V106="Y",VLOOKUP(T106,SurveyData!D:L,5,FALSE),"N/A")</f>
        <v>Daytime Operations (8AM-2PM roughly)</v>
      </c>
      <c r="X106" t="str">
        <f>IF(V106="Y",VLOOKUP(T106,SurveyData!D:L,6,FALSE),"N/A")</f>
        <v>Indifferent or No Opinion</v>
      </c>
      <c r="Y106" s="32" t="str">
        <f>IF(V106="Y",VLOOKUP(T106,SurveyData!D:L,7,FALSE),"N/A")</f>
        <v>Indifferent or No Opinion</v>
      </c>
      <c r="Z106" s="32" t="str">
        <f>IF(V106="Y",VLOOKUP(T106,SurveyData!D:L,8,FALSE),"N/A")</f>
        <v>Very Interested</v>
      </c>
      <c r="AA106" s="32" t="str">
        <f>IF(V106="Y",VLOOKUP(T106,SurveyData!D:L,9,FALSE),"N/A")</f>
        <v>Not Interested</v>
      </c>
    </row>
    <row r="107" spans="1:27">
      <c r="A107" s="36">
        <v>16.471008270068687</v>
      </c>
      <c r="B107">
        <v>465994089</v>
      </c>
      <c r="C107" t="s">
        <v>71</v>
      </c>
      <c r="D107" t="s">
        <v>62</v>
      </c>
      <c r="E107" t="s">
        <v>72</v>
      </c>
      <c r="G107" t="s">
        <v>22</v>
      </c>
      <c r="H107" t="s">
        <v>18</v>
      </c>
      <c r="I107" s="25" t="s">
        <v>373</v>
      </c>
      <c r="J107" s="24" t="str">
        <f>IF(I107="female","Yes","No")</f>
        <v>No</v>
      </c>
      <c r="K107" s="24" t="s">
        <v>374</v>
      </c>
      <c r="L107" s="24" t="s">
        <v>374</v>
      </c>
      <c r="M107" s="24">
        <v>6</v>
      </c>
      <c r="N107" s="24">
        <f t="shared" si="19"/>
        <v>465994089</v>
      </c>
      <c r="O107" s="24" t="str">
        <f t="shared" si="20"/>
        <v>Erickson, Eli_Malcolm</v>
      </c>
      <c r="P107" s="24" t="str">
        <f t="shared" si="21"/>
        <v>eri21007@byui.edu</v>
      </c>
      <c r="Q107" s="24" t="str">
        <f t="shared" si="22"/>
        <v>Male</v>
      </c>
      <c r="R107" s="24" t="str">
        <f t="shared" si="23"/>
        <v>Bus Mgmt Marketing</v>
      </c>
      <c r="S107">
        <f>VLOOKUP(B107,ClassListRaw!B:B,1,FALSE)</f>
        <v>465994089</v>
      </c>
      <c r="T107" s="3" t="str">
        <f>IFERROR(VLOOKUP(B107,SurveyData!D:D,1,FALSE),"N/A")</f>
        <v>N/A</v>
      </c>
      <c r="U107" s="3" t="str">
        <f>IFERROR(VLOOKUP(E:E,SurveyData!E:E,1,FALSE),"N/A")</f>
        <v>N/A</v>
      </c>
      <c r="V107" s="16" t="str">
        <f t="shared" si="24"/>
        <v>N</v>
      </c>
      <c r="W107" t="str">
        <f>IF(V107="Y",VLOOKUP(T107,SurveyData!D:L,5,FALSE),"N/A")</f>
        <v>N/A</v>
      </c>
      <c r="X107" t="str">
        <f>IF(V107="Y",VLOOKUP(T107,SurveyData!D:L,6,FALSE),"N/A")</f>
        <v>N/A</v>
      </c>
      <c r="Y107" s="32" t="str">
        <f>IF(V107="Y",VLOOKUP(T107,SurveyData!D:L,7,FALSE),"N/A")</f>
        <v>N/A</v>
      </c>
      <c r="Z107" s="32" t="str">
        <f>IF(V107="Y",VLOOKUP(T107,SurveyData!D:L,8,FALSE),"N/A")</f>
        <v>N/A</v>
      </c>
      <c r="AA107" s="32" t="str">
        <f>IF(V107="Y",VLOOKUP(T107,SurveyData!D:L,9,FALSE),"N/A")</f>
        <v>N/A</v>
      </c>
    </row>
    <row r="108" spans="1:27" hidden="1">
      <c r="A108" s="36">
        <v>26.165442036083032</v>
      </c>
      <c r="B108">
        <v>897613631</v>
      </c>
      <c r="C108" t="s">
        <v>239</v>
      </c>
      <c r="D108" t="s">
        <v>205</v>
      </c>
      <c r="E108" t="s">
        <v>240</v>
      </c>
      <c r="G108" t="s">
        <v>12</v>
      </c>
      <c r="H108" t="s">
        <v>13</v>
      </c>
      <c r="I108" s="25" t="str">
        <f>VLOOKUP(B108,SurveyData!D:F,3,FALSE)</f>
        <v>Male</v>
      </c>
      <c r="J108" s="24" t="str">
        <f>IF(I108="female","Yes","No")</f>
        <v>No</v>
      </c>
      <c r="K108" s="24" t="s">
        <v>374</v>
      </c>
      <c r="L108" s="24" t="s">
        <v>374</v>
      </c>
      <c r="M108" s="24">
        <v>8</v>
      </c>
      <c r="N108" s="24">
        <f t="shared" si="19"/>
        <v>897613631</v>
      </c>
      <c r="O108" s="24" t="str">
        <f t="shared" si="20"/>
        <v>Reed, Connor_Snow</v>
      </c>
      <c r="P108" s="24" t="str">
        <f t="shared" si="21"/>
        <v>ree14012@byui.edu</v>
      </c>
      <c r="Q108" s="24" t="str">
        <f t="shared" si="22"/>
        <v>Male</v>
      </c>
      <c r="R108" s="24" t="str">
        <f t="shared" si="23"/>
        <v>Business Management</v>
      </c>
      <c r="S108">
        <f>VLOOKUP(B108,ClassListRaw!B:B,1,FALSE)</f>
        <v>897613631</v>
      </c>
      <c r="T108" s="3">
        <f>IFERROR(VLOOKUP(B108,SurveyData!D:D,1,FALSE),"N/A")</f>
        <v>897613631</v>
      </c>
      <c r="U108" s="3" t="str">
        <f>IFERROR(VLOOKUP(E$1:E$40,SurveyData!E:E,1,FALSE),"N/A")</f>
        <v>N/A</v>
      </c>
      <c r="V108" s="16" t="str">
        <f t="shared" si="24"/>
        <v>Y</v>
      </c>
      <c r="W108" t="str">
        <f>IF(V108="Y",VLOOKUP(T108,SurveyData!D:L,5,FALSE),"N/A")</f>
        <v>Daytime Operations (8AM-2PM roughly)</v>
      </c>
      <c r="X108" t="str">
        <f>IF(V108="Y",VLOOKUP(T108,SurveyData!D:L,6,FALSE),"N/A")</f>
        <v>Very Interested</v>
      </c>
      <c r="Y108" s="32" t="str">
        <f>IF(V108="Y",VLOOKUP(T108,SurveyData!D:L,7,FALSE),"N/A")</f>
        <v>Not Interested</v>
      </c>
      <c r="Z108" s="32" t="str">
        <f>IF(V108="Y",VLOOKUP(T108,SurveyData!D:L,8,FALSE),"N/A")</f>
        <v>Not Interested</v>
      </c>
      <c r="AA108" s="32" t="str">
        <f>IF(V108="Y",VLOOKUP(T108,SurveyData!D:L,9,FALSE),"N/A")</f>
        <v>Very Interested</v>
      </c>
    </row>
    <row r="109" spans="1:27">
      <c r="A109" s="36">
        <v>86.826319674489397</v>
      </c>
      <c r="B109">
        <v>263452916</v>
      </c>
      <c r="C109" t="s">
        <v>77</v>
      </c>
      <c r="D109" t="s">
        <v>62</v>
      </c>
      <c r="E109" t="s">
        <v>78</v>
      </c>
      <c r="G109" t="s">
        <v>22</v>
      </c>
      <c r="H109" t="s">
        <v>18</v>
      </c>
      <c r="I109" s="25" t="s">
        <v>376</v>
      </c>
      <c r="J109" s="24" t="str">
        <f>IF(I109="female","Yes","No")</f>
        <v>Yes</v>
      </c>
      <c r="K109" s="24" t="s">
        <v>374</v>
      </c>
      <c r="L109" s="24" t="s">
        <v>374</v>
      </c>
      <c r="M109" s="24">
        <v>6</v>
      </c>
      <c r="N109" s="24">
        <f t="shared" si="19"/>
        <v>263452916</v>
      </c>
      <c r="O109" s="24" t="str">
        <f t="shared" si="20"/>
        <v>Hooste, Sierra_Anne</v>
      </c>
      <c r="P109" s="24" t="str">
        <f t="shared" si="21"/>
        <v>hoo22002@byui.edu</v>
      </c>
      <c r="Q109" s="24" t="str">
        <f t="shared" si="22"/>
        <v>Female</v>
      </c>
      <c r="R109" s="24" t="str">
        <f t="shared" si="23"/>
        <v>Bus Mgmt Marketing</v>
      </c>
      <c r="S109">
        <f>VLOOKUP(B109,ClassListRaw!B:B,1,FALSE)</f>
        <v>263452916</v>
      </c>
      <c r="T109" s="3" t="str">
        <f>IFERROR(VLOOKUP(B109,SurveyData!D:D,1,FALSE),"N/A")</f>
        <v>N/A</v>
      </c>
      <c r="U109" s="3" t="str">
        <f>IFERROR(VLOOKUP(E:E,SurveyData!E:E,1,FALSE),"N/A")</f>
        <v>N/A</v>
      </c>
      <c r="V109" s="16" t="str">
        <f t="shared" si="24"/>
        <v>N</v>
      </c>
      <c r="W109" t="str">
        <f>IF(V109="Y",VLOOKUP(T109,SurveyData!D:L,5,FALSE),"N/A")</f>
        <v>N/A</v>
      </c>
      <c r="X109" t="str">
        <f>IF(V109="Y",VLOOKUP(T109,SurveyData!D:L,6,FALSE),"N/A")</f>
        <v>N/A</v>
      </c>
      <c r="Y109" s="32" t="str">
        <f>IF(V109="Y",VLOOKUP(T109,SurveyData!D:L,7,FALSE),"N/A")</f>
        <v>N/A</v>
      </c>
      <c r="Z109" s="32" t="str">
        <f>IF(V109="Y",VLOOKUP(T109,SurveyData!D:L,8,FALSE),"N/A")</f>
        <v>N/A</v>
      </c>
      <c r="AA109" s="32" t="str">
        <f>IF(V109="Y",VLOOKUP(T109,SurveyData!D:L,9,FALSE),"N/A")</f>
        <v>N/A</v>
      </c>
    </row>
    <row r="110" spans="1:27" hidden="1">
      <c r="A110" s="36">
        <v>48.14946803804682</v>
      </c>
      <c r="B110">
        <v>200598040</v>
      </c>
      <c r="C110" t="s">
        <v>314</v>
      </c>
      <c r="D110" t="s">
        <v>299</v>
      </c>
      <c r="E110" t="s">
        <v>315</v>
      </c>
      <c r="G110" t="s">
        <v>22</v>
      </c>
      <c r="H110" t="s">
        <v>13</v>
      </c>
      <c r="I110" s="25" t="s">
        <v>373</v>
      </c>
      <c r="J110" s="24" t="str">
        <f>IF(I110="female","Yes","No")</f>
        <v>No</v>
      </c>
      <c r="K110" s="24" t="s">
        <v>374</v>
      </c>
      <c r="L110" s="24" t="s">
        <v>374</v>
      </c>
      <c r="M110" s="24">
        <v>6</v>
      </c>
      <c r="N110" s="24">
        <f t="shared" si="19"/>
        <v>200598040</v>
      </c>
      <c r="O110" s="24" t="str">
        <f t="shared" si="20"/>
        <v>Robinson, Benjamin</v>
      </c>
      <c r="P110" s="24" t="str">
        <f t="shared" si="21"/>
        <v>rob19070@byui.edu</v>
      </c>
      <c r="Q110" s="24" t="str">
        <f t="shared" si="22"/>
        <v>Male</v>
      </c>
      <c r="R110" s="24" t="str">
        <f t="shared" si="23"/>
        <v>Bus Mgmt Marketing</v>
      </c>
      <c r="S110">
        <f>VLOOKUP(B110,ClassListRaw!B:B,1,FALSE)</f>
        <v>200598040</v>
      </c>
      <c r="T110" s="3" t="str">
        <f>IFERROR(VLOOKUP(B110,SurveyData!D:D,1,FALSE),"N/A")</f>
        <v>N/A</v>
      </c>
      <c r="U110" s="3" t="str">
        <f>IFERROR(VLOOKUP(E:E,SurveyData!E:E,1,FALSE),"N/A")</f>
        <v>N/A</v>
      </c>
      <c r="V110" s="16" t="str">
        <f t="shared" si="24"/>
        <v>N</v>
      </c>
      <c r="W110" t="str">
        <f>IF(V110="Y",VLOOKUP(T110,SurveyData!D:L,5,FALSE),"N/A")</f>
        <v>N/A</v>
      </c>
      <c r="X110" t="str">
        <f>IF(V110="Y",VLOOKUP(T110,SurveyData!D:L,6,FALSE),"N/A")</f>
        <v>N/A</v>
      </c>
      <c r="Y110" s="32" t="str">
        <f>IF(V110="Y",VLOOKUP(T110,SurveyData!D:L,7,FALSE),"N/A")</f>
        <v>N/A</v>
      </c>
      <c r="Z110" s="32" t="str">
        <f>IF(V110="Y",VLOOKUP(T110,SurveyData!D:L,8,FALSE),"N/A")</f>
        <v>N/A</v>
      </c>
      <c r="AA110" s="32" t="str">
        <f>IF(V110="Y",VLOOKUP(T110,SurveyData!D:L,9,FALSE),"N/A")</f>
        <v>N/A</v>
      </c>
    </row>
    <row r="111" spans="1:27" hidden="1">
      <c r="A111" s="36">
        <v>17.644083265859955</v>
      </c>
      <c r="B111">
        <v>84910779</v>
      </c>
      <c r="C111" t="s">
        <v>290</v>
      </c>
      <c r="D111" t="s">
        <v>256</v>
      </c>
      <c r="E111" t="s">
        <v>291</v>
      </c>
      <c r="G111" t="s">
        <v>12</v>
      </c>
      <c r="H111" t="s">
        <v>23</v>
      </c>
      <c r="I111" s="25" t="str">
        <f>VLOOKUP(B111,SurveyData!D:F,3,FALSE)</f>
        <v>Male</v>
      </c>
      <c r="J111" s="24" t="str">
        <f>IF(I111="female","Yes","No")</f>
        <v>No</v>
      </c>
      <c r="K111" s="24" t="s">
        <v>374</v>
      </c>
      <c r="L111" s="24" t="s">
        <v>374</v>
      </c>
      <c r="M111" s="24">
        <v>6</v>
      </c>
      <c r="N111" s="24">
        <f t="shared" si="19"/>
        <v>84910779</v>
      </c>
      <c r="O111" s="24" t="str">
        <f t="shared" si="20"/>
        <v>Roloff, Jacob</v>
      </c>
      <c r="P111" s="24" t="str">
        <f t="shared" si="21"/>
        <v>rol18004@byui.edu</v>
      </c>
      <c r="Q111" s="24" t="str">
        <f t="shared" si="22"/>
        <v>Male</v>
      </c>
      <c r="R111" s="24" t="str">
        <f t="shared" si="23"/>
        <v>Business Management</v>
      </c>
      <c r="S111">
        <f>VLOOKUP(B111,ClassListRaw!B:B,1,FALSE)</f>
        <v>84910779</v>
      </c>
      <c r="T111" s="3">
        <f>IFERROR(VLOOKUP(B111,SurveyData!D:D,1,FALSE),"N/A")</f>
        <v>84910779</v>
      </c>
      <c r="U111" s="3" t="str">
        <f>IFERROR(VLOOKUP(E:E,SurveyData!E:E,1,FALSE),"N/A")</f>
        <v>N/A</v>
      </c>
      <c r="V111" s="16" t="str">
        <f t="shared" si="24"/>
        <v>Y</v>
      </c>
      <c r="W111" t="str">
        <f>IF(V111="Y",VLOOKUP(T111,SurveyData!D:L,5,FALSE),"N/A")</f>
        <v>Daytime Operations (8AM-2PM roughly)</v>
      </c>
      <c r="X111" t="str">
        <f>IF(V111="Y",VLOOKUP(T111,SurveyData!D:L,6,FALSE),"N/A")</f>
        <v>Very Interested</v>
      </c>
      <c r="Y111" s="32" t="str">
        <f>IF(V111="Y",VLOOKUP(T111,SurveyData!D:L,7,FALSE),"N/A")</f>
        <v>Indifferent or No Opinion</v>
      </c>
      <c r="Z111" s="32" t="str">
        <f>IF(V111="Y",VLOOKUP(T111,SurveyData!D:L,8,FALSE),"N/A")</f>
        <v>Indifferent or No Opinion</v>
      </c>
      <c r="AA111" s="32" t="str">
        <f>IF(V111="Y",VLOOKUP(T111,SurveyData!D:L,9,FALSE),"N/A")</f>
        <v>Indifferent or No Opinion</v>
      </c>
    </row>
    <row r="112" spans="1:27" hidden="1">
      <c r="A112" s="36">
        <v>75.286509506630566</v>
      </c>
      <c r="B112">
        <v>253230051</v>
      </c>
      <c r="C112" t="s">
        <v>90</v>
      </c>
      <c r="D112" t="s">
        <v>62</v>
      </c>
      <c r="E112" t="s">
        <v>91</v>
      </c>
      <c r="G112" t="s">
        <v>22</v>
      </c>
      <c r="H112" t="s">
        <v>23</v>
      </c>
      <c r="I112" s="25" t="str">
        <f>VLOOKUP(B112,SurveyData!D:F,3,FALSE)</f>
        <v>Male</v>
      </c>
      <c r="J112" s="24" t="str">
        <f>IF(I112="female","Yes","No")</f>
        <v>No</v>
      </c>
      <c r="K112" s="24" t="s">
        <v>374</v>
      </c>
      <c r="L112" s="24" t="s">
        <v>374</v>
      </c>
      <c r="M112" s="24">
        <v>9</v>
      </c>
      <c r="N112" s="24">
        <f t="shared" si="19"/>
        <v>253230051</v>
      </c>
      <c r="O112" s="24" t="str">
        <f t="shared" si="20"/>
        <v>Royer, Ryan_D</v>
      </c>
      <c r="P112" s="24" t="str">
        <f t="shared" si="21"/>
        <v>roy20001@byui.edu</v>
      </c>
      <c r="Q112" s="24" t="str">
        <f t="shared" si="22"/>
        <v>Male</v>
      </c>
      <c r="R112" s="24" t="str">
        <f t="shared" si="23"/>
        <v>Bus Mgmt Marketing</v>
      </c>
      <c r="S112">
        <f>VLOOKUP(B112,ClassListRaw!B:B,1,FALSE)</f>
        <v>253230051</v>
      </c>
      <c r="T112" s="3">
        <f>IFERROR(VLOOKUP(B112,SurveyData!D:D,1,FALSE),"N/A")</f>
        <v>253230051</v>
      </c>
      <c r="U112" s="3" t="str">
        <f>IFERROR(VLOOKUP(E:E,SurveyData!E:E,1,FALSE),"N/A")</f>
        <v>N/A</v>
      </c>
      <c r="V112" s="16" t="str">
        <f t="shared" si="24"/>
        <v>Y</v>
      </c>
      <c r="W112" t="str">
        <f>IF(V112="Y",VLOOKUP(T112,SurveyData!D:L,5,FALSE),"N/A")</f>
        <v>Daytime Operations (8AM-2PM roughly)</v>
      </c>
      <c r="X112" t="str">
        <f>IF(V112="Y",VLOOKUP(T112,SurveyData!D:L,6,FALSE),"N/A")</f>
        <v>Not Interested</v>
      </c>
      <c r="Y112" s="32" t="str">
        <f>IF(V112="Y",VLOOKUP(T112,SurveyData!D:L,7,FALSE),"N/A")</f>
        <v>Very Interested</v>
      </c>
      <c r="Z112" s="32" t="str">
        <f>IF(V112="Y",VLOOKUP(T112,SurveyData!D:L,8,FALSE),"N/A")</f>
        <v>Indifferent or No Opinion</v>
      </c>
      <c r="AA112" s="32" t="str">
        <f>IF(V112="Y",VLOOKUP(T112,SurveyData!D:L,9,FALSE),"N/A")</f>
        <v>Not Interested</v>
      </c>
    </row>
    <row r="113" spans="1:27">
      <c r="A113" s="36">
        <v>48.024296148094322</v>
      </c>
      <c r="B113">
        <v>628268732</v>
      </c>
      <c r="C113" t="s">
        <v>57</v>
      </c>
      <c r="D113" t="s">
        <v>50</v>
      </c>
      <c r="E113" t="s">
        <v>58</v>
      </c>
      <c r="G113" t="s">
        <v>22</v>
      </c>
      <c r="H113" t="s">
        <v>18</v>
      </c>
      <c r="I113" s="25" t="str">
        <f>VLOOKUP(B113,SurveyData!D:F,3,FALSE)</f>
        <v>Female</v>
      </c>
      <c r="J113" s="24" t="str">
        <f>IF(I113="female","Yes","No")</f>
        <v>Yes</v>
      </c>
      <c r="K113" s="24" t="s">
        <v>374</v>
      </c>
      <c r="L113" s="24" t="s">
        <v>374</v>
      </c>
      <c r="M113" s="24">
        <v>7</v>
      </c>
      <c r="N113" s="24">
        <f t="shared" si="19"/>
        <v>628268732</v>
      </c>
      <c r="O113" s="24" t="str">
        <f t="shared" si="20"/>
        <v>Spencer, Emma_Kelley</v>
      </c>
      <c r="P113" s="24" t="str">
        <f t="shared" si="21"/>
        <v>spe17040@byui.edu</v>
      </c>
      <c r="Q113" s="24" t="str">
        <f t="shared" si="22"/>
        <v>Female</v>
      </c>
      <c r="R113" s="24" t="str">
        <f t="shared" si="23"/>
        <v>Bus Mgmt Marketing</v>
      </c>
      <c r="S113">
        <f>VLOOKUP(B113,ClassListRaw!B:B,1,FALSE)</f>
        <v>628268732</v>
      </c>
      <c r="T113" s="3">
        <f>IFERROR(VLOOKUP(B113,SurveyData!D:D,1,FALSE),"N/A")</f>
        <v>628268732</v>
      </c>
      <c r="U113" s="3" t="str">
        <f>IFERROR(VLOOKUP(E:E,SurveyData!E:E,1,FALSE),"N/A")</f>
        <v>spe17040@byui.edu</v>
      </c>
      <c r="V113" s="16" t="str">
        <f t="shared" si="24"/>
        <v>Y</v>
      </c>
      <c r="W113" t="str">
        <f>IF(V113="Y",VLOOKUP(T113,SurveyData!D:L,5,FALSE),"N/A")</f>
        <v>Daytime Operations (8AM-2PM roughly)</v>
      </c>
      <c r="X113" t="str">
        <f>IF(V113="Y",VLOOKUP(T113,SurveyData!D:L,6,FALSE),"N/A")</f>
        <v>Very Interested</v>
      </c>
      <c r="Y113" s="32" t="str">
        <f>IF(V113="Y",VLOOKUP(T113,SurveyData!D:L,7,FALSE),"N/A")</f>
        <v>Not Interested</v>
      </c>
      <c r="Z113" s="32" t="str">
        <f>IF(V113="Y",VLOOKUP(T113,SurveyData!D:L,8,FALSE),"N/A")</f>
        <v>Not Interested</v>
      </c>
      <c r="AA113" s="32" t="str">
        <f>IF(V113="Y",VLOOKUP(T113,SurveyData!D:L,9,FALSE),"N/A")</f>
        <v>Very Interested</v>
      </c>
    </row>
    <row r="114" spans="1:27" hidden="1">
      <c r="A114" s="36">
        <v>1.2316758410029216</v>
      </c>
      <c r="B114">
        <v>489200156</v>
      </c>
      <c r="C114" t="s">
        <v>316</v>
      </c>
      <c r="D114" t="s">
        <v>299</v>
      </c>
      <c r="E114" t="s">
        <v>317</v>
      </c>
      <c r="G114" t="s">
        <v>12</v>
      </c>
      <c r="H114" t="s">
        <v>13</v>
      </c>
      <c r="I114" s="25" t="str">
        <f>VLOOKUP(B114,SurveyData!D:F,3,FALSE)</f>
        <v>Female</v>
      </c>
      <c r="J114" s="24" t="str">
        <f>IF(I114="female","Yes","No")</f>
        <v>Yes</v>
      </c>
      <c r="K114" s="24" t="s">
        <v>374</v>
      </c>
      <c r="L114" s="24" t="s">
        <v>374</v>
      </c>
      <c r="M114" s="24">
        <v>7</v>
      </c>
      <c r="N114" s="24">
        <f t="shared" si="19"/>
        <v>489200156</v>
      </c>
      <c r="O114" s="24" t="str">
        <f t="shared" si="20"/>
        <v>Rubenstein, Lacey</v>
      </c>
      <c r="P114" s="24" t="str">
        <f t="shared" si="21"/>
        <v>rub19005@byui.edu</v>
      </c>
      <c r="Q114" s="24" t="str">
        <f t="shared" si="22"/>
        <v>Female</v>
      </c>
      <c r="R114" s="24" t="str">
        <f t="shared" si="23"/>
        <v>Business Management</v>
      </c>
      <c r="S114">
        <f>VLOOKUP(B114,ClassListRaw!B:B,1,FALSE)</f>
        <v>489200156</v>
      </c>
      <c r="T114" s="3">
        <f>IFERROR(VLOOKUP(B114,SurveyData!D:D,1,FALSE),"N/A")</f>
        <v>489200156</v>
      </c>
      <c r="U114" s="3" t="str">
        <f>IFERROR(VLOOKUP(E:E,SurveyData!E:E,1,FALSE),"N/A")</f>
        <v>rub19005@byui.edu</v>
      </c>
      <c r="V114" s="16" t="str">
        <f t="shared" si="24"/>
        <v>Y</v>
      </c>
      <c r="W114" t="str">
        <f>IF(V114="Y",VLOOKUP(T114,SurveyData!D:L,5,FALSE),"N/A")</f>
        <v>Daytime Operations (8AM-2PM roughly)</v>
      </c>
      <c r="X114" t="str">
        <f>IF(V114="Y",VLOOKUP(T114,SurveyData!D:L,6,FALSE),"N/A")</f>
        <v>Very Interested</v>
      </c>
      <c r="Y114" s="32" t="str">
        <f>IF(V114="Y",VLOOKUP(T114,SurveyData!D:L,7,FALSE),"N/A")</f>
        <v>Not Interested</v>
      </c>
      <c r="Z114" s="32" t="str">
        <f>IF(V114="Y",VLOOKUP(T114,SurveyData!D:L,8,FALSE),"N/A")</f>
        <v>Very Interested</v>
      </c>
      <c r="AA114" s="32" t="str">
        <f>IF(V114="Y",VLOOKUP(T114,SurveyData!D:L,9,FALSE),"N/A")</f>
        <v>Indifferent or No Opinion</v>
      </c>
    </row>
    <row r="115" spans="1:27" hidden="1">
      <c r="A115" s="36">
        <v>87.553573259160018</v>
      </c>
      <c r="B115">
        <v>153108493</v>
      </c>
      <c r="C115" t="s">
        <v>241</v>
      </c>
      <c r="D115" t="s">
        <v>205</v>
      </c>
      <c r="E115" t="s">
        <v>242</v>
      </c>
      <c r="G115" t="s">
        <v>22</v>
      </c>
      <c r="H115" t="s">
        <v>23</v>
      </c>
      <c r="I115" s="25" t="str">
        <f>VLOOKUP(B115,SurveyData!D:F,3,FALSE)</f>
        <v>Female</v>
      </c>
      <c r="J115" s="24" t="str">
        <f>IF(I115="female","Yes","No")</f>
        <v>Yes</v>
      </c>
      <c r="K115" s="24" t="s">
        <v>374</v>
      </c>
      <c r="L115" s="24" t="s">
        <v>374</v>
      </c>
      <c r="M115" s="24">
        <v>2</v>
      </c>
      <c r="N115" s="24">
        <f t="shared" si="19"/>
        <v>153108493</v>
      </c>
      <c r="O115" s="24" t="str">
        <f t="shared" si="20"/>
        <v>Saldana, Alexsi_Danielle</v>
      </c>
      <c r="P115" s="24" t="str">
        <f t="shared" si="21"/>
        <v>elm20001@byui.edu</v>
      </c>
      <c r="Q115" s="24" t="str">
        <f t="shared" si="22"/>
        <v>Female</v>
      </c>
      <c r="R115" s="24" t="str">
        <f t="shared" si="23"/>
        <v>Bus Mgmt Marketing</v>
      </c>
      <c r="S115">
        <f>VLOOKUP(B115,ClassListRaw!B:B,1,FALSE)</f>
        <v>153108493</v>
      </c>
      <c r="T115" s="3">
        <f>IFERROR(VLOOKUP(B115,SurveyData!D:D,1,FALSE),"N/A")</f>
        <v>153108493</v>
      </c>
      <c r="U115" s="3" t="str">
        <f>IFERROR(VLOOKUP(E:E,SurveyData!E:E,1,FALSE),"N/A")</f>
        <v>elm20001@byui.edu</v>
      </c>
      <c r="V115" s="16" t="str">
        <f t="shared" si="24"/>
        <v>Y</v>
      </c>
      <c r="W115" t="str">
        <f>IF(V115="Y",VLOOKUP(T115,SurveyData!D:L,5,FALSE),"N/A")</f>
        <v>Daytime Operations (8AM-2PM roughly)</v>
      </c>
      <c r="X115" t="str">
        <f>IF(V115="Y",VLOOKUP(T115,SurveyData!D:L,6,FALSE),"N/A")</f>
        <v>Very Interested</v>
      </c>
      <c r="Y115" s="32" t="str">
        <f>IF(V115="Y",VLOOKUP(T115,SurveyData!D:L,7,FALSE),"N/A")</f>
        <v>Not Interested</v>
      </c>
      <c r="Z115" s="32" t="str">
        <f>IF(V115="Y",VLOOKUP(T115,SurveyData!D:L,8,FALSE),"N/A")</f>
        <v>Not Interested</v>
      </c>
      <c r="AA115" s="32" t="str">
        <f>IF(V115="Y",VLOOKUP(T115,SurveyData!D:L,9,FALSE),"N/A")</f>
        <v>Very Interested</v>
      </c>
    </row>
    <row r="116" spans="1:27" hidden="1">
      <c r="A116" s="36">
        <v>74.666418397052666</v>
      </c>
      <c r="B116">
        <v>498851323</v>
      </c>
      <c r="C116" t="s">
        <v>152</v>
      </c>
      <c r="D116" t="s">
        <v>123</v>
      </c>
      <c r="E116" t="s">
        <v>153</v>
      </c>
      <c r="G116" t="s">
        <v>154</v>
      </c>
      <c r="H116" t="s">
        <v>23</v>
      </c>
      <c r="I116" s="25" t="str">
        <f>VLOOKUP(B116,SurveyData!D:F,3,FALSE)</f>
        <v>Male</v>
      </c>
      <c r="J116" s="24" t="str">
        <f>IF(I116="female","Yes","No")</f>
        <v>No</v>
      </c>
      <c r="K116" s="24" t="s">
        <v>374</v>
      </c>
      <c r="L116" s="24" t="s">
        <v>375</v>
      </c>
      <c r="M116" s="24">
        <v>6</v>
      </c>
      <c r="N116" s="24">
        <f t="shared" si="19"/>
        <v>498851323</v>
      </c>
      <c r="O116" s="24" t="str">
        <f t="shared" si="20"/>
        <v>Santana, Daniel_Enrique</v>
      </c>
      <c r="P116" s="24" t="str">
        <f t="shared" si="21"/>
        <v>san20055@byui.edu</v>
      </c>
      <c r="Q116" s="24" t="str">
        <f t="shared" si="22"/>
        <v>Male</v>
      </c>
      <c r="R116" s="24" t="str">
        <f t="shared" si="23"/>
        <v>Psychology</v>
      </c>
      <c r="S116">
        <f>VLOOKUP(B116,ClassListRaw!B:B,1,FALSE)</f>
        <v>498851323</v>
      </c>
      <c r="T116" s="3">
        <f>IFERROR(VLOOKUP(B116,SurveyData!D:D,1,FALSE),"N/A")</f>
        <v>498851323</v>
      </c>
      <c r="U116" s="3" t="str">
        <f>IFERROR(VLOOKUP(E:E,SurveyData!E:E,1,FALSE),"N/A")</f>
        <v>N/A</v>
      </c>
      <c r="V116" s="16" t="str">
        <f t="shared" si="24"/>
        <v>Y</v>
      </c>
      <c r="W116" t="str">
        <f>IF(V116="Y",VLOOKUP(T116,SurveyData!D:L,5,FALSE),"N/A")</f>
        <v>Daytime Operations (8AM-2PM roughly)</v>
      </c>
      <c r="X116" t="str">
        <f>IF(V116="Y",VLOOKUP(T116,SurveyData!D:L,6,FALSE),"N/A")</f>
        <v>Very Interested</v>
      </c>
      <c r="Y116" s="32" t="str">
        <f>IF(V116="Y",VLOOKUP(T116,SurveyData!D:L,7,FALSE),"N/A")</f>
        <v>Indifferent or No Opinion</v>
      </c>
      <c r="Z116" s="32" t="str">
        <f>IF(V116="Y",VLOOKUP(T116,SurveyData!D:L,8,FALSE),"N/A")</f>
        <v>Indifferent or No Opinion</v>
      </c>
      <c r="AA116" s="32" t="str">
        <f>IF(V116="Y",VLOOKUP(T116,SurveyData!D:L,9,FALSE),"N/A")</f>
        <v>Not Interested</v>
      </c>
    </row>
    <row r="117" spans="1:27" hidden="1">
      <c r="A117" s="36">
        <v>45.214560689921257</v>
      </c>
      <c r="B117">
        <v>553172138</v>
      </c>
      <c r="C117" t="s">
        <v>197</v>
      </c>
      <c r="D117" t="s">
        <v>162</v>
      </c>
      <c r="E117" t="s">
        <v>198</v>
      </c>
      <c r="G117" t="s">
        <v>12</v>
      </c>
      <c r="H117" t="s">
        <v>23</v>
      </c>
      <c r="I117" s="25" t="str">
        <f>VLOOKUP(B117,SurveyData!D:F,3,FALSE)</f>
        <v>Male</v>
      </c>
      <c r="J117" s="24" t="str">
        <f>IF(I117="female","Yes","No")</f>
        <v>No</v>
      </c>
      <c r="K117" s="24" t="s">
        <v>374</v>
      </c>
      <c r="L117" s="24" t="s">
        <v>374</v>
      </c>
      <c r="M117" s="24">
        <v>3</v>
      </c>
      <c r="N117" s="24">
        <f t="shared" si="19"/>
        <v>553172138</v>
      </c>
      <c r="O117" s="24" t="str">
        <f t="shared" si="20"/>
        <v>Schimelpfening, Jacob_Thomas</v>
      </c>
      <c r="P117" s="24" t="str">
        <f t="shared" si="21"/>
        <v>sch17011@byui.edu</v>
      </c>
      <c r="Q117" s="24" t="str">
        <f t="shared" si="22"/>
        <v>Male</v>
      </c>
      <c r="R117" s="24" t="str">
        <f t="shared" si="23"/>
        <v>Business Management</v>
      </c>
      <c r="S117">
        <f>VLOOKUP(B117,ClassListRaw!B:B,1,FALSE)</f>
        <v>553172138</v>
      </c>
      <c r="T117" s="3">
        <f>IFERROR(VLOOKUP(B117,SurveyData!D:D,1,FALSE),"N/A")</f>
        <v>553172138</v>
      </c>
      <c r="U117" s="3" t="str">
        <f>IFERROR(VLOOKUP(E$1:E$40,SurveyData!E:E,1,FALSE),"N/A")</f>
        <v>N/A</v>
      </c>
      <c r="V117" s="16" t="str">
        <f t="shared" si="24"/>
        <v>Y</v>
      </c>
      <c r="W117" t="str">
        <f>IF(V117="Y",VLOOKUP(T117,SurveyData!D:L,5,FALSE),"N/A")</f>
        <v>Evening Operations (8-11AM &amp; 7-10PM roughly)</v>
      </c>
      <c r="X117" t="str">
        <f>IF(V117="Y",VLOOKUP(T117,SurveyData!D:L,6,FALSE),"N/A")</f>
        <v>Indifferent or No Opinion</v>
      </c>
      <c r="Y117" s="32" t="str">
        <f>IF(V117="Y",VLOOKUP(T117,SurveyData!D:L,7,FALSE),"N/A")</f>
        <v>Indifferent or No Opinion</v>
      </c>
      <c r="Z117" s="32" t="str">
        <f>IF(V117="Y",VLOOKUP(T117,SurveyData!D:L,8,FALSE),"N/A")</f>
        <v>Indifferent or No Opinion</v>
      </c>
      <c r="AA117" s="32" t="str">
        <f>IF(V117="Y",VLOOKUP(T117,SurveyData!D:L,9,FALSE),"N/A")</f>
        <v>Indifferent or No Opinion</v>
      </c>
    </row>
    <row r="118" spans="1:27" hidden="1">
      <c r="A118" s="36">
        <v>65.142339639654693</v>
      </c>
      <c r="B118">
        <v>210527278</v>
      </c>
      <c r="C118" t="s">
        <v>341</v>
      </c>
      <c r="D118" t="s">
        <v>329</v>
      </c>
      <c r="E118" t="s">
        <v>342</v>
      </c>
      <c r="G118" t="s">
        <v>12</v>
      </c>
      <c r="H118" t="s">
        <v>13</v>
      </c>
      <c r="I118" s="25" t="str">
        <f>VLOOKUP(B118,SurveyData!D:F,3,FALSE)</f>
        <v>Female</v>
      </c>
      <c r="J118" s="24" t="str">
        <f>IF(I118="female","Yes","No")</f>
        <v>Yes</v>
      </c>
      <c r="K118" s="24" t="s">
        <v>374</v>
      </c>
      <c r="L118" s="24" t="s">
        <v>374</v>
      </c>
      <c r="M118" s="24">
        <v>6</v>
      </c>
      <c r="N118" s="24">
        <f t="shared" si="19"/>
        <v>210527278</v>
      </c>
      <c r="O118" s="24" t="str">
        <f t="shared" si="20"/>
        <v>Scoresby, Andrea</v>
      </c>
      <c r="P118" s="24" t="str">
        <f t="shared" si="21"/>
        <v>sco19010@byui.edu</v>
      </c>
      <c r="Q118" s="24" t="str">
        <f t="shared" si="22"/>
        <v>Female</v>
      </c>
      <c r="R118" s="24" t="str">
        <f t="shared" si="23"/>
        <v>Business Management</v>
      </c>
      <c r="S118">
        <f>VLOOKUP(B118,ClassListRaw!B:B,1,FALSE)</f>
        <v>210527278</v>
      </c>
      <c r="T118" s="3">
        <f>IFERROR(VLOOKUP(B118,SurveyData!D:D,1,FALSE),"N/A")</f>
        <v>210527278</v>
      </c>
      <c r="U118" s="3" t="str">
        <f>IFERROR(VLOOKUP(E:E,SurveyData!E:E,1,FALSE),"N/A")</f>
        <v>sco19010@byui.edu</v>
      </c>
      <c r="V118" s="16" t="str">
        <f t="shared" si="24"/>
        <v>Y</v>
      </c>
      <c r="W118" t="str">
        <f>IF(V118="Y",VLOOKUP(T118,SurveyData!D:L,5,FALSE),"N/A")</f>
        <v>Daytime Operations (8AM-2PM roughly)</v>
      </c>
      <c r="X118" t="str">
        <f>IF(V118="Y",VLOOKUP(T118,SurveyData!D:L,6,FALSE),"N/A")</f>
        <v>Very Interested</v>
      </c>
      <c r="Y118" s="32" t="str">
        <f>IF(V118="Y",VLOOKUP(T118,SurveyData!D:L,7,FALSE),"N/A")</f>
        <v>Indifferent or No Opinion</v>
      </c>
      <c r="Z118" s="32" t="str">
        <f>IF(V118="Y",VLOOKUP(T118,SurveyData!D:L,8,FALSE),"N/A")</f>
        <v>Indifferent or No Opinion</v>
      </c>
      <c r="AA118" s="32" t="str">
        <f>IF(V118="Y",VLOOKUP(T118,SurveyData!D:L,9,FALSE),"N/A")</f>
        <v>Very Interested</v>
      </c>
    </row>
    <row r="119" spans="1:27" hidden="1">
      <c r="A119" s="36">
        <v>21.252413786679448</v>
      </c>
      <c r="B119">
        <v>916877381</v>
      </c>
      <c r="C119" t="s">
        <v>92</v>
      </c>
      <c r="D119" t="s">
        <v>62</v>
      </c>
      <c r="E119" t="s">
        <v>93</v>
      </c>
      <c r="G119" t="s">
        <v>22</v>
      </c>
      <c r="H119" t="s">
        <v>23</v>
      </c>
      <c r="I119" s="25" t="s">
        <v>376</v>
      </c>
      <c r="J119" s="24" t="str">
        <f>IF(I119="female","Yes","No")</f>
        <v>Yes</v>
      </c>
      <c r="K119" s="24" t="s">
        <v>374</v>
      </c>
      <c r="L119" s="24" t="s">
        <v>374</v>
      </c>
      <c r="M119" s="24">
        <v>6</v>
      </c>
      <c r="N119" s="24">
        <f t="shared" si="19"/>
        <v>916877381</v>
      </c>
      <c r="O119" s="24" t="str">
        <f t="shared" si="20"/>
        <v>Sego, Grace</v>
      </c>
      <c r="P119" s="24" t="str">
        <f t="shared" si="21"/>
        <v>seg19008@byui.edu</v>
      </c>
      <c r="Q119" s="24" t="str">
        <f t="shared" si="22"/>
        <v>Female</v>
      </c>
      <c r="R119" s="24" t="str">
        <f t="shared" si="23"/>
        <v>Bus Mgmt Marketing</v>
      </c>
      <c r="S119">
        <f>VLOOKUP(B119,ClassListRaw!B:B,1,FALSE)</f>
        <v>916877381</v>
      </c>
      <c r="T119" s="3" t="str">
        <f>IFERROR(VLOOKUP(B119,SurveyData!D:D,1,FALSE),"N/A")</f>
        <v>N/A</v>
      </c>
      <c r="U119" s="3" t="str">
        <f>IFERROR(VLOOKUP(E:E,SurveyData!E:E,1,FALSE),"N/A")</f>
        <v>N/A</v>
      </c>
      <c r="V119" s="16" t="str">
        <f t="shared" si="24"/>
        <v>N</v>
      </c>
      <c r="W119" t="str">
        <f>IF(V119="Y",VLOOKUP(T119,SurveyData!D:L,5,FALSE),"N/A")</f>
        <v>N/A</v>
      </c>
      <c r="X119" t="str">
        <f>IF(V119="Y",VLOOKUP(T119,SurveyData!D:L,6,FALSE),"N/A")</f>
        <v>N/A</v>
      </c>
      <c r="Y119" s="32" t="str">
        <f>IF(V119="Y",VLOOKUP(T119,SurveyData!D:L,7,FALSE),"N/A")</f>
        <v>N/A</v>
      </c>
      <c r="Z119" s="32" t="str">
        <f>IF(V119="Y",VLOOKUP(T119,SurveyData!D:L,8,FALSE),"N/A")</f>
        <v>N/A</v>
      </c>
      <c r="AA119" s="32" t="str">
        <f>IF(V119="Y",VLOOKUP(T119,SurveyData!D:L,9,FALSE),"N/A")</f>
        <v>N/A</v>
      </c>
    </row>
    <row r="120" spans="1:27" hidden="1">
      <c r="A120" s="36">
        <v>10.82424428894716</v>
      </c>
      <c r="B120">
        <v>95517050</v>
      </c>
      <c r="C120" t="s">
        <v>318</v>
      </c>
      <c r="D120" t="s">
        <v>299</v>
      </c>
      <c r="E120" t="s">
        <v>319</v>
      </c>
      <c r="G120" t="s">
        <v>107</v>
      </c>
      <c r="H120" t="s">
        <v>23</v>
      </c>
      <c r="I120" s="25" t="str">
        <f>VLOOKUP(B120,SurveyData!D:F,3,FALSE)</f>
        <v>Male</v>
      </c>
      <c r="J120" s="24" t="str">
        <f>IF(I120="female","Yes","No")</f>
        <v>No</v>
      </c>
      <c r="K120" s="24" t="s">
        <v>374</v>
      </c>
      <c r="L120" s="24" t="s">
        <v>375</v>
      </c>
      <c r="M120" s="24">
        <v>5</v>
      </c>
      <c r="N120" s="24">
        <f t="shared" si="19"/>
        <v>95517050</v>
      </c>
      <c r="O120" s="24" t="str">
        <f t="shared" si="20"/>
        <v>Shaw, Tristan</v>
      </c>
      <c r="P120" s="24" t="str">
        <f t="shared" si="21"/>
        <v>sha19017@byui.edu</v>
      </c>
      <c r="Q120" s="24" t="str">
        <f t="shared" si="22"/>
        <v>Male</v>
      </c>
      <c r="R120" s="24" t="str">
        <f t="shared" si="23"/>
        <v>International Studies</v>
      </c>
      <c r="S120">
        <f>VLOOKUP(B120,ClassListRaw!B:B,1,FALSE)</f>
        <v>95517050</v>
      </c>
      <c r="T120" s="3">
        <f>IFERROR(VLOOKUP(B120,SurveyData!D:D,1,FALSE),"N/A")</f>
        <v>95517050</v>
      </c>
      <c r="U120" s="3" t="str">
        <f>IFERROR(VLOOKUP(E:E,SurveyData!E:E,1,FALSE),"N/A")</f>
        <v>sha19017@byui.edu</v>
      </c>
      <c r="V120" s="16" t="str">
        <f t="shared" si="24"/>
        <v>Y</v>
      </c>
      <c r="W120" t="str">
        <f>IF(V120="Y",VLOOKUP(T120,SurveyData!D:L,5,FALSE),"N/A")</f>
        <v>Daytime Operations (8AM-2PM roughly)</v>
      </c>
      <c r="X120" t="str">
        <f>IF(V120="Y",VLOOKUP(T120,SurveyData!D:L,6,FALSE),"N/A")</f>
        <v>Not Interested</v>
      </c>
      <c r="Y120" s="32" t="str">
        <f>IF(V120="Y",VLOOKUP(T120,SurveyData!D:L,7,FALSE),"N/A")</f>
        <v>Indifferent or No Opinion</v>
      </c>
      <c r="Z120" s="32" t="str">
        <f>IF(V120="Y",VLOOKUP(T120,SurveyData!D:L,8,FALSE),"N/A")</f>
        <v>Very Interested</v>
      </c>
      <c r="AA120" s="32" t="str">
        <f>IF(V120="Y",VLOOKUP(T120,SurveyData!D:L,9,FALSE),"N/A")</f>
        <v>Not Interested</v>
      </c>
    </row>
    <row r="121" spans="1:27" hidden="1">
      <c r="A121" s="36">
        <v>22.347188477945824</v>
      </c>
      <c r="B121">
        <v>989572261</v>
      </c>
      <c r="C121" t="s">
        <v>199</v>
      </c>
      <c r="D121" t="s">
        <v>162</v>
      </c>
      <c r="E121" t="s">
        <v>200</v>
      </c>
      <c r="G121" t="s">
        <v>201</v>
      </c>
      <c r="H121" t="s">
        <v>13</v>
      </c>
      <c r="I121" s="25" t="s">
        <v>376</v>
      </c>
      <c r="J121" s="24" t="str">
        <f>IF(I121="female","Yes","No")</f>
        <v>Yes</v>
      </c>
      <c r="K121" s="24" t="s">
        <v>374</v>
      </c>
      <c r="L121" s="24" t="s">
        <v>375</v>
      </c>
      <c r="M121" s="24">
        <v>9</v>
      </c>
      <c r="N121" s="24">
        <f t="shared" si="19"/>
        <v>989572261</v>
      </c>
      <c r="O121" s="24" t="str">
        <f t="shared" si="20"/>
        <v>Sheffield, Keri_Ann</v>
      </c>
      <c r="P121" s="24" t="str">
        <f t="shared" si="21"/>
        <v>she17024@byui.edu</v>
      </c>
      <c r="Q121" s="24" t="str">
        <f t="shared" si="22"/>
        <v>Female</v>
      </c>
      <c r="R121" s="24" t="str">
        <f t="shared" si="23"/>
        <v>Communication</v>
      </c>
      <c r="S121">
        <f>VLOOKUP(B121,ClassListRaw!B:B,1,FALSE)</f>
        <v>989572261</v>
      </c>
      <c r="T121" s="3" t="str">
        <f>IFERROR(VLOOKUP(B121,SurveyData!D:D,1,FALSE),"N/A")</f>
        <v>N/A</v>
      </c>
      <c r="U121" s="3" t="str">
        <f>IFERROR(VLOOKUP(E:E,SurveyData!E:E,1,FALSE),"N/A")</f>
        <v>N/A</v>
      </c>
      <c r="V121" s="16" t="str">
        <f t="shared" si="24"/>
        <v>N</v>
      </c>
      <c r="W121" t="str">
        <f>IF(V121="Y",VLOOKUP(T121,SurveyData!D:L,5,FALSE),"N/A")</f>
        <v>N/A</v>
      </c>
      <c r="X121" t="str">
        <f>IF(V121="Y",VLOOKUP(T121,SurveyData!D:L,6,FALSE),"N/A")</f>
        <v>N/A</v>
      </c>
      <c r="Y121" s="32" t="str">
        <f>IF(V121="Y",VLOOKUP(T121,SurveyData!D:L,7,FALSE),"N/A")</f>
        <v>N/A</v>
      </c>
      <c r="Z121" s="32" t="str">
        <f>IF(V121="Y",VLOOKUP(T121,SurveyData!D:L,8,FALSE),"N/A")</f>
        <v>N/A</v>
      </c>
      <c r="AA121" s="32" t="str">
        <f>IF(V121="Y",VLOOKUP(T121,SurveyData!D:L,9,FALSE),"N/A")</f>
        <v>N/A</v>
      </c>
    </row>
    <row r="122" spans="1:27">
      <c r="A122" s="36">
        <v>46.683961084833555</v>
      </c>
      <c r="B122">
        <v>588209824</v>
      </c>
      <c r="C122" t="s">
        <v>122</v>
      </c>
      <c r="D122" t="s">
        <v>123</v>
      </c>
      <c r="E122" t="s">
        <v>124</v>
      </c>
      <c r="G122" t="s">
        <v>22</v>
      </c>
      <c r="H122" t="s">
        <v>18</v>
      </c>
      <c r="I122" s="25" t="str">
        <f>VLOOKUP(B122,SurveyData!D:F,3,FALSE)</f>
        <v>Male</v>
      </c>
      <c r="J122" s="24" t="str">
        <f>IF(I122="female","Yes","No")</f>
        <v>No</v>
      </c>
      <c r="K122" s="24" t="s">
        <v>374</v>
      </c>
      <c r="L122" s="24" t="s">
        <v>374</v>
      </c>
      <c r="M122" s="24">
        <v>8</v>
      </c>
      <c r="N122" s="24">
        <f t="shared" si="19"/>
        <v>588209824</v>
      </c>
      <c r="O122" s="24" t="str">
        <f t="shared" si="20"/>
        <v>Bowman, Isaac_Jacob</v>
      </c>
      <c r="P122" s="24" t="str">
        <f t="shared" si="21"/>
        <v>bow19024@byui.edu</v>
      </c>
      <c r="Q122" s="24" t="str">
        <f t="shared" si="22"/>
        <v>Male</v>
      </c>
      <c r="R122" s="24" t="str">
        <f t="shared" si="23"/>
        <v>Bus Mgmt Marketing</v>
      </c>
      <c r="S122">
        <f>VLOOKUP(B122,ClassListRaw!B:B,1,FALSE)</f>
        <v>588209824</v>
      </c>
      <c r="T122" s="3">
        <f>IFERROR(VLOOKUP(B122,SurveyData!D:D,1,FALSE),"N/A")</f>
        <v>588209824</v>
      </c>
      <c r="U122" s="3" t="str">
        <f>IFERROR(VLOOKUP(E:E,SurveyData!E:E,1,FALSE),"N/A")</f>
        <v>bow19024@byui.edu</v>
      </c>
      <c r="V122" s="16" t="str">
        <f t="shared" si="24"/>
        <v>Y</v>
      </c>
      <c r="W122" t="str">
        <f>IF(V122="Y",VLOOKUP(T122,SurveyData!D:L,5,FALSE),"N/A")</f>
        <v>Daytime Operations (8AM-2PM roughly)</v>
      </c>
      <c r="X122" t="str">
        <f>IF(V122="Y",VLOOKUP(T122,SurveyData!D:L,6,FALSE),"N/A")</f>
        <v>Very Interested</v>
      </c>
      <c r="Y122" s="32" t="str">
        <f>IF(V122="Y",VLOOKUP(T122,SurveyData!D:L,7,FALSE),"N/A")</f>
        <v>Indifferent or No Opinion</v>
      </c>
      <c r="Z122" s="32" t="str">
        <f>IF(V122="Y",VLOOKUP(T122,SurveyData!D:L,8,FALSE),"N/A")</f>
        <v>Not Interested</v>
      </c>
      <c r="AA122" s="32" t="str">
        <f>IF(V122="Y",VLOOKUP(T122,SurveyData!D:L,9,FALSE),"N/A")</f>
        <v>Very Interested</v>
      </c>
    </row>
    <row r="123" spans="1:27" hidden="1">
      <c r="A123" s="36">
        <v>46.808012953943198</v>
      </c>
      <c r="B123">
        <v>112290346</v>
      </c>
      <c r="C123" t="s">
        <v>119</v>
      </c>
      <c r="D123" t="s">
        <v>120</v>
      </c>
      <c r="E123" t="s">
        <v>121</v>
      </c>
      <c r="G123" t="s">
        <v>17</v>
      </c>
      <c r="H123" t="s">
        <v>13</v>
      </c>
      <c r="I123" s="25" t="s">
        <v>373</v>
      </c>
      <c r="J123" s="24" t="str">
        <f>IF(I123="female","Yes","No")</f>
        <v>No</v>
      </c>
      <c r="K123" s="24" t="s">
        <v>375</v>
      </c>
      <c r="L123" s="24" t="s">
        <v>374</v>
      </c>
      <c r="M123" s="24">
        <v>2</v>
      </c>
      <c r="N123" s="24">
        <f t="shared" si="19"/>
        <v>112290346</v>
      </c>
      <c r="O123" s="24" t="str">
        <f t="shared" si="20"/>
        <v>Smith, Colby_Tyler</v>
      </c>
      <c r="P123" s="24" t="str">
        <f t="shared" si="21"/>
        <v>smi20104@byui.edu</v>
      </c>
      <c r="Q123" s="24" t="str">
        <f t="shared" si="22"/>
        <v>Male</v>
      </c>
      <c r="R123" s="24" t="str">
        <f t="shared" si="23"/>
        <v>Business Finance</v>
      </c>
      <c r="S123">
        <f>VLOOKUP(B123,ClassListRaw!B:B,1,FALSE)</f>
        <v>112290346</v>
      </c>
      <c r="T123" s="3" t="str">
        <f>IFERROR(VLOOKUP(B123,SurveyData!D:D,1,FALSE),"N/A")</f>
        <v>N/A</v>
      </c>
      <c r="U123" s="3" t="str">
        <f>IFERROR(VLOOKUP(E:E,SurveyData!E:E,1,FALSE),"N/A")</f>
        <v>N/A</v>
      </c>
      <c r="V123" s="16" t="str">
        <f t="shared" si="24"/>
        <v>N</v>
      </c>
      <c r="W123" t="str">
        <f>IF(V123="Y",VLOOKUP(T123,SurveyData!D:L,5,FALSE),"N/A")</f>
        <v>N/A</v>
      </c>
      <c r="X123" t="str">
        <f>IF(V123="Y",VLOOKUP(T123,SurveyData!D:L,6,FALSE),"N/A")</f>
        <v>N/A</v>
      </c>
      <c r="Y123" s="32" t="str">
        <f>IF(V123="Y",VLOOKUP(T123,SurveyData!D:L,7,FALSE),"N/A")</f>
        <v>N/A</v>
      </c>
      <c r="Z123" s="32" t="str">
        <f>IF(V123="Y",VLOOKUP(T123,SurveyData!D:L,8,FALSE),"N/A")</f>
        <v>N/A</v>
      </c>
      <c r="AA123" s="32" t="str">
        <f>IF(V123="Y",VLOOKUP(T123,SurveyData!D:L,9,FALSE),"N/A")</f>
        <v>N/A</v>
      </c>
    </row>
    <row r="124" spans="1:27">
      <c r="A124" s="36">
        <v>29.172939874395176</v>
      </c>
      <c r="B124">
        <v>122685028</v>
      </c>
      <c r="C124" s="48" t="s">
        <v>73</v>
      </c>
      <c r="D124" t="s">
        <v>62</v>
      </c>
      <c r="E124" t="s">
        <v>74</v>
      </c>
      <c r="G124" t="s">
        <v>22</v>
      </c>
      <c r="H124" t="s">
        <v>18</v>
      </c>
      <c r="I124" s="25" t="str">
        <f>VLOOKUP(B124,SurveyData!D:F,3,FALSE)</f>
        <v>Female</v>
      </c>
      <c r="J124" s="24" t="str">
        <f>IF(I124="female","Yes","No")</f>
        <v>Yes</v>
      </c>
      <c r="K124" s="24" t="s">
        <v>374</v>
      </c>
      <c r="L124" s="24" t="s">
        <v>374</v>
      </c>
      <c r="M124" s="24">
        <v>9</v>
      </c>
      <c r="N124" s="24">
        <f t="shared" si="19"/>
        <v>122685028</v>
      </c>
      <c r="O124" s="24" t="str">
        <f t="shared" si="20"/>
        <v>Fort, Halle</v>
      </c>
      <c r="P124" s="24" t="str">
        <f t="shared" si="21"/>
        <v>for21012@byui.edu</v>
      </c>
      <c r="Q124" s="24" t="str">
        <f t="shared" si="22"/>
        <v>Female</v>
      </c>
      <c r="R124" s="24" t="str">
        <f t="shared" si="23"/>
        <v>Bus Mgmt Marketing</v>
      </c>
      <c r="S124">
        <f>VLOOKUP(B124,ClassListRaw!B:B,1,FALSE)</f>
        <v>122685028</v>
      </c>
      <c r="T124" s="3">
        <f>IFERROR(VLOOKUP(B124,SurveyData!D:D,1,FALSE),"N/A")</f>
        <v>122685028</v>
      </c>
      <c r="U124" s="3" t="str">
        <f>IFERROR(VLOOKUP(E:E,SurveyData!E:E,1,FALSE),"N/A")</f>
        <v>for21012@byui.edu</v>
      </c>
      <c r="V124" s="16" t="str">
        <f t="shared" si="24"/>
        <v>Y</v>
      </c>
      <c r="W124" t="str">
        <f>IF(V124="Y",VLOOKUP(T124,SurveyData!D:L,5,FALSE),"N/A")</f>
        <v>Daytime Operations (8AM-2PM roughly)</v>
      </c>
      <c r="X124" t="str">
        <f>IF(V124="Y",VLOOKUP(T124,SurveyData!D:L,6,FALSE),"N/A")</f>
        <v>Indifferent or No Opinion</v>
      </c>
      <c r="Y124" s="32" t="str">
        <f>IF(V124="Y",VLOOKUP(T124,SurveyData!D:L,7,FALSE),"N/A")</f>
        <v>Very Interested</v>
      </c>
      <c r="Z124" s="32" t="str">
        <f>IF(V124="Y",VLOOKUP(T124,SurveyData!D:L,8,FALSE),"N/A")</f>
        <v>Indifferent or No Opinion</v>
      </c>
      <c r="AA124" s="32" t="str">
        <f>IF(V124="Y",VLOOKUP(T124,SurveyData!D:L,9,FALSE),"N/A")</f>
        <v>Not Interested</v>
      </c>
    </row>
    <row r="125" spans="1:27" hidden="1">
      <c r="A125" s="36">
        <v>92.361515741826537</v>
      </c>
      <c r="B125">
        <v>620206156</v>
      </c>
      <c r="C125" t="s">
        <v>292</v>
      </c>
      <c r="D125" t="s">
        <v>256</v>
      </c>
      <c r="E125" t="s">
        <v>293</v>
      </c>
      <c r="G125" t="s">
        <v>139</v>
      </c>
      <c r="H125" t="s">
        <v>13</v>
      </c>
      <c r="I125" s="25" t="str">
        <f>VLOOKUP(B125,SurveyData!D:F,3,FALSE)</f>
        <v>Female</v>
      </c>
      <c r="J125" s="24" t="str">
        <f>IF(I125="female","Yes","No")</f>
        <v>Yes</v>
      </c>
      <c r="K125" s="24" t="s">
        <v>374</v>
      </c>
      <c r="L125" s="24" t="s">
        <v>375</v>
      </c>
      <c r="M125" s="24">
        <v>9</v>
      </c>
      <c r="N125" s="24">
        <f t="shared" si="19"/>
        <v>620206156</v>
      </c>
      <c r="O125" s="24" t="str">
        <f t="shared" si="20"/>
        <v>Smith, Sarah_LeMay</v>
      </c>
      <c r="P125" s="24" t="str">
        <f t="shared" si="21"/>
        <v>smi17054@byui.edu</v>
      </c>
      <c r="Q125" s="24" t="str">
        <f t="shared" si="22"/>
        <v>Female</v>
      </c>
      <c r="R125" s="24" t="str">
        <f t="shared" si="23"/>
        <v>FCS Apparel Entrepreneur</v>
      </c>
      <c r="S125">
        <f>VLOOKUP(B125,ClassListRaw!B:B,1,FALSE)</f>
        <v>620206156</v>
      </c>
      <c r="T125" s="3">
        <f>IFERROR(VLOOKUP(B125,SurveyData!D:D,1,FALSE),"N/A")</f>
        <v>620206156</v>
      </c>
      <c r="U125" s="3" t="str">
        <f>IFERROR(VLOOKUP(E:E,SurveyData!E:E,1,FALSE),"N/A")</f>
        <v>N/A</v>
      </c>
      <c r="V125" s="16" t="str">
        <f t="shared" si="24"/>
        <v>Y</v>
      </c>
      <c r="W125" t="str">
        <f>IF(V125="Y",VLOOKUP(T125,SurveyData!D:L,5,FALSE),"N/A")</f>
        <v>Daytime Operations (8AM-2PM roughly)</v>
      </c>
      <c r="X125" t="str">
        <f>IF(V125="Y",VLOOKUP(T125,SurveyData!D:L,6,FALSE),"N/A")</f>
        <v>Not Interested</v>
      </c>
      <c r="Y125" s="32" t="str">
        <f>IF(V125="Y",VLOOKUP(T125,SurveyData!D:L,7,FALSE),"N/A")</f>
        <v>Very Interested</v>
      </c>
      <c r="Z125" s="32" t="str">
        <f>IF(V125="Y",VLOOKUP(T125,SurveyData!D:L,8,FALSE),"N/A")</f>
        <v>Very Interested</v>
      </c>
      <c r="AA125" s="32" t="str">
        <f>IF(V125="Y",VLOOKUP(T125,SurveyData!D:L,9,FALSE),"N/A")</f>
        <v>Not Interested</v>
      </c>
    </row>
    <row r="126" spans="1:27" hidden="1">
      <c r="A126" s="36">
        <v>23.57002418806503</v>
      </c>
      <c r="B126">
        <v>415096471</v>
      </c>
      <c r="C126" t="s">
        <v>155</v>
      </c>
      <c r="D126" t="s">
        <v>123</v>
      </c>
      <c r="E126" t="s">
        <v>156</v>
      </c>
      <c r="G126" t="s">
        <v>12</v>
      </c>
      <c r="H126" t="s">
        <v>23</v>
      </c>
      <c r="I126" s="25" t="s">
        <v>376</v>
      </c>
      <c r="J126" s="24" t="str">
        <f>IF(I126="female","Yes","No")</f>
        <v>Yes</v>
      </c>
      <c r="K126" s="24" t="s">
        <v>374</v>
      </c>
      <c r="L126" s="24" t="s">
        <v>374</v>
      </c>
      <c r="M126" s="24">
        <v>5</v>
      </c>
      <c r="N126" s="24">
        <f t="shared" si="19"/>
        <v>415096471</v>
      </c>
      <c r="O126" s="24" t="str">
        <f t="shared" si="20"/>
        <v>Spencer, Chelsey</v>
      </c>
      <c r="P126" s="24" t="str">
        <f t="shared" si="21"/>
        <v>spe21019@byui.edu</v>
      </c>
      <c r="Q126" s="24" t="str">
        <f t="shared" si="22"/>
        <v>Female</v>
      </c>
      <c r="R126" s="24" t="str">
        <f t="shared" si="23"/>
        <v>Business Management</v>
      </c>
      <c r="S126">
        <f>VLOOKUP(B126,ClassListRaw!B:B,1,FALSE)</f>
        <v>415096471</v>
      </c>
      <c r="T126" s="3" t="str">
        <f>IFERROR(VLOOKUP(B126,SurveyData!D:D,1,FALSE),"N/A")</f>
        <v>N/A</v>
      </c>
      <c r="U126" s="3" t="str">
        <f>IFERROR(VLOOKUP(E:E,SurveyData!E:E,1,FALSE),"N/A")</f>
        <v>N/A</v>
      </c>
      <c r="V126" s="16" t="str">
        <f t="shared" si="24"/>
        <v>N</v>
      </c>
      <c r="W126" t="str">
        <f>IF(V126="Y",VLOOKUP(T126,SurveyData!D:L,5,FALSE),"N/A")</f>
        <v>N/A</v>
      </c>
      <c r="X126" t="str">
        <f>IF(V126="Y",VLOOKUP(T126,SurveyData!D:L,6,FALSE),"N/A")</f>
        <v>N/A</v>
      </c>
      <c r="Y126" s="32" t="str">
        <f>IF(V126="Y",VLOOKUP(T126,SurveyData!D:L,7,FALSE),"N/A")</f>
        <v>N/A</v>
      </c>
      <c r="Z126" s="32" t="str">
        <f>IF(V126="Y",VLOOKUP(T126,SurveyData!D:L,8,FALSE),"N/A")</f>
        <v>N/A</v>
      </c>
      <c r="AA126" s="32" t="str">
        <f>IF(V126="Y",VLOOKUP(T126,SurveyData!D:L,9,FALSE),"N/A")</f>
        <v>N/A</v>
      </c>
    </row>
    <row r="127" spans="1:27">
      <c r="A127" s="36">
        <v>10.662423540362266</v>
      </c>
      <c r="B127">
        <v>453870316</v>
      </c>
      <c r="C127" t="s">
        <v>55</v>
      </c>
      <c r="D127" t="s">
        <v>50</v>
      </c>
      <c r="E127" t="s">
        <v>56</v>
      </c>
      <c r="G127" t="s">
        <v>12</v>
      </c>
      <c r="H127" t="s">
        <v>18</v>
      </c>
      <c r="I127" s="25" t="str">
        <f>VLOOKUP(B127,SurveyData!D:F,3,FALSE)</f>
        <v>Male</v>
      </c>
      <c r="J127" s="24" t="str">
        <f>IF(I127="female","Yes","No")</f>
        <v>No</v>
      </c>
      <c r="K127" s="24" t="s">
        <v>374</v>
      </c>
      <c r="L127" s="24" t="s">
        <v>374</v>
      </c>
      <c r="M127" s="24">
        <v>9</v>
      </c>
      <c r="N127" s="24">
        <f t="shared" si="19"/>
        <v>453870316</v>
      </c>
      <c r="O127" s="24" t="str">
        <f t="shared" si="20"/>
        <v>Rindlisbacher, Taylor</v>
      </c>
      <c r="P127" s="24" t="str">
        <f t="shared" si="21"/>
        <v>rin19011@byui.edu</v>
      </c>
      <c r="Q127" s="24" t="str">
        <f t="shared" si="22"/>
        <v>Male</v>
      </c>
      <c r="R127" s="24" t="str">
        <f t="shared" si="23"/>
        <v>Business Management</v>
      </c>
      <c r="S127">
        <f>VLOOKUP(B127,ClassListRaw!B:B,1,FALSE)</f>
        <v>453870316</v>
      </c>
      <c r="T127" s="3">
        <f>IFERROR(VLOOKUP(B127,SurveyData!D:D,1,FALSE),"N/A")</f>
        <v>453870316</v>
      </c>
      <c r="U127" s="3" t="str">
        <f>IFERROR(VLOOKUP(E:E,SurveyData!E:E,1,FALSE),"N/A")</f>
        <v>rin19011@byui.edu</v>
      </c>
      <c r="V127" s="16" t="str">
        <f t="shared" si="24"/>
        <v>Y</v>
      </c>
      <c r="W127" t="str">
        <f>IF(V127="Y",VLOOKUP(T127,SurveyData!D:L,5,FALSE),"N/A")</f>
        <v>Daytime Operations (8AM-2PM roughly)</v>
      </c>
      <c r="X127" t="str">
        <f>IF(V127="Y",VLOOKUP(T127,SurveyData!D:L,6,FALSE),"N/A")</f>
        <v>Not Interested</v>
      </c>
      <c r="Y127" s="32" t="str">
        <f>IF(V127="Y",VLOOKUP(T127,SurveyData!D:L,7,FALSE),"N/A")</f>
        <v>Very Interested</v>
      </c>
      <c r="Z127" s="32" t="str">
        <f>IF(V127="Y",VLOOKUP(T127,SurveyData!D:L,8,FALSE),"N/A")</f>
        <v>Very Interested</v>
      </c>
      <c r="AA127" s="32" t="str">
        <f>IF(V127="Y",VLOOKUP(T127,SurveyData!D:L,9,FALSE),"N/A")</f>
        <v>Not Interested</v>
      </c>
    </row>
    <row r="128" spans="1:27" hidden="1">
      <c r="A128" s="36">
        <v>54.894577988288532</v>
      </c>
      <c r="B128">
        <v>723876486</v>
      </c>
      <c r="C128" t="s">
        <v>96</v>
      </c>
      <c r="D128" t="s">
        <v>62</v>
      </c>
      <c r="E128" t="s">
        <v>97</v>
      </c>
      <c r="G128" t="s">
        <v>12</v>
      </c>
      <c r="H128" t="s">
        <v>13</v>
      </c>
      <c r="I128" s="25" t="str">
        <f>VLOOKUP(B128,SurveyData!D:F,3,FALSE)</f>
        <v>Male</v>
      </c>
      <c r="J128" s="24" t="str">
        <f>IF(I128="female","Yes","No")</f>
        <v>No</v>
      </c>
      <c r="K128" s="24" t="s">
        <v>374</v>
      </c>
      <c r="L128" s="24" t="s">
        <v>374</v>
      </c>
      <c r="M128" s="24">
        <v>2</v>
      </c>
      <c r="N128" s="24">
        <f t="shared" si="19"/>
        <v>723876486</v>
      </c>
      <c r="O128" s="24" t="str">
        <f t="shared" si="20"/>
        <v>Stewart, Samuel_Hyrum</v>
      </c>
      <c r="P128" s="24" t="str">
        <f t="shared" si="21"/>
        <v>ste19087@byui.edu</v>
      </c>
      <c r="Q128" s="24" t="str">
        <f t="shared" si="22"/>
        <v>Male</v>
      </c>
      <c r="R128" s="24" t="str">
        <f t="shared" si="23"/>
        <v>Business Management</v>
      </c>
      <c r="S128">
        <f>VLOOKUP(B128,ClassListRaw!B:B,1,FALSE)</f>
        <v>723876486</v>
      </c>
      <c r="T128" s="3">
        <f>IFERROR(VLOOKUP(B128,SurveyData!D:D,1,FALSE),"N/A")</f>
        <v>723876486</v>
      </c>
      <c r="U128" s="3" t="str">
        <f>IFERROR(VLOOKUP(E:E,SurveyData!E:E,1,FALSE),"N/A")</f>
        <v>Ste19087@byui.edu</v>
      </c>
      <c r="V128" s="16" t="str">
        <f t="shared" si="24"/>
        <v>Y</v>
      </c>
      <c r="W128" t="str">
        <f>IF(V128="Y",VLOOKUP(T128,SurveyData!D:L,5,FALSE),"N/A")</f>
        <v>Daytime Operations (8AM-2PM roughly)</v>
      </c>
      <c r="X128" t="str">
        <f>IF(V128="Y",VLOOKUP(T128,SurveyData!D:L,6,FALSE),"N/A")</f>
        <v>Indifferent or No Opinion</v>
      </c>
      <c r="Y128" s="32" t="str">
        <f>IF(V128="Y",VLOOKUP(T128,SurveyData!D:L,7,FALSE),"N/A")</f>
        <v>Indifferent or No Opinion</v>
      </c>
      <c r="Z128" s="32" t="str">
        <f>IF(V128="Y",VLOOKUP(T128,SurveyData!D:L,8,FALSE),"N/A")</f>
        <v>Indifferent or No Opinion</v>
      </c>
      <c r="AA128" s="32" t="str">
        <f>IF(V128="Y",VLOOKUP(T128,SurveyData!D:L,9,FALSE),"N/A")</f>
        <v>Indifferent or No Opinion</v>
      </c>
    </row>
    <row r="129" spans="1:27" hidden="1">
      <c r="A129" s="36">
        <v>1.6247903038105749</v>
      </c>
      <c r="B129">
        <v>462974</v>
      </c>
      <c r="C129" t="s">
        <v>343</v>
      </c>
      <c r="D129" t="s">
        <v>329</v>
      </c>
      <c r="E129" t="s">
        <v>344</v>
      </c>
      <c r="G129" t="s">
        <v>22</v>
      </c>
      <c r="H129" t="s">
        <v>13</v>
      </c>
      <c r="I129" s="25" t="s">
        <v>376</v>
      </c>
      <c r="J129" s="24" t="str">
        <f>IF(I129="female","Yes","No")</f>
        <v>Yes</v>
      </c>
      <c r="K129" s="24" t="s">
        <v>374</v>
      </c>
      <c r="L129" s="24" t="s">
        <v>374</v>
      </c>
      <c r="M129" s="24">
        <v>5</v>
      </c>
      <c r="N129" s="24">
        <f t="shared" si="19"/>
        <v>462974</v>
      </c>
      <c r="O129" s="24" t="str">
        <f t="shared" si="20"/>
        <v>Stokes, Megan</v>
      </c>
      <c r="P129" s="24" t="str">
        <f t="shared" si="21"/>
        <v>sto17030@byui.edu</v>
      </c>
      <c r="Q129" s="24" t="str">
        <f t="shared" si="22"/>
        <v>Female</v>
      </c>
      <c r="R129" s="24" t="str">
        <f t="shared" si="23"/>
        <v>Bus Mgmt Marketing</v>
      </c>
      <c r="S129">
        <f>VLOOKUP(B129,ClassListRaw!B:B,1,FALSE)</f>
        <v>462974</v>
      </c>
      <c r="T129" s="3" t="str">
        <f>IFERROR(VLOOKUP(B129,SurveyData!D:D,1,FALSE),"N/A")</f>
        <v>N/A</v>
      </c>
      <c r="U129" s="3" t="str">
        <f>IFERROR(VLOOKUP(E:E,SurveyData!E:E,1,FALSE),"N/A")</f>
        <v>N/A</v>
      </c>
      <c r="V129" s="16" t="str">
        <f t="shared" si="24"/>
        <v>N</v>
      </c>
      <c r="W129" t="str">
        <f>IF(V129="Y",VLOOKUP(T129,SurveyData!D:L,5,FALSE),"N/A")</f>
        <v>N/A</v>
      </c>
      <c r="X129" t="str">
        <f>IF(V129="Y",VLOOKUP(T129,SurveyData!D:L,6,FALSE),"N/A")</f>
        <v>N/A</v>
      </c>
      <c r="Y129" s="32" t="str">
        <f>IF(V129="Y",VLOOKUP(T129,SurveyData!D:L,7,FALSE),"N/A")</f>
        <v>N/A</v>
      </c>
      <c r="Z129" s="32" t="str">
        <f>IF(V129="Y",VLOOKUP(T129,SurveyData!D:L,8,FALSE),"N/A")</f>
        <v>N/A</v>
      </c>
      <c r="AA129" s="32" t="str">
        <f>IF(V129="Y",VLOOKUP(T129,SurveyData!D:L,9,FALSE),"N/A")</f>
        <v>N/A</v>
      </c>
    </row>
    <row r="130" spans="1:27" hidden="1">
      <c r="A130" s="36">
        <v>38.965738232537269</v>
      </c>
      <c r="B130">
        <v>654120692</v>
      </c>
      <c r="C130" t="s">
        <v>243</v>
      </c>
      <c r="D130" t="s">
        <v>205</v>
      </c>
      <c r="E130" t="s">
        <v>244</v>
      </c>
      <c r="G130" t="s">
        <v>139</v>
      </c>
      <c r="H130" t="s">
        <v>23</v>
      </c>
      <c r="I130" s="25" t="s">
        <v>376</v>
      </c>
      <c r="J130" s="24" t="str">
        <f>IF(I130="female","Yes","No")</f>
        <v>Yes</v>
      </c>
      <c r="K130" s="24" t="s">
        <v>374</v>
      </c>
      <c r="L130" s="24" t="s">
        <v>375</v>
      </c>
      <c r="M130" s="24">
        <v>6</v>
      </c>
      <c r="N130" s="24">
        <f t="shared" ref="N130:N151" si="25">B130</f>
        <v>654120692</v>
      </c>
      <c r="O130" s="24" t="str">
        <f t="shared" ref="O130:O151" si="26">C130</f>
        <v>Storrer, Stacie_Ruth</v>
      </c>
      <c r="P130" s="24" t="str">
        <f t="shared" ref="P130:P151" si="27">E130</f>
        <v>sto20015@byui.edu</v>
      </c>
      <c r="Q130" s="24" t="str">
        <f t="shared" ref="Q130:Q151" si="28">I130</f>
        <v>Female</v>
      </c>
      <c r="R130" s="24" t="str">
        <f t="shared" ref="R130:R151" si="29">G130</f>
        <v>FCS Apparel Entrepreneur</v>
      </c>
      <c r="S130">
        <f>VLOOKUP(B130,ClassListRaw!B:B,1,FALSE)</f>
        <v>654120692</v>
      </c>
      <c r="T130" s="3" t="str">
        <f>IFERROR(VLOOKUP(B130,SurveyData!D:D,1,FALSE),"N/A")</f>
        <v>N/A</v>
      </c>
      <c r="U130" s="3" t="str">
        <f>IFERROR(VLOOKUP(E:E,SurveyData!E:E,1,FALSE),"N/A")</f>
        <v>N/A</v>
      </c>
      <c r="V130" s="16" t="str">
        <f t="shared" ref="V130:V151" si="30">IF(OR(T130&lt;&gt;"N/A",U130&lt;&gt;"N/A"),"Y","N")</f>
        <v>N</v>
      </c>
      <c r="W130" t="str">
        <f>IF(V130="Y",VLOOKUP(T130,SurveyData!D:L,5,FALSE),"N/A")</f>
        <v>N/A</v>
      </c>
      <c r="X130" t="str">
        <f>IF(V130="Y",VLOOKUP(T130,SurveyData!D:L,6,FALSE),"N/A")</f>
        <v>N/A</v>
      </c>
      <c r="Y130" s="32" t="str">
        <f>IF(V130="Y",VLOOKUP(T130,SurveyData!D:L,7,FALSE),"N/A")</f>
        <v>N/A</v>
      </c>
      <c r="Z130" s="32" t="str">
        <f>IF(V130="Y",VLOOKUP(T130,SurveyData!D:L,8,FALSE),"N/A")</f>
        <v>N/A</v>
      </c>
      <c r="AA130" s="32" t="str">
        <f>IF(V130="Y",VLOOKUP(T130,SurveyData!D:L,9,FALSE),"N/A")</f>
        <v>N/A</v>
      </c>
    </row>
    <row r="131" spans="1:27" hidden="1">
      <c r="A131" s="36">
        <v>85.069272450757765</v>
      </c>
      <c r="B131">
        <v>113668536</v>
      </c>
      <c r="C131" t="s">
        <v>98</v>
      </c>
      <c r="D131" t="s">
        <v>62</v>
      </c>
      <c r="E131" t="s">
        <v>99</v>
      </c>
      <c r="G131" t="s">
        <v>39</v>
      </c>
      <c r="H131" t="s">
        <v>13</v>
      </c>
      <c r="I131" s="25" t="str">
        <f>VLOOKUP(B131,SurveyData!D:F,3,FALSE)</f>
        <v>Male</v>
      </c>
      <c r="J131" s="24" t="str">
        <f>IF(I131="female","Yes","No")</f>
        <v>No</v>
      </c>
      <c r="K131" s="24" t="s">
        <v>374</v>
      </c>
      <c r="L131" s="24" t="s">
        <v>375</v>
      </c>
      <c r="M131" s="24">
        <v>8</v>
      </c>
      <c r="N131" s="24">
        <f t="shared" si="25"/>
        <v>113668536</v>
      </c>
      <c r="O131" s="24" t="str">
        <f t="shared" si="26"/>
        <v>Tanner, Joseph_Earl</v>
      </c>
      <c r="P131" s="24" t="str">
        <f t="shared" si="27"/>
        <v>tan13017@byui.edu</v>
      </c>
      <c r="Q131" s="24" t="str">
        <f t="shared" si="28"/>
        <v>Male</v>
      </c>
      <c r="R131" s="24" t="str">
        <f t="shared" si="29"/>
        <v>Professional Studies</v>
      </c>
      <c r="S131">
        <f>VLOOKUP(B131,ClassListRaw!B:B,1,FALSE)</f>
        <v>113668536</v>
      </c>
      <c r="T131" s="3">
        <f>IFERROR(VLOOKUP(B131,SurveyData!D:D,1,FALSE),"N/A")</f>
        <v>113668536</v>
      </c>
      <c r="U131" s="3" t="str">
        <f>IFERROR(VLOOKUP(E$1:E$40,SurveyData!E:E,1,FALSE),"N/A")</f>
        <v>N/A</v>
      </c>
      <c r="V131" s="16" t="str">
        <f t="shared" si="30"/>
        <v>Y</v>
      </c>
      <c r="W131" t="str">
        <f>IF(V131="Y",VLOOKUP(T131,SurveyData!D:L,5,FALSE),"N/A")</f>
        <v>Daytime Operations (8AM-2PM roughly)</v>
      </c>
      <c r="X131" t="str">
        <f>IF(V131="Y",VLOOKUP(T131,SurveyData!D:L,6,FALSE),"N/A")</f>
        <v>Very Interested</v>
      </c>
      <c r="Y131" s="32" t="str">
        <f>IF(V131="Y",VLOOKUP(T131,SurveyData!D:L,7,FALSE),"N/A")</f>
        <v>Indifferent or No Opinion</v>
      </c>
      <c r="Z131" s="32" t="str">
        <f>IF(V131="Y",VLOOKUP(T131,SurveyData!D:L,8,FALSE),"N/A")</f>
        <v>Indifferent or No Opinion</v>
      </c>
      <c r="AA131" s="32" t="str">
        <f>IF(V131="Y",VLOOKUP(T131,SurveyData!D:L,9,FALSE),"N/A")</f>
        <v>Very Interested</v>
      </c>
    </row>
    <row r="132" spans="1:27" hidden="1">
      <c r="A132" s="36">
        <v>18.022398967543275</v>
      </c>
      <c r="B132">
        <v>196040878</v>
      </c>
      <c r="C132" t="s">
        <v>245</v>
      </c>
      <c r="D132" t="s">
        <v>205</v>
      </c>
      <c r="E132" t="s">
        <v>246</v>
      </c>
      <c r="G132" t="s">
        <v>12</v>
      </c>
      <c r="H132" t="s">
        <v>13</v>
      </c>
      <c r="I132" s="25" t="str">
        <f>VLOOKUP(B132,SurveyData!D:F,3,FALSE)</f>
        <v>Male</v>
      </c>
      <c r="J132" s="24" t="str">
        <f>IF(I132="female","Yes","No")</f>
        <v>No</v>
      </c>
      <c r="K132" s="24" t="s">
        <v>374</v>
      </c>
      <c r="L132" s="24" t="s">
        <v>374</v>
      </c>
      <c r="M132" s="24">
        <v>8</v>
      </c>
      <c r="N132" s="24">
        <f t="shared" si="25"/>
        <v>196040878</v>
      </c>
      <c r="O132" s="24" t="str">
        <f t="shared" si="26"/>
        <v>Tenney, Weston_Daniel</v>
      </c>
      <c r="P132" s="24" t="str">
        <f t="shared" si="27"/>
        <v>ten20004@byui.edu</v>
      </c>
      <c r="Q132" s="24" t="str">
        <f t="shared" si="28"/>
        <v>Male</v>
      </c>
      <c r="R132" s="24" t="str">
        <f t="shared" si="29"/>
        <v>Business Management</v>
      </c>
      <c r="S132">
        <f>VLOOKUP(B132,ClassListRaw!B:B,1,FALSE)</f>
        <v>196040878</v>
      </c>
      <c r="T132" s="3">
        <f>IFERROR(VLOOKUP(B132,SurveyData!D:D,1,FALSE),"N/A")</f>
        <v>196040878</v>
      </c>
      <c r="U132" s="3" t="str">
        <f>IFERROR(VLOOKUP(E$1:E$40,SurveyData!E:E,1,FALSE),"N/A")</f>
        <v>N/A</v>
      </c>
      <c r="V132" s="16" t="str">
        <f t="shared" si="30"/>
        <v>Y</v>
      </c>
      <c r="W132" t="str">
        <f>IF(V132="Y",VLOOKUP(T132,SurveyData!D:L,5,FALSE),"N/A")</f>
        <v>Daytime Operations (8AM-2PM roughly)</v>
      </c>
      <c r="X132" t="str">
        <f>IF(V132="Y",VLOOKUP(T132,SurveyData!D:L,6,FALSE),"N/A")</f>
        <v>Very Interested</v>
      </c>
      <c r="Y132" s="32" t="str">
        <f>IF(V132="Y",VLOOKUP(T132,SurveyData!D:L,7,FALSE),"N/A")</f>
        <v>Indifferent or No Opinion</v>
      </c>
      <c r="Z132" s="32" t="str">
        <f>IF(V132="Y",VLOOKUP(T132,SurveyData!D:L,8,FALSE),"N/A")</f>
        <v>Indifferent or No Opinion</v>
      </c>
      <c r="AA132" s="32" t="str">
        <f>IF(V132="Y",VLOOKUP(T132,SurveyData!D:L,9,FALSE),"N/A")</f>
        <v>Indifferent or No Opinion</v>
      </c>
    </row>
    <row r="133" spans="1:27" hidden="1">
      <c r="A133" s="36">
        <v>75.60394336951984</v>
      </c>
      <c r="B133">
        <v>490465608</v>
      </c>
      <c r="C133" t="s">
        <v>247</v>
      </c>
      <c r="D133" t="s">
        <v>205</v>
      </c>
      <c r="E133" t="s">
        <v>248</v>
      </c>
      <c r="G133" t="s">
        <v>12</v>
      </c>
      <c r="H133" t="s">
        <v>13</v>
      </c>
      <c r="I133" s="25" t="str">
        <f>VLOOKUP(B133,SurveyData!D:F,3,FALSE)</f>
        <v>Male</v>
      </c>
      <c r="J133" s="24" t="str">
        <f>IF(I133="female","Yes","No")</f>
        <v>No</v>
      </c>
      <c r="K133" s="24" t="s">
        <v>374</v>
      </c>
      <c r="L133" s="24" t="s">
        <v>374</v>
      </c>
      <c r="M133" s="24">
        <v>8</v>
      </c>
      <c r="N133" s="24">
        <f t="shared" si="25"/>
        <v>490465608</v>
      </c>
      <c r="O133" s="24" t="str">
        <f t="shared" si="26"/>
        <v>Thornton, Cody_Michael</v>
      </c>
      <c r="P133" s="24" t="str">
        <f t="shared" si="27"/>
        <v>tho15011@byui.edu</v>
      </c>
      <c r="Q133" s="24" t="str">
        <f t="shared" si="28"/>
        <v>Male</v>
      </c>
      <c r="R133" s="24" t="str">
        <f t="shared" si="29"/>
        <v>Business Management</v>
      </c>
      <c r="S133">
        <f>VLOOKUP(B133,ClassListRaw!B:B,1,FALSE)</f>
        <v>490465608</v>
      </c>
      <c r="T133" s="3">
        <f>IFERROR(VLOOKUP(B133,SurveyData!D:D,1,FALSE),"N/A")</f>
        <v>490465608</v>
      </c>
      <c r="U133" s="3" t="str">
        <f>IFERROR(VLOOKUP(E$1:E$40,SurveyData!E:E,1,FALSE),"N/A")</f>
        <v>N/A</v>
      </c>
      <c r="V133" s="16" t="str">
        <f t="shared" si="30"/>
        <v>Y</v>
      </c>
      <c r="W133" t="str">
        <f>IF(V133="Y",VLOOKUP(T133,SurveyData!D:L,5,FALSE),"N/A")</f>
        <v>Daytime Operations (8AM-2PM roughly)</v>
      </c>
      <c r="X133" t="str">
        <f>IF(V133="Y",VLOOKUP(T133,SurveyData!D:L,6,FALSE),"N/A")</f>
        <v>Very Interested</v>
      </c>
      <c r="Y133" s="32" t="str">
        <f>IF(V133="Y",VLOOKUP(T133,SurveyData!D:L,7,FALSE),"N/A")</f>
        <v>Not Interested</v>
      </c>
      <c r="Z133" s="32" t="str">
        <f>IF(V133="Y",VLOOKUP(T133,SurveyData!D:L,8,FALSE),"N/A")</f>
        <v>Not Interested</v>
      </c>
      <c r="AA133" s="32" t="str">
        <f>IF(V133="Y",VLOOKUP(T133,SurveyData!D:L,9,FALSE),"N/A")</f>
        <v>Very Interested</v>
      </c>
    </row>
    <row r="134" spans="1:27" hidden="1">
      <c r="A134" s="36">
        <v>73.206710613880773</v>
      </c>
      <c r="B134">
        <v>557707858</v>
      </c>
      <c r="C134" t="s">
        <v>117</v>
      </c>
      <c r="D134" t="s">
        <v>103</v>
      </c>
      <c r="E134" t="s">
        <v>118</v>
      </c>
      <c r="G134" t="s">
        <v>22</v>
      </c>
      <c r="H134" t="s">
        <v>23</v>
      </c>
      <c r="I134" s="25" t="str">
        <f>VLOOKUP(B134,SurveyData!D:F,3,FALSE)</f>
        <v>Female</v>
      </c>
      <c r="J134" s="24" t="str">
        <f>IF(I134="female","Yes","No")</f>
        <v>Yes</v>
      </c>
      <c r="K134" s="24" t="s">
        <v>374</v>
      </c>
      <c r="L134" s="24" t="s">
        <v>374</v>
      </c>
      <c r="M134" s="24">
        <v>1</v>
      </c>
      <c r="N134" s="24">
        <f t="shared" si="25"/>
        <v>557707858</v>
      </c>
      <c r="O134" s="24" t="str">
        <f t="shared" si="26"/>
        <v>Torgerson, Olivia</v>
      </c>
      <c r="P134" s="24" t="str">
        <f t="shared" si="27"/>
        <v>tor21010@byui.edu</v>
      </c>
      <c r="Q134" s="24" t="str">
        <f t="shared" si="28"/>
        <v>Female</v>
      </c>
      <c r="R134" s="24" t="str">
        <f t="shared" si="29"/>
        <v>Bus Mgmt Marketing</v>
      </c>
      <c r="S134">
        <f>VLOOKUP(B134,ClassListRaw!B:B,1,FALSE)</f>
        <v>557707858</v>
      </c>
      <c r="T134" s="3">
        <f>IFERROR(VLOOKUP(B134,SurveyData!D:D,1,FALSE),"N/A")</f>
        <v>557707858</v>
      </c>
      <c r="U134" s="3" t="str">
        <f>IFERROR(VLOOKUP(E$1:E$40,SurveyData!E:E,1,FALSE),"N/A")</f>
        <v>N/A</v>
      </c>
      <c r="V134" s="16" t="str">
        <f t="shared" si="30"/>
        <v>Y</v>
      </c>
      <c r="W134" t="str">
        <f>IF(V134="Y",VLOOKUP(T134,SurveyData!D:L,5,FALSE),"N/A")</f>
        <v>Daytime Operations (8AM-2PM roughly)</v>
      </c>
      <c r="X134" t="str">
        <f>IF(V134="Y",VLOOKUP(T134,SurveyData!D:L,6,FALSE),"N/A")</f>
        <v>Indifferent or No Opinion</v>
      </c>
      <c r="Y134" s="32" t="str">
        <f>IF(V134="Y",VLOOKUP(T134,SurveyData!D:L,7,FALSE),"N/A")</f>
        <v>Very Interested</v>
      </c>
      <c r="Z134" s="32" t="str">
        <f>IF(V134="Y",VLOOKUP(T134,SurveyData!D:L,8,FALSE),"N/A")</f>
        <v>Indifferent or No Opinion</v>
      </c>
      <c r="AA134" s="32" t="str">
        <f>IF(V134="Y",VLOOKUP(T134,SurveyData!D:L,9,FALSE),"N/A")</f>
        <v>Not Interested</v>
      </c>
    </row>
    <row r="135" spans="1:27" hidden="1">
      <c r="A135" s="36">
        <v>66.05089380560824</v>
      </c>
      <c r="B135">
        <v>24779077</v>
      </c>
      <c r="C135" t="s">
        <v>294</v>
      </c>
      <c r="D135" t="s">
        <v>256</v>
      </c>
      <c r="E135" t="s">
        <v>295</v>
      </c>
      <c r="G135" t="s">
        <v>12</v>
      </c>
      <c r="H135" t="s">
        <v>13</v>
      </c>
      <c r="I135" s="25" t="s">
        <v>373</v>
      </c>
      <c r="J135" s="24" t="str">
        <f>IF(I135="female","Yes","No")</f>
        <v>No</v>
      </c>
      <c r="K135" s="24" t="s">
        <v>374</v>
      </c>
      <c r="L135" s="24" t="s">
        <v>374</v>
      </c>
      <c r="M135" s="24">
        <v>5</v>
      </c>
      <c r="N135" s="24">
        <f t="shared" si="25"/>
        <v>24779077</v>
      </c>
      <c r="O135" s="24" t="str">
        <f t="shared" si="26"/>
        <v>Vargas, Corie_Paul</v>
      </c>
      <c r="P135" s="24" t="str">
        <f t="shared" si="27"/>
        <v>var19005@byui.edu</v>
      </c>
      <c r="Q135" s="24" t="str">
        <f t="shared" si="28"/>
        <v>Male</v>
      </c>
      <c r="R135" s="24" t="str">
        <f t="shared" si="29"/>
        <v>Business Management</v>
      </c>
      <c r="S135">
        <f>VLOOKUP(B135,ClassListRaw!B:B,1,FALSE)</f>
        <v>24779077</v>
      </c>
      <c r="T135" s="3" t="str">
        <f>IFERROR(VLOOKUP(B135,SurveyData!D:D,1,FALSE),"N/A")</f>
        <v>N/A</v>
      </c>
      <c r="U135" s="3" t="str">
        <f>IFERROR(VLOOKUP(E:E,SurveyData!E:E,1,FALSE),"N/A")</f>
        <v>N/A</v>
      </c>
      <c r="V135" s="16" t="str">
        <f t="shared" si="30"/>
        <v>N</v>
      </c>
      <c r="W135" t="str">
        <f>IF(V135="Y",VLOOKUP(T135,SurveyData!D:L,5,FALSE),"N/A")</f>
        <v>N/A</v>
      </c>
      <c r="X135" t="str">
        <f>IF(V135="Y",VLOOKUP(T135,SurveyData!D:L,6,FALSE),"N/A")</f>
        <v>N/A</v>
      </c>
      <c r="Y135" s="32" t="str">
        <f>IF(V135="Y",VLOOKUP(T135,SurveyData!D:L,7,FALSE),"N/A")</f>
        <v>N/A</v>
      </c>
      <c r="Z135" s="32" t="str">
        <f>IF(V135="Y",VLOOKUP(T135,SurveyData!D:L,8,FALSE),"N/A")</f>
        <v>N/A</v>
      </c>
      <c r="AA135" s="32" t="str">
        <f>IF(V135="Y",VLOOKUP(T135,SurveyData!D:L,9,FALSE),"N/A")</f>
        <v>N/A</v>
      </c>
    </row>
    <row r="136" spans="1:27" hidden="1">
      <c r="A136" s="36">
        <v>89.875458731386075</v>
      </c>
      <c r="B136">
        <v>180458174</v>
      </c>
      <c r="C136" t="s">
        <v>46</v>
      </c>
      <c r="D136" t="s">
        <v>47</v>
      </c>
      <c r="E136" t="s">
        <v>48</v>
      </c>
      <c r="G136" t="s">
        <v>12</v>
      </c>
      <c r="H136" t="s">
        <v>13</v>
      </c>
      <c r="I136" s="25" t="s">
        <v>373</v>
      </c>
      <c r="J136" s="24" t="str">
        <f>IF(I136="female","Yes","No")</f>
        <v>No</v>
      </c>
      <c r="K136" s="24" t="s">
        <v>374</v>
      </c>
      <c r="L136" s="24" t="s">
        <v>374</v>
      </c>
      <c r="M136" s="24">
        <v>7</v>
      </c>
      <c r="N136" s="24">
        <f t="shared" si="25"/>
        <v>180458174</v>
      </c>
      <c r="O136" s="24" t="str">
        <f t="shared" si="26"/>
        <v>Vernon, Keston_Read</v>
      </c>
      <c r="P136" s="24" t="str">
        <f t="shared" si="27"/>
        <v>ver18003@byui.edu</v>
      </c>
      <c r="Q136" s="24" t="str">
        <f t="shared" si="28"/>
        <v>Male</v>
      </c>
      <c r="R136" s="24" t="str">
        <f t="shared" si="29"/>
        <v>Business Management</v>
      </c>
      <c r="S136">
        <f>VLOOKUP(B136,ClassListRaw!B:B,1,FALSE)</f>
        <v>180458174</v>
      </c>
      <c r="T136" s="3" t="str">
        <f>IFERROR(VLOOKUP(B136,SurveyData!D:D,1,FALSE),"N/A")</f>
        <v>N/A</v>
      </c>
      <c r="U136" s="3" t="str">
        <f>IFERROR(VLOOKUP(E:E,SurveyData!E:E,1,FALSE),"N/A")</f>
        <v>N/A</v>
      </c>
      <c r="V136" s="16" t="str">
        <f t="shared" si="30"/>
        <v>N</v>
      </c>
      <c r="W136" t="str">
        <f>IF(V136="Y",VLOOKUP(T136,SurveyData!D:L,5,FALSE),"N/A")</f>
        <v>N/A</v>
      </c>
      <c r="X136" t="str">
        <f>IF(V136="Y",VLOOKUP(T136,SurveyData!D:L,6,FALSE),"N/A")</f>
        <v>N/A</v>
      </c>
      <c r="Y136" s="32" t="str">
        <f>IF(V136="Y",VLOOKUP(T136,SurveyData!D:L,7,FALSE),"N/A")</f>
        <v>N/A</v>
      </c>
      <c r="Z136" s="32" t="str">
        <f>IF(V136="Y",VLOOKUP(T136,SurveyData!D:L,8,FALSE),"N/A")</f>
        <v>N/A</v>
      </c>
      <c r="AA136" s="32" t="str">
        <f>IF(V136="Y",VLOOKUP(T136,SurveyData!D:L,9,FALSE),"N/A")</f>
        <v>N/A</v>
      </c>
    </row>
    <row r="137" spans="1:27" hidden="1">
      <c r="A137" s="36">
        <v>22.723360505807509</v>
      </c>
      <c r="B137">
        <v>899470712</v>
      </c>
      <c r="C137" t="s">
        <v>157</v>
      </c>
      <c r="D137" t="s">
        <v>123</v>
      </c>
      <c r="E137" t="s">
        <v>158</v>
      </c>
      <c r="G137" t="s">
        <v>12</v>
      </c>
      <c r="H137" t="s">
        <v>23</v>
      </c>
      <c r="I137" s="25" t="s">
        <v>376</v>
      </c>
      <c r="J137" s="24" t="str">
        <f>IF(I137="female","Yes","No")</f>
        <v>Yes</v>
      </c>
      <c r="K137" s="24" t="s">
        <v>374</v>
      </c>
      <c r="L137" s="24" t="s">
        <v>374</v>
      </c>
      <c r="M137" s="24">
        <v>2</v>
      </c>
      <c r="N137" s="24">
        <f t="shared" si="25"/>
        <v>899470712</v>
      </c>
      <c r="O137" s="24" t="str">
        <f t="shared" si="26"/>
        <v>Victoria, Jennifer_Ingrid</v>
      </c>
      <c r="P137" s="24" t="str">
        <f t="shared" si="27"/>
        <v>vic21007@byui.edu</v>
      </c>
      <c r="Q137" s="24" t="str">
        <f t="shared" si="28"/>
        <v>Female</v>
      </c>
      <c r="R137" s="24" t="str">
        <f t="shared" si="29"/>
        <v>Business Management</v>
      </c>
      <c r="S137">
        <f>VLOOKUP(B137,ClassListRaw!B:B,1,FALSE)</f>
        <v>899470712</v>
      </c>
      <c r="T137" s="3" t="str">
        <f>IFERROR(VLOOKUP(B137,SurveyData!D:D,1,FALSE),"N/A")</f>
        <v>N/A</v>
      </c>
      <c r="U137" s="3" t="str">
        <f>IFERROR(VLOOKUP(E:E,SurveyData!E:E,1,FALSE),"N/A")</f>
        <v>N/A</v>
      </c>
      <c r="V137" s="16" t="str">
        <f t="shared" si="30"/>
        <v>N</v>
      </c>
      <c r="W137" t="str">
        <f>IF(V137="Y",VLOOKUP(T137,SurveyData!D:L,5,FALSE),"N/A")</f>
        <v>N/A</v>
      </c>
      <c r="X137" t="str">
        <f>IF(V137="Y",VLOOKUP(T137,SurveyData!D:L,6,FALSE),"N/A")</f>
        <v>N/A</v>
      </c>
      <c r="Y137" s="32" t="str">
        <f>IF(V137="Y",VLOOKUP(T137,SurveyData!D:L,7,FALSE),"N/A")</f>
        <v>N/A</v>
      </c>
      <c r="Z137" s="32" t="str">
        <f>IF(V137="Y",VLOOKUP(T137,SurveyData!D:L,8,FALSE),"N/A")</f>
        <v>N/A</v>
      </c>
      <c r="AA137" s="32" t="str">
        <f>IF(V137="Y",VLOOKUP(T137,SurveyData!D:L,9,FALSE),"N/A")</f>
        <v>N/A</v>
      </c>
    </row>
    <row r="138" spans="1:27" hidden="1">
      <c r="A138" s="36">
        <v>72.459986957102871</v>
      </c>
      <c r="B138">
        <v>999778917</v>
      </c>
      <c r="C138" t="s">
        <v>202</v>
      </c>
      <c r="D138" t="s">
        <v>162</v>
      </c>
      <c r="E138" t="s">
        <v>203</v>
      </c>
      <c r="G138" t="s">
        <v>12</v>
      </c>
      <c r="H138" t="s">
        <v>13</v>
      </c>
      <c r="I138" s="25" t="str">
        <f>VLOOKUP(B138,SurveyData!D:F,3,FALSE)</f>
        <v>Female</v>
      </c>
      <c r="J138" s="24" t="str">
        <f>IF(I138="female","Yes","No")</f>
        <v>Yes</v>
      </c>
      <c r="K138" s="24" t="s">
        <v>374</v>
      </c>
      <c r="L138" s="24" t="s">
        <v>374</v>
      </c>
      <c r="M138" s="24">
        <v>8</v>
      </c>
      <c r="N138" s="24">
        <f t="shared" si="25"/>
        <v>999778917</v>
      </c>
      <c r="O138" s="24" t="str">
        <f t="shared" si="26"/>
        <v>Waites, Samantha_Leigh</v>
      </c>
      <c r="P138" s="24" t="str">
        <f t="shared" si="27"/>
        <v>wai18003@byui.edu</v>
      </c>
      <c r="Q138" s="24" t="str">
        <f t="shared" si="28"/>
        <v>Female</v>
      </c>
      <c r="R138" s="24" t="str">
        <f t="shared" si="29"/>
        <v>Business Management</v>
      </c>
      <c r="S138">
        <f>VLOOKUP(B138,ClassListRaw!B:B,1,FALSE)</f>
        <v>999778917</v>
      </c>
      <c r="T138" s="3">
        <f>IFERROR(VLOOKUP(B138,SurveyData!D:D,1,FALSE),"N/A")</f>
        <v>999778917</v>
      </c>
      <c r="U138" s="3" t="str">
        <f>IFERROR(VLOOKUP(E$1:E$40,SurveyData!E:E,1,FALSE),"N/A")</f>
        <v>N/A</v>
      </c>
      <c r="V138" s="16" t="str">
        <f t="shared" si="30"/>
        <v>Y</v>
      </c>
      <c r="W138" t="str">
        <f>IF(V138="Y",VLOOKUP(T138,SurveyData!D:L,5,FALSE),"N/A")</f>
        <v>Daytime Operations (8AM-2PM roughly)</v>
      </c>
      <c r="X138" t="str">
        <f>IF(V138="Y",VLOOKUP(T138,SurveyData!D:L,6,FALSE),"N/A")</f>
        <v>Very Interested</v>
      </c>
      <c r="Y138" s="32" t="str">
        <f>IF(V138="Y",VLOOKUP(T138,SurveyData!D:L,7,FALSE),"N/A")</f>
        <v>Indifferent or No Opinion</v>
      </c>
      <c r="Z138" s="32" t="str">
        <f>IF(V138="Y",VLOOKUP(T138,SurveyData!D:L,8,FALSE),"N/A")</f>
        <v>Not Interested</v>
      </c>
      <c r="AA138" s="32" t="str">
        <f>IF(V138="Y",VLOOKUP(T138,SurveyData!D:L,9,FALSE),"N/A")</f>
        <v>Not Interested</v>
      </c>
    </row>
    <row r="139" spans="1:27" hidden="1">
      <c r="A139" s="36">
        <v>28.75257052964626</v>
      </c>
      <c r="B139">
        <v>21214250</v>
      </c>
      <c r="C139" t="s">
        <v>345</v>
      </c>
      <c r="D139" t="s">
        <v>329</v>
      </c>
      <c r="E139" t="s">
        <v>346</v>
      </c>
      <c r="G139" t="s">
        <v>22</v>
      </c>
      <c r="H139" t="s">
        <v>13</v>
      </c>
      <c r="I139" s="25" t="str">
        <f>VLOOKUP(B139,SurveyData!D:F,3,FALSE)</f>
        <v>Female</v>
      </c>
      <c r="J139" s="24" t="str">
        <f>IF(I139="female","Yes","No")</f>
        <v>Yes</v>
      </c>
      <c r="K139" s="24" t="s">
        <v>374</v>
      </c>
      <c r="L139" s="24" t="s">
        <v>374</v>
      </c>
      <c r="M139" s="24">
        <v>9</v>
      </c>
      <c r="N139" s="24">
        <f t="shared" si="25"/>
        <v>21214250</v>
      </c>
      <c r="O139" s="24" t="str">
        <f t="shared" si="26"/>
        <v>Walker, Emily</v>
      </c>
      <c r="P139" s="24" t="str">
        <f t="shared" si="27"/>
        <v>wal18009@byui.edu</v>
      </c>
      <c r="Q139" s="24" t="str">
        <f t="shared" si="28"/>
        <v>Female</v>
      </c>
      <c r="R139" s="24" t="str">
        <f t="shared" si="29"/>
        <v>Bus Mgmt Marketing</v>
      </c>
      <c r="S139">
        <f>VLOOKUP(B139,ClassListRaw!B:B,1,FALSE)</f>
        <v>21214250</v>
      </c>
      <c r="T139" s="3">
        <f>IFERROR(VLOOKUP(B139,SurveyData!D:D,1,FALSE),"N/A")</f>
        <v>21214250</v>
      </c>
      <c r="U139" s="3" t="str">
        <f>IFERROR(VLOOKUP(E:E,SurveyData!E:E,1,FALSE),"N/A")</f>
        <v>wal18009@byui.edu</v>
      </c>
      <c r="V139" s="16" t="str">
        <f t="shared" si="30"/>
        <v>Y</v>
      </c>
      <c r="W139" t="str">
        <f>IF(V139="Y",VLOOKUP(T139,SurveyData!D:L,5,FALSE),"N/A")</f>
        <v>Daytime Operations (8AM-2PM roughly)</v>
      </c>
      <c r="X139" t="str">
        <f>IF(V139="Y",VLOOKUP(T139,SurveyData!D:L,6,FALSE),"N/A")</f>
        <v>Indifferent or No Opinion</v>
      </c>
      <c r="Y139" s="32" t="str">
        <f>IF(V139="Y",VLOOKUP(T139,SurveyData!D:L,7,FALSE),"N/A")</f>
        <v>Indifferent or No Opinion</v>
      </c>
      <c r="Z139" s="32" t="str">
        <f>IF(V139="Y",VLOOKUP(T139,SurveyData!D:L,8,FALSE),"N/A")</f>
        <v>Indifferent or No Opinion</v>
      </c>
      <c r="AA139" s="32" t="str">
        <f>IF(V139="Y",VLOOKUP(T139,SurveyData!D:L,9,FALSE),"N/A")</f>
        <v>Indifferent or No Opinion</v>
      </c>
    </row>
    <row r="140" spans="1:27" hidden="1">
      <c r="A140" s="36">
        <v>62.79400342925998</v>
      </c>
      <c r="B140">
        <v>411031985</v>
      </c>
      <c r="C140" t="s">
        <v>249</v>
      </c>
      <c r="D140" t="s">
        <v>205</v>
      </c>
      <c r="E140" t="s">
        <v>250</v>
      </c>
      <c r="G140" t="s">
        <v>382</v>
      </c>
      <c r="H140" t="s">
        <v>23</v>
      </c>
      <c r="I140" s="25" t="s">
        <v>373</v>
      </c>
      <c r="J140" s="24" t="str">
        <f>IF(I140="female","Yes","No")</f>
        <v>No</v>
      </c>
      <c r="K140" s="24" t="s">
        <v>375</v>
      </c>
      <c r="L140" s="24" t="s">
        <v>375</v>
      </c>
      <c r="M140" s="24">
        <v>1</v>
      </c>
      <c r="N140" s="24">
        <f t="shared" si="25"/>
        <v>411031985</v>
      </c>
      <c r="O140" s="24" t="str">
        <f t="shared" si="26"/>
        <v>Wall, Jason</v>
      </c>
      <c r="P140" s="24" t="str">
        <f t="shared" si="27"/>
        <v>wal19009@byui.edu</v>
      </c>
      <c r="Q140" s="24" t="str">
        <f t="shared" si="28"/>
        <v>Male</v>
      </c>
      <c r="R140" s="24" t="str">
        <f t="shared" si="29"/>
        <v>Financial Economics</v>
      </c>
      <c r="S140">
        <f>VLOOKUP(B140,ClassListRaw!B:B,1,FALSE)</f>
        <v>411031985</v>
      </c>
      <c r="T140" s="3" t="str">
        <f>IFERROR(VLOOKUP(B140,SurveyData!D:D,1,FALSE),"N/A")</f>
        <v>N/A</v>
      </c>
      <c r="U140" s="3" t="str">
        <f>IFERROR(VLOOKUP(E:E,SurveyData!E:E,1,FALSE),"N/A")</f>
        <v>N/A</v>
      </c>
      <c r="V140" s="16" t="str">
        <f t="shared" si="30"/>
        <v>N</v>
      </c>
      <c r="W140" t="str">
        <f>IF(V140="Y",VLOOKUP(T140,SurveyData!D:L,5,FALSE),"N/A")</f>
        <v>N/A</v>
      </c>
      <c r="X140" t="str">
        <f>IF(V140="Y",VLOOKUP(T140,SurveyData!D:L,6,FALSE),"N/A")</f>
        <v>N/A</v>
      </c>
      <c r="Y140" s="32" t="str">
        <f>IF(V140="Y",VLOOKUP(T140,SurveyData!D:L,7,FALSE),"N/A")</f>
        <v>N/A</v>
      </c>
      <c r="Z140" s="32" t="str">
        <f>IF(V140="Y",VLOOKUP(T140,SurveyData!D:L,8,FALSE),"N/A")</f>
        <v>N/A</v>
      </c>
      <c r="AA140" s="32" t="str">
        <f>IF(V140="Y",VLOOKUP(T140,SurveyData!D:L,9,FALSE),"N/A")</f>
        <v>N/A</v>
      </c>
    </row>
    <row r="141" spans="1:27" hidden="1">
      <c r="A141" s="36">
        <v>94.413857989620169</v>
      </c>
      <c r="B141">
        <v>35888721</v>
      </c>
      <c r="C141" t="s">
        <v>100</v>
      </c>
      <c r="D141" t="s">
        <v>62</v>
      </c>
      <c r="E141" t="s">
        <v>101</v>
      </c>
      <c r="G141" t="s">
        <v>12</v>
      </c>
      <c r="H141" t="s">
        <v>13</v>
      </c>
      <c r="I141" s="25" t="s">
        <v>373</v>
      </c>
      <c r="J141" s="24" t="str">
        <f>IF(I141="female","Yes","No")</f>
        <v>No</v>
      </c>
      <c r="K141" s="24" t="s">
        <v>374</v>
      </c>
      <c r="L141" s="24" t="s">
        <v>374</v>
      </c>
      <c r="M141" s="24">
        <v>5</v>
      </c>
      <c r="N141" s="24">
        <f t="shared" si="25"/>
        <v>35888721</v>
      </c>
      <c r="O141" s="24" t="str">
        <f t="shared" si="26"/>
        <v>Warner, Seth_Rodney</v>
      </c>
      <c r="P141" s="24" t="str">
        <f t="shared" si="27"/>
        <v>war19028@byui.edu</v>
      </c>
      <c r="Q141" s="24" t="str">
        <f t="shared" si="28"/>
        <v>Male</v>
      </c>
      <c r="R141" s="24" t="str">
        <f t="shared" si="29"/>
        <v>Business Management</v>
      </c>
      <c r="S141">
        <f>VLOOKUP(B141,ClassListRaw!B:B,1,FALSE)</f>
        <v>35888721</v>
      </c>
      <c r="T141" s="3" t="str">
        <f>IFERROR(VLOOKUP(B141,SurveyData!D:D,1,FALSE),"N/A")</f>
        <v>N/A</v>
      </c>
      <c r="U141" s="3" t="str">
        <f>IFERROR(VLOOKUP(E:E,SurveyData!E:E,1,FALSE),"N/A")</f>
        <v>N/A</v>
      </c>
      <c r="V141" s="16" t="str">
        <f t="shared" si="30"/>
        <v>N</v>
      </c>
      <c r="W141" t="str">
        <f>IF(V141="Y",VLOOKUP(T141,SurveyData!D:L,5,FALSE),"N/A")</f>
        <v>N/A</v>
      </c>
      <c r="X141" t="str">
        <f>IF(V141="Y",VLOOKUP(T141,SurveyData!D:L,6,FALSE),"N/A")</f>
        <v>N/A</v>
      </c>
      <c r="Y141" s="32" t="str">
        <f>IF(V141="Y",VLOOKUP(T141,SurveyData!D:L,7,FALSE),"N/A")</f>
        <v>N/A</v>
      </c>
      <c r="Z141" s="32" t="str">
        <f>IF(V141="Y",VLOOKUP(T141,SurveyData!D:L,8,FALSE),"N/A")</f>
        <v>N/A</v>
      </c>
      <c r="AA141" s="32" t="str">
        <f>IF(V141="Y",VLOOKUP(T141,SurveyData!D:L,9,FALSE),"N/A")</f>
        <v>N/A</v>
      </c>
    </row>
    <row r="142" spans="1:27" hidden="1">
      <c r="A142" s="36">
        <v>46.084643070216856</v>
      </c>
      <c r="B142">
        <v>541938739</v>
      </c>
      <c r="C142" t="s">
        <v>251</v>
      </c>
      <c r="D142" t="s">
        <v>205</v>
      </c>
      <c r="E142" t="s">
        <v>252</v>
      </c>
      <c r="G142" t="s">
        <v>22</v>
      </c>
      <c r="H142" t="s">
        <v>23</v>
      </c>
      <c r="I142" s="25" t="str">
        <f>VLOOKUP(B142,SurveyData!D:F,3,FALSE)</f>
        <v>Male</v>
      </c>
      <c r="J142" s="24" t="str">
        <f>IF(I142="female","Yes","No")</f>
        <v>No</v>
      </c>
      <c r="K142" s="24" t="s">
        <v>374</v>
      </c>
      <c r="L142" s="24" t="s">
        <v>374</v>
      </c>
      <c r="M142" s="24">
        <v>3</v>
      </c>
      <c r="N142" s="24">
        <f t="shared" si="25"/>
        <v>541938739</v>
      </c>
      <c r="O142" s="24" t="str">
        <f t="shared" si="26"/>
        <v>Watson, William</v>
      </c>
      <c r="P142" s="24" t="str">
        <f t="shared" si="27"/>
        <v>wat21019@byui.edu</v>
      </c>
      <c r="Q142" s="24" t="str">
        <f t="shared" si="28"/>
        <v>Male</v>
      </c>
      <c r="R142" s="24" t="str">
        <f t="shared" si="29"/>
        <v>Bus Mgmt Marketing</v>
      </c>
      <c r="S142">
        <f>VLOOKUP(B142,ClassListRaw!B:B,1,FALSE)</f>
        <v>541938739</v>
      </c>
      <c r="T142" s="3">
        <f>IFERROR(VLOOKUP(B142,SurveyData!D:D,1,FALSE),"N/A")</f>
        <v>541938739</v>
      </c>
      <c r="U142" s="3" t="str">
        <f>IFERROR(VLOOKUP(E$1:E$40,SurveyData!E:E,1,FALSE),"N/A")</f>
        <v>N/A</v>
      </c>
      <c r="V142" s="16" t="str">
        <f t="shared" si="30"/>
        <v>Y</v>
      </c>
      <c r="W142" t="str">
        <f>IF(V142="Y",VLOOKUP(T142,SurveyData!D:L,5,FALSE),"N/A")</f>
        <v>Evening Operations (8-11AM &amp; 7-10PM roughly)</v>
      </c>
      <c r="X142" t="str">
        <f>IF(V142="Y",VLOOKUP(T142,SurveyData!D:L,6,FALSE),"N/A")</f>
        <v>Indifferent or No Opinion</v>
      </c>
      <c r="Y142" s="32" t="str">
        <f>IF(V142="Y",VLOOKUP(T142,SurveyData!D:L,7,FALSE),"N/A")</f>
        <v>Very Interested</v>
      </c>
      <c r="Z142" s="32" t="str">
        <f>IF(V142="Y",VLOOKUP(T142,SurveyData!D:L,8,FALSE),"N/A")</f>
        <v>Very Interested</v>
      </c>
      <c r="AA142" s="32" t="str">
        <f>IF(V142="Y",VLOOKUP(T142,SurveyData!D:L,9,FALSE),"N/A")</f>
        <v>Not Interested</v>
      </c>
    </row>
    <row r="143" spans="1:27">
      <c r="A143" s="36">
        <v>50.664441081862009</v>
      </c>
      <c r="B143">
        <v>856120221</v>
      </c>
      <c r="C143" t="s">
        <v>115</v>
      </c>
      <c r="D143" t="s">
        <v>103</v>
      </c>
      <c r="E143" t="s">
        <v>116</v>
      </c>
      <c r="G143" t="s">
        <v>22</v>
      </c>
      <c r="H143" t="s">
        <v>18</v>
      </c>
      <c r="I143" s="25" t="s">
        <v>376</v>
      </c>
      <c r="J143" s="24" t="str">
        <f>IF(I143="female","Yes","No")</f>
        <v>Yes</v>
      </c>
      <c r="K143" s="24" t="s">
        <v>374</v>
      </c>
      <c r="L143" s="24" t="s">
        <v>374</v>
      </c>
      <c r="M143" s="24">
        <v>9</v>
      </c>
      <c r="N143" s="24">
        <f t="shared" si="25"/>
        <v>856120221</v>
      </c>
      <c r="O143" s="24" t="str">
        <f t="shared" si="26"/>
        <v>Smith, Brynn</v>
      </c>
      <c r="P143" s="24" t="str">
        <f t="shared" si="27"/>
        <v>smi21043@byui.edu</v>
      </c>
      <c r="Q143" s="24" t="str">
        <f t="shared" si="28"/>
        <v>Female</v>
      </c>
      <c r="R143" s="24" t="str">
        <f t="shared" si="29"/>
        <v>Bus Mgmt Marketing</v>
      </c>
      <c r="S143">
        <f>VLOOKUP(B143,ClassListRaw!B:B,1,FALSE)</f>
        <v>856120221</v>
      </c>
      <c r="T143" s="3" t="str">
        <f>IFERROR(VLOOKUP(B143,SurveyData!D:D,1,FALSE),"N/A")</f>
        <v>N/A</v>
      </c>
      <c r="U143" s="3" t="str">
        <f>IFERROR(VLOOKUP(E:E,SurveyData!E:E,1,FALSE),"N/A")</f>
        <v>N/A</v>
      </c>
      <c r="V143" s="16" t="str">
        <f t="shared" si="30"/>
        <v>N</v>
      </c>
      <c r="W143" t="str">
        <f>IF(V143="Y",VLOOKUP(T143,SurveyData!D:L,5,FALSE),"N/A")</f>
        <v>N/A</v>
      </c>
      <c r="X143" t="str">
        <f>IF(V143="Y",VLOOKUP(T143,SurveyData!D:L,6,FALSE),"N/A")</f>
        <v>N/A</v>
      </c>
      <c r="Y143" s="32" t="str">
        <f>IF(V143="Y",VLOOKUP(T143,SurveyData!D:L,7,FALSE),"N/A")</f>
        <v>N/A</v>
      </c>
      <c r="Z143" s="32" t="str">
        <f>IF(V143="Y",VLOOKUP(T143,SurveyData!D:L,8,FALSE),"N/A")</f>
        <v>N/A</v>
      </c>
      <c r="AA143" s="32" t="str">
        <f>IF(V143="Y",VLOOKUP(T143,SurveyData!D:L,9,FALSE),"N/A")</f>
        <v>N/A</v>
      </c>
    </row>
    <row r="144" spans="1:27" hidden="1">
      <c r="A144" s="36">
        <v>26.134539978371297</v>
      </c>
      <c r="B144">
        <v>267398668</v>
      </c>
      <c r="C144" t="s">
        <v>253</v>
      </c>
      <c r="D144" t="s">
        <v>205</v>
      </c>
      <c r="E144" t="s">
        <v>254</v>
      </c>
      <c r="G144" t="s">
        <v>22</v>
      </c>
      <c r="H144" t="s">
        <v>23</v>
      </c>
      <c r="I144" s="25" t="str">
        <f>VLOOKUP(B144,SurveyData!D:F,3,FALSE)</f>
        <v>Male</v>
      </c>
      <c r="J144" s="24" t="str">
        <f>IF(I144="female","Yes","No")</f>
        <v>No</v>
      </c>
      <c r="K144" s="24" t="s">
        <v>374</v>
      </c>
      <c r="L144" s="24" t="s">
        <v>374</v>
      </c>
      <c r="M144" s="24">
        <v>9</v>
      </c>
      <c r="N144" s="24">
        <f t="shared" si="25"/>
        <v>267398668</v>
      </c>
      <c r="O144" s="24" t="str">
        <f t="shared" si="26"/>
        <v>Welsh, Jake_Robert</v>
      </c>
      <c r="P144" s="24" t="str">
        <f t="shared" si="27"/>
        <v>wel18002@byui.edu</v>
      </c>
      <c r="Q144" s="24" t="str">
        <f t="shared" si="28"/>
        <v>Male</v>
      </c>
      <c r="R144" s="24" t="str">
        <f t="shared" si="29"/>
        <v>Bus Mgmt Marketing</v>
      </c>
      <c r="S144">
        <f>VLOOKUP(B144,ClassListRaw!B:B,1,FALSE)</f>
        <v>267398668</v>
      </c>
      <c r="T144" s="3">
        <f>IFERROR(VLOOKUP(B144,SurveyData!D:D,1,FALSE),"N/A")</f>
        <v>267398668</v>
      </c>
      <c r="U144" s="3" t="str">
        <f>IFERROR(VLOOKUP(E:E,SurveyData!E:E,1,FALSE),"N/A")</f>
        <v>wel18002@byui.edu</v>
      </c>
      <c r="V144" s="16" t="str">
        <f t="shared" si="30"/>
        <v>Y</v>
      </c>
      <c r="W144" t="str">
        <f>IF(V144="Y",VLOOKUP(T144,SurveyData!D:L,5,FALSE),"N/A")</f>
        <v>Daytime Operations (8AM-2PM roughly)</v>
      </c>
      <c r="X144" t="str">
        <f>IF(V144="Y",VLOOKUP(T144,SurveyData!D:L,6,FALSE),"N/A")</f>
        <v>Indifferent or No Opinion</v>
      </c>
      <c r="Y144" s="32" t="str">
        <f>IF(V144="Y",VLOOKUP(T144,SurveyData!D:L,7,FALSE),"N/A")</f>
        <v>Indifferent or No Opinion</v>
      </c>
      <c r="Z144" s="32" t="str">
        <f>IF(V144="Y",VLOOKUP(T144,SurveyData!D:L,8,FALSE),"N/A")</f>
        <v>Indifferent or No Opinion</v>
      </c>
      <c r="AA144" s="32" t="str">
        <f>IF(V144="Y",VLOOKUP(T144,SurveyData!D:L,9,FALSE),"N/A")</f>
        <v>Indifferent or No Opinion</v>
      </c>
    </row>
    <row r="145" spans="1:27" hidden="1">
      <c r="A145" s="36">
        <v>36.674255763189393</v>
      </c>
      <c r="B145">
        <v>780833614</v>
      </c>
      <c r="C145" t="s">
        <v>296</v>
      </c>
      <c r="D145" t="s">
        <v>256</v>
      </c>
      <c r="E145" t="s">
        <v>297</v>
      </c>
      <c r="G145" t="s">
        <v>12</v>
      </c>
      <c r="H145" t="s">
        <v>23</v>
      </c>
      <c r="I145" s="25" t="str">
        <f>VLOOKUP(B145,SurveyData!D:F,3,FALSE)</f>
        <v>Male</v>
      </c>
      <c r="J145" s="24" t="str">
        <f>IF(I145="female","Yes","No")</f>
        <v>No</v>
      </c>
      <c r="K145" s="24" t="s">
        <v>374</v>
      </c>
      <c r="L145" s="24" t="s">
        <v>374</v>
      </c>
      <c r="M145" s="24">
        <v>3</v>
      </c>
      <c r="N145" s="24">
        <f t="shared" si="25"/>
        <v>780833614</v>
      </c>
      <c r="O145" s="24" t="str">
        <f t="shared" si="26"/>
        <v>Wheeler, Rylan_McKay</v>
      </c>
      <c r="P145" s="24" t="str">
        <f t="shared" si="27"/>
        <v>whe19002@byui.edu</v>
      </c>
      <c r="Q145" s="24" t="str">
        <f t="shared" si="28"/>
        <v>Male</v>
      </c>
      <c r="R145" s="24" t="str">
        <f t="shared" si="29"/>
        <v>Business Management</v>
      </c>
      <c r="S145">
        <f>VLOOKUP(B145,ClassListRaw!B:B,1,FALSE)</f>
        <v>780833614</v>
      </c>
      <c r="T145" s="3">
        <f>IFERROR(VLOOKUP(B145,SurveyData!D:D,1,FALSE),"N/A")</f>
        <v>780833614</v>
      </c>
      <c r="U145" s="3" t="str">
        <f>IFERROR(VLOOKUP(E$1:E$40,SurveyData!E:E,1,FALSE),"N/A")</f>
        <v>N/A</v>
      </c>
      <c r="V145" s="16" t="str">
        <f t="shared" si="30"/>
        <v>Y</v>
      </c>
      <c r="W145" t="str">
        <f>IF(V145="Y",VLOOKUP(T145,SurveyData!D:L,5,FALSE),"N/A")</f>
        <v>Evening Operations (8-11AM &amp; 7-10PM roughly)</v>
      </c>
      <c r="X145" t="str">
        <f>IF(V145="Y",VLOOKUP(T145,SurveyData!D:L,6,FALSE),"N/A")</f>
        <v>Very Interested</v>
      </c>
      <c r="Y145" s="32" t="str">
        <f>IF(V145="Y",VLOOKUP(T145,SurveyData!D:L,7,FALSE),"N/A")</f>
        <v>Not Interested</v>
      </c>
      <c r="Z145" s="32" t="str">
        <f>IF(V145="Y",VLOOKUP(T145,SurveyData!D:L,8,FALSE),"N/A")</f>
        <v>Indifferent or No Opinion</v>
      </c>
      <c r="AA145" s="32" t="str">
        <f>IF(V145="Y",VLOOKUP(T145,SurveyData!D:L,9,FALSE),"N/A")</f>
        <v>Not Interested</v>
      </c>
    </row>
    <row r="146" spans="1:27">
      <c r="A146" s="36">
        <v>0</v>
      </c>
      <c r="B146">
        <v>140725071</v>
      </c>
      <c r="C146" t="s">
        <v>159</v>
      </c>
      <c r="D146" t="s">
        <v>123</v>
      </c>
      <c r="E146" t="s">
        <v>160</v>
      </c>
      <c r="G146" t="s">
        <v>12</v>
      </c>
      <c r="H146" t="s">
        <v>18</v>
      </c>
      <c r="I146" s="25" t="str">
        <f>VLOOKUP(B146,SurveyData!D:F,3,FALSE)</f>
        <v>Male</v>
      </c>
      <c r="J146" s="24" t="str">
        <f>IF(I146="female","Yes","No")</f>
        <v>No</v>
      </c>
      <c r="K146" s="24" t="s">
        <v>374</v>
      </c>
      <c r="L146" s="24" t="s">
        <v>374</v>
      </c>
      <c r="M146" s="24">
        <v>9</v>
      </c>
      <c r="N146" s="24">
        <f t="shared" si="25"/>
        <v>140725071</v>
      </c>
      <c r="O146" s="24" t="str">
        <f t="shared" si="26"/>
        <v>Weisner, Benjamin_James</v>
      </c>
      <c r="P146" s="24" t="str">
        <f t="shared" si="27"/>
        <v>wei21011@byui.edu</v>
      </c>
      <c r="Q146" s="24" t="str">
        <f t="shared" si="28"/>
        <v>Male</v>
      </c>
      <c r="R146" s="24" t="str">
        <f t="shared" si="29"/>
        <v>Business Management</v>
      </c>
      <c r="S146">
        <f>VLOOKUP(B146,ClassListRaw!B:B,1,FALSE)</f>
        <v>140725071</v>
      </c>
      <c r="T146" s="3">
        <f>IFERROR(VLOOKUP(B146,SurveyData!D:D,1,FALSE),"N/A")</f>
        <v>140725071</v>
      </c>
      <c r="U146" s="3" t="str">
        <f>IFERROR(VLOOKUP(E:E,SurveyData!E:E,1,FALSE),"N/A")</f>
        <v>N/A</v>
      </c>
      <c r="V146" s="16" t="str">
        <f t="shared" si="30"/>
        <v>Y</v>
      </c>
      <c r="W146" t="str">
        <f>IF(V146="Y",VLOOKUP(T146,SurveyData!D:L,5,FALSE),"N/A")</f>
        <v>Daytime Operations (8AM-2PM roughly)</v>
      </c>
      <c r="X146" t="str">
        <f>IF(V146="Y",VLOOKUP(T146,SurveyData!D:L,6,FALSE),"N/A")</f>
        <v>Indifferent or No Opinion</v>
      </c>
      <c r="Y146" s="32" t="str">
        <f>IF(V146="Y",VLOOKUP(T146,SurveyData!D:L,7,FALSE),"N/A")</f>
        <v>Indifferent or No Opinion</v>
      </c>
      <c r="Z146" s="32" t="str">
        <f>IF(V146="Y",VLOOKUP(T146,SurveyData!D:L,8,FALSE),"N/A")</f>
        <v>Indifferent or No Opinion</v>
      </c>
      <c r="AA146" s="32" t="str">
        <f>IF(V146="Y",VLOOKUP(T146,SurveyData!D:L,9,FALSE),"N/A")</f>
        <v>Indifferent or No Opinion</v>
      </c>
    </row>
    <row r="147" spans="1:27" hidden="1">
      <c r="A147" s="36">
        <v>78.853177975566496</v>
      </c>
      <c r="B147">
        <v>434593584</v>
      </c>
      <c r="C147" t="s">
        <v>59</v>
      </c>
      <c r="D147" t="s">
        <v>50</v>
      </c>
      <c r="E147" t="s">
        <v>60</v>
      </c>
      <c r="G147" t="s">
        <v>12</v>
      </c>
      <c r="H147" t="s">
        <v>23</v>
      </c>
      <c r="I147" s="25" t="s">
        <v>373</v>
      </c>
      <c r="J147" s="24" t="str">
        <f t="shared" ref="J127:J151" si="31">IF(I147="female","Yes","No")</f>
        <v>No</v>
      </c>
      <c r="K147" s="24" t="s">
        <v>374</v>
      </c>
      <c r="L147" s="24" t="s">
        <v>374</v>
      </c>
      <c r="M147" s="24">
        <v>1</v>
      </c>
      <c r="N147" s="24">
        <f t="shared" si="25"/>
        <v>434593584</v>
      </c>
      <c r="O147" s="24" t="str">
        <f t="shared" si="26"/>
        <v>Winters, Eliott_Andrew</v>
      </c>
      <c r="P147" s="24" t="str">
        <f t="shared" si="27"/>
        <v>win20010@byui.edu</v>
      </c>
      <c r="Q147" s="24" t="str">
        <f t="shared" si="28"/>
        <v>Male</v>
      </c>
      <c r="R147" s="24" t="str">
        <f t="shared" si="29"/>
        <v>Business Management</v>
      </c>
      <c r="S147">
        <f>VLOOKUP(B147,ClassListRaw!B:B,1,FALSE)</f>
        <v>434593584</v>
      </c>
      <c r="T147" s="3" t="str">
        <f>IFERROR(VLOOKUP(B147,SurveyData!D:D,1,FALSE),"N/A")</f>
        <v>N/A</v>
      </c>
      <c r="U147" s="3" t="str">
        <f>IFERROR(VLOOKUP(E:E,SurveyData!E:E,1,FALSE),"N/A")</f>
        <v>N/A</v>
      </c>
      <c r="V147" s="16" t="str">
        <f t="shared" si="30"/>
        <v>N</v>
      </c>
      <c r="W147" t="str">
        <f>IF(V147="Y",VLOOKUP(T147,SurveyData!D:L,5,FALSE),"N/A")</f>
        <v>N/A</v>
      </c>
      <c r="X147" t="str">
        <f>IF(V147="Y",VLOOKUP(T147,SurveyData!D:L,6,FALSE),"N/A")</f>
        <v>N/A</v>
      </c>
      <c r="Y147" s="32" t="str">
        <f>IF(V147="Y",VLOOKUP(T147,SurveyData!D:L,7,FALSE),"N/A")</f>
        <v>N/A</v>
      </c>
      <c r="Z147" s="32" t="str">
        <f>IF(V147="Y",VLOOKUP(T147,SurveyData!D:L,8,FALSE),"N/A")</f>
        <v>N/A</v>
      </c>
      <c r="AA147" s="32" t="str">
        <f>IF(V147="Y",VLOOKUP(T147,SurveyData!D:L,9,FALSE),"N/A")</f>
        <v>N/A</v>
      </c>
    </row>
    <row r="148" spans="1:27" hidden="1">
      <c r="A148" s="36">
        <v>0</v>
      </c>
      <c r="B148">
        <v>309472235</v>
      </c>
      <c r="C148" s="3" t="s">
        <v>383</v>
      </c>
      <c r="D148" t="s">
        <v>384</v>
      </c>
      <c r="E148" s="3" t="s">
        <v>385</v>
      </c>
      <c r="G148" s="3" t="s">
        <v>12</v>
      </c>
      <c r="H148" s="3" t="s">
        <v>13</v>
      </c>
      <c r="I148" s="3" t="s">
        <v>373</v>
      </c>
      <c r="J148" s="24" t="str">
        <f t="shared" si="31"/>
        <v>No</v>
      </c>
      <c r="K148" s="24" t="s">
        <v>374</v>
      </c>
      <c r="L148" s="24" t="s">
        <v>374</v>
      </c>
      <c r="M148" s="24">
        <v>3</v>
      </c>
      <c r="N148" s="24">
        <f t="shared" si="25"/>
        <v>309472235</v>
      </c>
      <c r="O148" s="24" t="str">
        <f t="shared" si="26"/>
        <v>Bohnsack, Cory_Stephen</v>
      </c>
      <c r="P148" s="24" t="str">
        <f t="shared" si="27"/>
        <v>boh18006@byui.edu</v>
      </c>
      <c r="Q148" s="24" t="str">
        <f t="shared" si="28"/>
        <v>Male</v>
      </c>
      <c r="R148" s="24" t="str">
        <f t="shared" si="29"/>
        <v>Business Management</v>
      </c>
      <c r="S148" t="e">
        <f>VLOOKUP(B148,ClassListRaw!B:B,1,FALSE)</f>
        <v>#N/A</v>
      </c>
      <c r="T148" s="3">
        <f>IFERROR(VLOOKUP(B148,SurveyData!D:D,1,FALSE),"N/A")</f>
        <v>309472235</v>
      </c>
      <c r="U148" s="3" t="str">
        <f>IFERROR(VLOOKUP(E:E,SurveyData!E:E,1,FALSE),"N/A")</f>
        <v>boh18006@byui.edu</v>
      </c>
      <c r="V148" s="16" t="str">
        <f t="shared" si="30"/>
        <v>Y</v>
      </c>
      <c r="W148" t="str">
        <f>IF(V148="Y",VLOOKUP(T148,SurveyData!D:L,5,FALSE),"N/A")</f>
        <v>Daytime Operations (8AM-2PM roughly)</v>
      </c>
      <c r="X148" t="str">
        <f>IF(V148="Y",VLOOKUP(T148,SurveyData!D:L,6,FALSE),"N/A")</f>
        <v>Very Interested</v>
      </c>
      <c r="Y148" s="49" t="str">
        <f>IF(V148="Y",VLOOKUP(T148,SurveyData!D:L,7,FALSE),"N/A")</f>
        <v>Indifferent or No Opinion</v>
      </c>
      <c r="Z148" s="49" t="str">
        <f>IF(V148="Y",VLOOKUP(T148,SurveyData!D:L,8,FALSE),"N/A")</f>
        <v>Indifferent or No Opinion</v>
      </c>
      <c r="AA148" s="49" t="str">
        <f>IF(V148="Y",VLOOKUP(T148,SurveyData!D:L,9,FALSE),"N/A")</f>
        <v>Very Interested</v>
      </c>
    </row>
    <row r="149" spans="1:27" hidden="1">
      <c r="A149" s="36">
        <v>0</v>
      </c>
      <c r="B149">
        <v>767103183</v>
      </c>
      <c r="C149" s="3" t="s">
        <v>386</v>
      </c>
      <c r="D149" t="s">
        <v>384</v>
      </c>
      <c r="E149" s="3" t="s">
        <v>387</v>
      </c>
      <c r="G149" s="3" t="s">
        <v>70</v>
      </c>
      <c r="H149" s="3" t="s">
        <v>13</v>
      </c>
      <c r="I149" s="25" t="s">
        <v>373</v>
      </c>
      <c r="J149" s="24" t="str">
        <f t="shared" si="31"/>
        <v>No</v>
      </c>
      <c r="K149" s="24" t="s">
        <v>374</v>
      </c>
      <c r="L149" s="24" t="s">
        <v>375</v>
      </c>
      <c r="M149" s="24">
        <v>5</v>
      </c>
      <c r="N149" s="24">
        <f t="shared" si="25"/>
        <v>767103183</v>
      </c>
      <c r="O149" s="24" t="str">
        <f t="shared" si="26"/>
        <v>Avery, Jade_Marlin</v>
      </c>
      <c r="P149" s="24" t="str">
        <f t="shared" si="27"/>
        <v>ave17002@byui.edu</v>
      </c>
      <c r="Q149" s="24" t="str">
        <f t="shared" si="28"/>
        <v>Male</v>
      </c>
      <c r="R149" s="24" t="str">
        <f t="shared" si="29"/>
        <v>Construction Management</v>
      </c>
      <c r="S149" t="e">
        <f>VLOOKUP(B149,ClassListRaw!B:B,1,FALSE)</f>
        <v>#N/A</v>
      </c>
      <c r="T149" s="3">
        <f>IFERROR(VLOOKUP(B149,SurveyData!D:D,1,FALSE),"N/A")</f>
        <v>767103183</v>
      </c>
      <c r="U149" s="3" t="str">
        <f>IFERROR(VLOOKUP(E:E,SurveyData!E:E,1,FALSE),"N/A")</f>
        <v>ave17002@byui.edu</v>
      </c>
      <c r="V149" s="16" t="str">
        <f t="shared" si="30"/>
        <v>Y</v>
      </c>
      <c r="W149" t="str">
        <f>IF(V149="Y",VLOOKUP(T149,SurveyData!D:L,5,FALSE),"N/A")</f>
        <v>Daytime Operations (8AM-2PM roughly)</v>
      </c>
      <c r="X149" t="str">
        <f>IF(V149="Y",VLOOKUP(T149,SurveyData!D:L,6,FALSE),"N/A")</f>
        <v>Not Interested</v>
      </c>
      <c r="Y149" s="49" t="str">
        <f>IF(V149="Y",VLOOKUP(T149,SurveyData!D:L,7,FALSE),"N/A")</f>
        <v>Indifferent or No Opinion</v>
      </c>
      <c r="Z149" s="49" t="str">
        <f>IF(V149="Y",VLOOKUP(T149,SurveyData!D:L,8,FALSE),"N/A")</f>
        <v>Very Interested</v>
      </c>
      <c r="AA149" s="49" t="str">
        <f>IF(V149="Y",VLOOKUP(T149,SurveyData!D:L,9,FALSE),"N/A")</f>
        <v>Not Interested</v>
      </c>
    </row>
    <row r="150" spans="1:27" hidden="1">
      <c r="A150" s="36">
        <v>0</v>
      </c>
      <c r="B150">
        <v>35039696</v>
      </c>
      <c r="C150" s="3" t="s">
        <v>388</v>
      </c>
      <c r="D150" t="s">
        <v>384</v>
      </c>
      <c r="E150" s="3" t="s">
        <v>389</v>
      </c>
      <c r="G150" s="3" t="s">
        <v>22</v>
      </c>
      <c r="H150" s="3" t="s">
        <v>13</v>
      </c>
      <c r="I150" s="3" t="s">
        <v>373</v>
      </c>
      <c r="J150" s="24" t="str">
        <f t="shared" si="31"/>
        <v>No</v>
      </c>
      <c r="K150" s="24" t="s">
        <v>374</v>
      </c>
      <c r="L150" s="24" t="s">
        <v>374</v>
      </c>
      <c r="M150" s="24">
        <v>7</v>
      </c>
      <c r="N150" s="24">
        <f t="shared" si="25"/>
        <v>35039696</v>
      </c>
      <c r="O150" s="24" t="str">
        <f t="shared" si="26"/>
        <v>Barkley, Chandler_J</v>
      </c>
      <c r="P150" s="24" t="str">
        <f t="shared" si="27"/>
        <v>bar19047@byui.edu</v>
      </c>
      <c r="Q150" s="24" t="str">
        <f t="shared" si="28"/>
        <v>Male</v>
      </c>
      <c r="R150" s="24" t="str">
        <f t="shared" si="29"/>
        <v>Bus Mgmt Marketing</v>
      </c>
      <c r="S150" t="e">
        <f>VLOOKUP(B150,ClassListRaw!B:B,1,FALSE)</f>
        <v>#N/A</v>
      </c>
      <c r="T150" s="3">
        <f>IFERROR(VLOOKUP(B150,SurveyData!D:D,1,FALSE),"N/A")</f>
        <v>35039696</v>
      </c>
      <c r="U150" s="3" t="str">
        <f>IFERROR(VLOOKUP(E:E,SurveyData!E:E,1,FALSE),"N/A")</f>
        <v>Bar19047@byui.edu</v>
      </c>
      <c r="V150" s="16" t="str">
        <f t="shared" si="30"/>
        <v>Y</v>
      </c>
      <c r="W150" t="str">
        <f>IF(V150="Y",VLOOKUP(T150,SurveyData!D:L,5,FALSE),"N/A")</f>
        <v>Daytime Operations (8AM-2PM roughly)</v>
      </c>
      <c r="X150" t="str">
        <f>IF(V150="Y",VLOOKUP(T150,SurveyData!D:L,6,FALSE),"N/A")</f>
        <v>Indifferent or No Opinion</v>
      </c>
      <c r="Y150" s="49" t="str">
        <f>IF(V150="Y",VLOOKUP(T150,SurveyData!D:L,7,FALSE),"N/A")</f>
        <v>Very Interested</v>
      </c>
      <c r="Z150" s="49" t="str">
        <f>IF(V150="Y",VLOOKUP(T150,SurveyData!D:L,8,FALSE),"N/A")</f>
        <v>Indifferent or No Opinion</v>
      </c>
      <c r="AA150" s="49" t="str">
        <f>IF(V150="Y",VLOOKUP(T150,SurveyData!D:L,9,FALSE),"N/A")</f>
        <v>Indifferent or No Opinion</v>
      </c>
    </row>
    <row r="151" spans="1:27" hidden="1">
      <c r="A151" s="36">
        <v>0</v>
      </c>
      <c r="B151" s="3">
        <v>374896182</v>
      </c>
      <c r="C151" s="50" t="s">
        <v>354</v>
      </c>
      <c r="D151" s="3" t="s">
        <v>355</v>
      </c>
      <c r="E151" s="3" t="s">
        <v>356</v>
      </c>
      <c r="F151" s="3"/>
      <c r="G151" s="3" t="s">
        <v>17</v>
      </c>
      <c r="H151" s="3" t="s">
        <v>23</v>
      </c>
      <c r="I151" s="25" t="s">
        <v>373</v>
      </c>
      <c r="J151" s="24" t="str">
        <f t="shared" si="31"/>
        <v>No</v>
      </c>
      <c r="K151" s="24" t="s">
        <v>374</v>
      </c>
      <c r="L151" s="24" t="s">
        <v>374</v>
      </c>
      <c r="M151" s="24">
        <v>7</v>
      </c>
      <c r="N151" s="24">
        <f t="shared" si="25"/>
        <v>374896182</v>
      </c>
      <c r="O151" s="24" t="str">
        <f t="shared" si="26"/>
        <v>Wonnacott, Sean_Luke</v>
      </c>
      <c r="P151" s="24" t="str">
        <f t="shared" si="27"/>
        <v>won14002@byui.edu</v>
      </c>
      <c r="Q151" s="24" t="str">
        <f t="shared" si="28"/>
        <v>Male</v>
      </c>
      <c r="R151" s="24" t="str">
        <f t="shared" si="29"/>
        <v>Business Finance</v>
      </c>
      <c r="S151">
        <f>VLOOKUP(B151,ClassListRaw!B:B,1,FALSE)</f>
        <v>374896182</v>
      </c>
      <c r="T151" s="3" t="str">
        <f>IFERROR(VLOOKUP(B151,SurveyData!D:D,1,FALSE),"N/A")</f>
        <v>N/A</v>
      </c>
      <c r="U151" s="3" t="str">
        <f>IFERROR(VLOOKUP(E:E,SurveyData!E:E,1,FALSE),"N/A")</f>
        <v>N/A</v>
      </c>
      <c r="V151" s="16" t="str">
        <f t="shared" si="30"/>
        <v>N</v>
      </c>
      <c r="W151" t="str">
        <f>IF(V151="Y",VLOOKUP(T151,SurveyData!D:L,5,FALSE),"N/A")</f>
        <v>N/A</v>
      </c>
      <c r="X151" t="str">
        <f>IF(V151="Y",VLOOKUP(T151,SurveyData!D:L,6,FALSE),"N/A")</f>
        <v>N/A</v>
      </c>
      <c r="Y151" s="49" t="str">
        <f>IF(V151="Y",VLOOKUP(T151,SurveyData!D:L,7,FALSE),"N/A")</f>
        <v>N/A</v>
      </c>
      <c r="Z151" s="49" t="str">
        <f>IF(V151="Y",VLOOKUP(T151,SurveyData!D:L,8,FALSE),"N/A")</f>
        <v>N/A</v>
      </c>
      <c r="AA151" s="49" t="str">
        <f>IF(V151="Y",VLOOKUP(T151,SurveyData!D:L,9,FALSE),"N/A")</f>
        <v>N/A</v>
      </c>
    </row>
  </sheetData>
  <autoFilter ref="B1:M151" xr:uid="{A43EE3F5-29B1-4021-9EF8-1F875DDECA56}">
    <filterColumn colId="6">
      <filters>
        <filter val="FR"/>
        <filter val="SO"/>
      </filters>
    </filterColumn>
    <sortState xmlns:xlrd2="http://schemas.microsoft.com/office/spreadsheetml/2017/richdata2" ref="B2:M151">
      <sortCondition ref="M1:M151"/>
    </sortState>
  </autoFilter>
  <sortState xmlns:xlrd2="http://schemas.microsoft.com/office/spreadsheetml/2017/richdata2" ref="A2:AA147">
    <sortCondition ref="C133:C147"/>
  </sortState>
  <conditionalFormatting sqref="V2:V151">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8092-16CC-4DC2-8581-5815BD04A0FC}">
  <sheetPr codeName="Sheet3">
    <tabColor theme="9" tint="-0.249977111117893"/>
  </sheetPr>
  <dimension ref="A1:N19"/>
  <sheetViews>
    <sheetView showGridLines="0" tabSelected="1" zoomScale="110" zoomScaleNormal="110" workbookViewId="0">
      <selection activeCell="A6" sqref="A6"/>
    </sheetView>
  </sheetViews>
  <sheetFormatPr defaultRowHeight="14.45"/>
  <cols>
    <col min="1" max="1" width="7.42578125" style="16" bestFit="1" customWidth="1"/>
    <col min="2" max="2" width="15.5703125" bestFit="1" customWidth="1"/>
    <col min="3" max="3" width="14" style="16" bestFit="1" customWidth="1"/>
    <col min="4" max="4" width="9" style="16" bestFit="1" customWidth="1"/>
    <col min="5" max="5" width="9.5703125" style="16" bestFit="1" customWidth="1"/>
    <col min="6" max="6" width="9.28515625" style="16" customWidth="1"/>
    <col min="7" max="7" width="14.5703125" style="16" customWidth="1"/>
    <col min="8" max="8" width="15" style="16" bestFit="1" customWidth="1"/>
    <col min="9" max="9" width="11.5703125" style="16" bestFit="1" customWidth="1"/>
    <col min="10" max="10" width="9.85546875" style="16" bestFit="1" customWidth="1"/>
    <col min="11" max="11" width="13" style="16" bestFit="1" customWidth="1"/>
    <col min="12" max="12" width="12" style="16" bestFit="1" customWidth="1"/>
    <col min="13" max="13" width="18" style="16" bestFit="1" customWidth="1"/>
    <col min="14" max="14" width="17.140625" style="16" bestFit="1" customWidth="1"/>
  </cols>
  <sheetData>
    <row r="1" spans="1:14" ht="15.6">
      <c r="A1" s="9" t="s">
        <v>390</v>
      </c>
      <c r="B1" s="9" t="s">
        <v>391</v>
      </c>
      <c r="C1" s="9" t="s">
        <v>392</v>
      </c>
      <c r="D1" s="9" t="s">
        <v>393</v>
      </c>
      <c r="E1" s="9" t="s">
        <v>394</v>
      </c>
      <c r="F1" s="9" t="s">
        <v>395</v>
      </c>
      <c r="G1" s="9" t="s">
        <v>396</v>
      </c>
      <c r="H1" s="9" t="s">
        <v>397</v>
      </c>
      <c r="I1" s="9" t="s">
        <v>398</v>
      </c>
      <c r="J1" s="9" t="s">
        <v>399</v>
      </c>
      <c r="K1" s="9" t="s">
        <v>400</v>
      </c>
      <c r="L1" s="9" t="s">
        <v>401</v>
      </c>
      <c r="M1" s="9" t="s">
        <v>402</v>
      </c>
      <c r="N1" s="9" t="s">
        <v>403</v>
      </c>
    </row>
    <row r="2" spans="1:14">
      <c r="A2" s="14">
        <v>1</v>
      </c>
      <c r="B2" s="13" t="str">
        <f>VLOOKUP(A2,Faculty!B:C,2,FALSE)</f>
        <v>Scott Pope</v>
      </c>
      <c r="C2" s="14">
        <f>COUNTIF(Data!$M:$M,Reporting!$A2)</f>
        <v>17</v>
      </c>
      <c r="D2" s="14">
        <f>COUNTIFS(Data!$M:$M,Reporting!$A2,Data!$J:$J,"Yes")</f>
        <v>9</v>
      </c>
      <c r="E2" s="15">
        <f t="shared" ref="E2:E12" si="0">D2/C2</f>
        <v>0.52941176470588236</v>
      </c>
      <c r="F2" s="14">
        <f>COUNTIFS(Data!$M:$M,Reporting!$A2,Data!$K:$K,"Yes")</f>
        <v>1</v>
      </c>
      <c r="G2" s="14">
        <f>COUNTIFS(Data!$M:$M,Reporting!$A2,Data!$L:$L,"Yes")</f>
        <v>4</v>
      </c>
      <c r="H2" s="15">
        <f t="shared" ref="H2:H12" si="1">G2/C2</f>
        <v>0.23529411764705882</v>
      </c>
      <c r="I2" s="16">
        <f>COUNTIFS(Data!$M:$M,Reporting!$A2,Data!$X:$X,"Very Interested")</f>
        <v>3</v>
      </c>
      <c r="J2" s="16">
        <f>COUNTIFS(Data!$M:$M,Reporting!$A2,Data!$X:$X,"Not Interested")</f>
        <v>1</v>
      </c>
      <c r="K2" s="16">
        <f>COUNTIFS(Data!$M:$M,Reporting!$A2,Data!$Y:$Y,"Very Interested")</f>
        <v>6</v>
      </c>
      <c r="L2" s="16">
        <f>COUNTIFS(Data!$M:$M,Reporting!$A2,Data!$Y:$Y,"Not Interested")</f>
        <v>0</v>
      </c>
      <c r="M2" s="16">
        <f>COUNTIFS(Data!$M:$M,Reporting!$A2,Data!$AA:$AA,"Very Interested")</f>
        <v>2</v>
      </c>
      <c r="N2" s="16">
        <f>COUNTIFS(Data!$M:$M,Reporting!$A2,Data!$AA:$AA,"Not Interested")</f>
        <v>3</v>
      </c>
    </row>
    <row r="3" spans="1:14">
      <c r="A3" s="41">
        <v>2</v>
      </c>
      <c r="B3" s="42" t="s">
        <v>404</v>
      </c>
      <c r="C3" s="41">
        <f>COUNTIF(Data!$M:$M,Reporting!$A3)</f>
        <v>17</v>
      </c>
      <c r="D3" s="41">
        <f>COUNTIFS(Data!$M:$M,Reporting!$A3,Data!$J:$J,"Yes")</f>
        <v>8</v>
      </c>
      <c r="E3" s="43">
        <f t="shared" si="0"/>
        <v>0.47058823529411764</v>
      </c>
      <c r="F3" s="41">
        <f>COUNTIFS(Data!$M:$M,Reporting!$A3,Data!$K:$K,"Yes")</f>
        <v>2</v>
      </c>
      <c r="G3" s="41">
        <f>COUNTIFS(Data!$M:$M,Reporting!$A3,Data!$L:$L,"Yes")</f>
        <v>4</v>
      </c>
      <c r="H3" s="43">
        <f t="shared" si="1"/>
        <v>0.23529411764705882</v>
      </c>
      <c r="I3" s="16">
        <f>COUNTIFS(Data!$M:$M,Reporting!$A3,Data!$X:$X,"Very Interested")</f>
        <v>6</v>
      </c>
      <c r="J3" s="16">
        <f>COUNTIFS(Data!$M:$M,Reporting!$A3,Data!$X:$X,"Not Interested")</f>
        <v>0</v>
      </c>
      <c r="K3" s="16">
        <f>COUNTIFS(Data!$M:$M,Reporting!$A3,Data!$Y:$Y,"Very Interested")</f>
        <v>3</v>
      </c>
      <c r="L3" s="16">
        <f>COUNTIFS(Data!$M:$M,Reporting!$A3,Data!$Y:$Y,"Not Interested")</f>
        <v>2</v>
      </c>
      <c r="M3" s="16">
        <f>COUNTIFS(Data!$M:$M,Reporting!$A3,Data!$AA:$AA,"Very Interested")</f>
        <v>3</v>
      </c>
      <c r="N3" s="16">
        <f>COUNTIFS(Data!$M:$M,Reporting!$A3,Data!$AA:$AA,"Not Interested")</f>
        <v>2</v>
      </c>
    </row>
    <row r="4" spans="1:14">
      <c r="A4" s="37">
        <v>3</v>
      </c>
      <c r="B4" s="38" t="s">
        <v>405</v>
      </c>
      <c r="C4" s="37">
        <f>COUNTIF(Data!$M:$M,Reporting!$A4)</f>
        <v>15</v>
      </c>
      <c r="D4" s="37">
        <f>COUNTIFS(Data!$M:$M,Reporting!$A4,Data!$J:$J,"Yes")</f>
        <v>5</v>
      </c>
      <c r="E4" s="39">
        <f t="shared" si="0"/>
        <v>0.33333333333333331</v>
      </c>
      <c r="F4" s="37">
        <f>COUNTIFS(Data!$M:$M,Reporting!$A4,Data!$K:$K,"Yes")</f>
        <v>0</v>
      </c>
      <c r="G4" s="37">
        <f>COUNTIFS(Data!$M:$M,Reporting!$A4,Data!$L:$L,"Yes")</f>
        <v>4</v>
      </c>
      <c r="H4" s="39">
        <f t="shared" si="1"/>
        <v>0.26666666666666666</v>
      </c>
      <c r="I4" s="16">
        <f>COUNTIFS(Data!$M:$M,Reporting!$A4,Data!$X:$X,"Very Interested")</f>
        <v>6</v>
      </c>
      <c r="J4" s="16">
        <f>COUNTIFS(Data!$M:$M,Reporting!$A4,Data!$X:$X,"Not Interested")</f>
        <v>1</v>
      </c>
      <c r="K4" s="16">
        <f>COUNTIFS(Data!$M:$M,Reporting!$A4,Data!$Y:$Y,"Very Interested")</f>
        <v>3</v>
      </c>
      <c r="L4" s="16">
        <f>COUNTIFS(Data!$M:$M,Reporting!$A4,Data!$Y:$Y,"Not Interested")</f>
        <v>3</v>
      </c>
      <c r="M4" s="16">
        <f>COUNTIFS(Data!$M:$M,Reporting!$A4,Data!$AA:$AA,"Very Interested")</f>
        <v>3</v>
      </c>
      <c r="N4" s="16">
        <f>COUNTIFS(Data!$M:$M,Reporting!$A4,Data!$AA:$AA,"Not Interested")</f>
        <v>2</v>
      </c>
    </row>
    <row r="5" spans="1:14">
      <c r="A5" s="14">
        <v>4</v>
      </c>
      <c r="B5" s="13" t="s">
        <v>406</v>
      </c>
      <c r="C5" s="14">
        <f>COUNTIF(Data!$M:$M,Reporting!$A5)</f>
        <v>17</v>
      </c>
      <c r="D5" s="14">
        <f>COUNTIFS(Data!$M:$M,Reporting!$A5,Data!$J:$J,"Yes")</f>
        <v>8</v>
      </c>
      <c r="E5" s="15">
        <f t="shared" si="0"/>
        <v>0.47058823529411764</v>
      </c>
      <c r="F5" s="14">
        <f>COUNTIFS(Data!$M:$M,Reporting!$A5,Data!$K:$K,"Yes")</f>
        <v>0</v>
      </c>
      <c r="G5" s="14">
        <f>COUNTIFS(Data!$M:$M,Reporting!$A5,Data!$L:$L,"Yes")</f>
        <v>2</v>
      </c>
      <c r="H5" s="15">
        <f t="shared" si="1"/>
        <v>0.11764705882352941</v>
      </c>
      <c r="I5" s="16">
        <f>COUNTIFS(Data!$M:$M,Reporting!$A5,Data!$X:$X,"Very Interested")</f>
        <v>1</v>
      </c>
      <c r="J5" s="16">
        <f>COUNTIFS(Data!$M:$M,Reporting!$A5,Data!$X:$X,"Not Interested")</f>
        <v>4</v>
      </c>
      <c r="K5" s="16">
        <f>COUNTIFS(Data!$M:$M,Reporting!$A5,Data!$Y:$Y,"Very Interested")</f>
        <v>7</v>
      </c>
      <c r="L5" s="16">
        <f>COUNTIFS(Data!$M:$M,Reporting!$A5,Data!$Y:$Y,"Not Interested")</f>
        <v>1</v>
      </c>
      <c r="M5" s="16">
        <f>COUNTIFS(Data!$M:$M,Reporting!$A5,Data!$AA:$AA,"Very Interested")</f>
        <v>2</v>
      </c>
      <c r="N5" s="16">
        <f>COUNTIFS(Data!$M:$M,Reporting!$A5,Data!$AA:$AA,"Not Interested")</f>
        <v>4</v>
      </c>
    </row>
    <row r="6" spans="1:14">
      <c r="A6" s="14">
        <v>5</v>
      </c>
      <c r="B6" s="13" t="s">
        <v>407</v>
      </c>
      <c r="C6" s="14">
        <f>COUNTIF(Data!$M:$M,Reporting!$A6)</f>
        <v>17</v>
      </c>
      <c r="D6" s="14">
        <f>COUNTIFS(Data!$M:$M,Reporting!$A6,Data!$J:$J,"Yes")</f>
        <v>9</v>
      </c>
      <c r="E6" s="15">
        <f t="shared" si="0"/>
        <v>0.52941176470588236</v>
      </c>
      <c r="F6" s="14">
        <f>COUNTIFS(Data!$M:$M,Reporting!$A6,Data!$K:$K,"Yes")</f>
        <v>0</v>
      </c>
      <c r="G6" s="14">
        <f>COUNTIFS(Data!$M:$M,Reporting!$A6,Data!$L:$L,"Yes")</f>
        <v>4</v>
      </c>
      <c r="H6" s="15">
        <f t="shared" si="1"/>
        <v>0.23529411764705882</v>
      </c>
      <c r="I6" s="16">
        <f>COUNTIFS(Data!$M:$M,Reporting!$A6,Data!$X:$X,"Very Interested")</f>
        <v>2</v>
      </c>
      <c r="J6" s="16">
        <f>COUNTIFS(Data!$M:$M,Reporting!$A6,Data!$X:$X,"Not Interested")</f>
        <v>5</v>
      </c>
      <c r="K6" s="16">
        <f>COUNTIFS(Data!$M:$M,Reporting!$A6,Data!$Y:$Y,"Very Interested")</f>
        <v>5</v>
      </c>
      <c r="L6" s="16">
        <f>COUNTIFS(Data!$M:$M,Reporting!$A6,Data!$Y:$Y,"Not Interested")</f>
        <v>0</v>
      </c>
      <c r="M6" s="16">
        <f>COUNTIFS(Data!$M:$M,Reporting!$A6,Data!$AA:$AA,"Very Interested")</f>
        <v>1</v>
      </c>
      <c r="N6" s="16">
        <f>COUNTIFS(Data!$M:$M,Reporting!$A6,Data!$AA:$AA,"Not Interested")</f>
        <v>3</v>
      </c>
    </row>
    <row r="7" spans="1:14">
      <c r="A7" s="41">
        <v>6</v>
      </c>
      <c r="B7" s="42" t="str">
        <f>VLOOKUP(A7,Faculty!B:C,2,FALSE)</f>
        <v>Kent Lundin</v>
      </c>
      <c r="C7" s="41">
        <f>COUNTIF(Data!$M:$M,Reporting!$A7)</f>
        <v>16</v>
      </c>
      <c r="D7" s="41">
        <f>COUNTIFS(Data!$M:$M,Reporting!$A7,Data!$J:$J,"Yes")</f>
        <v>8</v>
      </c>
      <c r="E7" s="43">
        <f t="shared" si="0"/>
        <v>0.5</v>
      </c>
      <c r="F7" s="41">
        <f>COUNTIFS(Data!$M:$M,Reporting!$A7,Data!$K:$K,"Yes")</f>
        <v>0</v>
      </c>
      <c r="G7" s="41">
        <f>COUNTIFS(Data!$M:$M,Reporting!$A7,Data!$L:$L,"Yes")</f>
        <v>3</v>
      </c>
      <c r="H7" s="43">
        <f t="shared" si="1"/>
        <v>0.1875</v>
      </c>
      <c r="I7" s="16">
        <f>COUNTIFS(Data!$M:$M,Reporting!$A7,Data!$X:$X,"Very Interested")</f>
        <v>6</v>
      </c>
      <c r="J7" s="16">
        <f>COUNTIFS(Data!$M:$M,Reporting!$A7,Data!$X:$X,"Not Interested")</f>
        <v>0</v>
      </c>
      <c r="K7" s="16">
        <f>COUNTIFS(Data!$M:$M,Reporting!$A7,Data!$Y:$Y,"Very Interested")</f>
        <v>2</v>
      </c>
      <c r="L7" s="16">
        <f>COUNTIFS(Data!$M:$M,Reporting!$A7,Data!$Y:$Y,"Not Interested")</f>
        <v>3</v>
      </c>
      <c r="M7" s="16">
        <f>COUNTIFS(Data!$M:$M,Reporting!$A7,Data!$AA:$AA,"Very Interested")</f>
        <v>2</v>
      </c>
      <c r="N7" s="16">
        <f>COUNTIFS(Data!$M:$M,Reporting!$A7,Data!$AA:$AA,"Not Interested")</f>
        <v>4</v>
      </c>
    </row>
    <row r="8" spans="1:14">
      <c r="A8" s="37">
        <v>7</v>
      </c>
      <c r="B8" s="38" t="s">
        <v>408</v>
      </c>
      <c r="C8" s="37">
        <f>COUNTIF(Data!$M:$M,Reporting!$A8)</f>
        <v>17</v>
      </c>
      <c r="D8" s="37">
        <f>COUNTIFS(Data!$M:$M,Reporting!$A8,Data!$J:$J,"Yes")</f>
        <v>9</v>
      </c>
      <c r="E8" s="39">
        <f t="shared" si="0"/>
        <v>0.52941176470588236</v>
      </c>
      <c r="F8" s="37">
        <f>COUNTIFS(Data!$M:$M,Reporting!$A8,Data!$K:$K,"Yes")</f>
        <v>0</v>
      </c>
      <c r="G8" s="37">
        <f>COUNTIFS(Data!$M:$M,Reporting!$A8,Data!$L:$L,"Yes")</f>
        <v>3</v>
      </c>
      <c r="H8" s="39">
        <f t="shared" si="1"/>
        <v>0.17647058823529413</v>
      </c>
      <c r="I8" s="16">
        <f>COUNTIFS(Data!$M:$M,Reporting!$A8,Data!$X:$X,"Very Interested")</f>
        <v>6</v>
      </c>
      <c r="J8" s="16">
        <f>COUNTIFS(Data!$M:$M,Reporting!$A8,Data!$X:$X,"Not Interested")</f>
        <v>0</v>
      </c>
      <c r="K8" s="16">
        <f>COUNTIFS(Data!$M:$M,Reporting!$A8,Data!$Y:$Y,"Very Interested")</f>
        <v>5</v>
      </c>
      <c r="L8" s="16">
        <f>COUNTIFS(Data!$M:$M,Reporting!$A8,Data!$Y:$Y,"Not Interested")</f>
        <v>3</v>
      </c>
      <c r="M8" s="16">
        <f>COUNTIFS(Data!$M:$M,Reporting!$A8,Data!$AA:$AA,"Very Interested")</f>
        <v>2</v>
      </c>
      <c r="N8" s="16">
        <f>COUNTIFS(Data!$M:$M,Reporting!$A8,Data!$AA:$AA,"Not Interested")</f>
        <v>1</v>
      </c>
    </row>
    <row r="9" spans="1:14">
      <c r="A9" s="37">
        <v>8</v>
      </c>
      <c r="B9" s="38" t="s">
        <v>409</v>
      </c>
      <c r="C9" s="37">
        <f>COUNTIF(Data!$M:$M,Reporting!$A9)</f>
        <v>16</v>
      </c>
      <c r="D9" s="37">
        <f>COUNTIFS(Data!$M:$M,Reporting!$A9,Data!$J:$J,"Yes")</f>
        <v>9</v>
      </c>
      <c r="E9" s="39">
        <f t="shared" si="0"/>
        <v>0.5625</v>
      </c>
      <c r="F9" s="37">
        <f>COUNTIFS(Data!$M:$M,Reporting!$A9,Data!$K:$K,"Yes")</f>
        <v>0</v>
      </c>
      <c r="G9" s="37">
        <f>COUNTIFS(Data!$M:$M,Reporting!$A9,Data!$L:$L,"Yes")</f>
        <v>7</v>
      </c>
      <c r="H9" s="39">
        <f t="shared" si="1"/>
        <v>0.4375</v>
      </c>
      <c r="I9" s="16">
        <f>COUNTIFS(Data!$M:$M,Reporting!$A9,Data!$X:$X,"Very Interested")</f>
        <v>16</v>
      </c>
      <c r="J9" s="16">
        <f>COUNTIFS(Data!$M:$M,Reporting!$A9,Data!$X:$X,"Not Interested")</f>
        <v>0</v>
      </c>
      <c r="K9" s="16">
        <f>COUNTIFS(Data!$M:$M,Reporting!$A9,Data!$Y:$Y,"Very Interested")</f>
        <v>4</v>
      </c>
      <c r="L9" s="16">
        <f>COUNTIFS(Data!$M:$M,Reporting!$A9,Data!$Y:$Y,"Not Interested")</f>
        <v>3</v>
      </c>
      <c r="M9" s="16">
        <f>COUNTIFS(Data!$M:$M,Reporting!$A9,Data!$AA:$AA,"Very Interested")</f>
        <v>8</v>
      </c>
      <c r="N9" s="16">
        <f>COUNTIFS(Data!$M:$M,Reporting!$A9,Data!$AA:$AA,"Not Interested")</f>
        <v>1</v>
      </c>
    </row>
    <row r="10" spans="1:14">
      <c r="A10" s="14">
        <v>9</v>
      </c>
      <c r="B10" s="13" t="s">
        <v>410</v>
      </c>
      <c r="C10" s="14">
        <f>COUNTIF(Data!$M:$M,Reporting!$A10)</f>
        <v>18</v>
      </c>
      <c r="D10" s="14">
        <f>COUNTIFS(Data!$M:$M,Reporting!$A10,Data!$J:$J,"Yes")</f>
        <v>9</v>
      </c>
      <c r="E10" s="15">
        <f t="shared" ref="E10:E11" si="2">D10/C10</f>
        <v>0.5</v>
      </c>
      <c r="F10" s="14">
        <f>COUNTIFS(Data!$M:$M,Reporting!$A10,Data!$K:$K,"Yes")</f>
        <v>1</v>
      </c>
      <c r="G10" s="14">
        <f>COUNTIFS(Data!$M:$M,Reporting!$A10,Data!$L:$L,"Yes")</f>
        <v>3</v>
      </c>
      <c r="H10" s="15">
        <f t="shared" ref="H10:H11" si="3">G10/C10</f>
        <v>0.16666666666666666</v>
      </c>
      <c r="I10" s="16">
        <f>COUNTIFS(Data!$M:$M,Reporting!$A10,Data!$X:$X,"Very Interested")</f>
        <v>0</v>
      </c>
      <c r="J10" s="16">
        <f>COUNTIFS(Data!$M:$M,Reporting!$A10,Data!$X:$X,"Not Interested")</f>
        <v>5</v>
      </c>
      <c r="K10" s="16">
        <f>COUNTIFS(Data!$M:$M,Reporting!$A10,Data!$Y:$Y,"Very Interested")</f>
        <v>6</v>
      </c>
      <c r="L10" s="16">
        <f>COUNTIFS(Data!$M:$M,Reporting!$A10,Data!$Y:$Y,"Not Interested")</f>
        <v>1</v>
      </c>
      <c r="M10" s="16">
        <f>COUNTIFS(Data!$M:$M,Reporting!$A10,Data!$AA:$AA,"Very Interested")</f>
        <v>0</v>
      </c>
      <c r="N10" s="16">
        <f>COUNTIFS(Data!$M:$M,Reporting!$A10,Data!$AA:$AA,"Not Interested")</f>
        <v>7</v>
      </c>
    </row>
    <row r="11" spans="1:14" ht="15" customHeight="1">
      <c r="A11" s="45">
        <v>10</v>
      </c>
      <c r="B11" s="46" t="s">
        <v>411</v>
      </c>
      <c r="C11" s="45">
        <f>COUNTIF(Data!$M:$M,Reporting!$A11)</f>
        <v>0</v>
      </c>
      <c r="D11" s="45">
        <f>COUNTIFS(Data!$M:$M,Reporting!$A11,Data!$J:$J,"Yes")</f>
        <v>0</v>
      </c>
      <c r="E11" s="47" t="e">
        <f t="shared" si="2"/>
        <v>#DIV/0!</v>
      </c>
      <c r="F11" s="45">
        <f>COUNTIFS(Data!$M:$M,Reporting!$A11,Data!$K:$K,"Yes")</f>
        <v>0</v>
      </c>
      <c r="G11" s="45">
        <f>COUNTIFS(Data!$M:$M,Reporting!$A11,Data!$L:$L,"Yes")</f>
        <v>0</v>
      </c>
      <c r="H11" s="47" t="e">
        <f t="shared" si="3"/>
        <v>#DIV/0!</v>
      </c>
      <c r="I11" s="16">
        <f>COUNTIFS(Data!$M:$M,Reporting!$A11,Data!$X:$X,"Very Interested")</f>
        <v>0</v>
      </c>
      <c r="J11" s="16">
        <f>COUNTIFS(Data!$M:$M,Reporting!$A11,Data!$X:$X,"Not Interested")</f>
        <v>0</v>
      </c>
      <c r="K11" s="16">
        <f>COUNTIFS(Data!$M:$M,Reporting!$A11,Data!$Y:$Y,"Very Interested")</f>
        <v>0</v>
      </c>
      <c r="L11" s="16">
        <f>COUNTIFS(Data!$M:$M,Reporting!$A11,Data!$Y:$Y,"Not Interested")</f>
        <v>0</v>
      </c>
      <c r="M11" s="16">
        <f>COUNTIFS(Data!$M:$M,Reporting!$A11,Data!$AA:$AA,"Very Interested")</f>
        <v>0</v>
      </c>
      <c r="N11" s="16">
        <f>COUNTIFS(Data!$M:$M,Reporting!$A11,Data!$AA:$AA,"Not Interested")</f>
        <v>0</v>
      </c>
    </row>
    <row r="12" spans="1:14" s="12" customFormat="1" ht="15.6">
      <c r="A12" s="23"/>
      <c r="B12" s="22" t="s">
        <v>412</v>
      </c>
      <c r="C12" s="23">
        <f>SUM(C2:C11)</f>
        <v>150</v>
      </c>
      <c r="D12" s="23">
        <f>SUM(D2:D11)</f>
        <v>74</v>
      </c>
      <c r="E12" s="21">
        <f t="shared" si="0"/>
        <v>0.49333333333333335</v>
      </c>
      <c r="F12" s="23">
        <f t="shared" ref="F12:G12" si="4">SUM(F2:F11)</f>
        <v>4</v>
      </c>
      <c r="G12" s="23">
        <f t="shared" si="4"/>
        <v>34</v>
      </c>
      <c r="H12" s="21">
        <f t="shared" si="1"/>
        <v>0.22666666666666666</v>
      </c>
      <c r="I12" s="23">
        <f t="shared" ref="I12:N12" si="5">SUM(I2:I11)</f>
        <v>46</v>
      </c>
      <c r="J12" s="23">
        <f t="shared" si="5"/>
        <v>16</v>
      </c>
      <c r="K12" s="23">
        <f t="shared" si="5"/>
        <v>41</v>
      </c>
      <c r="L12" s="23">
        <f t="shared" si="5"/>
        <v>16</v>
      </c>
      <c r="M12" s="23">
        <f t="shared" si="5"/>
        <v>23</v>
      </c>
      <c r="N12" s="23">
        <f t="shared" si="5"/>
        <v>27</v>
      </c>
    </row>
    <row r="17" spans="2:4">
      <c r="B17" s="44" t="s">
        <v>413</v>
      </c>
      <c r="C17" s="33">
        <f>C12/9</f>
        <v>16.666666666666668</v>
      </c>
      <c r="D17" s="16">
        <f>D12/9</f>
        <v>8.2222222222222214</v>
      </c>
    </row>
    <row r="18" spans="2:4">
      <c r="B18" t="s">
        <v>414</v>
      </c>
      <c r="C18" s="33"/>
      <c r="D18" s="16">
        <f>(D12-D4)/8</f>
        <v>8.625</v>
      </c>
    </row>
    <row r="19" spans="2:4">
      <c r="B19" t="s">
        <v>415</v>
      </c>
    </row>
  </sheetData>
  <pageMargins left="0.7" right="0.7" top="0.75" bottom="0.75" header="0.3" footer="0.3"/>
  <pageSetup orientation="portrait" r:id="rId1"/>
  <ignoredErrors>
    <ignoredError sqref="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29E4-5BF2-4EF5-833F-ADFBF93101C1}">
  <sheetPr codeName="Sheet4"/>
  <dimension ref="A3:B14"/>
  <sheetViews>
    <sheetView workbookViewId="0">
      <selection activeCell="B7" sqref="B7"/>
    </sheetView>
  </sheetViews>
  <sheetFormatPr defaultRowHeight="14.45"/>
  <cols>
    <col min="1" max="1" width="12.42578125" bestFit="1" customWidth="1"/>
    <col min="2" max="2" width="17.28515625" bestFit="1" customWidth="1"/>
  </cols>
  <sheetData>
    <row r="3" spans="1:2">
      <c r="A3" s="4" t="s">
        <v>416</v>
      </c>
      <c r="B3" t="s">
        <v>417</v>
      </c>
    </row>
    <row r="4" spans="1:2">
      <c r="A4" s="3">
        <v>1</v>
      </c>
      <c r="B4">
        <v>17</v>
      </c>
    </row>
    <row r="5" spans="1:2">
      <c r="A5" s="3">
        <v>2</v>
      </c>
      <c r="B5">
        <v>17</v>
      </c>
    </row>
    <row r="6" spans="1:2">
      <c r="A6" s="3">
        <v>3</v>
      </c>
      <c r="B6">
        <v>15</v>
      </c>
    </row>
    <row r="7" spans="1:2">
      <c r="A7" s="3">
        <v>4</v>
      </c>
      <c r="B7">
        <v>17</v>
      </c>
    </row>
    <row r="8" spans="1:2">
      <c r="A8" s="3">
        <v>5</v>
      </c>
      <c r="B8">
        <v>17</v>
      </c>
    </row>
    <row r="9" spans="1:2">
      <c r="A9" s="3">
        <v>6</v>
      </c>
      <c r="B9">
        <v>16</v>
      </c>
    </row>
    <row r="10" spans="1:2">
      <c r="A10" s="3">
        <v>7</v>
      </c>
      <c r="B10">
        <v>16</v>
      </c>
    </row>
    <row r="11" spans="1:2">
      <c r="A11" s="3">
        <v>8</v>
      </c>
      <c r="B11">
        <v>16</v>
      </c>
    </row>
    <row r="12" spans="1:2">
      <c r="A12" s="3">
        <v>9</v>
      </c>
      <c r="B12">
        <v>17</v>
      </c>
    </row>
    <row r="13" spans="1:2">
      <c r="A13" s="3" t="s">
        <v>418</v>
      </c>
    </row>
    <row r="14" spans="1:2">
      <c r="A14" s="3" t="s">
        <v>419</v>
      </c>
      <c r="B14">
        <v>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801A8-C6F4-4A58-9489-028DF8F0DDA4}">
  <sheetPr codeName="Sheet5"/>
  <dimension ref="A1:I144"/>
  <sheetViews>
    <sheetView topLeftCell="D1" workbookViewId="0">
      <selection activeCell="J11" sqref="J11"/>
    </sheetView>
  </sheetViews>
  <sheetFormatPr defaultColWidth="46.140625" defaultRowHeight="14.45"/>
  <cols>
    <col min="1" max="1" width="7.140625" bestFit="1" customWidth="1"/>
    <col min="2" max="2" width="19.85546875" bestFit="1" customWidth="1"/>
    <col min="3" max="3" width="10.7109375" bestFit="1" customWidth="1"/>
    <col min="4" max="4" width="14.28515625" bestFit="1" customWidth="1"/>
    <col min="5" max="5" width="5.28515625" bestFit="1" customWidth="1"/>
    <col min="6" max="6" width="14.28515625" bestFit="1" customWidth="1"/>
    <col min="7" max="7" width="8.28515625" bestFit="1" customWidth="1"/>
    <col min="8" max="8" width="8.85546875" bestFit="1" customWidth="1"/>
    <col min="9" max="9" width="29.5703125" bestFit="1" customWidth="1"/>
  </cols>
  <sheetData>
    <row r="1" spans="1:9" ht="18">
      <c r="A1" s="26" t="s">
        <v>420</v>
      </c>
      <c r="B1" s="26" t="s">
        <v>421</v>
      </c>
      <c r="C1" s="26" t="s">
        <v>422</v>
      </c>
      <c r="D1" s="26" t="s">
        <v>4</v>
      </c>
      <c r="E1" s="26" t="s">
        <v>359</v>
      </c>
      <c r="F1" s="26" t="s">
        <v>423</v>
      </c>
      <c r="G1" s="26" t="s">
        <v>424</v>
      </c>
      <c r="H1" s="26" t="s">
        <v>425</v>
      </c>
      <c r="I1" s="26" t="s">
        <v>6</v>
      </c>
    </row>
    <row r="2" spans="1:9" ht="18">
      <c r="A2" s="34">
        <v>508437165</v>
      </c>
      <c r="B2" s="34" t="s">
        <v>426</v>
      </c>
      <c r="C2" s="34" t="s">
        <v>427</v>
      </c>
      <c r="D2" s="34" t="s">
        <v>428</v>
      </c>
      <c r="E2" s="34" t="s">
        <v>373</v>
      </c>
      <c r="F2" s="34" t="s">
        <v>429</v>
      </c>
      <c r="G2" s="34" t="s">
        <v>430</v>
      </c>
      <c r="H2" s="34" t="s">
        <v>431</v>
      </c>
      <c r="I2" s="34" t="s">
        <v>432</v>
      </c>
    </row>
    <row r="3" spans="1:9" ht="18">
      <c r="A3" s="35">
        <v>342348995</v>
      </c>
      <c r="B3" s="35" t="s">
        <v>433</v>
      </c>
      <c r="C3" s="35" t="s">
        <v>434</v>
      </c>
      <c r="D3" s="35" t="s">
        <v>435</v>
      </c>
      <c r="E3" s="35" t="s">
        <v>376</v>
      </c>
      <c r="F3" s="35" t="s">
        <v>429</v>
      </c>
      <c r="G3" s="35" t="s">
        <v>430</v>
      </c>
      <c r="H3" s="35" t="s">
        <v>436</v>
      </c>
      <c r="I3" s="35" t="s">
        <v>12</v>
      </c>
    </row>
    <row r="4" spans="1:9">
      <c r="A4" s="34">
        <v>368902708</v>
      </c>
      <c r="B4" s="34" t="s">
        <v>437</v>
      </c>
      <c r="C4" s="34" t="s">
        <v>438</v>
      </c>
      <c r="D4" s="34" t="s">
        <v>439</v>
      </c>
      <c r="E4" s="34" t="s">
        <v>376</v>
      </c>
      <c r="F4" s="34" t="s">
        <v>429</v>
      </c>
      <c r="G4" s="34" t="s">
        <v>440</v>
      </c>
      <c r="H4" s="34" t="s">
        <v>441</v>
      </c>
      <c r="I4" s="34" t="s">
        <v>432</v>
      </c>
    </row>
    <row r="5" spans="1:9" ht="18">
      <c r="A5" s="35">
        <v>293423359</v>
      </c>
      <c r="B5" s="35" t="s">
        <v>442</v>
      </c>
      <c r="C5" s="35" t="s">
        <v>443</v>
      </c>
      <c r="D5" s="35" t="s">
        <v>444</v>
      </c>
      <c r="E5" s="35" t="s">
        <v>373</v>
      </c>
      <c r="F5" s="35" t="s">
        <v>429</v>
      </c>
      <c r="G5" s="35" t="s">
        <v>430</v>
      </c>
      <c r="H5" s="35" t="s">
        <v>441</v>
      </c>
      <c r="I5" s="35" t="s">
        <v>445</v>
      </c>
    </row>
    <row r="6" spans="1:9">
      <c r="A6" s="34">
        <v>193349160</v>
      </c>
      <c r="B6" s="34" t="s">
        <v>446</v>
      </c>
      <c r="C6" s="34" t="s">
        <v>447</v>
      </c>
      <c r="D6" s="34" t="s">
        <v>448</v>
      </c>
      <c r="E6" s="34" t="s">
        <v>373</v>
      </c>
      <c r="F6" s="34" t="s">
        <v>429</v>
      </c>
      <c r="G6" s="34" t="s">
        <v>440</v>
      </c>
      <c r="H6" s="34" t="s">
        <v>436</v>
      </c>
      <c r="I6" s="34" t="s">
        <v>432</v>
      </c>
    </row>
    <row r="7" spans="1:9" ht="18">
      <c r="A7" s="35">
        <v>423512622</v>
      </c>
      <c r="B7" s="35" t="s">
        <v>449</v>
      </c>
      <c r="C7" s="35" t="s">
        <v>450</v>
      </c>
      <c r="D7" s="35" t="s">
        <v>451</v>
      </c>
      <c r="E7" s="35" t="s">
        <v>373</v>
      </c>
      <c r="F7" s="35" t="s">
        <v>429</v>
      </c>
      <c r="G7" s="35" t="s">
        <v>430</v>
      </c>
      <c r="H7" s="35" t="s">
        <v>436</v>
      </c>
      <c r="I7" s="35" t="s">
        <v>432</v>
      </c>
    </row>
    <row r="8" spans="1:9">
      <c r="A8" s="34">
        <v>359877390</v>
      </c>
      <c r="B8" s="34" t="s">
        <v>452</v>
      </c>
      <c r="C8" s="34" t="s">
        <v>427</v>
      </c>
      <c r="D8" s="34" t="s">
        <v>453</v>
      </c>
      <c r="E8" s="34" t="s">
        <v>373</v>
      </c>
      <c r="F8" s="34" t="s">
        <v>429</v>
      </c>
      <c r="G8" s="34" t="s">
        <v>440</v>
      </c>
      <c r="H8" s="34" t="s">
        <v>436</v>
      </c>
      <c r="I8" s="34" t="s">
        <v>432</v>
      </c>
    </row>
    <row r="9" spans="1:9">
      <c r="A9" s="35">
        <v>361340014</v>
      </c>
      <c r="B9" s="35" t="s">
        <v>454</v>
      </c>
      <c r="C9" s="35" t="s">
        <v>455</v>
      </c>
      <c r="D9" s="35" t="s">
        <v>456</v>
      </c>
      <c r="E9" s="35" t="s">
        <v>376</v>
      </c>
      <c r="F9" s="35" t="s">
        <v>429</v>
      </c>
      <c r="G9" s="35" t="s">
        <v>457</v>
      </c>
      <c r="H9" s="35" t="s">
        <v>458</v>
      </c>
      <c r="I9" s="35" t="s">
        <v>432</v>
      </c>
    </row>
    <row r="10" spans="1:9">
      <c r="A10" s="34">
        <v>854214509</v>
      </c>
      <c r="B10" s="34" t="s">
        <v>459</v>
      </c>
      <c r="C10" s="34" t="s">
        <v>460</v>
      </c>
      <c r="D10" s="34" t="s">
        <v>461</v>
      </c>
      <c r="E10" s="34" t="s">
        <v>373</v>
      </c>
      <c r="F10" s="34" t="s">
        <v>429</v>
      </c>
      <c r="G10" s="34" t="s">
        <v>440</v>
      </c>
      <c r="H10" s="34" t="s">
        <v>436</v>
      </c>
      <c r="I10" s="34" t="s">
        <v>12</v>
      </c>
    </row>
    <row r="11" spans="1:9">
      <c r="A11" s="35">
        <v>369290294</v>
      </c>
      <c r="B11" s="35" t="s">
        <v>462</v>
      </c>
      <c r="C11" s="35" t="s">
        <v>463</v>
      </c>
      <c r="D11" s="35" t="s">
        <v>464</v>
      </c>
      <c r="E11" s="35" t="s">
        <v>373</v>
      </c>
      <c r="F11" s="35" t="s">
        <v>429</v>
      </c>
      <c r="G11" s="35" t="s">
        <v>457</v>
      </c>
      <c r="H11" s="35" t="s">
        <v>458</v>
      </c>
      <c r="I11" s="35" t="s">
        <v>12</v>
      </c>
    </row>
    <row r="12" spans="1:9" ht="18">
      <c r="A12" s="34">
        <v>918235831</v>
      </c>
      <c r="B12" s="34" t="s">
        <v>465</v>
      </c>
      <c r="C12" s="34" t="s">
        <v>466</v>
      </c>
      <c r="D12" s="34" t="s">
        <v>467</v>
      </c>
      <c r="E12" s="34" t="s">
        <v>373</v>
      </c>
      <c r="F12" s="34" t="s">
        <v>429</v>
      </c>
      <c r="G12" s="34" t="s">
        <v>430</v>
      </c>
      <c r="H12" s="34" t="s">
        <v>441</v>
      </c>
      <c r="I12" s="34" t="s">
        <v>432</v>
      </c>
    </row>
    <row r="13" spans="1:9" ht="18">
      <c r="A13" s="35">
        <v>693581440</v>
      </c>
      <c r="B13" s="35" t="s">
        <v>468</v>
      </c>
      <c r="C13" s="35" t="s">
        <v>427</v>
      </c>
      <c r="D13" s="35" t="s">
        <v>469</v>
      </c>
      <c r="E13" s="35" t="s">
        <v>373</v>
      </c>
      <c r="F13" s="35" t="s">
        <v>429</v>
      </c>
      <c r="G13" s="35" t="s">
        <v>430</v>
      </c>
      <c r="H13" s="35" t="s">
        <v>441</v>
      </c>
      <c r="I13" s="35" t="s">
        <v>17</v>
      </c>
    </row>
    <row r="14" spans="1:9">
      <c r="A14" s="34">
        <v>901072671</v>
      </c>
      <c r="B14" s="34" t="s">
        <v>470</v>
      </c>
      <c r="C14" s="34" t="s">
        <v>471</v>
      </c>
      <c r="D14" s="34" t="s">
        <v>472</v>
      </c>
      <c r="E14" s="34" t="s">
        <v>376</v>
      </c>
      <c r="F14" s="34" t="s">
        <v>429</v>
      </c>
      <c r="G14" s="34" t="s">
        <v>440</v>
      </c>
      <c r="H14" s="34" t="s">
        <v>458</v>
      </c>
      <c r="I14" s="34" t="s">
        <v>432</v>
      </c>
    </row>
    <row r="15" spans="1:9">
      <c r="A15" s="35">
        <v>306415185</v>
      </c>
      <c r="B15" s="35" t="s">
        <v>473</v>
      </c>
      <c r="C15" s="35" t="s">
        <v>474</v>
      </c>
      <c r="D15" s="35" t="s">
        <v>302</v>
      </c>
      <c r="E15" s="35" t="s">
        <v>373</v>
      </c>
      <c r="F15" s="35" t="s">
        <v>429</v>
      </c>
      <c r="G15" s="35" t="s">
        <v>440</v>
      </c>
      <c r="H15" s="35" t="s">
        <v>436</v>
      </c>
      <c r="I15" s="35" t="s">
        <v>12</v>
      </c>
    </row>
    <row r="16" spans="1:9">
      <c r="A16" s="34">
        <v>50666270</v>
      </c>
      <c r="B16" s="34" t="s">
        <v>475</v>
      </c>
      <c r="C16" s="34" t="s">
        <v>476</v>
      </c>
      <c r="D16" s="34" t="s">
        <v>477</v>
      </c>
      <c r="E16" s="34" t="s">
        <v>373</v>
      </c>
      <c r="F16" s="34" t="s">
        <v>429</v>
      </c>
      <c r="G16" s="34" t="s">
        <v>440</v>
      </c>
      <c r="H16" s="34" t="s">
        <v>436</v>
      </c>
      <c r="I16" s="34" t="s">
        <v>478</v>
      </c>
    </row>
    <row r="17" spans="1:9">
      <c r="A17" s="35">
        <v>335126214</v>
      </c>
      <c r="B17" s="35" t="s">
        <v>479</v>
      </c>
      <c r="C17" s="35" t="s">
        <v>480</v>
      </c>
      <c r="D17" s="35" t="s">
        <v>481</v>
      </c>
      <c r="E17" s="35" t="s">
        <v>373</v>
      </c>
      <c r="F17" s="35" t="s">
        <v>429</v>
      </c>
      <c r="G17" s="35" t="s">
        <v>440</v>
      </c>
      <c r="H17" s="35" t="s">
        <v>458</v>
      </c>
      <c r="I17" s="35" t="s">
        <v>12</v>
      </c>
    </row>
    <row r="18" spans="1:9" ht="18">
      <c r="A18" s="34">
        <v>237956670</v>
      </c>
      <c r="B18" s="34" t="s">
        <v>482</v>
      </c>
      <c r="C18" s="34" t="s">
        <v>483</v>
      </c>
      <c r="D18" s="34" t="s">
        <v>484</v>
      </c>
      <c r="E18" s="34" t="s">
        <v>373</v>
      </c>
      <c r="F18" s="34" t="s">
        <v>429</v>
      </c>
      <c r="G18" s="34" t="s">
        <v>430</v>
      </c>
      <c r="H18" s="34" t="s">
        <v>431</v>
      </c>
      <c r="I18" s="34" t="s">
        <v>17</v>
      </c>
    </row>
    <row r="19" spans="1:9">
      <c r="A19" s="35">
        <v>191825448</v>
      </c>
      <c r="B19" s="35" t="s">
        <v>485</v>
      </c>
      <c r="C19" s="35" t="s">
        <v>486</v>
      </c>
      <c r="D19" s="35" t="s">
        <v>487</v>
      </c>
      <c r="E19" s="35" t="s">
        <v>376</v>
      </c>
      <c r="F19" s="35" t="s">
        <v>429</v>
      </c>
      <c r="G19" s="35" t="s">
        <v>457</v>
      </c>
      <c r="H19" s="35" t="s">
        <v>458</v>
      </c>
      <c r="I19" s="35" t="s">
        <v>432</v>
      </c>
    </row>
    <row r="20" spans="1:9" ht="18">
      <c r="A20" s="34">
        <v>388354012</v>
      </c>
      <c r="B20" s="34" t="s">
        <v>488</v>
      </c>
      <c r="C20" s="34" t="s">
        <v>489</v>
      </c>
      <c r="D20" s="34" t="s">
        <v>490</v>
      </c>
      <c r="E20" s="34" t="s">
        <v>373</v>
      </c>
      <c r="F20" s="34" t="s">
        <v>429</v>
      </c>
      <c r="G20" s="34" t="s">
        <v>430</v>
      </c>
      <c r="H20" s="34" t="s">
        <v>436</v>
      </c>
      <c r="I20" s="34" t="s">
        <v>12</v>
      </c>
    </row>
    <row r="21" spans="1:9" ht="18">
      <c r="A21" s="35">
        <v>11831452</v>
      </c>
      <c r="B21" s="35" t="s">
        <v>491</v>
      </c>
      <c r="C21" s="35" t="s">
        <v>492</v>
      </c>
      <c r="D21" s="35" t="s">
        <v>128</v>
      </c>
      <c r="E21" s="35" t="s">
        <v>373</v>
      </c>
      <c r="F21" s="35" t="s">
        <v>429</v>
      </c>
      <c r="G21" s="35" t="s">
        <v>430</v>
      </c>
      <c r="H21" s="35" t="s">
        <v>436</v>
      </c>
      <c r="I21" s="35" t="s">
        <v>12</v>
      </c>
    </row>
    <row r="22" spans="1:9">
      <c r="A22" s="34">
        <v>48093178</v>
      </c>
      <c r="B22" s="34" t="s">
        <v>493</v>
      </c>
      <c r="C22" s="34" t="s">
        <v>494</v>
      </c>
      <c r="D22" s="34" t="s">
        <v>495</v>
      </c>
      <c r="E22" s="34" t="s">
        <v>373</v>
      </c>
      <c r="F22" s="34" t="s">
        <v>429</v>
      </c>
      <c r="G22" s="34" t="s">
        <v>457</v>
      </c>
      <c r="H22" s="34" t="s">
        <v>436</v>
      </c>
      <c r="I22" s="34" t="s">
        <v>12</v>
      </c>
    </row>
    <row r="23" spans="1:9" ht="18">
      <c r="A23" s="35">
        <v>652451274</v>
      </c>
      <c r="B23" s="35" t="s">
        <v>496</v>
      </c>
      <c r="C23" s="35" t="s">
        <v>497</v>
      </c>
      <c r="D23" s="35" t="s">
        <v>498</v>
      </c>
      <c r="E23" s="35" t="s">
        <v>376</v>
      </c>
      <c r="F23" s="35" t="s">
        <v>429</v>
      </c>
      <c r="G23" s="35" t="s">
        <v>430</v>
      </c>
      <c r="H23" s="35" t="s">
        <v>458</v>
      </c>
      <c r="I23" s="35" t="s">
        <v>499</v>
      </c>
    </row>
    <row r="24" spans="1:9">
      <c r="A24" s="34">
        <v>547950872</v>
      </c>
      <c r="B24" s="34" t="s">
        <v>500</v>
      </c>
      <c r="C24" s="34" t="s">
        <v>501</v>
      </c>
      <c r="D24" s="34" t="s">
        <v>502</v>
      </c>
      <c r="E24" s="34" t="s">
        <v>376</v>
      </c>
      <c r="F24" s="34" t="s">
        <v>429</v>
      </c>
      <c r="G24" s="34" t="s">
        <v>457</v>
      </c>
      <c r="H24" s="34" t="s">
        <v>458</v>
      </c>
      <c r="I24" s="34" t="s">
        <v>503</v>
      </c>
    </row>
    <row r="25" spans="1:9">
      <c r="A25" s="35">
        <v>61716475</v>
      </c>
      <c r="B25" s="35" t="s">
        <v>504</v>
      </c>
      <c r="C25" s="35" t="s">
        <v>505</v>
      </c>
      <c r="D25" s="35" t="s">
        <v>506</v>
      </c>
      <c r="E25" s="35" t="s">
        <v>373</v>
      </c>
      <c r="F25" s="35" t="s">
        <v>429</v>
      </c>
      <c r="G25" s="35" t="s">
        <v>440</v>
      </c>
      <c r="H25" s="35" t="s">
        <v>441</v>
      </c>
      <c r="I25" s="35" t="s">
        <v>12</v>
      </c>
    </row>
    <row r="26" spans="1:9" ht="18">
      <c r="A26" s="34">
        <v>337926609</v>
      </c>
      <c r="B26" s="34" t="s">
        <v>507</v>
      </c>
      <c r="C26" s="34" t="s">
        <v>508</v>
      </c>
      <c r="D26" s="34" t="s">
        <v>509</v>
      </c>
      <c r="E26" s="34" t="s">
        <v>373</v>
      </c>
      <c r="F26" s="34" t="s">
        <v>429</v>
      </c>
      <c r="G26" s="34" t="s">
        <v>430</v>
      </c>
      <c r="H26" s="34" t="s">
        <v>441</v>
      </c>
      <c r="I26" s="34" t="s">
        <v>12</v>
      </c>
    </row>
    <row r="27" spans="1:9" ht="18">
      <c r="A27" s="35">
        <v>90266989</v>
      </c>
      <c r="B27" s="35" t="s">
        <v>510</v>
      </c>
      <c r="C27" s="35" t="s">
        <v>511</v>
      </c>
      <c r="D27" s="35" t="s">
        <v>512</v>
      </c>
      <c r="E27" s="35" t="s">
        <v>373</v>
      </c>
      <c r="F27" s="35" t="s">
        <v>429</v>
      </c>
      <c r="G27" s="35" t="s">
        <v>430</v>
      </c>
      <c r="H27" s="35" t="s">
        <v>458</v>
      </c>
      <c r="I27" s="35" t="s">
        <v>107</v>
      </c>
    </row>
    <row r="28" spans="1:9">
      <c r="A28" s="34">
        <v>645180458</v>
      </c>
      <c r="B28" s="34" t="s">
        <v>513</v>
      </c>
      <c r="C28" s="34" t="s">
        <v>514</v>
      </c>
      <c r="D28" s="34" t="s">
        <v>515</v>
      </c>
      <c r="E28" s="34" t="s">
        <v>373</v>
      </c>
      <c r="F28" s="34" t="s">
        <v>429</v>
      </c>
      <c r="G28" s="34" t="s">
        <v>440</v>
      </c>
      <c r="H28" s="34" t="s">
        <v>441</v>
      </c>
      <c r="I28" s="34" t="s">
        <v>12</v>
      </c>
    </row>
    <row r="29" spans="1:9">
      <c r="A29" s="35">
        <v>535299532</v>
      </c>
      <c r="B29" s="35" t="s">
        <v>516</v>
      </c>
      <c r="C29" s="35" t="s">
        <v>517</v>
      </c>
      <c r="D29" s="35" t="s">
        <v>518</v>
      </c>
      <c r="E29" s="35" t="s">
        <v>373</v>
      </c>
      <c r="F29" s="35" t="s">
        <v>429</v>
      </c>
      <c r="G29" s="35" t="s">
        <v>440</v>
      </c>
      <c r="H29" s="35" t="s">
        <v>431</v>
      </c>
      <c r="I29" s="35" t="s">
        <v>12</v>
      </c>
    </row>
    <row r="30" spans="1:9">
      <c r="A30" s="34">
        <v>322009858</v>
      </c>
      <c r="B30" s="34" t="s">
        <v>519</v>
      </c>
      <c r="C30" s="34" t="s">
        <v>520</v>
      </c>
      <c r="D30" s="34" t="s">
        <v>521</v>
      </c>
      <c r="E30" s="34" t="s">
        <v>376</v>
      </c>
      <c r="F30" s="34" t="s">
        <v>429</v>
      </c>
      <c r="G30" s="34" t="s">
        <v>440</v>
      </c>
      <c r="H30" s="34" t="s">
        <v>436</v>
      </c>
      <c r="I30" s="34" t="s">
        <v>432</v>
      </c>
    </row>
    <row r="31" spans="1:9" ht="18">
      <c r="A31" s="35">
        <v>170995156</v>
      </c>
      <c r="B31" s="35" t="s">
        <v>522</v>
      </c>
      <c r="C31" s="35" t="s">
        <v>523</v>
      </c>
      <c r="D31" s="35" t="s">
        <v>524</v>
      </c>
      <c r="E31" s="35" t="s">
        <v>373</v>
      </c>
      <c r="F31" s="35" t="s">
        <v>429</v>
      </c>
      <c r="G31" s="35" t="s">
        <v>430</v>
      </c>
      <c r="H31" s="35" t="s">
        <v>458</v>
      </c>
      <c r="I31" s="35" t="s">
        <v>525</v>
      </c>
    </row>
    <row r="32" spans="1:9">
      <c r="A32" s="34">
        <v>624254823</v>
      </c>
      <c r="B32" s="34" t="s">
        <v>526</v>
      </c>
      <c r="C32" s="34" t="s">
        <v>527</v>
      </c>
      <c r="D32" s="34" t="s">
        <v>528</v>
      </c>
      <c r="E32" s="34" t="s">
        <v>373</v>
      </c>
      <c r="F32" s="34" t="s">
        <v>429</v>
      </c>
      <c r="G32" s="34" t="s">
        <v>440</v>
      </c>
      <c r="H32" s="34" t="s">
        <v>441</v>
      </c>
      <c r="I32" s="34" t="s">
        <v>432</v>
      </c>
    </row>
    <row r="33" spans="1:9" ht="18">
      <c r="A33" s="35">
        <v>447650031</v>
      </c>
      <c r="B33" s="35" t="s">
        <v>529</v>
      </c>
      <c r="C33" s="35" t="s">
        <v>530</v>
      </c>
      <c r="D33" s="35" t="s">
        <v>531</v>
      </c>
      <c r="E33" s="35" t="s">
        <v>373</v>
      </c>
      <c r="F33" s="35" t="s">
        <v>429</v>
      </c>
      <c r="G33" s="35" t="s">
        <v>430</v>
      </c>
      <c r="H33" s="35" t="s">
        <v>441</v>
      </c>
      <c r="I33" s="35" t="s">
        <v>432</v>
      </c>
    </row>
    <row r="34" spans="1:9">
      <c r="A34" s="34">
        <v>487398892</v>
      </c>
      <c r="B34" s="34" t="s">
        <v>532</v>
      </c>
      <c r="C34" s="34" t="s">
        <v>533</v>
      </c>
      <c r="D34" s="34" t="s">
        <v>534</v>
      </c>
      <c r="E34" s="34" t="s">
        <v>373</v>
      </c>
      <c r="F34" s="34" t="s">
        <v>429</v>
      </c>
      <c r="G34" s="34" t="s">
        <v>457</v>
      </c>
      <c r="H34" s="34" t="s">
        <v>458</v>
      </c>
      <c r="I34" s="34" t="s">
        <v>12</v>
      </c>
    </row>
    <row r="35" spans="1:9">
      <c r="A35" s="35">
        <v>221758837</v>
      </c>
      <c r="B35" s="35" t="s">
        <v>535</v>
      </c>
      <c r="C35" s="35" t="s">
        <v>536</v>
      </c>
      <c r="D35" s="35" t="s">
        <v>537</v>
      </c>
      <c r="E35" s="35" t="s">
        <v>373</v>
      </c>
      <c r="F35" s="35" t="s">
        <v>429</v>
      </c>
      <c r="G35" s="35" t="s">
        <v>440</v>
      </c>
      <c r="H35" s="35" t="s">
        <v>458</v>
      </c>
      <c r="I35" s="35" t="s">
        <v>538</v>
      </c>
    </row>
    <row r="36" spans="1:9" ht="18">
      <c r="A36" s="34">
        <v>468772063</v>
      </c>
      <c r="B36" s="34" t="s">
        <v>539</v>
      </c>
      <c r="C36" s="34" t="s">
        <v>540</v>
      </c>
      <c r="D36" s="34" t="s">
        <v>541</v>
      </c>
      <c r="E36" s="34" t="s">
        <v>373</v>
      </c>
      <c r="F36" s="34" t="s">
        <v>429</v>
      </c>
      <c r="G36" s="34" t="s">
        <v>430</v>
      </c>
      <c r="H36" s="34" t="s">
        <v>436</v>
      </c>
      <c r="I36" s="34" t="s">
        <v>12</v>
      </c>
    </row>
    <row r="37" spans="1:9" ht="18">
      <c r="A37" s="35">
        <v>512016749</v>
      </c>
      <c r="B37" s="35" t="s">
        <v>542</v>
      </c>
      <c r="C37" s="35" t="s">
        <v>543</v>
      </c>
      <c r="D37" s="35" t="s">
        <v>544</v>
      </c>
      <c r="E37" s="35" t="s">
        <v>376</v>
      </c>
      <c r="F37" s="35" t="s">
        <v>429</v>
      </c>
      <c r="G37" s="35" t="s">
        <v>430</v>
      </c>
      <c r="H37" s="35" t="s">
        <v>441</v>
      </c>
      <c r="I37" s="35" t="s">
        <v>12</v>
      </c>
    </row>
    <row r="38" spans="1:9" ht="18">
      <c r="A38" s="34">
        <v>779006203</v>
      </c>
      <c r="B38" s="34" t="s">
        <v>545</v>
      </c>
      <c r="C38" s="34" t="s">
        <v>540</v>
      </c>
      <c r="D38" s="34" t="s">
        <v>546</v>
      </c>
      <c r="E38" s="34" t="s">
        <v>373</v>
      </c>
      <c r="F38" s="34" t="s">
        <v>429</v>
      </c>
      <c r="G38" s="34" t="s">
        <v>430</v>
      </c>
      <c r="H38" s="34" t="s">
        <v>436</v>
      </c>
      <c r="I38" s="34" t="s">
        <v>12</v>
      </c>
    </row>
    <row r="39" spans="1:9" ht="18">
      <c r="A39" s="35">
        <v>751571693</v>
      </c>
      <c r="B39" s="35" t="s">
        <v>547</v>
      </c>
      <c r="C39" s="35" t="s">
        <v>548</v>
      </c>
      <c r="D39" s="35" t="s">
        <v>549</v>
      </c>
      <c r="E39" s="35" t="s">
        <v>376</v>
      </c>
      <c r="F39" s="35" t="s">
        <v>429</v>
      </c>
      <c r="G39" s="35" t="s">
        <v>430</v>
      </c>
      <c r="H39" s="35" t="s">
        <v>458</v>
      </c>
      <c r="I39" s="35" t="s">
        <v>432</v>
      </c>
    </row>
    <row r="40" spans="1:9" ht="18">
      <c r="A40" s="34">
        <v>41188529</v>
      </c>
      <c r="B40" s="34" t="s">
        <v>550</v>
      </c>
      <c r="C40" s="34" t="s">
        <v>551</v>
      </c>
      <c r="D40" s="34" t="s">
        <v>552</v>
      </c>
      <c r="E40" s="34" t="s">
        <v>373</v>
      </c>
      <c r="F40" s="34" t="s">
        <v>429</v>
      </c>
      <c r="G40" s="34" t="s">
        <v>430</v>
      </c>
      <c r="H40" s="34" t="s">
        <v>436</v>
      </c>
      <c r="I40" s="34" t="s">
        <v>12</v>
      </c>
    </row>
    <row r="41" spans="1:9" ht="18">
      <c r="A41" s="35">
        <v>189635106</v>
      </c>
      <c r="B41" s="35" t="s">
        <v>553</v>
      </c>
      <c r="C41" s="35" t="s">
        <v>554</v>
      </c>
      <c r="D41" s="35" t="s">
        <v>555</v>
      </c>
      <c r="E41" s="35" t="s">
        <v>376</v>
      </c>
      <c r="F41" s="35" t="s">
        <v>429</v>
      </c>
      <c r="G41" s="35" t="s">
        <v>430</v>
      </c>
      <c r="H41" s="35" t="s">
        <v>436</v>
      </c>
      <c r="I41" s="35" t="s">
        <v>432</v>
      </c>
    </row>
    <row r="42" spans="1:9">
      <c r="A42" s="34">
        <v>538991978</v>
      </c>
      <c r="B42" s="34" t="s">
        <v>556</v>
      </c>
      <c r="C42" s="34" t="s">
        <v>557</v>
      </c>
      <c r="D42" s="34" t="s">
        <v>558</v>
      </c>
      <c r="E42" s="34" t="s">
        <v>376</v>
      </c>
      <c r="F42" s="34" t="s">
        <v>429</v>
      </c>
      <c r="G42" s="34" t="s">
        <v>440</v>
      </c>
      <c r="H42" s="34" t="s">
        <v>436</v>
      </c>
      <c r="I42" s="34" t="s">
        <v>432</v>
      </c>
    </row>
    <row r="43" spans="1:9" ht="18">
      <c r="A43" s="35">
        <v>983285219</v>
      </c>
      <c r="B43" s="35" t="s">
        <v>559</v>
      </c>
      <c r="C43" s="35" t="s">
        <v>560</v>
      </c>
      <c r="D43" s="35" t="s">
        <v>561</v>
      </c>
      <c r="E43" s="35" t="s">
        <v>373</v>
      </c>
      <c r="F43" s="35" t="s">
        <v>429</v>
      </c>
      <c r="G43" s="35" t="s">
        <v>430</v>
      </c>
      <c r="H43" s="35" t="s">
        <v>436</v>
      </c>
      <c r="I43" s="35" t="s">
        <v>12</v>
      </c>
    </row>
    <row r="44" spans="1:9">
      <c r="A44" s="34">
        <v>484381257</v>
      </c>
      <c r="B44" s="34" t="s">
        <v>562</v>
      </c>
      <c r="C44" s="34" t="s">
        <v>563</v>
      </c>
      <c r="D44" s="34" t="s">
        <v>564</v>
      </c>
      <c r="E44" s="34" t="s">
        <v>373</v>
      </c>
      <c r="F44" s="34" t="s">
        <v>429</v>
      </c>
      <c r="G44" s="34" t="s">
        <v>440</v>
      </c>
      <c r="H44" s="34" t="s">
        <v>441</v>
      </c>
      <c r="I44" s="34" t="s">
        <v>565</v>
      </c>
    </row>
    <row r="45" spans="1:9">
      <c r="A45" s="35">
        <v>524630249</v>
      </c>
      <c r="B45" s="35" t="s">
        <v>566</v>
      </c>
      <c r="C45" s="35" t="s">
        <v>567</v>
      </c>
      <c r="D45" s="35" t="s">
        <v>568</v>
      </c>
      <c r="E45" s="35" t="s">
        <v>373</v>
      </c>
      <c r="F45" s="35" t="s">
        <v>429</v>
      </c>
      <c r="G45" s="35" t="s">
        <v>440</v>
      </c>
      <c r="H45" s="35" t="s">
        <v>436</v>
      </c>
      <c r="I45" s="35" t="s">
        <v>432</v>
      </c>
    </row>
    <row r="46" spans="1:9">
      <c r="A46" s="34">
        <v>360341654</v>
      </c>
      <c r="B46" s="34" t="s">
        <v>569</v>
      </c>
      <c r="C46" s="34" t="s">
        <v>570</v>
      </c>
      <c r="D46" s="34" t="s">
        <v>571</v>
      </c>
      <c r="E46" s="34" t="s">
        <v>373</v>
      </c>
      <c r="F46" s="34" t="s">
        <v>429</v>
      </c>
      <c r="G46" s="34" t="s">
        <v>440</v>
      </c>
      <c r="H46" s="34" t="s">
        <v>436</v>
      </c>
      <c r="I46" s="34" t="s">
        <v>12</v>
      </c>
    </row>
    <row r="47" spans="1:9">
      <c r="A47" s="35">
        <v>762061374</v>
      </c>
      <c r="B47" s="35" t="s">
        <v>572</v>
      </c>
      <c r="C47" s="35" t="s">
        <v>573</v>
      </c>
      <c r="D47" s="35" t="s">
        <v>574</v>
      </c>
      <c r="E47" s="35" t="s">
        <v>373</v>
      </c>
      <c r="F47" s="35" t="s">
        <v>429</v>
      </c>
      <c r="G47" s="35" t="s">
        <v>440</v>
      </c>
      <c r="H47" s="35" t="s">
        <v>458</v>
      </c>
      <c r="I47" s="35" t="s">
        <v>12</v>
      </c>
    </row>
    <row r="48" spans="1:9" ht="18">
      <c r="A48" s="34">
        <v>937685152</v>
      </c>
      <c r="B48" s="34" t="s">
        <v>575</v>
      </c>
      <c r="C48" s="34" t="s">
        <v>576</v>
      </c>
      <c r="D48" s="34" t="s">
        <v>577</v>
      </c>
      <c r="E48" s="34" t="s">
        <v>373</v>
      </c>
      <c r="F48" s="34" t="s">
        <v>429</v>
      </c>
      <c r="G48" s="34" t="s">
        <v>430</v>
      </c>
      <c r="H48" s="34" t="s">
        <v>436</v>
      </c>
      <c r="I48" s="34" t="s">
        <v>12</v>
      </c>
    </row>
    <row r="49" spans="1:9">
      <c r="A49" s="35">
        <v>972813577</v>
      </c>
      <c r="B49" s="35" t="s">
        <v>578</v>
      </c>
      <c r="C49" s="35" t="s">
        <v>579</v>
      </c>
      <c r="D49" s="35" t="s">
        <v>580</v>
      </c>
      <c r="E49" s="35" t="s">
        <v>376</v>
      </c>
      <c r="F49" s="35" t="s">
        <v>429</v>
      </c>
      <c r="G49" s="35" t="s">
        <v>440</v>
      </c>
      <c r="H49" s="35" t="s">
        <v>436</v>
      </c>
      <c r="I49" s="35" t="s">
        <v>432</v>
      </c>
    </row>
    <row r="50" spans="1:9" ht="18">
      <c r="A50" s="34">
        <v>438398082</v>
      </c>
      <c r="B50" s="34" t="s">
        <v>581</v>
      </c>
      <c r="C50" s="34" t="s">
        <v>582</v>
      </c>
      <c r="D50" s="34" t="s">
        <v>583</v>
      </c>
      <c r="E50" s="34" t="s">
        <v>376</v>
      </c>
      <c r="F50" s="34" t="s">
        <v>429</v>
      </c>
      <c r="G50" s="34" t="s">
        <v>430</v>
      </c>
      <c r="H50" s="34" t="s">
        <v>436</v>
      </c>
      <c r="I50" s="34" t="s">
        <v>499</v>
      </c>
    </row>
    <row r="51" spans="1:9">
      <c r="A51" s="35">
        <v>680496190</v>
      </c>
      <c r="B51" s="35" t="s">
        <v>584</v>
      </c>
      <c r="C51" s="35" t="s">
        <v>585</v>
      </c>
      <c r="D51" s="35" t="s">
        <v>586</v>
      </c>
      <c r="E51" s="35" t="s">
        <v>373</v>
      </c>
      <c r="F51" s="35" t="s">
        <v>429</v>
      </c>
      <c r="G51" s="35" t="s">
        <v>440</v>
      </c>
      <c r="H51" s="35" t="s">
        <v>436</v>
      </c>
      <c r="I51" s="35" t="s">
        <v>503</v>
      </c>
    </row>
    <row r="52" spans="1:9">
      <c r="A52" s="34">
        <v>48568741</v>
      </c>
      <c r="B52" s="34" t="s">
        <v>587</v>
      </c>
      <c r="C52" s="34" t="s">
        <v>588</v>
      </c>
      <c r="D52" s="34" t="s">
        <v>589</v>
      </c>
      <c r="E52" s="34" t="s">
        <v>373</v>
      </c>
      <c r="F52" s="34" t="s">
        <v>429</v>
      </c>
      <c r="G52" s="34" t="s">
        <v>440</v>
      </c>
      <c r="H52" s="34" t="s">
        <v>436</v>
      </c>
      <c r="I52" s="34" t="s">
        <v>525</v>
      </c>
    </row>
    <row r="53" spans="1:9" ht="18">
      <c r="A53" s="35">
        <v>600345870</v>
      </c>
      <c r="B53" s="35" t="s">
        <v>590</v>
      </c>
      <c r="C53" s="35" t="s">
        <v>591</v>
      </c>
      <c r="D53" s="35" t="s">
        <v>592</v>
      </c>
      <c r="E53" s="35" t="s">
        <v>376</v>
      </c>
      <c r="F53" s="35" t="s">
        <v>429</v>
      </c>
      <c r="G53" s="35" t="s">
        <v>430</v>
      </c>
      <c r="H53" s="35" t="s">
        <v>436</v>
      </c>
      <c r="I53" s="35" t="s">
        <v>12</v>
      </c>
    </row>
    <row r="54" spans="1:9">
      <c r="A54" s="34">
        <v>648479984</v>
      </c>
      <c r="B54" s="34" t="s">
        <v>593</v>
      </c>
      <c r="C54" s="34" t="s">
        <v>594</v>
      </c>
      <c r="D54" s="34" t="s">
        <v>595</v>
      </c>
      <c r="E54" s="34" t="s">
        <v>373</v>
      </c>
      <c r="F54" s="34" t="s">
        <v>429</v>
      </c>
      <c r="G54" s="34" t="s">
        <v>457</v>
      </c>
      <c r="H54" s="34" t="s">
        <v>436</v>
      </c>
      <c r="I54" s="34" t="s">
        <v>12</v>
      </c>
    </row>
    <row r="55" spans="1:9" ht="18">
      <c r="A55" s="35">
        <v>638691571</v>
      </c>
      <c r="B55" s="35" t="s">
        <v>596</v>
      </c>
      <c r="C55" s="35" t="s">
        <v>597</v>
      </c>
      <c r="D55" s="35" t="s">
        <v>598</v>
      </c>
      <c r="E55" s="35" t="s">
        <v>373</v>
      </c>
      <c r="F55" s="35" t="s">
        <v>429</v>
      </c>
      <c r="G55" s="35" t="s">
        <v>430</v>
      </c>
      <c r="H55" s="35" t="s">
        <v>441</v>
      </c>
      <c r="I55" s="35" t="s">
        <v>12</v>
      </c>
    </row>
    <row r="56" spans="1:9">
      <c r="A56" s="34">
        <v>769895328</v>
      </c>
      <c r="B56" s="34" t="s">
        <v>599</v>
      </c>
      <c r="C56" s="34" t="s">
        <v>600</v>
      </c>
      <c r="D56" s="34" t="s">
        <v>601</v>
      </c>
      <c r="E56" s="34" t="s">
        <v>373</v>
      </c>
      <c r="F56" s="34" t="s">
        <v>429</v>
      </c>
      <c r="G56" s="34" t="s">
        <v>440</v>
      </c>
      <c r="H56" s="34" t="s">
        <v>436</v>
      </c>
      <c r="I56" s="34" t="s">
        <v>17</v>
      </c>
    </row>
    <row r="57" spans="1:9" ht="18">
      <c r="A57" s="35">
        <v>628595657</v>
      </c>
      <c r="B57" s="35" t="s">
        <v>602</v>
      </c>
      <c r="C57" s="35" t="s">
        <v>603</v>
      </c>
      <c r="D57" s="35" t="s">
        <v>604</v>
      </c>
      <c r="E57" s="35" t="s">
        <v>376</v>
      </c>
      <c r="F57" s="35" t="s">
        <v>429</v>
      </c>
      <c r="G57" s="35" t="s">
        <v>430</v>
      </c>
      <c r="H57" s="35" t="s">
        <v>436</v>
      </c>
      <c r="I57" s="35" t="s">
        <v>432</v>
      </c>
    </row>
    <row r="58" spans="1:9" ht="18">
      <c r="A58" s="34">
        <v>372353197</v>
      </c>
      <c r="B58" s="34" t="s">
        <v>605</v>
      </c>
      <c r="C58" s="34" t="s">
        <v>443</v>
      </c>
      <c r="D58" s="34" t="s">
        <v>606</v>
      </c>
      <c r="E58" s="34" t="s">
        <v>373</v>
      </c>
      <c r="F58" s="34" t="s">
        <v>429</v>
      </c>
      <c r="G58" s="34" t="s">
        <v>430</v>
      </c>
      <c r="H58" s="34" t="s">
        <v>458</v>
      </c>
      <c r="I58" s="34" t="s">
        <v>12</v>
      </c>
    </row>
    <row r="59" spans="1:9" ht="18">
      <c r="A59" s="35">
        <v>61842539</v>
      </c>
      <c r="B59" s="35" t="s">
        <v>607</v>
      </c>
      <c r="C59" s="35" t="s">
        <v>608</v>
      </c>
      <c r="D59" s="35" t="s">
        <v>609</v>
      </c>
      <c r="E59" s="35" t="s">
        <v>373</v>
      </c>
      <c r="F59" s="35" t="s">
        <v>429</v>
      </c>
      <c r="G59" s="35" t="s">
        <v>430</v>
      </c>
      <c r="H59" s="35" t="s">
        <v>436</v>
      </c>
      <c r="I59" s="35" t="s">
        <v>12</v>
      </c>
    </row>
    <row r="60" spans="1:9" ht="18">
      <c r="A60" s="34">
        <v>459894031</v>
      </c>
      <c r="B60" s="34" t="s">
        <v>610</v>
      </c>
      <c r="C60" s="34" t="s">
        <v>611</v>
      </c>
      <c r="D60" s="34" t="s">
        <v>612</v>
      </c>
      <c r="E60" s="34" t="s">
        <v>376</v>
      </c>
      <c r="F60" s="34" t="s">
        <v>429</v>
      </c>
      <c r="G60" s="34" t="s">
        <v>430</v>
      </c>
      <c r="H60" s="34" t="s">
        <v>458</v>
      </c>
      <c r="I60" s="34" t="s">
        <v>432</v>
      </c>
    </row>
    <row r="61" spans="1:9">
      <c r="A61" s="35">
        <v>533706705</v>
      </c>
      <c r="B61" s="35" t="s">
        <v>613</v>
      </c>
      <c r="C61" s="35" t="s">
        <v>614</v>
      </c>
      <c r="D61" s="35" t="s">
        <v>615</v>
      </c>
      <c r="E61" s="35" t="s">
        <v>373</v>
      </c>
      <c r="F61" s="35" t="s">
        <v>429</v>
      </c>
      <c r="G61" s="35" t="s">
        <v>440</v>
      </c>
      <c r="H61" s="35" t="s">
        <v>436</v>
      </c>
      <c r="I61" s="35" t="s">
        <v>432</v>
      </c>
    </row>
    <row r="62" spans="1:9">
      <c r="A62" s="34">
        <v>382632990</v>
      </c>
      <c r="B62" s="34" t="s">
        <v>616</v>
      </c>
      <c r="C62" s="34" t="s">
        <v>617</v>
      </c>
      <c r="D62" s="34" t="s">
        <v>618</v>
      </c>
      <c r="E62" s="34" t="s">
        <v>373</v>
      </c>
      <c r="F62" s="34" t="s">
        <v>429</v>
      </c>
      <c r="G62" s="34" t="s">
        <v>440</v>
      </c>
      <c r="H62" s="34" t="s">
        <v>441</v>
      </c>
      <c r="I62" s="34" t="s">
        <v>12</v>
      </c>
    </row>
    <row r="63" spans="1:9">
      <c r="A63" s="35">
        <v>165803421</v>
      </c>
      <c r="B63" s="35" t="s">
        <v>619</v>
      </c>
      <c r="C63" s="35" t="s">
        <v>620</v>
      </c>
      <c r="D63" s="35" t="s">
        <v>621</v>
      </c>
      <c r="E63" s="35" t="s">
        <v>376</v>
      </c>
      <c r="F63" s="35" t="s">
        <v>429</v>
      </c>
      <c r="G63" s="35" t="s">
        <v>440</v>
      </c>
      <c r="H63" s="35" t="s">
        <v>441</v>
      </c>
      <c r="I63" s="35" t="s">
        <v>12</v>
      </c>
    </row>
    <row r="64" spans="1:9">
      <c r="A64" s="34">
        <v>345200010</v>
      </c>
      <c r="B64" s="34" t="s">
        <v>622</v>
      </c>
      <c r="C64" s="34" t="s">
        <v>623</v>
      </c>
      <c r="D64" s="34" t="s">
        <v>624</v>
      </c>
      <c r="E64" s="34" t="s">
        <v>376</v>
      </c>
      <c r="F64" s="34" t="s">
        <v>429</v>
      </c>
      <c r="G64" s="34" t="s">
        <v>440</v>
      </c>
      <c r="H64" s="34" t="s">
        <v>458</v>
      </c>
      <c r="I64" s="34" t="s">
        <v>325</v>
      </c>
    </row>
    <row r="65" spans="1:9" ht="18">
      <c r="A65" s="35">
        <v>132702793</v>
      </c>
      <c r="B65" s="35" t="s">
        <v>625</v>
      </c>
      <c r="C65" s="35" t="s">
        <v>626</v>
      </c>
      <c r="D65" s="35" t="s">
        <v>627</v>
      </c>
      <c r="E65" s="35" t="s">
        <v>373</v>
      </c>
      <c r="F65" s="35" t="s">
        <v>429</v>
      </c>
      <c r="G65" s="35" t="s">
        <v>430</v>
      </c>
      <c r="H65" s="35" t="s">
        <v>458</v>
      </c>
      <c r="I65" s="35" t="s">
        <v>432</v>
      </c>
    </row>
    <row r="66" spans="1:9" ht="18">
      <c r="A66" s="34">
        <v>655923344</v>
      </c>
      <c r="B66" s="34" t="s">
        <v>628</v>
      </c>
      <c r="C66" s="34" t="s">
        <v>629</v>
      </c>
      <c r="D66" s="34" t="s">
        <v>630</v>
      </c>
      <c r="E66" s="34" t="s">
        <v>373</v>
      </c>
      <c r="F66" s="34" t="s">
        <v>429</v>
      </c>
      <c r="G66" s="34" t="s">
        <v>430</v>
      </c>
      <c r="H66" s="34" t="s">
        <v>436</v>
      </c>
      <c r="I66" s="34" t="s">
        <v>12</v>
      </c>
    </row>
    <row r="67" spans="1:9" ht="18">
      <c r="A67" s="35">
        <v>290770857</v>
      </c>
      <c r="B67" s="35" t="s">
        <v>631</v>
      </c>
      <c r="C67" s="35" t="s">
        <v>632</v>
      </c>
      <c r="D67" s="35" t="s">
        <v>633</v>
      </c>
      <c r="E67" s="35" t="s">
        <v>373</v>
      </c>
      <c r="F67" s="35" t="s">
        <v>429</v>
      </c>
      <c r="G67" s="35" t="s">
        <v>430</v>
      </c>
      <c r="H67" s="35" t="s">
        <v>458</v>
      </c>
      <c r="I67" s="35" t="s">
        <v>432</v>
      </c>
    </row>
    <row r="68" spans="1:9" ht="18">
      <c r="A68" s="34">
        <v>749407302</v>
      </c>
      <c r="B68" s="34" t="s">
        <v>634</v>
      </c>
      <c r="C68" s="34" t="s">
        <v>635</v>
      </c>
      <c r="D68" s="34" t="s">
        <v>636</v>
      </c>
      <c r="E68" s="34" t="s">
        <v>376</v>
      </c>
      <c r="F68" s="34" t="s">
        <v>429</v>
      </c>
      <c r="G68" s="34" t="s">
        <v>430</v>
      </c>
      <c r="H68" s="34" t="s">
        <v>458</v>
      </c>
      <c r="I68" s="34" t="s">
        <v>432</v>
      </c>
    </row>
    <row r="69" spans="1:9">
      <c r="A69" s="35">
        <v>751614660</v>
      </c>
      <c r="B69" s="35" t="s">
        <v>144</v>
      </c>
      <c r="C69" s="35" t="s">
        <v>637</v>
      </c>
      <c r="D69" s="35" t="s">
        <v>145</v>
      </c>
      <c r="E69" s="35" t="s">
        <v>376</v>
      </c>
      <c r="F69" s="35" t="s">
        <v>429</v>
      </c>
      <c r="G69" s="35" t="s">
        <v>440</v>
      </c>
      <c r="H69" s="35" t="s">
        <v>441</v>
      </c>
      <c r="I69" s="35" t="s">
        <v>432</v>
      </c>
    </row>
    <row r="70" spans="1:9">
      <c r="A70" s="34">
        <v>107076298</v>
      </c>
      <c r="B70" s="34" t="s">
        <v>638</v>
      </c>
      <c r="C70" s="34" t="s">
        <v>639</v>
      </c>
      <c r="D70" s="34" t="s">
        <v>640</v>
      </c>
      <c r="E70" s="34" t="s">
        <v>373</v>
      </c>
      <c r="F70" s="34" t="s">
        <v>429</v>
      </c>
      <c r="G70" s="34" t="s">
        <v>440</v>
      </c>
      <c r="H70" s="34" t="s">
        <v>441</v>
      </c>
      <c r="I70" s="34" t="s">
        <v>432</v>
      </c>
    </row>
    <row r="71" spans="1:9">
      <c r="A71" s="35">
        <v>629968005</v>
      </c>
      <c r="B71" s="35" t="s">
        <v>641</v>
      </c>
      <c r="C71" s="35" t="s">
        <v>642</v>
      </c>
      <c r="D71" s="35" t="s">
        <v>643</v>
      </c>
      <c r="E71" s="35" t="s">
        <v>376</v>
      </c>
      <c r="F71" s="35" t="s">
        <v>429</v>
      </c>
      <c r="G71" s="35" t="s">
        <v>440</v>
      </c>
      <c r="H71" s="35" t="s">
        <v>441</v>
      </c>
      <c r="I71" s="35" t="s">
        <v>432</v>
      </c>
    </row>
    <row r="72" spans="1:9">
      <c r="A72" s="34">
        <v>768528526</v>
      </c>
      <c r="B72" s="34" t="s">
        <v>644</v>
      </c>
      <c r="C72" s="34" t="s">
        <v>645</v>
      </c>
      <c r="D72" s="34" t="s">
        <v>646</v>
      </c>
      <c r="E72" s="34" t="s">
        <v>376</v>
      </c>
      <c r="F72" s="34" t="s">
        <v>429</v>
      </c>
      <c r="G72" s="34" t="s">
        <v>440</v>
      </c>
      <c r="H72" s="34" t="s">
        <v>436</v>
      </c>
      <c r="I72" s="34" t="s">
        <v>12</v>
      </c>
    </row>
    <row r="73" spans="1:9" ht="18">
      <c r="A73" s="35">
        <v>606487052</v>
      </c>
      <c r="B73" s="35" t="s">
        <v>647</v>
      </c>
      <c r="C73" s="35" t="s">
        <v>648</v>
      </c>
      <c r="D73" s="35" t="s">
        <v>649</v>
      </c>
      <c r="E73" s="35" t="s">
        <v>376</v>
      </c>
      <c r="F73" s="35" t="s">
        <v>429</v>
      </c>
      <c r="G73" s="35" t="s">
        <v>440</v>
      </c>
      <c r="H73" s="35" t="s">
        <v>436</v>
      </c>
      <c r="I73" s="35" t="s">
        <v>499</v>
      </c>
    </row>
    <row r="74" spans="1:9">
      <c r="A74" s="34">
        <v>954643325</v>
      </c>
      <c r="B74" s="34" t="s">
        <v>650</v>
      </c>
      <c r="C74" s="34" t="s">
        <v>651</v>
      </c>
      <c r="D74" s="34" t="s">
        <v>652</v>
      </c>
      <c r="E74" s="34" t="s">
        <v>376</v>
      </c>
      <c r="F74" s="34" t="s">
        <v>429</v>
      </c>
      <c r="G74" s="34" t="s">
        <v>457</v>
      </c>
      <c r="H74" s="34" t="s">
        <v>458</v>
      </c>
      <c r="I74" s="34" t="s">
        <v>107</v>
      </c>
    </row>
    <row r="75" spans="1:9" ht="18">
      <c r="A75" s="35">
        <v>342125742</v>
      </c>
      <c r="B75" s="35" t="s">
        <v>653</v>
      </c>
      <c r="C75" s="35" t="s">
        <v>654</v>
      </c>
      <c r="D75" s="35" t="s">
        <v>655</v>
      </c>
      <c r="E75" s="35" t="s">
        <v>376</v>
      </c>
      <c r="F75" s="35" t="s">
        <v>429</v>
      </c>
      <c r="G75" s="35" t="s">
        <v>430</v>
      </c>
      <c r="H75" s="35" t="s">
        <v>431</v>
      </c>
      <c r="I75" s="35" t="s">
        <v>12</v>
      </c>
    </row>
    <row r="76" spans="1:9" ht="18">
      <c r="A76" s="34">
        <v>937282525</v>
      </c>
      <c r="B76" s="34" t="s">
        <v>656</v>
      </c>
      <c r="C76" s="34" t="s">
        <v>657</v>
      </c>
      <c r="D76" s="34" t="s">
        <v>658</v>
      </c>
      <c r="E76" s="34" t="s">
        <v>373</v>
      </c>
      <c r="F76" s="34" t="s">
        <v>429</v>
      </c>
      <c r="G76" s="34" t="s">
        <v>430</v>
      </c>
      <c r="H76" s="34" t="s">
        <v>436</v>
      </c>
      <c r="I76" s="34" t="s">
        <v>432</v>
      </c>
    </row>
    <row r="77" spans="1:9" ht="18">
      <c r="A77" s="35">
        <v>363924216</v>
      </c>
      <c r="B77" s="35" t="s">
        <v>659</v>
      </c>
      <c r="C77" s="35" t="s">
        <v>660</v>
      </c>
      <c r="D77" s="35" t="s">
        <v>661</v>
      </c>
      <c r="E77" s="35" t="s">
        <v>376</v>
      </c>
      <c r="F77" s="35" t="s">
        <v>429</v>
      </c>
      <c r="G77" s="35" t="s">
        <v>440</v>
      </c>
      <c r="H77" s="35" t="s">
        <v>458</v>
      </c>
      <c r="I77" s="35" t="s">
        <v>499</v>
      </c>
    </row>
    <row r="78" spans="1:9" ht="18">
      <c r="A78" s="34">
        <v>121732815</v>
      </c>
      <c r="B78" s="34" t="s">
        <v>662</v>
      </c>
      <c r="C78" s="34" t="s">
        <v>663</v>
      </c>
      <c r="D78" s="34" t="s">
        <v>664</v>
      </c>
      <c r="E78" s="34" t="s">
        <v>373</v>
      </c>
      <c r="F78" s="34" t="s">
        <v>429</v>
      </c>
      <c r="G78" s="34" t="s">
        <v>430</v>
      </c>
      <c r="H78" s="34" t="s">
        <v>441</v>
      </c>
      <c r="I78" s="34" t="s">
        <v>432</v>
      </c>
    </row>
    <row r="79" spans="1:9" ht="18">
      <c r="A79" s="35">
        <v>963301359</v>
      </c>
      <c r="B79" s="35" t="s">
        <v>665</v>
      </c>
      <c r="C79" s="35" t="s">
        <v>557</v>
      </c>
      <c r="D79" s="35" t="s">
        <v>666</v>
      </c>
      <c r="E79" s="35" t="s">
        <v>376</v>
      </c>
      <c r="F79" s="35" t="s">
        <v>429</v>
      </c>
      <c r="G79" s="35" t="s">
        <v>430</v>
      </c>
      <c r="H79" s="35" t="s">
        <v>458</v>
      </c>
      <c r="I79" s="35" t="s">
        <v>432</v>
      </c>
    </row>
    <row r="80" spans="1:9" ht="18">
      <c r="A80" s="34">
        <v>919252420</v>
      </c>
      <c r="B80" s="34" t="s">
        <v>667</v>
      </c>
      <c r="C80" s="34" t="s">
        <v>668</v>
      </c>
      <c r="D80" s="34" t="s">
        <v>669</v>
      </c>
      <c r="E80" s="34" t="s">
        <v>376</v>
      </c>
      <c r="F80" s="34" t="s">
        <v>429</v>
      </c>
      <c r="G80" s="34" t="s">
        <v>430</v>
      </c>
      <c r="H80" s="34" t="s">
        <v>436</v>
      </c>
      <c r="I80" s="34" t="s">
        <v>107</v>
      </c>
    </row>
    <row r="81" spans="1:9">
      <c r="A81" s="35">
        <v>449391303</v>
      </c>
      <c r="B81" s="35" t="s">
        <v>670</v>
      </c>
      <c r="C81" s="35" t="s">
        <v>671</v>
      </c>
      <c r="D81" s="35" t="s">
        <v>672</v>
      </c>
      <c r="E81" s="35" t="s">
        <v>376</v>
      </c>
      <c r="F81" s="35" t="s">
        <v>429</v>
      </c>
      <c r="G81" s="35" t="s">
        <v>440</v>
      </c>
      <c r="H81" s="35" t="s">
        <v>458</v>
      </c>
      <c r="I81" s="35" t="s">
        <v>503</v>
      </c>
    </row>
    <row r="82" spans="1:9">
      <c r="A82" s="34">
        <v>777694598</v>
      </c>
      <c r="B82" s="34" t="s">
        <v>673</v>
      </c>
      <c r="C82" s="34" t="s">
        <v>674</v>
      </c>
      <c r="D82" s="34" t="s">
        <v>675</v>
      </c>
      <c r="E82" s="34" t="s">
        <v>373</v>
      </c>
      <c r="F82" s="34" t="s">
        <v>429</v>
      </c>
      <c r="G82" s="34" t="s">
        <v>440</v>
      </c>
      <c r="H82" s="34" t="s">
        <v>436</v>
      </c>
      <c r="I82" s="34" t="s">
        <v>17</v>
      </c>
    </row>
    <row r="83" spans="1:9">
      <c r="A83" s="35">
        <v>420375183</v>
      </c>
      <c r="B83" s="35" t="s">
        <v>676</v>
      </c>
      <c r="C83" s="35" t="s">
        <v>677</v>
      </c>
      <c r="D83" s="35" t="s">
        <v>678</v>
      </c>
      <c r="E83" s="35" t="s">
        <v>373</v>
      </c>
      <c r="F83" s="35" t="s">
        <v>429</v>
      </c>
      <c r="G83" s="35" t="s">
        <v>440</v>
      </c>
      <c r="H83" s="35" t="s">
        <v>458</v>
      </c>
      <c r="I83" s="35" t="s">
        <v>432</v>
      </c>
    </row>
    <row r="84" spans="1:9">
      <c r="A84" s="34">
        <v>461472207</v>
      </c>
      <c r="B84" s="34" t="s">
        <v>679</v>
      </c>
      <c r="C84" s="34" t="s">
        <v>680</v>
      </c>
      <c r="D84" s="34" t="s">
        <v>681</v>
      </c>
      <c r="E84" s="34" t="s">
        <v>373</v>
      </c>
      <c r="F84" s="34" t="s">
        <v>429</v>
      </c>
      <c r="G84" s="34" t="s">
        <v>440</v>
      </c>
      <c r="H84" s="34" t="s">
        <v>436</v>
      </c>
      <c r="I84" s="34" t="s">
        <v>682</v>
      </c>
    </row>
    <row r="85" spans="1:9">
      <c r="A85" s="35">
        <v>641355968</v>
      </c>
      <c r="B85" s="35" t="s">
        <v>683</v>
      </c>
      <c r="C85" s="35" t="s">
        <v>684</v>
      </c>
      <c r="D85" s="35" t="s">
        <v>685</v>
      </c>
      <c r="E85" s="35" t="s">
        <v>373</v>
      </c>
      <c r="F85" s="35" t="s">
        <v>429</v>
      </c>
      <c r="G85" s="35" t="s">
        <v>440</v>
      </c>
      <c r="H85" s="35" t="s">
        <v>436</v>
      </c>
      <c r="I85" s="35" t="s">
        <v>503</v>
      </c>
    </row>
    <row r="86" spans="1:9">
      <c r="A86" s="34">
        <v>943301653</v>
      </c>
      <c r="B86" s="34" t="s">
        <v>686</v>
      </c>
      <c r="C86" s="34" t="s">
        <v>687</v>
      </c>
      <c r="D86" s="34" t="s">
        <v>688</v>
      </c>
      <c r="E86" s="34" t="s">
        <v>373</v>
      </c>
      <c r="F86" s="34" t="s">
        <v>429</v>
      </c>
      <c r="G86" s="34" t="s">
        <v>457</v>
      </c>
      <c r="H86" s="34" t="s">
        <v>458</v>
      </c>
      <c r="I86" s="34" t="s">
        <v>538</v>
      </c>
    </row>
    <row r="87" spans="1:9" ht="18">
      <c r="A87" s="35">
        <v>593804620</v>
      </c>
      <c r="B87" s="35" t="s">
        <v>689</v>
      </c>
      <c r="C87" s="35" t="s">
        <v>690</v>
      </c>
      <c r="D87" s="35" t="s">
        <v>691</v>
      </c>
      <c r="E87" s="35" t="s">
        <v>376</v>
      </c>
      <c r="F87" s="35" t="s">
        <v>429</v>
      </c>
      <c r="G87" s="35" t="s">
        <v>430</v>
      </c>
      <c r="H87" s="35" t="s">
        <v>431</v>
      </c>
      <c r="I87" s="35" t="s">
        <v>432</v>
      </c>
    </row>
    <row r="88" spans="1:9" ht="18">
      <c r="A88" s="34">
        <v>91225994</v>
      </c>
      <c r="B88" s="34" t="s">
        <v>692</v>
      </c>
      <c r="C88" s="34" t="s">
        <v>693</v>
      </c>
      <c r="D88" s="34" t="s">
        <v>694</v>
      </c>
      <c r="E88" s="34" t="s">
        <v>373</v>
      </c>
      <c r="F88" s="34" t="s">
        <v>429</v>
      </c>
      <c r="G88" s="34" t="s">
        <v>430</v>
      </c>
      <c r="H88" s="34" t="s">
        <v>436</v>
      </c>
      <c r="I88" s="34" t="s">
        <v>432</v>
      </c>
    </row>
    <row r="89" spans="1:9">
      <c r="A89" s="35">
        <v>603954440</v>
      </c>
      <c r="B89" s="35" t="s">
        <v>695</v>
      </c>
      <c r="C89" s="35" t="s">
        <v>696</v>
      </c>
      <c r="D89" s="35" t="s">
        <v>697</v>
      </c>
      <c r="E89" s="35" t="s">
        <v>373</v>
      </c>
      <c r="F89" s="35" t="s">
        <v>429</v>
      </c>
      <c r="G89" s="35" t="s">
        <v>440</v>
      </c>
      <c r="H89" s="35" t="s">
        <v>436</v>
      </c>
      <c r="I89" s="35" t="s">
        <v>432</v>
      </c>
    </row>
    <row r="90" spans="1:9">
      <c r="A90" s="34">
        <v>453909883</v>
      </c>
      <c r="B90" s="34" t="s">
        <v>698</v>
      </c>
      <c r="C90" s="34" t="s">
        <v>699</v>
      </c>
      <c r="D90" s="34" t="s">
        <v>700</v>
      </c>
      <c r="E90" s="34" t="s">
        <v>373</v>
      </c>
      <c r="F90" s="34" t="s">
        <v>429</v>
      </c>
      <c r="G90" s="34" t="s">
        <v>440</v>
      </c>
      <c r="H90" s="34" t="s">
        <v>458</v>
      </c>
      <c r="I90" s="34" t="s">
        <v>12</v>
      </c>
    </row>
    <row r="91" spans="1:9" ht="18">
      <c r="A91" s="35">
        <v>679361725</v>
      </c>
      <c r="B91" s="35" t="s">
        <v>701</v>
      </c>
      <c r="C91" s="35" t="s">
        <v>702</v>
      </c>
      <c r="D91" s="35" t="s">
        <v>703</v>
      </c>
      <c r="E91" s="35" t="s">
        <v>376</v>
      </c>
      <c r="F91" s="35" t="s">
        <v>429</v>
      </c>
      <c r="G91" s="35" t="s">
        <v>430</v>
      </c>
      <c r="H91" s="35" t="s">
        <v>458</v>
      </c>
      <c r="I91" s="35" t="s">
        <v>12</v>
      </c>
    </row>
    <row r="92" spans="1:9">
      <c r="A92" s="34">
        <v>163279642</v>
      </c>
      <c r="B92" s="34" t="s">
        <v>704</v>
      </c>
      <c r="C92" s="34" t="s">
        <v>705</v>
      </c>
      <c r="D92" s="34" t="s">
        <v>706</v>
      </c>
      <c r="E92" s="34" t="s">
        <v>376</v>
      </c>
      <c r="F92" s="34" t="s">
        <v>429</v>
      </c>
      <c r="G92" s="34" t="s">
        <v>440</v>
      </c>
      <c r="H92" s="34" t="s">
        <v>436</v>
      </c>
      <c r="I92" s="34" t="s">
        <v>12</v>
      </c>
    </row>
    <row r="93" spans="1:9" ht="18">
      <c r="A93" s="35">
        <v>198231421</v>
      </c>
      <c r="B93" s="35" t="s">
        <v>707</v>
      </c>
      <c r="C93" s="35" t="s">
        <v>450</v>
      </c>
      <c r="D93" s="35" t="s">
        <v>708</v>
      </c>
      <c r="E93" s="35" t="s">
        <v>373</v>
      </c>
      <c r="F93" s="35" t="s">
        <v>429</v>
      </c>
      <c r="G93" s="35" t="s">
        <v>430</v>
      </c>
      <c r="H93" s="35" t="s">
        <v>458</v>
      </c>
      <c r="I93" s="35" t="s">
        <v>503</v>
      </c>
    </row>
    <row r="94" spans="1:9" ht="18">
      <c r="A94" s="34">
        <v>972018177</v>
      </c>
      <c r="B94" s="34" t="s">
        <v>709</v>
      </c>
      <c r="C94" s="34" t="s">
        <v>710</v>
      </c>
      <c r="D94" s="34" t="s">
        <v>711</v>
      </c>
      <c r="E94" s="34" t="s">
        <v>373</v>
      </c>
      <c r="F94" s="34" t="s">
        <v>429</v>
      </c>
      <c r="G94" s="34" t="s">
        <v>430</v>
      </c>
      <c r="H94" s="34" t="s">
        <v>441</v>
      </c>
      <c r="I94" s="34" t="s">
        <v>432</v>
      </c>
    </row>
    <row r="95" spans="1:9">
      <c r="A95" s="35">
        <v>552599907</v>
      </c>
      <c r="B95" s="35" t="s">
        <v>712</v>
      </c>
      <c r="C95" s="35" t="s">
        <v>713</v>
      </c>
      <c r="D95" s="35" t="s">
        <v>714</v>
      </c>
      <c r="E95" s="35" t="s">
        <v>373</v>
      </c>
      <c r="F95" s="35" t="s">
        <v>429</v>
      </c>
      <c r="G95" s="35" t="s">
        <v>440</v>
      </c>
      <c r="H95" s="35" t="s">
        <v>436</v>
      </c>
      <c r="I95" s="35" t="s">
        <v>12</v>
      </c>
    </row>
    <row r="96" spans="1:9">
      <c r="A96" s="34">
        <v>950079515</v>
      </c>
      <c r="B96" s="34" t="s">
        <v>715</v>
      </c>
      <c r="C96" s="34" t="s">
        <v>600</v>
      </c>
      <c r="D96" s="34" t="s">
        <v>716</v>
      </c>
      <c r="E96" s="34" t="s">
        <v>373</v>
      </c>
      <c r="F96" s="34" t="s">
        <v>429</v>
      </c>
      <c r="G96" s="34" t="s">
        <v>440</v>
      </c>
      <c r="H96" s="34" t="s">
        <v>436</v>
      </c>
      <c r="I96" s="34" t="s">
        <v>12</v>
      </c>
    </row>
    <row r="97" spans="1:9">
      <c r="A97" s="35">
        <v>655579531</v>
      </c>
      <c r="B97" s="35" t="s">
        <v>717</v>
      </c>
      <c r="C97" s="35" t="s">
        <v>718</v>
      </c>
      <c r="D97" s="35" t="s">
        <v>234</v>
      </c>
      <c r="E97" s="35" t="s">
        <v>373</v>
      </c>
      <c r="F97" s="35" t="s">
        <v>429</v>
      </c>
      <c r="G97" s="35" t="s">
        <v>440</v>
      </c>
      <c r="H97" s="35" t="s">
        <v>436</v>
      </c>
      <c r="I97" s="35" t="s">
        <v>432</v>
      </c>
    </row>
    <row r="98" spans="1:9">
      <c r="A98" s="34">
        <v>521871129</v>
      </c>
      <c r="B98" s="34" t="s">
        <v>719</v>
      </c>
      <c r="C98" s="34" t="s">
        <v>540</v>
      </c>
      <c r="D98" s="34" t="s">
        <v>720</v>
      </c>
      <c r="E98" s="34" t="s">
        <v>373</v>
      </c>
      <c r="F98" s="34" t="s">
        <v>429</v>
      </c>
      <c r="G98" s="34" t="s">
        <v>440</v>
      </c>
      <c r="H98" s="34" t="s">
        <v>458</v>
      </c>
      <c r="I98" s="34" t="s">
        <v>12</v>
      </c>
    </row>
    <row r="99" spans="1:9" ht="18">
      <c r="A99" s="35">
        <v>292338065</v>
      </c>
      <c r="B99" s="35" t="s">
        <v>721</v>
      </c>
      <c r="C99" s="35" t="s">
        <v>699</v>
      </c>
      <c r="D99" s="35" t="s">
        <v>722</v>
      </c>
      <c r="E99" s="35" t="s">
        <v>373</v>
      </c>
      <c r="F99" s="35" t="s">
        <v>429</v>
      </c>
      <c r="G99" s="35" t="s">
        <v>430</v>
      </c>
      <c r="H99" s="35" t="s">
        <v>441</v>
      </c>
      <c r="I99" s="35" t="s">
        <v>432</v>
      </c>
    </row>
    <row r="100" spans="1:9">
      <c r="A100" s="34">
        <v>258269312</v>
      </c>
      <c r="B100" s="34" t="s">
        <v>723</v>
      </c>
      <c r="C100" s="34" t="s">
        <v>724</v>
      </c>
      <c r="D100" s="34" t="s">
        <v>725</v>
      </c>
      <c r="E100" s="34" t="s">
        <v>373</v>
      </c>
      <c r="F100" s="34" t="s">
        <v>429</v>
      </c>
      <c r="G100" s="34" t="s">
        <v>440</v>
      </c>
      <c r="H100" s="34" t="s">
        <v>436</v>
      </c>
      <c r="I100" s="34" t="s">
        <v>12</v>
      </c>
    </row>
    <row r="101" spans="1:9">
      <c r="A101" s="35">
        <v>544791376</v>
      </c>
      <c r="B101" s="35" t="s">
        <v>726</v>
      </c>
      <c r="C101" s="35" t="s">
        <v>724</v>
      </c>
      <c r="D101" s="35" t="s">
        <v>727</v>
      </c>
      <c r="E101" s="35" t="s">
        <v>373</v>
      </c>
      <c r="F101" s="35" t="s">
        <v>429</v>
      </c>
      <c r="G101" s="35" t="s">
        <v>440</v>
      </c>
      <c r="H101" s="35" t="s">
        <v>436</v>
      </c>
      <c r="I101" s="35" t="s">
        <v>432</v>
      </c>
    </row>
    <row r="102" spans="1:9">
      <c r="A102" s="34">
        <v>160546025</v>
      </c>
      <c r="B102" s="34" t="s">
        <v>728</v>
      </c>
      <c r="C102" s="34" t="s">
        <v>729</v>
      </c>
      <c r="D102" s="34" t="s">
        <v>730</v>
      </c>
      <c r="E102" s="34" t="s">
        <v>376</v>
      </c>
      <c r="F102" s="34" t="s">
        <v>429</v>
      </c>
      <c r="G102" s="34" t="s">
        <v>457</v>
      </c>
      <c r="H102" s="34" t="s">
        <v>441</v>
      </c>
      <c r="I102" s="34" t="s">
        <v>12</v>
      </c>
    </row>
    <row r="103" spans="1:9" ht="18">
      <c r="A103" s="35">
        <v>888225983</v>
      </c>
      <c r="B103" s="35" t="s">
        <v>731</v>
      </c>
      <c r="C103" s="35" t="s">
        <v>732</v>
      </c>
      <c r="D103" s="35" t="s">
        <v>733</v>
      </c>
      <c r="E103" s="35" t="s">
        <v>376</v>
      </c>
      <c r="F103" s="35" t="s">
        <v>429</v>
      </c>
      <c r="G103" s="35" t="s">
        <v>440</v>
      </c>
      <c r="H103" s="35" t="s">
        <v>436</v>
      </c>
      <c r="I103" s="35" t="s">
        <v>499</v>
      </c>
    </row>
    <row r="104" spans="1:9">
      <c r="A104" s="34">
        <v>409355662</v>
      </c>
      <c r="B104" s="34" t="s">
        <v>734</v>
      </c>
      <c r="C104" s="34" t="s">
        <v>735</v>
      </c>
      <c r="D104" s="34" t="s">
        <v>736</v>
      </c>
      <c r="E104" s="34" t="s">
        <v>376</v>
      </c>
      <c r="F104" s="34" t="s">
        <v>429</v>
      </c>
      <c r="G104" s="34" t="s">
        <v>457</v>
      </c>
      <c r="H104" s="34" t="s">
        <v>436</v>
      </c>
      <c r="I104" s="34" t="s">
        <v>12</v>
      </c>
    </row>
    <row r="105" spans="1:9" ht="18">
      <c r="A105" s="35">
        <v>301093212</v>
      </c>
      <c r="B105" s="35" t="s">
        <v>737</v>
      </c>
      <c r="C105" s="35" t="s">
        <v>738</v>
      </c>
      <c r="D105" s="35" t="s">
        <v>739</v>
      </c>
      <c r="E105" s="35" t="s">
        <v>376</v>
      </c>
      <c r="F105" s="35" t="s">
        <v>429</v>
      </c>
      <c r="G105" s="35" t="s">
        <v>430</v>
      </c>
      <c r="H105" s="35" t="s">
        <v>431</v>
      </c>
      <c r="I105" s="35" t="s">
        <v>432</v>
      </c>
    </row>
    <row r="106" spans="1:9">
      <c r="A106" s="34">
        <v>728705582</v>
      </c>
      <c r="B106" s="34" t="s">
        <v>740</v>
      </c>
      <c r="C106" s="34" t="s">
        <v>741</v>
      </c>
      <c r="D106" s="34" t="s">
        <v>742</v>
      </c>
      <c r="E106" s="34" t="s">
        <v>376</v>
      </c>
      <c r="F106" s="34" t="s">
        <v>429</v>
      </c>
      <c r="G106" s="34" t="s">
        <v>440</v>
      </c>
      <c r="H106" s="34" t="s">
        <v>436</v>
      </c>
      <c r="I106" s="34" t="s">
        <v>432</v>
      </c>
    </row>
    <row r="107" spans="1:9" ht="18">
      <c r="A107" s="35">
        <v>759911643</v>
      </c>
      <c r="B107" s="35" t="s">
        <v>743</v>
      </c>
      <c r="C107" s="35" t="s">
        <v>511</v>
      </c>
      <c r="D107" s="35" t="s">
        <v>744</v>
      </c>
      <c r="E107" s="35" t="s">
        <v>373</v>
      </c>
      <c r="F107" s="35" t="s">
        <v>429</v>
      </c>
      <c r="G107" s="35" t="s">
        <v>430</v>
      </c>
      <c r="H107" s="35" t="s">
        <v>436</v>
      </c>
      <c r="I107" s="35" t="s">
        <v>12</v>
      </c>
    </row>
    <row r="108" spans="1:9">
      <c r="A108" s="34">
        <v>942040935</v>
      </c>
      <c r="B108" s="34" t="s">
        <v>745</v>
      </c>
      <c r="C108" s="34" t="s">
        <v>746</v>
      </c>
      <c r="D108" s="34" t="s">
        <v>747</v>
      </c>
      <c r="E108" s="34" t="s">
        <v>376</v>
      </c>
      <c r="F108" s="34" t="s">
        <v>429</v>
      </c>
      <c r="G108" s="34" t="s">
        <v>440</v>
      </c>
      <c r="H108" s="34" t="s">
        <v>436</v>
      </c>
      <c r="I108" s="34" t="s">
        <v>12</v>
      </c>
    </row>
    <row r="109" spans="1:9">
      <c r="A109" s="35">
        <v>921799676</v>
      </c>
      <c r="B109" s="35" t="s">
        <v>748</v>
      </c>
      <c r="C109" s="35" t="s">
        <v>749</v>
      </c>
      <c r="D109" s="35" t="s">
        <v>750</v>
      </c>
      <c r="E109" s="35" t="s">
        <v>373</v>
      </c>
      <c r="F109" s="35" t="s">
        <v>429</v>
      </c>
      <c r="G109" s="35" t="s">
        <v>457</v>
      </c>
      <c r="H109" s="35" t="s">
        <v>458</v>
      </c>
      <c r="I109" s="35" t="s">
        <v>432</v>
      </c>
    </row>
    <row r="110" spans="1:9">
      <c r="A110" s="34">
        <v>347831069</v>
      </c>
      <c r="B110" s="34" t="s">
        <v>751</v>
      </c>
      <c r="C110" s="34" t="s">
        <v>752</v>
      </c>
      <c r="D110" s="34" t="s">
        <v>753</v>
      </c>
      <c r="E110" s="34" t="s">
        <v>376</v>
      </c>
      <c r="F110" s="34" t="s">
        <v>429</v>
      </c>
      <c r="G110" s="34" t="s">
        <v>440</v>
      </c>
      <c r="H110" s="34" t="s">
        <v>458</v>
      </c>
      <c r="I110" s="34" t="s">
        <v>107</v>
      </c>
    </row>
    <row r="111" spans="1:9">
      <c r="A111" s="35">
        <v>724627220</v>
      </c>
      <c r="B111" s="35" t="s">
        <v>754</v>
      </c>
      <c r="C111" s="35" t="s">
        <v>755</v>
      </c>
      <c r="D111" s="35" t="s">
        <v>756</v>
      </c>
      <c r="E111" s="35" t="s">
        <v>373</v>
      </c>
      <c r="F111" s="35" t="s">
        <v>429</v>
      </c>
      <c r="G111" s="35" t="s">
        <v>440</v>
      </c>
      <c r="H111" s="35" t="s">
        <v>458</v>
      </c>
      <c r="I111" s="35" t="s">
        <v>12</v>
      </c>
    </row>
    <row r="112" spans="1:9">
      <c r="A112" s="34">
        <v>61412227</v>
      </c>
      <c r="B112" s="34" t="s">
        <v>757</v>
      </c>
      <c r="C112" s="34" t="s">
        <v>758</v>
      </c>
      <c r="D112" s="34" t="s">
        <v>759</v>
      </c>
      <c r="E112" s="34" t="s">
        <v>373</v>
      </c>
      <c r="F112" s="34" t="s">
        <v>429</v>
      </c>
      <c r="G112" s="34" t="s">
        <v>440</v>
      </c>
      <c r="H112" s="34" t="s">
        <v>441</v>
      </c>
      <c r="I112" s="34" t="s">
        <v>432</v>
      </c>
    </row>
    <row r="113" spans="1:9">
      <c r="A113" s="35">
        <v>790715374</v>
      </c>
      <c r="B113" s="35" t="s">
        <v>760</v>
      </c>
      <c r="C113" s="35" t="s">
        <v>761</v>
      </c>
      <c r="D113" s="35" t="s">
        <v>762</v>
      </c>
      <c r="E113" s="35" t="s">
        <v>373</v>
      </c>
      <c r="F113" s="35" t="s">
        <v>429</v>
      </c>
      <c r="G113" s="35" t="s">
        <v>440</v>
      </c>
      <c r="H113" s="35" t="s">
        <v>436</v>
      </c>
      <c r="I113" s="35" t="s">
        <v>432</v>
      </c>
    </row>
    <row r="114" spans="1:9" ht="18">
      <c r="A114" s="34">
        <v>792244179</v>
      </c>
      <c r="B114" s="34" t="s">
        <v>763</v>
      </c>
      <c r="C114" s="34" t="s">
        <v>764</v>
      </c>
      <c r="D114" s="34" t="s">
        <v>765</v>
      </c>
      <c r="E114" s="34" t="s">
        <v>376</v>
      </c>
      <c r="F114" s="34" t="s">
        <v>429</v>
      </c>
      <c r="G114" s="34" t="s">
        <v>430</v>
      </c>
      <c r="H114" s="34" t="s">
        <v>436</v>
      </c>
      <c r="I114" s="34" t="s">
        <v>432</v>
      </c>
    </row>
    <row r="115" spans="1:9">
      <c r="A115" s="35">
        <v>476179438</v>
      </c>
      <c r="B115" s="35" t="s">
        <v>766</v>
      </c>
      <c r="C115" s="35" t="s">
        <v>767</v>
      </c>
      <c r="D115" s="35" t="s">
        <v>768</v>
      </c>
      <c r="E115" s="35" t="s">
        <v>376</v>
      </c>
      <c r="F115" s="35" t="s">
        <v>429</v>
      </c>
      <c r="G115" s="35" t="s">
        <v>440</v>
      </c>
      <c r="H115" s="35" t="s">
        <v>441</v>
      </c>
      <c r="I115" s="35" t="s">
        <v>432</v>
      </c>
    </row>
    <row r="116" spans="1:9">
      <c r="A116" s="34">
        <v>513689559</v>
      </c>
      <c r="B116" s="34" t="s">
        <v>769</v>
      </c>
      <c r="C116" s="34" t="s">
        <v>770</v>
      </c>
      <c r="D116" s="34" t="s">
        <v>771</v>
      </c>
      <c r="E116" s="34" t="s">
        <v>373</v>
      </c>
      <c r="F116" s="34" t="s">
        <v>429</v>
      </c>
      <c r="G116" s="34" t="s">
        <v>440</v>
      </c>
      <c r="H116" s="34" t="s">
        <v>458</v>
      </c>
      <c r="I116" s="34" t="s">
        <v>478</v>
      </c>
    </row>
    <row r="117" spans="1:9">
      <c r="A117" s="35">
        <v>471253883</v>
      </c>
      <c r="B117" s="35" t="s">
        <v>772</v>
      </c>
      <c r="C117" s="35" t="s">
        <v>773</v>
      </c>
      <c r="D117" s="35" t="s">
        <v>774</v>
      </c>
      <c r="E117" s="35" t="s">
        <v>373</v>
      </c>
      <c r="F117" s="35" t="s">
        <v>429</v>
      </c>
      <c r="G117" s="35" t="s">
        <v>440</v>
      </c>
      <c r="H117" s="35" t="s">
        <v>458</v>
      </c>
      <c r="I117" s="35" t="s">
        <v>107</v>
      </c>
    </row>
    <row r="118" spans="1:9">
      <c r="A118" s="34">
        <v>647142671</v>
      </c>
      <c r="B118" s="34" t="s">
        <v>775</v>
      </c>
      <c r="C118" s="34" t="s">
        <v>776</v>
      </c>
      <c r="D118" s="34" t="s">
        <v>777</v>
      </c>
      <c r="E118" s="34" t="s">
        <v>376</v>
      </c>
      <c r="F118" s="34" t="s">
        <v>429</v>
      </c>
      <c r="G118" s="34" t="s">
        <v>457</v>
      </c>
      <c r="H118" s="34" t="s">
        <v>458</v>
      </c>
      <c r="I118" s="34" t="s">
        <v>778</v>
      </c>
    </row>
    <row r="119" spans="1:9">
      <c r="A119" s="35">
        <v>121649296</v>
      </c>
      <c r="B119" s="35" t="s">
        <v>779</v>
      </c>
      <c r="C119" s="35" t="s">
        <v>780</v>
      </c>
      <c r="D119" s="35" t="s">
        <v>781</v>
      </c>
      <c r="E119" s="35" t="s">
        <v>376</v>
      </c>
      <c r="F119" s="35" t="s">
        <v>429</v>
      </c>
      <c r="G119" s="35" t="s">
        <v>440</v>
      </c>
      <c r="H119" s="35" t="s">
        <v>441</v>
      </c>
      <c r="I119" s="35" t="s">
        <v>12</v>
      </c>
    </row>
    <row r="120" spans="1:9">
      <c r="A120" s="34">
        <v>693604502</v>
      </c>
      <c r="B120" s="34" t="s">
        <v>782</v>
      </c>
      <c r="C120" s="34" t="s">
        <v>783</v>
      </c>
      <c r="D120" s="34" t="s">
        <v>784</v>
      </c>
      <c r="E120" s="34" t="s">
        <v>373</v>
      </c>
      <c r="F120" s="34" t="s">
        <v>429</v>
      </c>
      <c r="G120" s="34" t="s">
        <v>440</v>
      </c>
      <c r="H120" s="34" t="s">
        <v>431</v>
      </c>
      <c r="I120" s="34" t="s">
        <v>17</v>
      </c>
    </row>
    <row r="121" spans="1:9" ht="18">
      <c r="A121" s="35">
        <v>247324527</v>
      </c>
      <c r="B121" s="35" t="s">
        <v>785</v>
      </c>
      <c r="C121" s="35" t="s">
        <v>786</v>
      </c>
      <c r="D121" s="35" t="s">
        <v>787</v>
      </c>
      <c r="E121" s="35" t="s">
        <v>376</v>
      </c>
      <c r="F121" s="35" t="s">
        <v>429</v>
      </c>
      <c r="G121" s="35" t="s">
        <v>430</v>
      </c>
      <c r="H121" s="35" t="s">
        <v>436</v>
      </c>
      <c r="I121" s="35" t="s">
        <v>432</v>
      </c>
    </row>
    <row r="122" spans="1:9" ht="18">
      <c r="A122" s="34">
        <v>659200504</v>
      </c>
      <c r="B122" s="34" t="s">
        <v>788</v>
      </c>
      <c r="C122" s="34" t="s">
        <v>789</v>
      </c>
      <c r="D122" s="34" t="s">
        <v>790</v>
      </c>
      <c r="E122" s="34" t="s">
        <v>373</v>
      </c>
      <c r="F122" s="34" t="s">
        <v>429</v>
      </c>
      <c r="G122" s="34" t="s">
        <v>440</v>
      </c>
      <c r="H122" s="34" t="s">
        <v>436</v>
      </c>
      <c r="I122" s="34" t="s">
        <v>499</v>
      </c>
    </row>
    <row r="123" spans="1:9">
      <c r="A123" s="35">
        <v>6103536</v>
      </c>
      <c r="B123" s="35" t="s">
        <v>791</v>
      </c>
      <c r="C123" s="35" t="s">
        <v>792</v>
      </c>
      <c r="D123" s="35" t="s">
        <v>793</v>
      </c>
      <c r="E123" s="35" t="s">
        <v>373</v>
      </c>
      <c r="F123" s="35" t="s">
        <v>429</v>
      </c>
      <c r="G123" s="35" t="s">
        <v>457</v>
      </c>
      <c r="H123" s="35" t="s">
        <v>436</v>
      </c>
      <c r="I123" s="35" t="s">
        <v>432</v>
      </c>
    </row>
    <row r="124" spans="1:9" ht="18">
      <c r="A124" s="34">
        <v>217822428</v>
      </c>
      <c r="B124" s="34" t="s">
        <v>794</v>
      </c>
      <c r="C124" s="34" t="s">
        <v>795</v>
      </c>
      <c r="D124" s="34" t="s">
        <v>796</v>
      </c>
      <c r="E124" s="34" t="s">
        <v>373</v>
      </c>
      <c r="F124" s="34" t="s">
        <v>429</v>
      </c>
      <c r="G124" s="34" t="s">
        <v>430</v>
      </c>
      <c r="H124" s="34" t="s">
        <v>436</v>
      </c>
      <c r="I124" s="34" t="s">
        <v>499</v>
      </c>
    </row>
    <row r="125" spans="1:9" ht="18">
      <c r="A125" s="35">
        <v>983256831</v>
      </c>
      <c r="B125" s="35" t="s">
        <v>797</v>
      </c>
      <c r="C125" s="35" t="s">
        <v>798</v>
      </c>
      <c r="D125" s="35" t="s">
        <v>799</v>
      </c>
      <c r="E125" s="35" t="s">
        <v>373</v>
      </c>
      <c r="F125" s="35" t="s">
        <v>429</v>
      </c>
      <c r="G125" s="35" t="s">
        <v>430</v>
      </c>
      <c r="H125" s="35" t="s">
        <v>436</v>
      </c>
      <c r="I125" s="35" t="s">
        <v>800</v>
      </c>
    </row>
    <row r="126" spans="1:9" ht="18">
      <c r="A126" s="34">
        <v>413780634</v>
      </c>
      <c r="B126" s="34" t="s">
        <v>801</v>
      </c>
      <c r="C126" s="34" t="s">
        <v>802</v>
      </c>
      <c r="D126" s="34" t="s">
        <v>803</v>
      </c>
      <c r="E126" s="34" t="s">
        <v>373</v>
      </c>
      <c r="F126" s="34" t="s">
        <v>429</v>
      </c>
      <c r="G126" s="34" t="s">
        <v>430</v>
      </c>
      <c r="H126" s="34" t="s">
        <v>458</v>
      </c>
      <c r="I126" s="34" t="s">
        <v>432</v>
      </c>
    </row>
    <row r="127" spans="1:9">
      <c r="A127" s="35">
        <v>168198796</v>
      </c>
      <c r="B127" s="35" t="s">
        <v>804</v>
      </c>
      <c r="C127" s="35" t="s">
        <v>687</v>
      </c>
      <c r="D127" s="35" t="s">
        <v>805</v>
      </c>
      <c r="E127" s="35" t="s">
        <v>373</v>
      </c>
      <c r="F127" s="35" t="s">
        <v>429</v>
      </c>
      <c r="G127" s="35" t="s">
        <v>457</v>
      </c>
      <c r="H127" s="35" t="s">
        <v>436</v>
      </c>
      <c r="I127" s="35" t="s">
        <v>12</v>
      </c>
    </row>
    <row r="128" spans="1:9">
      <c r="A128" s="34">
        <v>717238580</v>
      </c>
      <c r="B128" s="34" t="s">
        <v>806</v>
      </c>
      <c r="C128" s="34" t="s">
        <v>807</v>
      </c>
      <c r="D128" s="34" t="s">
        <v>808</v>
      </c>
      <c r="E128" s="34" t="s">
        <v>376</v>
      </c>
      <c r="F128" s="34" t="s">
        <v>429</v>
      </c>
      <c r="G128" s="34" t="s">
        <v>440</v>
      </c>
      <c r="H128" s="34" t="s">
        <v>441</v>
      </c>
      <c r="I128" s="34" t="s">
        <v>432</v>
      </c>
    </row>
    <row r="129" spans="1:9">
      <c r="A129" s="35">
        <v>196040878</v>
      </c>
      <c r="B129" s="35" t="s">
        <v>809</v>
      </c>
      <c r="C129" s="35" t="s">
        <v>810</v>
      </c>
      <c r="D129" s="35" t="s">
        <v>246</v>
      </c>
      <c r="E129" s="35" t="s">
        <v>373</v>
      </c>
      <c r="F129" s="35" t="s">
        <v>429</v>
      </c>
      <c r="G129" s="35" t="s">
        <v>440</v>
      </c>
      <c r="H129" s="35" t="s">
        <v>436</v>
      </c>
      <c r="I129" s="35" t="s">
        <v>12</v>
      </c>
    </row>
    <row r="130" spans="1:9">
      <c r="A130" s="34">
        <v>234969057</v>
      </c>
      <c r="B130" s="34" t="s">
        <v>811</v>
      </c>
      <c r="C130" s="34" t="s">
        <v>812</v>
      </c>
      <c r="D130" s="34" t="s">
        <v>813</v>
      </c>
      <c r="E130" s="34" t="s">
        <v>376</v>
      </c>
      <c r="F130" s="34" t="s">
        <v>429</v>
      </c>
      <c r="G130" s="34" t="s">
        <v>440</v>
      </c>
      <c r="H130" s="34" t="s">
        <v>441</v>
      </c>
      <c r="I130" s="34" t="s">
        <v>800</v>
      </c>
    </row>
    <row r="131" spans="1:9">
      <c r="A131" s="35">
        <v>801438835</v>
      </c>
      <c r="B131" s="35" t="s">
        <v>814</v>
      </c>
      <c r="C131" s="35" t="s">
        <v>815</v>
      </c>
      <c r="D131" s="35" t="s">
        <v>816</v>
      </c>
      <c r="E131" s="35" t="s">
        <v>373</v>
      </c>
      <c r="F131" s="35" t="s">
        <v>429</v>
      </c>
      <c r="G131" s="35" t="s">
        <v>440</v>
      </c>
      <c r="H131" s="35" t="s">
        <v>436</v>
      </c>
      <c r="I131" s="35" t="s">
        <v>12</v>
      </c>
    </row>
    <row r="132" spans="1:9">
      <c r="A132" s="34">
        <v>989276851</v>
      </c>
      <c r="B132" s="34" t="s">
        <v>817</v>
      </c>
      <c r="C132" s="34" t="s">
        <v>438</v>
      </c>
      <c r="D132" s="34" t="s">
        <v>818</v>
      </c>
      <c r="E132" s="34" t="s">
        <v>376</v>
      </c>
      <c r="F132" s="34" t="s">
        <v>429</v>
      </c>
      <c r="G132" s="34" t="s">
        <v>457</v>
      </c>
      <c r="H132" s="34" t="s">
        <v>436</v>
      </c>
      <c r="I132" s="34" t="s">
        <v>432</v>
      </c>
    </row>
    <row r="133" spans="1:9" ht="18">
      <c r="A133" s="35">
        <v>462459744</v>
      </c>
      <c r="B133" s="35" t="s">
        <v>819</v>
      </c>
      <c r="C133" s="35" t="s">
        <v>820</v>
      </c>
      <c r="D133" s="35" t="s">
        <v>821</v>
      </c>
      <c r="E133" s="35" t="s">
        <v>373</v>
      </c>
      <c r="F133" s="35" t="s">
        <v>429</v>
      </c>
      <c r="G133" s="35" t="s">
        <v>430</v>
      </c>
      <c r="H133" s="35" t="s">
        <v>458</v>
      </c>
      <c r="I133" s="35" t="s">
        <v>12</v>
      </c>
    </row>
    <row r="134" spans="1:9" ht="18">
      <c r="A134" s="34">
        <v>832453164</v>
      </c>
      <c r="B134" s="34" t="s">
        <v>822</v>
      </c>
      <c r="C134" s="34" t="s">
        <v>823</v>
      </c>
      <c r="D134" s="34" t="s">
        <v>824</v>
      </c>
      <c r="E134" s="34" t="s">
        <v>376</v>
      </c>
      <c r="F134" s="34" t="s">
        <v>429</v>
      </c>
      <c r="G134" s="34" t="s">
        <v>430</v>
      </c>
      <c r="H134" s="34" t="s">
        <v>458</v>
      </c>
      <c r="I134" s="34" t="s">
        <v>499</v>
      </c>
    </row>
    <row r="135" spans="1:9">
      <c r="A135" s="35">
        <v>832401778</v>
      </c>
      <c r="B135" s="35" t="s">
        <v>825</v>
      </c>
      <c r="C135" s="35" t="s">
        <v>511</v>
      </c>
      <c r="D135" s="35" t="s">
        <v>826</v>
      </c>
      <c r="E135" s="35" t="s">
        <v>373</v>
      </c>
      <c r="F135" s="35" t="s">
        <v>429</v>
      </c>
      <c r="G135" s="35" t="s">
        <v>440</v>
      </c>
      <c r="H135" s="35" t="s">
        <v>436</v>
      </c>
      <c r="I135" s="35" t="s">
        <v>432</v>
      </c>
    </row>
    <row r="136" spans="1:9" ht="18">
      <c r="A136" s="34">
        <v>10485432</v>
      </c>
      <c r="B136" s="34" t="s">
        <v>827</v>
      </c>
      <c r="C136" s="34" t="s">
        <v>828</v>
      </c>
      <c r="D136" s="34" t="s">
        <v>829</v>
      </c>
      <c r="E136" s="34" t="s">
        <v>376</v>
      </c>
      <c r="F136" s="34" t="s">
        <v>429</v>
      </c>
      <c r="G136" s="34" t="s">
        <v>430</v>
      </c>
      <c r="H136" s="34" t="s">
        <v>436</v>
      </c>
      <c r="I136" s="34" t="s">
        <v>12</v>
      </c>
    </row>
    <row r="137" spans="1:9">
      <c r="A137" s="35">
        <v>380549346</v>
      </c>
      <c r="B137" s="35" t="s">
        <v>830</v>
      </c>
      <c r="C137" s="35" t="s">
        <v>831</v>
      </c>
      <c r="D137" s="35" t="s">
        <v>832</v>
      </c>
      <c r="E137" s="35" t="s">
        <v>376</v>
      </c>
      <c r="F137" s="35" t="s">
        <v>429</v>
      </c>
      <c r="G137" s="35" t="s">
        <v>440</v>
      </c>
      <c r="H137" s="35" t="s">
        <v>458</v>
      </c>
      <c r="I137" s="35" t="s">
        <v>12</v>
      </c>
    </row>
    <row r="138" spans="1:9" ht="18">
      <c r="A138" s="34">
        <v>214671838</v>
      </c>
      <c r="B138" s="34" t="s">
        <v>833</v>
      </c>
      <c r="C138" s="34" t="s">
        <v>834</v>
      </c>
      <c r="D138" s="34" t="s">
        <v>835</v>
      </c>
      <c r="E138" s="34" t="s">
        <v>376</v>
      </c>
      <c r="F138" s="34" t="s">
        <v>429</v>
      </c>
      <c r="G138" s="34" t="s">
        <v>440</v>
      </c>
      <c r="H138" s="34" t="s">
        <v>436</v>
      </c>
      <c r="I138" s="34" t="s">
        <v>499</v>
      </c>
    </row>
    <row r="139" spans="1:9">
      <c r="A139" s="35">
        <v>43774059</v>
      </c>
      <c r="B139" s="35" t="s">
        <v>836</v>
      </c>
      <c r="C139" s="35" t="s">
        <v>648</v>
      </c>
      <c r="D139" s="35" t="s">
        <v>837</v>
      </c>
      <c r="E139" s="35" t="s">
        <v>376</v>
      </c>
      <c r="F139" s="35" t="s">
        <v>429</v>
      </c>
      <c r="G139" s="35" t="s">
        <v>440</v>
      </c>
      <c r="H139" s="35" t="s">
        <v>436</v>
      </c>
      <c r="I139" s="35" t="s">
        <v>525</v>
      </c>
    </row>
    <row r="140" spans="1:9" ht="18">
      <c r="A140" s="34">
        <v>81384720</v>
      </c>
      <c r="B140" s="34" t="s">
        <v>838</v>
      </c>
      <c r="C140" s="34" t="s">
        <v>839</v>
      </c>
      <c r="D140" s="34" t="s">
        <v>840</v>
      </c>
      <c r="E140" s="34" t="s">
        <v>373</v>
      </c>
      <c r="F140" s="34" t="s">
        <v>429</v>
      </c>
      <c r="G140" s="34" t="s">
        <v>430</v>
      </c>
      <c r="H140" s="34" t="s">
        <v>436</v>
      </c>
      <c r="I140" s="34" t="s">
        <v>432</v>
      </c>
    </row>
    <row r="141" spans="1:9">
      <c r="A141" s="35">
        <v>381300179</v>
      </c>
      <c r="B141" s="35" t="s">
        <v>841</v>
      </c>
      <c r="C141" s="35" t="s">
        <v>842</v>
      </c>
      <c r="D141" s="35" t="s">
        <v>843</v>
      </c>
      <c r="E141" s="35" t="s">
        <v>373</v>
      </c>
      <c r="F141" s="35" t="s">
        <v>429</v>
      </c>
      <c r="G141" s="35" t="s">
        <v>440</v>
      </c>
      <c r="H141" s="35" t="s">
        <v>436</v>
      </c>
      <c r="I141" s="35" t="s">
        <v>12</v>
      </c>
    </row>
    <row r="142" spans="1:9">
      <c r="A142" s="34">
        <v>560732004</v>
      </c>
      <c r="B142" s="34" t="s">
        <v>844</v>
      </c>
      <c r="C142" s="34" t="s">
        <v>845</v>
      </c>
      <c r="D142" s="34" t="s">
        <v>846</v>
      </c>
      <c r="E142" s="34" t="s">
        <v>373</v>
      </c>
      <c r="F142" s="34" t="s">
        <v>429</v>
      </c>
      <c r="G142" s="34" t="s">
        <v>457</v>
      </c>
      <c r="H142" s="34" t="s">
        <v>458</v>
      </c>
      <c r="I142" s="34" t="s">
        <v>432</v>
      </c>
    </row>
    <row r="143" spans="1:9" ht="18">
      <c r="A143" s="35">
        <v>959735867</v>
      </c>
      <c r="B143" s="35" t="s">
        <v>847</v>
      </c>
      <c r="C143" s="35" t="s">
        <v>848</v>
      </c>
      <c r="D143" s="35" t="s">
        <v>849</v>
      </c>
      <c r="E143" s="35" t="s">
        <v>376</v>
      </c>
      <c r="F143" s="35" t="s">
        <v>429</v>
      </c>
      <c r="G143" s="35" t="s">
        <v>430</v>
      </c>
      <c r="H143" s="35" t="s">
        <v>436</v>
      </c>
      <c r="I143" s="35" t="s">
        <v>107</v>
      </c>
    </row>
    <row r="144" spans="1:9">
      <c r="A144" s="34">
        <v>853463762</v>
      </c>
      <c r="B144" s="34" t="s">
        <v>850</v>
      </c>
      <c r="C144" s="34" t="s">
        <v>579</v>
      </c>
      <c r="D144" s="34" t="s">
        <v>851</v>
      </c>
      <c r="E144" s="34" t="s">
        <v>376</v>
      </c>
      <c r="F144" s="34" t="s">
        <v>429</v>
      </c>
      <c r="G144" s="34" t="s">
        <v>457</v>
      </c>
      <c r="H144" s="34" t="s">
        <v>458</v>
      </c>
      <c r="I144" s="34" t="s">
        <v>12</v>
      </c>
    </row>
  </sheetData>
  <sortState xmlns:xlrd2="http://schemas.microsoft.com/office/spreadsheetml/2017/richdata2" ref="A2:F115">
    <sortCondition ref="B2:B1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9477-52A2-46AD-97CD-FE8B6F301F56}">
  <sheetPr codeName="Sheet6"/>
  <dimension ref="A1:G149"/>
  <sheetViews>
    <sheetView topLeftCell="A119" workbookViewId="0">
      <selection activeCell="D133" sqref="D133"/>
    </sheetView>
  </sheetViews>
  <sheetFormatPr defaultRowHeight="14.45"/>
  <cols>
    <col min="1" max="1" width="31.5703125" bestFit="1" customWidth="1"/>
    <col min="2" max="2" width="9.7109375" bestFit="1" customWidth="1"/>
    <col min="3" max="3" width="10.28515625" style="16" customWidth="1"/>
    <col min="4" max="4" width="9.7109375" style="16" customWidth="1"/>
    <col min="5" max="6" width="31" bestFit="1" customWidth="1"/>
    <col min="7" max="7" width="11.140625" customWidth="1"/>
  </cols>
  <sheetData>
    <row r="1" spans="1:7" ht="30.95">
      <c r="A1" s="17" t="s">
        <v>852</v>
      </c>
      <c r="B1" s="18" t="s">
        <v>853</v>
      </c>
      <c r="C1" s="17" t="s">
        <v>854</v>
      </c>
      <c r="D1" s="17" t="s">
        <v>855</v>
      </c>
      <c r="E1" s="18" t="s">
        <v>856</v>
      </c>
      <c r="F1" s="18" t="s">
        <v>857</v>
      </c>
      <c r="G1" s="19" t="s">
        <v>858</v>
      </c>
    </row>
    <row r="2" spans="1:7">
      <c r="A2" t="s">
        <v>178</v>
      </c>
      <c r="B2">
        <v>553529650</v>
      </c>
      <c r="C2" s="16">
        <v>1</v>
      </c>
      <c r="D2" s="16">
        <v>1</v>
      </c>
      <c r="E2" t="str">
        <f t="shared" ref="E2:E65" si="0">"BUS 300-0"&amp;C2&amp;", BUS 302-0"&amp;C2&amp;", MKT 301-0"&amp;C2</f>
        <v>BUS 300-01, BUS 302-01, MKT 301-01</v>
      </c>
      <c r="F2" t="str">
        <f t="shared" ref="F2:F65" si="1">"BUS 300-0"&amp;D2&amp;", BUS 302-0"&amp;D2&amp;", MKT 301-0"&amp;D2</f>
        <v>BUS 300-01, BUS 302-01, MKT 301-01</v>
      </c>
    </row>
    <row r="3" spans="1:7">
      <c r="A3" t="s">
        <v>68</v>
      </c>
      <c r="B3">
        <v>615975167</v>
      </c>
      <c r="C3" s="16">
        <v>1</v>
      </c>
      <c r="D3" s="16">
        <v>1</v>
      </c>
      <c r="E3" t="str">
        <f t="shared" si="0"/>
        <v>BUS 300-01, BUS 302-01, MKT 301-01</v>
      </c>
      <c r="F3" t="str">
        <f t="shared" si="1"/>
        <v>BUS 300-01, BUS 302-01, MKT 301-01</v>
      </c>
    </row>
    <row r="4" spans="1:7">
      <c r="A4" t="s">
        <v>43</v>
      </c>
      <c r="B4">
        <v>177476354</v>
      </c>
      <c r="C4" s="16">
        <v>1</v>
      </c>
      <c r="D4" s="16">
        <v>1</v>
      </c>
      <c r="E4" t="str">
        <f t="shared" si="0"/>
        <v>BUS 300-01, BUS 302-01, MKT 301-01</v>
      </c>
      <c r="F4" t="str">
        <f t="shared" si="1"/>
        <v>BUS 300-01, BUS 302-01, MKT 301-01</v>
      </c>
    </row>
    <row r="5" spans="1:7">
      <c r="A5" t="s">
        <v>133</v>
      </c>
      <c r="B5">
        <v>405591756</v>
      </c>
      <c r="C5" s="16">
        <v>1</v>
      </c>
      <c r="D5" s="16">
        <v>1</v>
      </c>
      <c r="E5" t="str">
        <f t="shared" si="0"/>
        <v>BUS 300-01, BUS 302-01, MKT 301-01</v>
      </c>
      <c r="F5" t="str">
        <f t="shared" si="1"/>
        <v>BUS 300-01, BUS 302-01, MKT 301-01</v>
      </c>
    </row>
    <row r="6" spans="1:7">
      <c r="A6" t="s">
        <v>142</v>
      </c>
      <c r="B6">
        <v>677073641</v>
      </c>
      <c r="C6" s="16">
        <v>1</v>
      </c>
      <c r="D6" s="16">
        <v>1</v>
      </c>
      <c r="E6" t="str">
        <f t="shared" si="0"/>
        <v>BUS 300-01, BUS 302-01, MKT 301-01</v>
      </c>
      <c r="F6" t="str">
        <f t="shared" si="1"/>
        <v>BUS 300-01, BUS 302-01, MKT 301-01</v>
      </c>
    </row>
    <row r="7" spans="1:7">
      <c r="A7" t="s">
        <v>79</v>
      </c>
      <c r="B7">
        <v>608524614</v>
      </c>
      <c r="C7" s="16">
        <v>1</v>
      </c>
      <c r="D7" s="16">
        <v>1</v>
      </c>
      <c r="E7" t="str">
        <f t="shared" si="0"/>
        <v>BUS 300-01, BUS 302-01, MKT 301-01</v>
      </c>
      <c r="F7" t="str">
        <f t="shared" si="1"/>
        <v>BUS 300-01, BUS 302-01, MKT 301-01</v>
      </c>
    </row>
    <row r="8" spans="1:7">
      <c r="A8" t="s">
        <v>83</v>
      </c>
      <c r="B8">
        <v>571275847</v>
      </c>
      <c r="C8" s="16">
        <v>1</v>
      </c>
      <c r="D8" s="16">
        <v>1</v>
      </c>
      <c r="E8" t="str">
        <f t="shared" si="0"/>
        <v>BUS 300-01, BUS 302-01, MKT 301-01</v>
      </c>
      <c r="F8" t="str">
        <f t="shared" si="1"/>
        <v>BUS 300-01, BUS 302-01, MKT 301-01</v>
      </c>
    </row>
    <row r="9" spans="1:7">
      <c r="A9" t="s">
        <v>190</v>
      </c>
      <c r="B9">
        <v>802801555</v>
      </c>
      <c r="C9" s="16">
        <v>1</v>
      </c>
      <c r="D9" s="16">
        <v>1</v>
      </c>
      <c r="E9" t="str">
        <f t="shared" si="0"/>
        <v>BUS 300-01, BUS 302-01, MKT 301-01</v>
      </c>
      <c r="F9" t="str">
        <f t="shared" si="1"/>
        <v>BUS 300-01, BUS 302-01, MKT 301-01</v>
      </c>
    </row>
    <row r="10" spans="1:7">
      <c r="A10" t="s">
        <v>85</v>
      </c>
      <c r="B10">
        <v>156817931</v>
      </c>
      <c r="C10" s="16">
        <v>1</v>
      </c>
      <c r="D10" s="16">
        <v>1</v>
      </c>
      <c r="E10" t="str">
        <f t="shared" si="0"/>
        <v>BUS 300-01, BUS 302-01, MKT 301-01</v>
      </c>
      <c r="F10" t="str">
        <f t="shared" si="1"/>
        <v>BUS 300-01, BUS 302-01, MKT 301-01</v>
      </c>
    </row>
    <row r="11" spans="1:7">
      <c r="A11" t="s">
        <v>88</v>
      </c>
      <c r="B11">
        <v>122197497</v>
      </c>
      <c r="C11" s="16">
        <v>1</v>
      </c>
      <c r="D11" s="16">
        <v>1</v>
      </c>
      <c r="E11" t="str">
        <f t="shared" si="0"/>
        <v>BUS 300-01, BUS 302-01, MKT 301-01</v>
      </c>
      <c r="F11" t="str">
        <f t="shared" si="1"/>
        <v>BUS 300-01, BUS 302-01, MKT 301-01</v>
      </c>
    </row>
    <row r="12" spans="1:7">
      <c r="A12" t="s">
        <v>231</v>
      </c>
      <c r="B12">
        <v>173939961</v>
      </c>
      <c r="C12" s="16">
        <v>1</v>
      </c>
      <c r="D12" s="16">
        <v>1</v>
      </c>
      <c r="E12" t="str">
        <f t="shared" si="0"/>
        <v>BUS 300-01, BUS 302-01, MKT 301-01</v>
      </c>
      <c r="F12" t="str">
        <f t="shared" si="1"/>
        <v>BUS 300-01, BUS 302-01, MKT 301-01</v>
      </c>
    </row>
    <row r="13" spans="1:7">
      <c r="A13" t="s">
        <v>53</v>
      </c>
      <c r="B13">
        <v>17247444</v>
      </c>
      <c r="C13" s="16">
        <v>1</v>
      </c>
      <c r="D13" s="16">
        <v>1</v>
      </c>
      <c r="E13" t="str">
        <f t="shared" si="0"/>
        <v>BUS 300-01, BUS 302-01, MKT 301-01</v>
      </c>
      <c r="F13" t="str">
        <f t="shared" si="1"/>
        <v>BUS 300-01, BUS 302-01, MKT 301-01</v>
      </c>
    </row>
    <row r="14" spans="1:7">
      <c r="A14" t="s">
        <v>113</v>
      </c>
      <c r="B14">
        <v>180276698</v>
      </c>
      <c r="C14" s="16">
        <v>1</v>
      </c>
      <c r="D14" s="16">
        <v>1</v>
      </c>
      <c r="E14" t="str">
        <f t="shared" si="0"/>
        <v>BUS 300-01, BUS 302-01, MKT 301-01</v>
      </c>
      <c r="F14" t="str">
        <f t="shared" si="1"/>
        <v>BUS 300-01, BUS 302-01, MKT 301-01</v>
      </c>
    </row>
    <row r="15" spans="1:7">
      <c r="A15" t="s">
        <v>148</v>
      </c>
      <c r="B15">
        <v>500742602</v>
      </c>
      <c r="C15" s="16">
        <v>1</v>
      </c>
      <c r="D15" s="16">
        <v>1</v>
      </c>
      <c r="E15" t="str">
        <f t="shared" si="0"/>
        <v>BUS 300-01, BUS 302-01, MKT 301-01</v>
      </c>
      <c r="F15" t="str">
        <f t="shared" si="1"/>
        <v>BUS 300-01, BUS 302-01, MKT 301-01</v>
      </c>
    </row>
    <row r="16" spans="1:7">
      <c r="A16" t="s">
        <v>117</v>
      </c>
      <c r="B16">
        <v>557707858</v>
      </c>
      <c r="C16" s="16">
        <v>1</v>
      </c>
      <c r="D16" s="16">
        <v>1</v>
      </c>
      <c r="E16" t="str">
        <f t="shared" si="0"/>
        <v>BUS 300-01, BUS 302-01, MKT 301-01</v>
      </c>
      <c r="F16" t="str">
        <f t="shared" si="1"/>
        <v>BUS 300-01, BUS 302-01, MKT 301-01</v>
      </c>
    </row>
    <row r="17" spans="1:6">
      <c r="A17" t="s">
        <v>249</v>
      </c>
      <c r="B17">
        <v>411031985</v>
      </c>
      <c r="C17" s="16">
        <v>1</v>
      </c>
      <c r="D17" s="16">
        <v>1</v>
      </c>
      <c r="E17" t="str">
        <f t="shared" si="0"/>
        <v>BUS 300-01, BUS 302-01, MKT 301-01</v>
      </c>
      <c r="F17" t="str">
        <f t="shared" si="1"/>
        <v>BUS 300-01, BUS 302-01, MKT 301-01</v>
      </c>
    </row>
    <row r="18" spans="1:6">
      <c r="A18" t="s">
        <v>59</v>
      </c>
      <c r="B18">
        <v>434593584</v>
      </c>
      <c r="C18" s="16">
        <v>1</v>
      </c>
      <c r="D18" s="16">
        <v>1</v>
      </c>
      <c r="E18" t="str">
        <f t="shared" si="0"/>
        <v>BUS 300-01, BUS 302-01, MKT 301-01</v>
      </c>
      <c r="F18" t="str">
        <f t="shared" si="1"/>
        <v>BUS 300-01, BUS 302-01, MKT 301-01</v>
      </c>
    </row>
    <row r="19" spans="1:6">
      <c r="A19" t="s">
        <v>102</v>
      </c>
      <c r="B19">
        <v>542479558</v>
      </c>
      <c r="C19" s="16">
        <v>1</v>
      </c>
      <c r="D19" s="16">
        <v>2</v>
      </c>
      <c r="E19" t="str">
        <f t="shared" si="0"/>
        <v>BUS 300-01, BUS 302-01, MKT 301-01</v>
      </c>
      <c r="F19" t="str">
        <f t="shared" si="1"/>
        <v>BUS 300-02, BUS 302-02, MKT 301-02</v>
      </c>
    </row>
    <row r="20" spans="1:6">
      <c r="A20" t="s">
        <v>266</v>
      </c>
      <c r="B20">
        <v>789632746</v>
      </c>
      <c r="C20" s="16">
        <v>1</v>
      </c>
      <c r="D20" s="16">
        <v>2</v>
      </c>
      <c r="E20" t="str">
        <f t="shared" si="0"/>
        <v>BUS 300-01, BUS 302-01, MKT 301-01</v>
      </c>
      <c r="F20" t="str">
        <f t="shared" si="1"/>
        <v>BUS 300-02, BUS 302-02, MKT 301-02</v>
      </c>
    </row>
    <row r="21" spans="1:6">
      <c r="A21" t="s">
        <v>175</v>
      </c>
      <c r="B21">
        <v>646249890</v>
      </c>
      <c r="C21" s="16">
        <v>1</v>
      </c>
      <c r="D21" s="16">
        <v>2</v>
      </c>
      <c r="E21" t="str">
        <f t="shared" si="0"/>
        <v>BUS 300-01, BUS 302-01, MKT 301-01</v>
      </c>
      <c r="F21" t="str">
        <f t="shared" si="1"/>
        <v>BUS 300-02, BUS 302-02, MKT 301-02</v>
      </c>
    </row>
    <row r="22" spans="1:6">
      <c r="A22" t="s">
        <v>49</v>
      </c>
      <c r="B22">
        <v>106900125</v>
      </c>
      <c r="C22" s="16">
        <v>1</v>
      </c>
      <c r="D22" s="16">
        <v>2</v>
      </c>
      <c r="E22" t="str">
        <f t="shared" si="0"/>
        <v>BUS 300-01, BUS 302-01, MKT 301-01</v>
      </c>
      <c r="F22" t="str">
        <f t="shared" si="1"/>
        <v>BUS 300-02, BUS 302-02, MKT 301-02</v>
      </c>
    </row>
    <row r="23" spans="1:6">
      <c r="A23" t="s">
        <v>24</v>
      </c>
      <c r="B23">
        <v>507619336</v>
      </c>
      <c r="C23" s="16">
        <v>1</v>
      </c>
      <c r="D23" s="16">
        <v>2</v>
      </c>
      <c r="E23" t="str">
        <f t="shared" si="0"/>
        <v>BUS 300-01, BUS 302-01, MKT 301-01</v>
      </c>
      <c r="F23" t="str">
        <f t="shared" si="1"/>
        <v>BUS 300-02, BUS 302-02, MKT 301-02</v>
      </c>
    </row>
    <row r="24" spans="1:6">
      <c r="A24" t="s">
        <v>331</v>
      </c>
      <c r="B24">
        <v>881978849</v>
      </c>
      <c r="C24" s="16">
        <v>1</v>
      </c>
      <c r="D24" s="16">
        <v>2</v>
      </c>
      <c r="E24" t="str">
        <f t="shared" si="0"/>
        <v>BUS 300-01, BUS 302-01, MKT 301-01</v>
      </c>
      <c r="F24" t="str">
        <f t="shared" si="1"/>
        <v>BUS 300-02, BUS 302-02, MKT 301-02</v>
      </c>
    </row>
    <row r="25" spans="1:6">
      <c r="A25" t="s">
        <v>225</v>
      </c>
      <c r="B25">
        <v>212398225</v>
      </c>
      <c r="C25" s="16">
        <v>1</v>
      </c>
      <c r="D25" s="16">
        <v>2</v>
      </c>
      <c r="E25" t="str">
        <f t="shared" si="0"/>
        <v>BUS 300-01, BUS 302-01, MKT 301-01</v>
      </c>
      <c r="F25" t="str">
        <f t="shared" si="1"/>
        <v>BUS 300-02, BUS 302-02, MKT 301-02</v>
      </c>
    </row>
    <row r="26" spans="1:6">
      <c r="A26" t="s">
        <v>276</v>
      </c>
      <c r="B26">
        <v>326631182</v>
      </c>
      <c r="C26" s="16">
        <v>1</v>
      </c>
      <c r="D26" s="16">
        <v>2</v>
      </c>
      <c r="E26" t="str">
        <f t="shared" si="0"/>
        <v>BUS 300-01, BUS 302-01, MKT 301-01</v>
      </c>
      <c r="F26" t="str">
        <f t="shared" si="1"/>
        <v>BUS 300-02, BUS 302-02, MKT 301-02</v>
      </c>
    </row>
    <row r="27" spans="1:6">
      <c r="A27" t="s">
        <v>310</v>
      </c>
      <c r="B27">
        <v>721456458</v>
      </c>
      <c r="C27" s="16">
        <v>1</v>
      </c>
      <c r="D27" s="16">
        <v>2</v>
      </c>
      <c r="E27" t="str">
        <f t="shared" si="0"/>
        <v>BUS 300-01, BUS 302-01, MKT 301-01</v>
      </c>
      <c r="F27" t="str">
        <f t="shared" si="1"/>
        <v>BUS 300-02, BUS 302-02, MKT 301-02</v>
      </c>
    </row>
    <row r="28" spans="1:6">
      <c r="A28" t="s">
        <v>278</v>
      </c>
      <c r="B28">
        <v>658035158</v>
      </c>
      <c r="C28" s="16">
        <v>1</v>
      </c>
      <c r="D28" s="16">
        <v>2</v>
      </c>
      <c r="E28" t="str">
        <f t="shared" si="0"/>
        <v>BUS 300-01, BUS 302-01, MKT 301-01</v>
      </c>
      <c r="F28" t="str">
        <f t="shared" si="1"/>
        <v>BUS 300-02, BUS 302-02, MKT 301-02</v>
      </c>
    </row>
    <row r="29" spans="1:6">
      <c r="A29" t="s">
        <v>227</v>
      </c>
      <c r="B29">
        <v>36171175</v>
      </c>
      <c r="C29" s="16">
        <v>1</v>
      </c>
      <c r="D29" s="16">
        <v>2</v>
      </c>
      <c r="E29" t="str">
        <f t="shared" si="0"/>
        <v>BUS 300-01, BUS 302-01, MKT 301-01</v>
      </c>
      <c r="F29" t="str">
        <f t="shared" si="1"/>
        <v>BUS 300-02, BUS 302-02, MKT 301-02</v>
      </c>
    </row>
    <row r="30" spans="1:6">
      <c r="A30" t="s">
        <v>339</v>
      </c>
      <c r="B30">
        <v>650476359</v>
      </c>
      <c r="C30" s="16">
        <v>1</v>
      </c>
      <c r="D30" s="16">
        <v>2</v>
      </c>
      <c r="E30" t="str">
        <f t="shared" si="0"/>
        <v>BUS 300-01, BUS 302-01, MKT 301-01</v>
      </c>
      <c r="F30" t="str">
        <f t="shared" si="1"/>
        <v>BUS 300-02, BUS 302-02, MKT 301-02</v>
      </c>
    </row>
    <row r="31" spans="1:6">
      <c r="A31" t="s">
        <v>241</v>
      </c>
      <c r="B31">
        <v>153108493</v>
      </c>
      <c r="C31" s="16">
        <v>1</v>
      </c>
      <c r="D31" s="16">
        <v>2</v>
      </c>
      <c r="E31" t="str">
        <f t="shared" si="0"/>
        <v>BUS 300-01, BUS 302-01, MKT 301-01</v>
      </c>
      <c r="F31" t="str">
        <f t="shared" si="1"/>
        <v>BUS 300-02, BUS 302-02, MKT 301-02</v>
      </c>
    </row>
    <row r="32" spans="1:6">
      <c r="A32" t="s">
        <v>119</v>
      </c>
      <c r="B32">
        <v>112290346</v>
      </c>
      <c r="C32" s="16">
        <v>1</v>
      </c>
      <c r="D32" s="16">
        <v>2</v>
      </c>
      <c r="E32" t="str">
        <f t="shared" si="0"/>
        <v>BUS 300-01, BUS 302-01, MKT 301-01</v>
      </c>
      <c r="F32" t="str">
        <f t="shared" si="1"/>
        <v>BUS 300-02, BUS 302-02, MKT 301-02</v>
      </c>
    </row>
    <row r="33" spans="1:6">
      <c r="A33" t="s">
        <v>94</v>
      </c>
      <c r="B33">
        <v>394364117</v>
      </c>
      <c r="C33" s="16">
        <v>1</v>
      </c>
      <c r="D33" s="16">
        <v>2</v>
      </c>
      <c r="E33" t="str">
        <f t="shared" si="0"/>
        <v>BUS 300-01, BUS 302-01, MKT 301-01</v>
      </c>
      <c r="F33" t="str">
        <f t="shared" si="1"/>
        <v>BUS 300-02, BUS 302-02, MKT 301-02</v>
      </c>
    </row>
    <row r="34" spans="1:6">
      <c r="A34" t="s">
        <v>96</v>
      </c>
      <c r="B34">
        <v>723876486</v>
      </c>
      <c r="C34" s="16">
        <v>1</v>
      </c>
      <c r="D34" s="16">
        <v>2</v>
      </c>
      <c r="E34" t="str">
        <f t="shared" si="0"/>
        <v>BUS 300-01, BUS 302-01, MKT 301-01</v>
      </c>
      <c r="F34" t="str">
        <f t="shared" si="1"/>
        <v>BUS 300-02, BUS 302-02, MKT 301-02</v>
      </c>
    </row>
    <row r="35" spans="1:6">
      <c r="A35" t="s">
        <v>157</v>
      </c>
      <c r="B35">
        <v>899470712</v>
      </c>
      <c r="C35" s="16">
        <v>1</v>
      </c>
      <c r="D35" s="16">
        <v>2</v>
      </c>
      <c r="E35" t="str">
        <f t="shared" si="0"/>
        <v>BUS 300-01, BUS 302-01, MKT 301-01</v>
      </c>
      <c r="F35" t="str">
        <f t="shared" si="1"/>
        <v>BUS 300-02, BUS 302-02, MKT 301-02</v>
      </c>
    </row>
    <row r="36" spans="1:6">
      <c r="A36" t="s">
        <v>204</v>
      </c>
      <c r="B36">
        <v>448700187</v>
      </c>
      <c r="C36" s="16">
        <v>1</v>
      </c>
      <c r="D36" s="16">
        <v>3</v>
      </c>
      <c r="E36" t="str">
        <f t="shared" si="0"/>
        <v>BUS 300-01, BUS 302-01, MKT 301-01</v>
      </c>
      <c r="F36" t="str">
        <f t="shared" si="1"/>
        <v>BUS 300-03, BUS 302-03, MKT 301-03</v>
      </c>
    </row>
    <row r="37" spans="1:6">
      <c r="A37" t="s">
        <v>61</v>
      </c>
      <c r="B37">
        <v>282366940</v>
      </c>
      <c r="C37" s="16">
        <v>1</v>
      </c>
      <c r="D37" s="16">
        <v>3</v>
      </c>
      <c r="E37" t="str">
        <f t="shared" si="0"/>
        <v>BUS 300-01, BUS 302-01, MKT 301-01</v>
      </c>
      <c r="F37" t="str">
        <f t="shared" si="1"/>
        <v>BUS 300-03, BUS 302-03, MKT 301-03</v>
      </c>
    </row>
    <row r="38" spans="1:6">
      <c r="A38" t="s">
        <v>260</v>
      </c>
      <c r="B38">
        <v>885337460</v>
      </c>
      <c r="C38" s="16">
        <v>1</v>
      </c>
      <c r="D38" s="16">
        <v>3</v>
      </c>
      <c r="E38" t="str">
        <f t="shared" si="0"/>
        <v>BUS 300-01, BUS 302-01, MKT 301-01</v>
      </c>
      <c r="F38" t="str">
        <f t="shared" si="1"/>
        <v>BUS 300-03, BUS 302-03, MKT 301-03</v>
      </c>
    </row>
    <row r="39" spans="1:6">
      <c r="A39" t="s">
        <v>301</v>
      </c>
      <c r="B39">
        <v>306415185</v>
      </c>
      <c r="C39" s="16">
        <v>1</v>
      </c>
      <c r="D39" s="16">
        <v>3</v>
      </c>
      <c r="E39" t="str">
        <f t="shared" si="0"/>
        <v>BUS 300-01, BUS 302-01, MKT 301-01</v>
      </c>
      <c r="F39" t="str">
        <f t="shared" si="1"/>
        <v>BUS 300-03, BUS 302-03, MKT 301-03</v>
      </c>
    </row>
    <row r="40" spans="1:6">
      <c r="A40" t="s">
        <v>171</v>
      </c>
      <c r="B40">
        <v>346004499</v>
      </c>
      <c r="C40" s="16">
        <v>1</v>
      </c>
      <c r="D40" s="16">
        <v>3</v>
      </c>
      <c r="E40" t="str">
        <f t="shared" si="0"/>
        <v>BUS 300-01, BUS 302-01, MKT 301-01</v>
      </c>
      <c r="F40" t="str">
        <f t="shared" si="1"/>
        <v>BUS 300-03, BUS 302-03, MKT 301-03</v>
      </c>
    </row>
    <row r="41" spans="1:6">
      <c r="A41" t="s">
        <v>173</v>
      </c>
      <c r="B41">
        <v>41955487</v>
      </c>
      <c r="C41" s="16">
        <v>1</v>
      </c>
      <c r="D41" s="16">
        <v>3</v>
      </c>
      <c r="E41" t="str">
        <f t="shared" si="0"/>
        <v>BUS 300-01, BUS 302-01, MKT 301-01</v>
      </c>
      <c r="F41" t="str">
        <f t="shared" si="1"/>
        <v>BUS 300-03, BUS 302-03, MKT 301-03</v>
      </c>
    </row>
    <row r="42" spans="1:6">
      <c r="A42" t="s">
        <v>213</v>
      </c>
      <c r="B42">
        <v>275904156</v>
      </c>
      <c r="C42" s="16">
        <v>1</v>
      </c>
      <c r="D42" s="16">
        <v>3</v>
      </c>
      <c r="E42" t="str">
        <f t="shared" si="0"/>
        <v>BUS 300-01, BUS 302-01, MKT 301-01</v>
      </c>
      <c r="F42" t="str">
        <f t="shared" si="1"/>
        <v>BUS 300-03, BUS 302-03, MKT 301-03</v>
      </c>
    </row>
    <row r="43" spans="1:6">
      <c r="A43" t="s">
        <v>19</v>
      </c>
      <c r="B43">
        <v>757195848</v>
      </c>
      <c r="C43" s="16">
        <v>1</v>
      </c>
      <c r="D43" s="16">
        <v>3</v>
      </c>
      <c r="E43" t="str">
        <f t="shared" si="0"/>
        <v>BUS 300-01, BUS 302-01, MKT 301-01</v>
      </c>
      <c r="F43" t="str">
        <f t="shared" si="1"/>
        <v>BUS 300-03, BUS 302-03, MKT 301-03</v>
      </c>
    </row>
    <row r="44" spans="1:6">
      <c r="A44" t="s">
        <v>105</v>
      </c>
      <c r="B44">
        <v>914616947</v>
      </c>
      <c r="C44" s="16">
        <v>1</v>
      </c>
      <c r="D44" s="16">
        <v>3</v>
      </c>
      <c r="E44" t="str">
        <f t="shared" si="0"/>
        <v>BUS 300-01, BUS 302-01, MKT 301-01</v>
      </c>
      <c r="F44" t="str">
        <f t="shared" si="1"/>
        <v>BUS 300-03, BUS 302-03, MKT 301-03</v>
      </c>
    </row>
    <row r="45" spans="1:6">
      <c r="A45" t="s">
        <v>75</v>
      </c>
      <c r="B45">
        <v>602334537</v>
      </c>
      <c r="C45" s="16">
        <v>1</v>
      </c>
      <c r="D45" s="16">
        <v>3</v>
      </c>
      <c r="E45" t="str">
        <f t="shared" si="0"/>
        <v>BUS 300-01, BUS 302-01, MKT 301-01</v>
      </c>
      <c r="F45" t="str">
        <f t="shared" si="1"/>
        <v>BUS 300-03, BUS 302-03, MKT 301-03</v>
      </c>
    </row>
    <row r="46" spans="1:6">
      <c r="A46" t="s">
        <v>237</v>
      </c>
      <c r="B46">
        <v>687385910</v>
      </c>
      <c r="C46" s="16">
        <v>1</v>
      </c>
      <c r="D46" s="16">
        <v>3</v>
      </c>
      <c r="E46" t="str">
        <f t="shared" si="0"/>
        <v>BUS 300-01, BUS 302-01, MKT 301-01</v>
      </c>
      <c r="F46" t="str">
        <f t="shared" si="1"/>
        <v>BUS 300-03, BUS 302-03, MKT 301-03</v>
      </c>
    </row>
    <row r="47" spans="1:6">
      <c r="A47" t="s">
        <v>197</v>
      </c>
      <c r="B47">
        <v>553172138</v>
      </c>
      <c r="C47" s="16">
        <v>1</v>
      </c>
      <c r="D47" s="16">
        <v>3</v>
      </c>
      <c r="E47" t="str">
        <f t="shared" si="0"/>
        <v>BUS 300-01, BUS 302-01, MKT 301-01</v>
      </c>
      <c r="F47" t="str">
        <f t="shared" si="1"/>
        <v>BUS 300-03, BUS 302-03, MKT 301-03</v>
      </c>
    </row>
    <row r="48" spans="1:6">
      <c r="A48" t="s">
        <v>251</v>
      </c>
      <c r="B48">
        <v>541938739</v>
      </c>
      <c r="C48" s="16">
        <v>1</v>
      </c>
      <c r="D48" s="16">
        <v>3</v>
      </c>
      <c r="E48" t="str">
        <f t="shared" si="0"/>
        <v>BUS 300-01, BUS 302-01, MKT 301-01</v>
      </c>
      <c r="F48" t="str">
        <f t="shared" si="1"/>
        <v>BUS 300-03, BUS 302-03, MKT 301-03</v>
      </c>
    </row>
    <row r="49" spans="1:6">
      <c r="A49" t="s">
        <v>296</v>
      </c>
      <c r="B49">
        <v>780833614</v>
      </c>
      <c r="C49" s="16">
        <v>1</v>
      </c>
      <c r="D49" s="16">
        <v>3</v>
      </c>
      <c r="E49" t="str">
        <f t="shared" si="0"/>
        <v>BUS 300-01, BUS 302-01, MKT 301-01</v>
      </c>
      <c r="F49" t="str">
        <f t="shared" si="1"/>
        <v>BUS 300-03, BUS 302-03, MKT 301-03</v>
      </c>
    </row>
    <row r="50" spans="1:6">
      <c r="A50" t="s">
        <v>9</v>
      </c>
      <c r="B50">
        <v>290890211</v>
      </c>
      <c r="C50" s="16">
        <v>1</v>
      </c>
      <c r="D50" s="16">
        <v>3</v>
      </c>
      <c r="E50" t="str">
        <f t="shared" si="0"/>
        <v>BUS 300-01, BUS 302-01, MKT 301-01</v>
      </c>
      <c r="F50" t="str">
        <f t="shared" si="1"/>
        <v>BUS 300-03, BUS 302-03, MKT 301-03</v>
      </c>
    </row>
    <row r="51" spans="1:6">
      <c r="A51" t="s">
        <v>298</v>
      </c>
      <c r="B51">
        <v>523455571</v>
      </c>
      <c r="C51" s="16">
        <v>1</v>
      </c>
      <c r="D51" s="16">
        <v>4</v>
      </c>
      <c r="E51" t="str">
        <f t="shared" si="0"/>
        <v>BUS 300-01, BUS 302-01, MKT 301-01</v>
      </c>
      <c r="F51" t="str">
        <f t="shared" si="1"/>
        <v>BUS 300-04, BUS 302-04, MKT 301-04</v>
      </c>
    </row>
    <row r="52" spans="1:6">
      <c r="A52" t="s">
        <v>161</v>
      </c>
      <c r="B52">
        <v>553469154</v>
      </c>
      <c r="C52" s="16">
        <v>1</v>
      </c>
      <c r="D52" s="16">
        <v>4</v>
      </c>
      <c r="E52" t="str">
        <f t="shared" si="0"/>
        <v>BUS 300-01, BUS 302-01, MKT 301-01</v>
      </c>
      <c r="F52" t="str">
        <f t="shared" si="1"/>
        <v>BUS 300-04, BUS 302-04, MKT 301-04</v>
      </c>
    </row>
    <row r="53" spans="1:6">
      <c r="A53" t="s">
        <v>377</v>
      </c>
      <c r="B53">
        <v>287643385</v>
      </c>
      <c r="C53" s="16">
        <v>1</v>
      </c>
      <c r="D53" s="16">
        <v>4</v>
      </c>
      <c r="E53" t="str">
        <f t="shared" si="0"/>
        <v>BUS 300-01, BUS 302-01, MKT 301-01</v>
      </c>
      <c r="F53" t="str">
        <f t="shared" si="1"/>
        <v>BUS 300-04, BUS 302-04, MKT 301-04</v>
      </c>
    </row>
    <row r="54" spans="1:6">
      <c r="A54" t="s">
        <v>207</v>
      </c>
      <c r="B54">
        <v>505912871</v>
      </c>
      <c r="C54" s="16">
        <v>1</v>
      </c>
      <c r="D54" s="16">
        <v>4</v>
      </c>
      <c r="E54" t="str">
        <f t="shared" si="0"/>
        <v>BUS 300-01, BUS 302-01, MKT 301-01</v>
      </c>
      <c r="F54" t="str">
        <f t="shared" si="1"/>
        <v>BUS 300-04, BUS 302-04, MKT 301-04</v>
      </c>
    </row>
    <row r="55" spans="1:6">
      <c r="A55" t="s">
        <v>40</v>
      </c>
      <c r="B55">
        <v>851311661</v>
      </c>
      <c r="C55" s="16">
        <v>1</v>
      </c>
      <c r="D55" s="16">
        <v>4</v>
      </c>
      <c r="E55" t="str">
        <f t="shared" si="0"/>
        <v>BUS 300-01, BUS 302-01, MKT 301-01</v>
      </c>
      <c r="F55" t="str">
        <f t="shared" si="1"/>
        <v>BUS 300-04, BUS 302-04, MKT 301-04</v>
      </c>
    </row>
    <row r="56" spans="1:6">
      <c r="A56" t="s">
        <v>211</v>
      </c>
      <c r="B56">
        <v>288234663</v>
      </c>
      <c r="C56" s="16">
        <v>1</v>
      </c>
      <c r="D56" s="16">
        <v>4</v>
      </c>
      <c r="E56" t="str">
        <f t="shared" si="0"/>
        <v>BUS 300-01, BUS 302-01, MKT 301-01</v>
      </c>
      <c r="F56" t="str">
        <f t="shared" si="1"/>
        <v>BUS 300-04, BUS 302-04, MKT 301-04</v>
      </c>
    </row>
    <row r="57" spans="1:6">
      <c r="A57" t="s">
        <v>215</v>
      </c>
      <c r="B57">
        <v>682207993</v>
      </c>
      <c r="C57" s="16">
        <v>1</v>
      </c>
      <c r="D57" s="16">
        <v>4</v>
      </c>
      <c r="E57" t="str">
        <f t="shared" si="0"/>
        <v>BUS 300-01, BUS 302-01, MKT 301-01</v>
      </c>
      <c r="F57" t="str">
        <f t="shared" si="1"/>
        <v>BUS 300-04, BUS 302-04, MKT 301-04</v>
      </c>
    </row>
    <row r="58" spans="1:6">
      <c r="A58" t="s">
        <v>129</v>
      </c>
      <c r="B58">
        <v>948034023</v>
      </c>
      <c r="C58" s="16">
        <v>1</v>
      </c>
      <c r="D58" s="16">
        <v>4</v>
      </c>
      <c r="E58" t="str">
        <f t="shared" si="0"/>
        <v>BUS 300-01, BUS 302-01, MKT 301-01</v>
      </c>
      <c r="F58" t="str">
        <f t="shared" si="1"/>
        <v>BUS 300-04, BUS 302-04, MKT 301-04</v>
      </c>
    </row>
    <row r="59" spans="1:6">
      <c r="A59" t="s">
        <v>180</v>
      </c>
      <c r="B59">
        <v>164987371</v>
      </c>
      <c r="C59" s="16">
        <v>1</v>
      </c>
      <c r="D59" s="16">
        <v>4</v>
      </c>
      <c r="E59" t="str">
        <f t="shared" si="0"/>
        <v>BUS 300-01, BUS 302-01, MKT 301-01</v>
      </c>
      <c r="F59" t="str">
        <f t="shared" si="1"/>
        <v>BUS 300-04, BUS 302-04, MKT 301-04</v>
      </c>
    </row>
    <row r="60" spans="1:6">
      <c r="A60" t="s">
        <v>182</v>
      </c>
      <c r="B60">
        <v>593518549</v>
      </c>
      <c r="C60" s="16">
        <v>1</v>
      </c>
      <c r="D60" s="16">
        <v>4</v>
      </c>
      <c r="E60" t="str">
        <f t="shared" si="0"/>
        <v>BUS 300-01, BUS 302-01, MKT 301-01</v>
      </c>
      <c r="F60" t="str">
        <f t="shared" si="1"/>
        <v>BUS 300-04, BUS 302-04, MKT 301-04</v>
      </c>
    </row>
    <row r="61" spans="1:6">
      <c r="A61" t="s">
        <v>184</v>
      </c>
      <c r="B61">
        <v>700730592</v>
      </c>
      <c r="C61" s="16">
        <v>1</v>
      </c>
      <c r="D61" s="16">
        <v>4</v>
      </c>
      <c r="E61" t="str">
        <f t="shared" si="0"/>
        <v>BUS 300-01, BUS 302-01, MKT 301-01</v>
      </c>
      <c r="F61" t="str">
        <f t="shared" si="1"/>
        <v>BUS 300-04, BUS 302-04, MKT 301-04</v>
      </c>
    </row>
    <row r="62" spans="1:6">
      <c r="A62" t="s">
        <v>137</v>
      </c>
      <c r="B62">
        <v>412708411</v>
      </c>
      <c r="C62" s="16">
        <v>1</v>
      </c>
      <c r="D62" s="16">
        <v>4</v>
      </c>
      <c r="E62" t="str">
        <f t="shared" si="0"/>
        <v>BUS 300-01, BUS 302-01, MKT 301-01</v>
      </c>
      <c r="F62" t="str">
        <f t="shared" si="1"/>
        <v>BUS 300-04, BUS 302-04, MKT 301-04</v>
      </c>
    </row>
    <row r="63" spans="1:6">
      <c r="A63" t="s">
        <v>81</v>
      </c>
      <c r="B63">
        <v>686474249</v>
      </c>
      <c r="C63" s="16">
        <v>1</v>
      </c>
      <c r="D63" s="16">
        <v>4</v>
      </c>
      <c r="E63" t="str">
        <f t="shared" si="0"/>
        <v>BUS 300-01, BUS 302-01, MKT 301-01</v>
      </c>
      <c r="F63" t="str">
        <f t="shared" si="1"/>
        <v>BUS 300-04, BUS 302-04, MKT 301-04</v>
      </c>
    </row>
    <row r="64" spans="1:6">
      <c r="A64" t="s">
        <v>381</v>
      </c>
      <c r="B64">
        <v>855904494</v>
      </c>
      <c r="C64" s="16">
        <v>1</v>
      </c>
      <c r="D64" s="16">
        <v>4</v>
      </c>
      <c r="E64" t="str">
        <f t="shared" si="0"/>
        <v>BUS 300-01, BUS 302-01, MKT 301-01</v>
      </c>
      <c r="F64" t="str">
        <f t="shared" si="1"/>
        <v>BUS 300-04, BUS 302-04, MKT 301-04</v>
      </c>
    </row>
    <row r="65" spans="1:6">
      <c r="A65" t="s">
        <v>192</v>
      </c>
      <c r="B65">
        <v>40814443</v>
      </c>
      <c r="C65" s="16">
        <v>1</v>
      </c>
      <c r="D65" s="16">
        <v>4</v>
      </c>
      <c r="E65" t="str">
        <f t="shared" si="0"/>
        <v>BUS 300-01, BUS 302-01, MKT 301-01</v>
      </c>
      <c r="F65" t="str">
        <f t="shared" si="1"/>
        <v>BUS 300-04, BUS 302-04, MKT 301-04</v>
      </c>
    </row>
    <row r="66" spans="1:6">
      <c r="A66" t="s">
        <v>146</v>
      </c>
      <c r="B66">
        <v>794058278</v>
      </c>
      <c r="C66" s="16">
        <v>1</v>
      </c>
      <c r="D66" s="16">
        <v>4</v>
      </c>
      <c r="E66" t="str">
        <f t="shared" ref="E66:E129" si="2">"BUS 300-0"&amp;C66&amp;", BUS 302-0"&amp;C66&amp;", MKT 301-0"&amp;C66</f>
        <v>BUS 300-01, BUS 302-01, MKT 301-01</v>
      </c>
      <c r="F66" t="str">
        <f t="shared" ref="F66:F129" si="3">"BUS 300-0"&amp;D66&amp;", BUS 302-0"&amp;D66&amp;", MKT 301-0"&amp;D66</f>
        <v>BUS 300-04, BUS 302-04, MKT 301-04</v>
      </c>
    </row>
    <row r="67" spans="1:6">
      <c r="A67" t="s">
        <v>14</v>
      </c>
      <c r="B67">
        <v>997567018</v>
      </c>
      <c r="C67" s="16">
        <v>1</v>
      </c>
      <c r="D67" s="16">
        <v>4</v>
      </c>
      <c r="E67" t="str">
        <f t="shared" si="2"/>
        <v>BUS 300-01, BUS 302-01, MKT 301-01</v>
      </c>
      <c r="F67" t="str">
        <f t="shared" si="3"/>
        <v>BUS 300-04, BUS 302-04, MKT 301-04</v>
      </c>
    </row>
    <row r="68" spans="1:6">
      <c r="A68" t="s">
        <v>64</v>
      </c>
      <c r="B68">
        <v>64185359</v>
      </c>
      <c r="C68" s="16">
        <v>1</v>
      </c>
      <c r="D68" s="16">
        <v>5</v>
      </c>
      <c r="E68" t="str">
        <f t="shared" si="2"/>
        <v>BUS 300-01, BUS 302-01, MKT 301-01</v>
      </c>
      <c r="F68" t="str">
        <f t="shared" si="3"/>
        <v>BUS 300-05, BUS 302-05, MKT 301-05</v>
      </c>
    </row>
    <row r="69" spans="1:6">
      <c r="A69" t="s">
        <v>66</v>
      </c>
      <c r="B69">
        <v>99537064</v>
      </c>
      <c r="C69" s="16">
        <v>1</v>
      </c>
      <c r="D69" s="16">
        <v>5</v>
      </c>
      <c r="E69" t="str">
        <f t="shared" si="2"/>
        <v>BUS 300-01, BUS 302-01, MKT 301-01</v>
      </c>
      <c r="F69" t="str">
        <f t="shared" si="3"/>
        <v>BUS 300-05, BUS 302-05, MKT 301-05</v>
      </c>
    </row>
    <row r="70" spans="1:6">
      <c r="A70" t="s">
        <v>380</v>
      </c>
      <c r="B70">
        <v>939147390</v>
      </c>
      <c r="C70" s="16">
        <v>1</v>
      </c>
      <c r="D70" s="16">
        <v>5</v>
      </c>
      <c r="E70" t="str">
        <f t="shared" si="2"/>
        <v>BUS 300-01, BUS 302-01, MKT 301-01</v>
      </c>
      <c r="F70" t="str">
        <f t="shared" si="3"/>
        <v>BUS 300-05, BUS 302-05, MKT 301-05</v>
      </c>
    </row>
    <row r="71" spans="1:6">
      <c r="A71" t="s">
        <v>307</v>
      </c>
      <c r="B71">
        <v>992158198</v>
      </c>
      <c r="C71" s="16">
        <v>1</v>
      </c>
      <c r="D71" s="16">
        <v>5</v>
      </c>
      <c r="E71" t="str">
        <f t="shared" si="2"/>
        <v>BUS 300-01, BUS 302-01, MKT 301-01</v>
      </c>
      <c r="F71" t="str">
        <f t="shared" si="3"/>
        <v>BUS 300-05, BUS 302-05, MKT 301-05</v>
      </c>
    </row>
    <row r="72" spans="1:6">
      <c r="A72" t="s">
        <v>144</v>
      </c>
      <c r="B72">
        <v>751614660</v>
      </c>
      <c r="C72" s="16">
        <v>1</v>
      </c>
      <c r="D72" s="16">
        <v>5</v>
      </c>
      <c r="E72" t="str">
        <f t="shared" si="2"/>
        <v>BUS 300-01, BUS 302-01, MKT 301-01</v>
      </c>
      <c r="F72" t="str">
        <f t="shared" si="3"/>
        <v>BUS 300-05, BUS 302-05, MKT 301-05</v>
      </c>
    </row>
    <row r="73" spans="1:6">
      <c r="A73" t="s">
        <v>326</v>
      </c>
      <c r="B73">
        <v>712394031</v>
      </c>
      <c r="C73" s="16">
        <v>1</v>
      </c>
      <c r="D73" s="16">
        <v>5</v>
      </c>
      <c r="E73" t="str">
        <f t="shared" si="2"/>
        <v>BUS 300-01, BUS 302-01, MKT 301-01</v>
      </c>
      <c r="F73" t="str">
        <f t="shared" si="3"/>
        <v>BUS 300-05, BUS 302-05, MKT 301-05</v>
      </c>
    </row>
    <row r="74" spans="1:6">
      <c r="A74" t="s">
        <v>33</v>
      </c>
      <c r="B74">
        <v>359360035</v>
      </c>
      <c r="C74" s="16">
        <v>1</v>
      </c>
      <c r="D74" s="16">
        <v>5</v>
      </c>
      <c r="E74" t="str">
        <f t="shared" si="2"/>
        <v>BUS 300-01, BUS 302-01, MKT 301-01</v>
      </c>
      <c r="F74" t="str">
        <f t="shared" si="3"/>
        <v>BUS 300-05, BUS 302-05, MKT 301-05</v>
      </c>
    </row>
    <row r="75" spans="1:6">
      <c r="A75" t="s">
        <v>195</v>
      </c>
      <c r="B75">
        <v>438982002</v>
      </c>
      <c r="C75" s="16">
        <v>1</v>
      </c>
      <c r="D75" s="16">
        <v>5</v>
      </c>
      <c r="E75" t="str">
        <f t="shared" si="2"/>
        <v>BUS 300-01, BUS 302-01, MKT 301-01</v>
      </c>
      <c r="F75" t="str">
        <f t="shared" si="3"/>
        <v>BUS 300-05, BUS 302-05, MKT 301-05</v>
      </c>
    </row>
    <row r="76" spans="1:6">
      <c r="A76" t="s">
        <v>286</v>
      </c>
      <c r="B76">
        <v>193763159</v>
      </c>
      <c r="C76" s="16">
        <v>1</v>
      </c>
      <c r="D76" s="16">
        <v>5</v>
      </c>
      <c r="E76" t="str">
        <f t="shared" si="2"/>
        <v>BUS 300-01, BUS 302-01, MKT 301-01</v>
      </c>
      <c r="F76" t="str">
        <f t="shared" si="3"/>
        <v>BUS 300-05, BUS 302-05, MKT 301-05</v>
      </c>
    </row>
    <row r="77" spans="1:6">
      <c r="A77" t="s">
        <v>36</v>
      </c>
      <c r="B77">
        <v>989817810</v>
      </c>
      <c r="C77" s="16">
        <v>1</v>
      </c>
      <c r="D77" s="16">
        <v>5</v>
      </c>
      <c r="E77" t="str">
        <f t="shared" si="2"/>
        <v>BUS 300-01, BUS 302-01, MKT 301-01</v>
      </c>
      <c r="F77" t="str">
        <f t="shared" si="3"/>
        <v>BUS 300-05, BUS 302-05, MKT 301-05</v>
      </c>
    </row>
    <row r="78" spans="1:6">
      <c r="A78" t="s">
        <v>347</v>
      </c>
      <c r="B78">
        <v>617335588</v>
      </c>
      <c r="C78" s="16">
        <v>1</v>
      </c>
      <c r="D78" s="16">
        <v>5</v>
      </c>
      <c r="E78" t="str">
        <f t="shared" si="2"/>
        <v>BUS 300-01, BUS 302-01, MKT 301-01</v>
      </c>
      <c r="F78" t="str">
        <f t="shared" si="3"/>
        <v>BUS 300-05, BUS 302-05, MKT 301-05</v>
      </c>
    </row>
    <row r="79" spans="1:6">
      <c r="A79" t="s">
        <v>150</v>
      </c>
      <c r="B79">
        <v>348654810</v>
      </c>
      <c r="C79" s="16">
        <v>1</v>
      </c>
      <c r="D79" s="16">
        <v>5</v>
      </c>
      <c r="E79" t="str">
        <f t="shared" si="2"/>
        <v>BUS 300-01, BUS 302-01, MKT 301-01</v>
      </c>
      <c r="F79" t="str">
        <f t="shared" si="3"/>
        <v>BUS 300-05, BUS 302-05, MKT 301-05</v>
      </c>
    </row>
    <row r="80" spans="1:6">
      <c r="A80" t="s">
        <v>318</v>
      </c>
      <c r="B80">
        <v>95517050</v>
      </c>
      <c r="C80" s="16">
        <v>1</v>
      </c>
      <c r="D80" s="16">
        <v>5</v>
      </c>
      <c r="E80" t="str">
        <f t="shared" si="2"/>
        <v>BUS 300-01, BUS 302-01, MKT 301-01</v>
      </c>
      <c r="F80" t="str">
        <f t="shared" si="3"/>
        <v>BUS 300-05, BUS 302-05, MKT 301-05</v>
      </c>
    </row>
    <row r="81" spans="1:6">
      <c r="A81" t="s">
        <v>155</v>
      </c>
      <c r="B81">
        <v>415096471</v>
      </c>
      <c r="C81" s="16">
        <v>1</v>
      </c>
      <c r="D81" s="16">
        <v>5</v>
      </c>
      <c r="E81" t="str">
        <f t="shared" si="2"/>
        <v>BUS 300-01, BUS 302-01, MKT 301-01</v>
      </c>
      <c r="F81" t="str">
        <f t="shared" si="3"/>
        <v>BUS 300-05, BUS 302-05, MKT 301-05</v>
      </c>
    </row>
    <row r="82" spans="1:6">
      <c r="A82" t="s">
        <v>343</v>
      </c>
      <c r="B82">
        <v>462974</v>
      </c>
      <c r="C82" s="16">
        <v>1</v>
      </c>
      <c r="D82" s="16">
        <v>5</v>
      </c>
      <c r="E82" t="str">
        <f t="shared" si="2"/>
        <v>BUS 300-01, BUS 302-01, MKT 301-01</v>
      </c>
      <c r="F82" t="str">
        <f t="shared" si="3"/>
        <v>BUS 300-05, BUS 302-05, MKT 301-05</v>
      </c>
    </row>
    <row r="83" spans="1:6">
      <c r="A83" t="s">
        <v>294</v>
      </c>
      <c r="B83">
        <v>24779077</v>
      </c>
      <c r="C83" s="16">
        <v>1</v>
      </c>
      <c r="D83" s="16">
        <v>5</v>
      </c>
      <c r="E83" t="str">
        <f t="shared" si="2"/>
        <v>BUS 300-01, BUS 302-01, MKT 301-01</v>
      </c>
      <c r="F83" t="str">
        <f t="shared" si="3"/>
        <v>BUS 300-05, BUS 302-05, MKT 301-05</v>
      </c>
    </row>
    <row r="84" spans="1:6">
      <c r="A84" t="s">
        <v>100</v>
      </c>
      <c r="B84">
        <v>35888721</v>
      </c>
      <c r="C84" s="16">
        <v>1</v>
      </c>
      <c r="D84" s="16">
        <v>5</v>
      </c>
      <c r="E84" t="str">
        <f t="shared" si="2"/>
        <v>BUS 300-01, BUS 302-01, MKT 301-01</v>
      </c>
      <c r="F84" t="str">
        <f t="shared" si="3"/>
        <v>BUS 300-05, BUS 302-05, MKT 301-05</v>
      </c>
    </row>
    <row r="85" spans="1:6">
      <c r="A85" t="s">
        <v>166</v>
      </c>
      <c r="B85">
        <v>8030834</v>
      </c>
      <c r="C85" s="16">
        <v>1</v>
      </c>
      <c r="D85" s="16">
        <v>6</v>
      </c>
      <c r="E85" t="str">
        <f t="shared" si="2"/>
        <v>BUS 300-01, BUS 302-01, MKT 301-01</v>
      </c>
      <c r="F85" t="str">
        <f t="shared" si="3"/>
        <v>BUS 300-06, BUS 302-06, MKT 301-06</v>
      </c>
    </row>
    <row r="86" spans="1:6">
      <c r="A86" t="s">
        <v>209</v>
      </c>
      <c r="B86">
        <v>867288972</v>
      </c>
      <c r="C86" s="16">
        <v>1</v>
      </c>
      <c r="D86" s="16">
        <v>6</v>
      </c>
      <c r="E86" t="str">
        <f t="shared" si="2"/>
        <v>BUS 300-01, BUS 302-01, MKT 301-01</v>
      </c>
      <c r="F86" t="str">
        <f t="shared" si="3"/>
        <v>BUS 300-06, BUS 302-06, MKT 301-06</v>
      </c>
    </row>
    <row r="87" spans="1:6">
      <c r="A87" t="s">
        <v>127</v>
      </c>
      <c r="B87">
        <v>11831452</v>
      </c>
      <c r="C87" s="16">
        <v>1</v>
      </c>
      <c r="D87" s="16">
        <v>6</v>
      </c>
      <c r="E87" t="str">
        <f t="shared" si="2"/>
        <v>BUS 300-01, BUS 302-01, MKT 301-01</v>
      </c>
      <c r="F87" t="str">
        <f t="shared" si="3"/>
        <v>BUS 300-06, BUS 302-06, MKT 301-06</v>
      </c>
    </row>
    <row r="88" spans="1:6">
      <c r="A88" t="s">
        <v>328</v>
      </c>
      <c r="B88">
        <v>146155512</v>
      </c>
      <c r="C88" s="16">
        <v>1</v>
      </c>
      <c r="D88" s="16">
        <v>6</v>
      </c>
      <c r="E88" t="str">
        <f t="shared" si="2"/>
        <v>BUS 300-01, BUS 302-01, MKT 301-01</v>
      </c>
      <c r="F88" t="str">
        <f t="shared" si="3"/>
        <v>BUS 300-06, BUS 302-06, MKT 301-06</v>
      </c>
    </row>
    <row r="89" spans="1:6">
      <c r="A89" t="s">
        <v>217</v>
      </c>
      <c r="B89">
        <v>508004344</v>
      </c>
      <c r="C89" s="16">
        <v>1</v>
      </c>
      <c r="D89" s="16">
        <v>6</v>
      </c>
      <c r="E89" t="str">
        <f t="shared" si="2"/>
        <v>BUS 300-01, BUS 302-01, MKT 301-01</v>
      </c>
      <c r="F89" t="str">
        <f t="shared" si="3"/>
        <v>BUS 300-06, BUS 302-06, MKT 301-06</v>
      </c>
    </row>
    <row r="90" spans="1:6">
      <c r="A90" t="s">
        <v>131</v>
      </c>
      <c r="B90">
        <v>171505771</v>
      </c>
      <c r="C90" s="16">
        <v>1</v>
      </c>
      <c r="D90" s="16">
        <v>6</v>
      </c>
      <c r="E90" t="str">
        <f t="shared" si="2"/>
        <v>BUS 300-01, BUS 302-01, MKT 301-01</v>
      </c>
      <c r="F90" t="str">
        <f t="shared" si="3"/>
        <v>BUS 300-06, BUS 302-06, MKT 301-06</v>
      </c>
    </row>
    <row r="91" spans="1:6">
      <c r="A91" t="s">
        <v>71</v>
      </c>
      <c r="B91">
        <v>465994089</v>
      </c>
      <c r="C91" s="16">
        <v>1</v>
      </c>
      <c r="D91" s="16">
        <v>6</v>
      </c>
      <c r="E91" t="str">
        <f t="shared" si="2"/>
        <v>BUS 300-01, BUS 302-01, MKT 301-01</v>
      </c>
      <c r="F91" t="str">
        <f t="shared" si="3"/>
        <v>BUS 300-06, BUS 302-06, MKT 301-06</v>
      </c>
    </row>
    <row r="92" spans="1:6">
      <c r="A92" t="s">
        <v>77</v>
      </c>
      <c r="B92">
        <v>263452916</v>
      </c>
      <c r="C92" s="16">
        <v>1</v>
      </c>
      <c r="D92" s="16">
        <v>6</v>
      </c>
      <c r="E92" t="str">
        <f t="shared" si="2"/>
        <v>BUS 300-01, BUS 302-01, MKT 301-01</v>
      </c>
      <c r="F92" t="str">
        <f t="shared" si="3"/>
        <v>BUS 300-06, BUS 302-06, MKT 301-06</v>
      </c>
    </row>
    <row r="93" spans="1:6">
      <c r="A93" t="s">
        <v>274</v>
      </c>
      <c r="B93">
        <v>810806695</v>
      </c>
      <c r="C93" s="16">
        <v>1</v>
      </c>
      <c r="D93" s="16">
        <v>6</v>
      </c>
      <c r="E93" t="str">
        <f t="shared" si="2"/>
        <v>BUS 300-01, BUS 302-01, MKT 301-01</v>
      </c>
      <c r="F93" t="str">
        <f t="shared" si="3"/>
        <v>BUS 300-06, BUS 302-06, MKT 301-06</v>
      </c>
    </row>
    <row r="94" spans="1:6">
      <c r="A94" t="s">
        <v>229</v>
      </c>
      <c r="B94">
        <v>766105404</v>
      </c>
      <c r="C94" s="16">
        <v>1</v>
      </c>
      <c r="D94" s="16">
        <v>6</v>
      </c>
      <c r="E94" t="str">
        <f t="shared" si="2"/>
        <v>BUS 300-01, BUS 302-01, MKT 301-01</v>
      </c>
      <c r="F94" t="str">
        <f t="shared" si="3"/>
        <v>BUS 300-06, BUS 302-06, MKT 301-06</v>
      </c>
    </row>
    <row r="95" spans="1:6">
      <c r="A95" t="s">
        <v>314</v>
      </c>
      <c r="B95">
        <v>200598040</v>
      </c>
      <c r="C95" s="16">
        <v>1</v>
      </c>
      <c r="D95" s="16">
        <v>6</v>
      </c>
      <c r="E95" t="str">
        <f t="shared" si="2"/>
        <v>BUS 300-01, BUS 302-01, MKT 301-01</v>
      </c>
      <c r="F95" t="str">
        <f t="shared" si="3"/>
        <v>BUS 300-06, BUS 302-06, MKT 301-06</v>
      </c>
    </row>
    <row r="96" spans="1:6">
      <c r="A96" t="s">
        <v>290</v>
      </c>
      <c r="B96">
        <v>84910779</v>
      </c>
      <c r="C96" s="16">
        <v>1</v>
      </c>
      <c r="D96" s="16">
        <v>6</v>
      </c>
      <c r="E96" t="str">
        <f t="shared" si="2"/>
        <v>BUS 300-01, BUS 302-01, MKT 301-01</v>
      </c>
      <c r="F96" t="str">
        <f t="shared" si="3"/>
        <v>BUS 300-06, BUS 302-06, MKT 301-06</v>
      </c>
    </row>
    <row r="97" spans="1:6">
      <c r="A97" t="s">
        <v>152</v>
      </c>
      <c r="B97">
        <v>498851323</v>
      </c>
      <c r="C97" s="16">
        <v>1</v>
      </c>
      <c r="D97" s="16">
        <v>6</v>
      </c>
      <c r="E97" t="str">
        <f t="shared" si="2"/>
        <v>BUS 300-01, BUS 302-01, MKT 301-01</v>
      </c>
      <c r="F97" t="str">
        <f t="shared" si="3"/>
        <v>BUS 300-06, BUS 302-06, MKT 301-06</v>
      </c>
    </row>
    <row r="98" spans="1:6">
      <c r="A98" t="s">
        <v>341</v>
      </c>
      <c r="B98">
        <v>210527278</v>
      </c>
      <c r="C98" s="16">
        <v>1</v>
      </c>
      <c r="D98" s="16">
        <v>6</v>
      </c>
      <c r="E98" t="str">
        <f t="shared" si="2"/>
        <v>BUS 300-01, BUS 302-01, MKT 301-01</v>
      </c>
      <c r="F98" t="str">
        <f t="shared" si="3"/>
        <v>BUS 300-06, BUS 302-06, MKT 301-06</v>
      </c>
    </row>
    <row r="99" spans="1:6">
      <c r="A99" t="s">
        <v>92</v>
      </c>
      <c r="B99">
        <v>916877381</v>
      </c>
      <c r="C99" s="16">
        <v>1</v>
      </c>
      <c r="D99" s="16">
        <v>6</v>
      </c>
      <c r="E99" t="str">
        <f t="shared" si="2"/>
        <v>BUS 300-01, BUS 302-01, MKT 301-01</v>
      </c>
      <c r="F99" t="str">
        <f t="shared" si="3"/>
        <v>BUS 300-06, BUS 302-06, MKT 301-06</v>
      </c>
    </row>
    <row r="100" spans="1:6">
      <c r="A100" t="s">
        <v>243</v>
      </c>
      <c r="B100">
        <v>654120692</v>
      </c>
      <c r="C100" s="16">
        <v>1</v>
      </c>
      <c r="D100" s="16">
        <v>6</v>
      </c>
      <c r="E100" t="str">
        <f t="shared" si="2"/>
        <v>BUS 300-01, BUS 302-01, MKT 301-01</v>
      </c>
      <c r="F100" t="str">
        <f t="shared" si="3"/>
        <v>BUS 300-06, BUS 302-06, MKT 301-06</v>
      </c>
    </row>
    <row r="101" spans="1:6">
      <c r="A101" t="s">
        <v>258</v>
      </c>
      <c r="B101">
        <v>361864922</v>
      </c>
      <c r="C101" s="16">
        <v>1</v>
      </c>
      <c r="D101" s="16">
        <v>7</v>
      </c>
      <c r="E101" t="str">
        <f t="shared" si="2"/>
        <v>BUS 300-01, BUS 302-01, MKT 301-01</v>
      </c>
      <c r="F101" t="str">
        <f t="shared" si="3"/>
        <v>BUS 300-07, BUS 302-07, MKT 301-07</v>
      </c>
    </row>
    <row r="102" spans="1:6">
      <c r="A102" t="s">
        <v>262</v>
      </c>
      <c r="B102">
        <v>858419325</v>
      </c>
      <c r="C102" s="16">
        <v>1</v>
      </c>
      <c r="D102" s="16">
        <v>7</v>
      </c>
      <c r="E102" t="str">
        <f t="shared" si="2"/>
        <v>BUS 300-01, BUS 302-01, MKT 301-01</v>
      </c>
      <c r="F102" t="str">
        <f t="shared" si="3"/>
        <v>BUS 300-07, BUS 302-07, MKT 301-07</v>
      </c>
    </row>
    <row r="103" spans="1:6">
      <c r="A103" t="s">
        <v>164</v>
      </c>
      <c r="B103">
        <v>773763963</v>
      </c>
      <c r="C103" s="16">
        <v>1</v>
      </c>
      <c r="D103" s="16">
        <v>7</v>
      </c>
      <c r="E103" t="str">
        <f t="shared" si="2"/>
        <v>BUS 300-01, BUS 302-01, MKT 301-01</v>
      </c>
      <c r="F103" t="str">
        <f t="shared" si="3"/>
        <v>BUS 300-07, BUS 302-07, MKT 301-07</v>
      </c>
    </row>
    <row r="104" spans="1:6">
      <c r="A104" t="s">
        <v>135</v>
      </c>
      <c r="B104">
        <v>62209408</v>
      </c>
      <c r="C104" s="16">
        <v>1</v>
      </c>
      <c r="D104" s="16">
        <v>7</v>
      </c>
      <c r="E104" t="str">
        <f t="shared" si="2"/>
        <v>BUS 300-01, BUS 302-01, MKT 301-01</v>
      </c>
      <c r="F104" t="str">
        <f t="shared" si="3"/>
        <v>BUS 300-07, BUS 302-07, MKT 301-07</v>
      </c>
    </row>
    <row r="105" spans="1:6">
      <c r="A105" t="s">
        <v>140</v>
      </c>
      <c r="B105">
        <v>605989474</v>
      </c>
      <c r="C105" s="16">
        <v>1</v>
      </c>
      <c r="D105" s="16">
        <v>7</v>
      </c>
      <c r="E105" t="str">
        <f t="shared" si="2"/>
        <v>BUS 300-01, BUS 302-01, MKT 301-01</v>
      </c>
      <c r="F105" t="str">
        <f t="shared" si="3"/>
        <v>BUS 300-07, BUS 302-07, MKT 301-07</v>
      </c>
    </row>
    <row r="106" spans="1:6">
      <c r="A106" t="s">
        <v>188</v>
      </c>
      <c r="B106">
        <v>904776691</v>
      </c>
      <c r="C106" s="16">
        <v>1</v>
      </c>
      <c r="D106" s="16">
        <v>7</v>
      </c>
      <c r="E106" t="str">
        <f t="shared" si="2"/>
        <v>BUS 300-01, BUS 302-01, MKT 301-01</v>
      </c>
      <c r="F106" t="str">
        <f t="shared" si="3"/>
        <v>BUS 300-07, BUS 302-07, MKT 301-07</v>
      </c>
    </row>
    <row r="107" spans="1:6">
      <c r="A107" t="s">
        <v>30</v>
      </c>
      <c r="B107">
        <v>551663164</v>
      </c>
      <c r="C107" s="16">
        <v>1</v>
      </c>
      <c r="D107" s="16">
        <v>7</v>
      </c>
      <c r="E107" t="str">
        <f t="shared" si="2"/>
        <v>BUS 300-01, BUS 302-01, MKT 301-01</v>
      </c>
      <c r="F107" t="str">
        <f t="shared" si="3"/>
        <v>BUS 300-07, BUS 302-07, MKT 301-07</v>
      </c>
    </row>
    <row r="108" spans="1:6">
      <c r="A108" t="s">
        <v>223</v>
      </c>
      <c r="B108">
        <v>978588356</v>
      </c>
      <c r="C108" s="16">
        <v>1</v>
      </c>
      <c r="D108" s="16">
        <v>7</v>
      </c>
      <c r="E108" t="str">
        <f t="shared" si="2"/>
        <v>BUS 300-01, BUS 302-01, MKT 301-01</v>
      </c>
      <c r="F108" t="str">
        <f t="shared" si="3"/>
        <v>BUS 300-07, BUS 302-07, MKT 301-07</v>
      </c>
    </row>
    <row r="109" spans="1:6">
      <c r="A109" t="s">
        <v>280</v>
      </c>
      <c r="B109">
        <v>505541193</v>
      </c>
      <c r="C109" s="16">
        <v>1</v>
      </c>
      <c r="D109" s="16">
        <v>7</v>
      </c>
      <c r="E109" t="str">
        <f t="shared" si="2"/>
        <v>BUS 300-01, BUS 302-01, MKT 301-01</v>
      </c>
      <c r="F109" t="str">
        <f t="shared" si="3"/>
        <v>BUS 300-07, BUS 302-07, MKT 301-07</v>
      </c>
    </row>
    <row r="110" spans="1:6">
      <c r="A110" t="s">
        <v>282</v>
      </c>
      <c r="B110">
        <v>365001236</v>
      </c>
      <c r="C110" s="16">
        <v>1</v>
      </c>
      <c r="D110" s="16">
        <v>7</v>
      </c>
      <c r="E110" t="str">
        <f t="shared" si="2"/>
        <v>BUS 300-01, BUS 302-01, MKT 301-01</v>
      </c>
      <c r="F110" t="str">
        <f t="shared" si="3"/>
        <v>BUS 300-07, BUS 302-07, MKT 301-07</v>
      </c>
    </row>
    <row r="111" spans="1:6">
      <c r="A111" t="s">
        <v>111</v>
      </c>
      <c r="B111">
        <v>260020675</v>
      </c>
      <c r="C111" s="16">
        <v>1</v>
      </c>
      <c r="D111" s="16">
        <v>7</v>
      </c>
      <c r="E111" t="str">
        <f t="shared" si="2"/>
        <v>BUS 300-01, BUS 302-01, MKT 301-01</v>
      </c>
      <c r="F111" t="str">
        <f t="shared" si="3"/>
        <v>BUS 300-07, BUS 302-07, MKT 301-07</v>
      </c>
    </row>
    <row r="112" spans="1:6">
      <c r="A112" t="s">
        <v>233</v>
      </c>
      <c r="B112">
        <v>655579531</v>
      </c>
      <c r="C112" s="16">
        <v>1</v>
      </c>
      <c r="D112" s="16">
        <v>7</v>
      </c>
      <c r="E112" t="str">
        <f t="shared" si="2"/>
        <v>BUS 300-01, BUS 302-01, MKT 301-01</v>
      </c>
      <c r="F112" t="str">
        <f t="shared" si="3"/>
        <v>BUS 300-07, BUS 302-07, MKT 301-07</v>
      </c>
    </row>
    <row r="113" spans="1:6">
      <c r="A113" t="s">
        <v>316</v>
      </c>
      <c r="B113">
        <v>489200156</v>
      </c>
      <c r="C113" s="16">
        <v>1</v>
      </c>
      <c r="D113" s="16">
        <v>7</v>
      </c>
      <c r="E113" t="str">
        <f t="shared" si="2"/>
        <v>BUS 300-01, BUS 302-01, MKT 301-01</v>
      </c>
      <c r="F113" t="str">
        <f t="shared" si="3"/>
        <v>BUS 300-07, BUS 302-07, MKT 301-07</v>
      </c>
    </row>
    <row r="114" spans="1:6">
      <c r="A114" t="s">
        <v>320</v>
      </c>
      <c r="B114">
        <v>279445093</v>
      </c>
      <c r="C114" s="16">
        <v>1</v>
      </c>
      <c r="D114" s="16">
        <v>7</v>
      </c>
      <c r="E114" t="str">
        <f t="shared" si="2"/>
        <v>BUS 300-01, BUS 302-01, MKT 301-01</v>
      </c>
      <c r="F114" t="str">
        <f t="shared" si="3"/>
        <v>BUS 300-07, BUS 302-07, MKT 301-07</v>
      </c>
    </row>
    <row r="115" spans="1:6">
      <c r="A115" t="s">
        <v>57</v>
      </c>
      <c r="B115">
        <v>628268732</v>
      </c>
      <c r="C115" s="16">
        <v>1</v>
      </c>
      <c r="D115" s="16">
        <v>7</v>
      </c>
      <c r="E115" t="str">
        <f t="shared" si="2"/>
        <v>BUS 300-01, BUS 302-01, MKT 301-01</v>
      </c>
      <c r="F115" t="str">
        <f t="shared" si="3"/>
        <v>BUS 300-07, BUS 302-07, MKT 301-07</v>
      </c>
    </row>
    <row r="116" spans="1:6">
      <c r="A116" t="s">
        <v>46</v>
      </c>
      <c r="B116">
        <v>180458174</v>
      </c>
      <c r="C116" s="16">
        <v>1</v>
      </c>
      <c r="D116" s="16">
        <v>7</v>
      </c>
      <c r="E116" t="str">
        <f t="shared" si="2"/>
        <v>BUS 300-01, BUS 302-01, MKT 301-01</v>
      </c>
      <c r="F116" t="str">
        <f t="shared" si="3"/>
        <v>BUS 300-07, BUS 302-07, MKT 301-07</v>
      </c>
    </row>
    <row r="117" spans="1:6">
      <c r="A117" t="s">
        <v>122</v>
      </c>
      <c r="B117">
        <v>588209824</v>
      </c>
      <c r="C117" s="16">
        <v>1</v>
      </c>
      <c r="D117" s="16">
        <v>8</v>
      </c>
      <c r="E117" t="str">
        <f t="shared" si="2"/>
        <v>BUS 300-01, BUS 302-01, MKT 301-01</v>
      </c>
      <c r="F117" t="str">
        <f t="shared" si="3"/>
        <v>BUS 300-08, BUS 302-08, MKT 301-08</v>
      </c>
    </row>
    <row r="118" spans="1:6">
      <c r="A118" t="s">
        <v>322</v>
      </c>
      <c r="B118">
        <v>566963925</v>
      </c>
      <c r="C118" s="16">
        <v>1</v>
      </c>
      <c r="D118" s="16">
        <v>8</v>
      </c>
      <c r="E118" t="str">
        <f t="shared" si="2"/>
        <v>BUS 300-01, BUS 302-01, MKT 301-01</v>
      </c>
      <c r="F118" t="str">
        <f t="shared" si="3"/>
        <v>BUS 300-08, BUS 302-08, MKT 301-08</v>
      </c>
    </row>
    <row r="119" spans="1:6">
      <c r="A119" t="s">
        <v>168</v>
      </c>
      <c r="B119">
        <v>431523304</v>
      </c>
      <c r="C119" s="16">
        <v>1</v>
      </c>
      <c r="D119" s="16">
        <v>8</v>
      </c>
      <c r="E119" t="str">
        <f t="shared" si="2"/>
        <v>BUS 300-01, BUS 302-01, MKT 301-01</v>
      </c>
      <c r="F119" t="str">
        <f t="shared" si="3"/>
        <v>BUS 300-08, BUS 302-08, MKT 301-08</v>
      </c>
    </row>
    <row r="120" spans="1:6">
      <c r="A120" t="s">
        <v>270</v>
      </c>
      <c r="B120">
        <v>210688948</v>
      </c>
      <c r="C120" s="16">
        <v>1</v>
      </c>
      <c r="D120" s="16">
        <v>8</v>
      </c>
      <c r="E120" t="str">
        <f t="shared" si="2"/>
        <v>BUS 300-01, BUS 302-01, MKT 301-01</v>
      </c>
      <c r="F120" t="str">
        <f t="shared" si="3"/>
        <v>BUS 300-08, BUS 302-08, MKT 301-08</v>
      </c>
    </row>
    <row r="121" spans="1:6">
      <c r="A121" t="s">
        <v>272</v>
      </c>
      <c r="B121">
        <v>293664741</v>
      </c>
      <c r="C121" s="16">
        <v>1</v>
      </c>
      <c r="D121" s="16">
        <v>8</v>
      </c>
      <c r="E121" t="str">
        <f t="shared" si="2"/>
        <v>BUS 300-01, BUS 302-01, MKT 301-01</v>
      </c>
      <c r="F121" t="str">
        <f t="shared" si="3"/>
        <v>BUS 300-08, BUS 302-08, MKT 301-08</v>
      </c>
    </row>
    <row r="122" spans="1:6">
      <c r="A122" t="s">
        <v>305</v>
      </c>
      <c r="B122">
        <v>545662905</v>
      </c>
      <c r="C122" s="16">
        <v>1</v>
      </c>
      <c r="D122" s="16">
        <v>8</v>
      </c>
      <c r="E122" t="str">
        <f t="shared" si="2"/>
        <v>BUS 300-01, BUS 302-01, MKT 301-01</v>
      </c>
      <c r="F122" t="str">
        <f t="shared" si="3"/>
        <v>BUS 300-08, BUS 302-08, MKT 301-08</v>
      </c>
    </row>
    <row r="123" spans="1:6">
      <c r="A123" t="s">
        <v>333</v>
      </c>
      <c r="B123">
        <v>13520989</v>
      </c>
      <c r="C123" s="16">
        <v>1</v>
      </c>
      <c r="D123" s="16">
        <v>8</v>
      </c>
      <c r="E123" t="str">
        <f t="shared" si="2"/>
        <v>BUS 300-01, BUS 302-01, MKT 301-01</v>
      </c>
      <c r="F123" t="str">
        <f t="shared" si="3"/>
        <v>BUS 300-08, BUS 302-08, MKT 301-08</v>
      </c>
    </row>
    <row r="124" spans="1:6">
      <c r="A124" t="s">
        <v>336</v>
      </c>
      <c r="B124">
        <v>46037335</v>
      </c>
      <c r="C124" s="16">
        <v>1</v>
      </c>
      <c r="D124" s="16">
        <v>8</v>
      </c>
      <c r="E124" t="str">
        <f t="shared" si="2"/>
        <v>BUS 300-01, BUS 302-01, MKT 301-01</v>
      </c>
      <c r="F124" t="str">
        <f t="shared" si="3"/>
        <v>BUS 300-08, BUS 302-08, MKT 301-08</v>
      </c>
    </row>
    <row r="125" spans="1:6">
      <c r="A125" t="s">
        <v>312</v>
      </c>
      <c r="B125">
        <v>865257221</v>
      </c>
      <c r="C125" s="16">
        <v>1</v>
      </c>
      <c r="D125" s="16">
        <v>8</v>
      </c>
      <c r="E125" t="str">
        <f t="shared" si="2"/>
        <v>BUS 300-01, BUS 302-01, MKT 301-01</v>
      </c>
      <c r="F125" t="str">
        <f t="shared" si="3"/>
        <v>BUS 300-08, BUS 302-08, MKT 301-08</v>
      </c>
    </row>
    <row r="126" spans="1:6">
      <c r="A126" t="s">
        <v>284</v>
      </c>
      <c r="B126">
        <v>552051108</v>
      </c>
      <c r="C126" s="16">
        <v>1</v>
      </c>
      <c r="D126" s="16">
        <v>8</v>
      </c>
      <c r="E126" t="str">
        <f t="shared" si="2"/>
        <v>BUS 300-01, BUS 302-01, MKT 301-01</v>
      </c>
      <c r="F126" t="str">
        <f t="shared" si="3"/>
        <v>BUS 300-08, BUS 302-08, MKT 301-08</v>
      </c>
    </row>
    <row r="127" spans="1:6">
      <c r="A127" t="s">
        <v>235</v>
      </c>
      <c r="B127">
        <v>947535596</v>
      </c>
      <c r="C127" s="16">
        <v>1</v>
      </c>
      <c r="D127" s="16">
        <v>8</v>
      </c>
      <c r="E127" t="str">
        <f t="shared" si="2"/>
        <v>BUS 300-01, BUS 302-01, MKT 301-01</v>
      </c>
      <c r="F127" t="str">
        <f t="shared" si="3"/>
        <v>BUS 300-08, BUS 302-08, MKT 301-08</v>
      </c>
    </row>
    <row r="128" spans="1:6">
      <c r="A128" t="s">
        <v>239</v>
      </c>
      <c r="B128">
        <v>897613631</v>
      </c>
      <c r="C128" s="16">
        <v>1</v>
      </c>
      <c r="D128" s="16">
        <v>8</v>
      </c>
      <c r="E128" t="str">
        <f t="shared" si="2"/>
        <v>BUS 300-01, BUS 302-01, MKT 301-01</v>
      </c>
      <c r="F128" t="str">
        <f t="shared" si="3"/>
        <v>BUS 300-08, BUS 302-08, MKT 301-08</v>
      </c>
    </row>
    <row r="129" spans="1:6">
      <c r="A129" t="s">
        <v>98</v>
      </c>
      <c r="B129">
        <v>113668536</v>
      </c>
      <c r="C129" s="16">
        <v>1</v>
      </c>
      <c r="D129" s="16">
        <v>8</v>
      </c>
      <c r="E129" t="str">
        <f t="shared" si="2"/>
        <v>BUS 300-01, BUS 302-01, MKT 301-01</v>
      </c>
      <c r="F129" t="str">
        <f t="shared" si="3"/>
        <v>BUS 300-08, BUS 302-08, MKT 301-08</v>
      </c>
    </row>
    <row r="130" spans="1:6">
      <c r="A130" t="s">
        <v>245</v>
      </c>
      <c r="B130">
        <v>196040878</v>
      </c>
      <c r="C130" s="16">
        <v>1</v>
      </c>
      <c r="D130" s="16">
        <v>8</v>
      </c>
      <c r="E130" t="str">
        <f t="shared" ref="E130:E149" si="4">"BUS 300-0"&amp;C130&amp;", BUS 302-0"&amp;C130&amp;", MKT 301-0"&amp;C130</f>
        <v>BUS 300-01, BUS 302-01, MKT 301-01</v>
      </c>
      <c r="F130" t="str">
        <f t="shared" ref="F130:F149" si="5">"BUS 300-0"&amp;D130&amp;", BUS 302-0"&amp;D130&amp;", MKT 301-0"&amp;D130</f>
        <v>BUS 300-08, BUS 302-08, MKT 301-08</v>
      </c>
    </row>
    <row r="131" spans="1:6">
      <c r="A131" t="s">
        <v>247</v>
      </c>
      <c r="B131">
        <v>490465608</v>
      </c>
      <c r="C131" s="16">
        <v>1</v>
      </c>
      <c r="D131" s="16">
        <v>8</v>
      </c>
      <c r="E131" t="str">
        <f t="shared" si="4"/>
        <v>BUS 300-01, BUS 302-01, MKT 301-01</v>
      </c>
      <c r="F131" t="str">
        <f t="shared" si="5"/>
        <v>BUS 300-08, BUS 302-08, MKT 301-08</v>
      </c>
    </row>
    <row r="132" spans="1:6">
      <c r="A132" t="s">
        <v>202</v>
      </c>
      <c r="B132">
        <v>999778917</v>
      </c>
      <c r="C132" s="16">
        <v>1</v>
      </c>
      <c r="D132" s="16">
        <v>8</v>
      </c>
      <c r="E132" t="str">
        <f t="shared" si="4"/>
        <v>BUS 300-01, BUS 302-01, MKT 301-01</v>
      </c>
      <c r="F132" t="str">
        <f t="shared" si="5"/>
        <v>BUS 300-08, BUS 302-08, MKT 301-08</v>
      </c>
    </row>
    <row r="133" spans="1:6">
      <c r="A133" t="s">
        <v>255</v>
      </c>
      <c r="B133">
        <v>165631744</v>
      </c>
      <c r="C133" s="16">
        <v>1</v>
      </c>
      <c r="D133" s="16">
        <v>9</v>
      </c>
      <c r="E133" t="str">
        <f t="shared" si="4"/>
        <v>BUS 300-01, BUS 302-01, MKT 301-01</v>
      </c>
      <c r="F133" t="str">
        <f t="shared" si="5"/>
        <v>BUS 300-09, BUS 302-09, MKT 301-09</v>
      </c>
    </row>
    <row r="134" spans="1:6">
      <c r="A134" t="s">
        <v>303</v>
      </c>
      <c r="B134">
        <v>175267746</v>
      </c>
      <c r="C134" s="16">
        <v>1</v>
      </c>
      <c r="D134" s="16">
        <v>9</v>
      </c>
      <c r="E134" t="str">
        <f t="shared" si="4"/>
        <v>BUS 300-01, BUS 302-01, MKT 301-01</v>
      </c>
      <c r="F134" t="str">
        <f t="shared" si="5"/>
        <v>BUS 300-09, BUS 302-09, MKT 301-09</v>
      </c>
    </row>
    <row r="135" spans="1:6">
      <c r="A135" t="s">
        <v>221</v>
      </c>
      <c r="B135">
        <v>571594014</v>
      </c>
      <c r="C135" s="16">
        <v>1</v>
      </c>
      <c r="D135" s="16">
        <v>9</v>
      </c>
      <c r="E135" t="str">
        <f t="shared" si="4"/>
        <v>BUS 300-01, BUS 302-01, MKT 301-01</v>
      </c>
      <c r="F135" t="str">
        <f t="shared" si="5"/>
        <v>BUS 300-09, BUS 302-09, MKT 301-09</v>
      </c>
    </row>
    <row r="136" spans="1:6">
      <c r="A136" t="s">
        <v>73</v>
      </c>
      <c r="B136">
        <v>122685028</v>
      </c>
      <c r="C136" s="16">
        <v>1</v>
      </c>
      <c r="D136" s="16">
        <v>9</v>
      </c>
      <c r="E136" t="str">
        <f t="shared" si="4"/>
        <v>BUS 300-01, BUS 302-01, MKT 301-01</v>
      </c>
      <c r="F136" t="str">
        <f t="shared" si="5"/>
        <v>BUS 300-09, BUS 302-09, MKT 301-09</v>
      </c>
    </row>
    <row r="137" spans="1:6">
      <c r="A137" t="s">
        <v>268</v>
      </c>
      <c r="B137">
        <v>259047966</v>
      </c>
      <c r="C137" s="16">
        <v>1</v>
      </c>
      <c r="D137" s="16">
        <v>9</v>
      </c>
      <c r="E137" t="str">
        <f t="shared" si="4"/>
        <v>BUS 300-01, BUS 302-01, MKT 301-01</v>
      </c>
      <c r="F137" t="str">
        <f t="shared" si="5"/>
        <v>BUS 300-09, BUS 302-09, MKT 301-09</v>
      </c>
    </row>
    <row r="138" spans="1:6">
      <c r="A138" t="s">
        <v>186</v>
      </c>
      <c r="B138">
        <v>891826571</v>
      </c>
      <c r="C138" s="16">
        <v>1</v>
      </c>
      <c r="D138" s="16">
        <v>9</v>
      </c>
      <c r="E138" t="str">
        <f t="shared" si="4"/>
        <v>BUS 300-01, BUS 302-01, MKT 301-01</v>
      </c>
      <c r="F138" t="str">
        <f t="shared" si="5"/>
        <v>BUS 300-09, BUS 302-09, MKT 301-09</v>
      </c>
    </row>
    <row r="139" spans="1:6">
      <c r="A139" t="s">
        <v>108</v>
      </c>
      <c r="B139">
        <v>596741055</v>
      </c>
      <c r="C139" s="16">
        <v>1</v>
      </c>
      <c r="D139" s="16">
        <v>9</v>
      </c>
      <c r="E139" t="str">
        <f t="shared" si="4"/>
        <v>BUS 300-01, BUS 302-01, MKT 301-01</v>
      </c>
      <c r="F139" t="str">
        <f t="shared" si="5"/>
        <v>BUS 300-09, BUS 302-09, MKT 301-09</v>
      </c>
    </row>
    <row r="140" spans="1:6">
      <c r="A140" t="s">
        <v>27</v>
      </c>
      <c r="B140">
        <v>167209519</v>
      </c>
      <c r="C140" s="16">
        <v>1</v>
      </c>
      <c r="D140" s="16">
        <v>9</v>
      </c>
      <c r="E140" t="str">
        <f t="shared" si="4"/>
        <v>BUS 300-01, BUS 302-01, MKT 301-01</v>
      </c>
      <c r="F140" t="str">
        <f t="shared" si="5"/>
        <v>BUS 300-09, BUS 302-09, MKT 301-09</v>
      </c>
    </row>
    <row r="141" spans="1:6">
      <c r="A141" t="s">
        <v>288</v>
      </c>
      <c r="B141">
        <v>151980469</v>
      </c>
      <c r="C141" s="16">
        <v>1</v>
      </c>
      <c r="D141" s="16">
        <v>9</v>
      </c>
      <c r="E141" t="str">
        <f t="shared" si="4"/>
        <v>BUS 300-01, BUS 302-01, MKT 301-01</v>
      </c>
      <c r="F141" t="str">
        <f t="shared" si="5"/>
        <v>BUS 300-09, BUS 302-09, MKT 301-09</v>
      </c>
    </row>
    <row r="142" spans="1:6">
      <c r="A142" t="s">
        <v>55</v>
      </c>
      <c r="B142">
        <v>453870316</v>
      </c>
      <c r="C142" s="16">
        <v>1</v>
      </c>
      <c r="D142" s="16">
        <v>9</v>
      </c>
      <c r="E142" t="str">
        <f t="shared" si="4"/>
        <v>BUS 300-01, BUS 302-01, MKT 301-01</v>
      </c>
      <c r="F142" t="str">
        <f t="shared" si="5"/>
        <v>BUS 300-09, BUS 302-09, MKT 301-09</v>
      </c>
    </row>
    <row r="143" spans="1:6">
      <c r="A143" t="s">
        <v>90</v>
      </c>
      <c r="B143">
        <v>253230051</v>
      </c>
      <c r="C143" s="16">
        <v>1</v>
      </c>
      <c r="D143" s="16">
        <v>9</v>
      </c>
      <c r="E143" t="str">
        <f t="shared" si="4"/>
        <v>BUS 300-01, BUS 302-01, MKT 301-01</v>
      </c>
      <c r="F143" t="str">
        <f t="shared" si="5"/>
        <v>BUS 300-09, BUS 302-09, MKT 301-09</v>
      </c>
    </row>
    <row r="144" spans="1:6">
      <c r="A144" t="s">
        <v>199</v>
      </c>
      <c r="B144">
        <v>989572261</v>
      </c>
      <c r="C144" s="16">
        <v>1</v>
      </c>
      <c r="D144" s="16">
        <v>9</v>
      </c>
      <c r="E144" t="str">
        <f t="shared" si="4"/>
        <v>BUS 300-01, BUS 302-01, MKT 301-01</v>
      </c>
      <c r="F144" t="str">
        <f t="shared" si="5"/>
        <v>BUS 300-09, BUS 302-09, MKT 301-09</v>
      </c>
    </row>
    <row r="145" spans="1:6">
      <c r="A145" t="s">
        <v>115</v>
      </c>
      <c r="B145">
        <v>856120221</v>
      </c>
      <c r="C145" s="16">
        <v>1</v>
      </c>
      <c r="D145" s="16">
        <v>9</v>
      </c>
      <c r="E145" t="str">
        <f t="shared" si="4"/>
        <v>BUS 300-01, BUS 302-01, MKT 301-01</v>
      </c>
      <c r="F145" t="str">
        <f t="shared" si="5"/>
        <v>BUS 300-09, BUS 302-09, MKT 301-09</v>
      </c>
    </row>
    <row r="146" spans="1:6">
      <c r="A146" t="s">
        <v>292</v>
      </c>
      <c r="B146">
        <v>620206156</v>
      </c>
      <c r="C146" s="16">
        <v>1</v>
      </c>
      <c r="D146" s="16">
        <v>9</v>
      </c>
      <c r="E146" t="str">
        <f t="shared" si="4"/>
        <v>BUS 300-01, BUS 302-01, MKT 301-01</v>
      </c>
      <c r="F146" t="str">
        <f t="shared" si="5"/>
        <v>BUS 300-09, BUS 302-09, MKT 301-09</v>
      </c>
    </row>
    <row r="147" spans="1:6">
      <c r="A147" t="s">
        <v>345</v>
      </c>
      <c r="B147">
        <v>21214250</v>
      </c>
      <c r="C147" s="16">
        <v>1</v>
      </c>
      <c r="D147" s="16">
        <v>9</v>
      </c>
      <c r="E147" t="str">
        <f t="shared" si="4"/>
        <v>BUS 300-01, BUS 302-01, MKT 301-01</v>
      </c>
      <c r="F147" t="str">
        <f t="shared" si="5"/>
        <v>BUS 300-09, BUS 302-09, MKT 301-09</v>
      </c>
    </row>
    <row r="148" spans="1:6">
      <c r="A148" t="s">
        <v>159</v>
      </c>
      <c r="B148">
        <v>140725071</v>
      </c>
      <c r="C148" s="16">
        <v>1</v>
      </c>
      <c r="D148" s="16">
        <v>9</v>
      </c>
      <c r="E148" t="str">
        <f t="shared" si="4"/>
        <v>BUS 300-01, BUS 302-01, MKT 301-01</v>
      </c>
      <c r="F148" t="str">
        <f t="shared" si="5"/>
        <v>BUS 300-09, BUS 302-09, MKT 301-09</v>
      </c>
    </row>
    <row r="149" spans="1:6">
      <c r="A149" t="s">
        <v>253</v>
      </c>
      <c r="B149">
        <v>267398668</v>
      </c>
      <c r="C149" s="16">
        <v>1</v>
      </c>
      <c r="D149" s="16">
        <v>9</v>
      </c>
      <c r="E149" t="str">
        <f t="shared" si="4"/>
        <v>BUS 300-01, BUS 302-01, MKT 301-01</v>
      </c>
      <c r="F149" t="str">
        <f t="shared" si="5"/>
        <v>BUS 300-09, BUS 302-09, MKT 301-09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CFA4-1E3B-4711-BE55-BB5074B77622}">
  <sheetPr codeName="Sheet7"/>
  <dimension ref="A1:C10"/>
  <sheetViews>
    <sheetView workbookViewId="0">
      <selection activeCell="C2" sqref="C2:C10"/>
    </sheetView>
  </sheetViews>
  <sheetFormatPr defaultColWidth="53.85546875" defaultRowHeight="14.45"/>
  <cols>
    <col min="1" max="1" width="18" bestFit="1" customWidth="1"/>
    <col min="2" max="2" width="8.85546875" bestFit="1" customWidth="1"/>
    <col min="3" max="3" width="15.5703125" bestFit="1" customWidth="1"/>
  </cols>
  <sheetData>
    <row r="1" spans="1:3" ht="36.950000000000003">
      <c r="A1" s="5" t="s">
        <v>859</v>
      </c>
      <c r="B1" s="5" t="s">
        <v>390</v>
      </c>
      <c r="C1" s="5" t="s">
        <v>391</v>
      </c>
    </row>
    <row r="2" spans="1:3">
      <c r="A2" s="7" t="s">
        <v>860</v>
      </c>
      <c r="B2" s="8">
        <v>1</v>
      </c>
      <c r="C2" s="6" t="s">
        <v>861</v>
      </c>
    </row>
    <row r="3" spans="1:3">
      <c r="A3" s="7" t="s">
        <v>862</v>
      </c>
      <c r="B3" s="8">
        <v>2</v>
      </c>
      <c r="C3" s="6" t="s">
        <v>404</v>
      </c>
    </row>
    <row r="4" spans="1:3">
      <c r="A4" s="7" t="s">
        <v>863</v>
      </c>
      <c r="B4" s="8">
        <v>3</v>
      </c>
      <c r="C4" s="6" t="s">
        <v>405</v>
      </c>
    </row>
    <row r="5" spans="1:3">
      <c r="A5" s="7" t="s">
        <v>864</v>
      </c>
      <c r="B5" s="8">
        <v>4</v>
      </c>
      <c r="C5" s="6" t="s">
        <v>406</v>
      </c>
    </row>
    <row r="6" spans="1:3">
      <c r="A6" s="7" t="s">
        <v>865</v>
      </c>
      <c r="B6" s="8">
        <v>5</v>
      </c>
      <c r="C6" s="6" t="s">
        <v>407</v>
      </c>
    </row>
    <row r="7" spans="1:3">
      <c r="A7" s="7" t="s">
        <v>866</v>
      </c>
      <c r="B7" s="8">
        <v>6</v>
      </c>
      <c r="C7" s="6" t="s">
        <v>867</v>
      </c>
    </row>
    <row r="8" spans="1:3">
      <c r="A8" s="7" t="s">
        <v>868</v>
      </c>
      <c r="B8" s="8">
        <v>7</v>
      </c>
      <c r="C8" s="6" t="s">
        <v>408</v>
      </c>
    </row>
    <row r="9" spans="1:3">
      <c r="A9" s="7" t="s">
        <v>869</v>
      </c>
      <c r="B9" s="8">
        <v>8</v>
      </c>
      <c r="C9" s="6" t="s">
        <v>409</v>
      </c>
    </row>
    <row r="10" spans="1:3">
      <c r="A10" s="7" t="s">
        <v>870</v>
      </c>
      <c r="B10" s="8">
        <v>9</v>
      </c>
      <c r="C10" s="6" t="s">
        <v>410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2E32-34F0-4A5F-8BDF-EA78603FB369}">
  <sheetPr codeName="Sheet8"/>
  <dimension ref="A1:M128"/>
  <sheetViews>
    <sheetView workbookViewId="0">
      <selection activeCell="D35" sqref="D35"/>
    </sheetView>
  </sheetViews>
  <sheetFormatPr defaultColWidth="9.140625" defaultRowHeight="14.45"/>
  <cols>
    <col min="1" max="1" width="15.42578125" style="28" bestFit="1" customWidth="1"/>
    <col min="2" max="2" width="13.42578125" style="28" bestFit="1" customWidth="1"/>
    <col min="3" max="3" width="16.140625" style="28" bestFit="1" customWidth="1"/>
    <col min="4" max="4" width="11.7109375" style="28" bestFit="1" customWidth="1"/>
    <col min="5" max="5" width="28.5703125" style="28" bestFit="1" customWidth="1"/>
    <col min="6" max="6" width="9.28515625" style="28" bestFit="1" customWidth="1"/>
    <col min="7" max="7" width="12" style="28" bestFit="1" customWidth="1"/>
    <col min="8" max="8" width="12" style="28" customWidth="1"/>
    <col min="9" max="9" width="25" style="28" bestFit="1" customWidth="1"/>
    <col min="10" max="12" width="22.5703125" style="28" bestFit="1" customWidth="1"/>
    <col min="13" max="13" width="44" style="28" bestFit="1" customWidth="1"/>
    <col min="14" max="16384" width="9.140625" style="28"/>
  </cols>
  <sheetData>
    <row r="1" spans="1:13">
      <c r="A1" s="29" t="s">
        <v>871</v>
      </c>
      <c r="B1" s="29" t="s">
        <v>872</v>
      </c>
      <c r="C1" s="29" t="s">
        <v>873</v>
      </c>
      <c r="D1" s="29" t="s">
        <v>420</v>
      </c>
      <c r="E1" s="29" t="s">
        <v>4</v>
      </c>
      <c r="F1" s="29" t="s">
        <v>359</v>
      </c>
      <c r="G1" s="29" t="s">
        <v>874</v>
      </c>
      <c r="H1" s="29" t="s">
        <v>368</v>
      </c>
      <c r="I1" s="29" t="s">
        <v>369</v>
      </c>
      <c r="J1" s="29" t="s">
        <v>370</v>
      </c>
      <c r="K1" s="29" t="s">
        <v>371</v>
      </c>
      <c r="L1" s="29" t="s">
        <v>372</v>
      </c>
      <c r="M1" s="29" t="s">
        <v>875</v>
      </c>
    </row>
    <row r="2" spans="1:13">
      <c r="A2" s="40">
        <v>45106.600613425922</v>
      </c>
      <c r="B2" s="28" t="s">
        <v>876</v>
      </c>
      <c r="C2" s="28" t="s">
        <v>877</v>
      </c>
      <c r="D2" s="28">
        <v>642223820</v>
      </c>
      <c r="E2" s="28" t="s">
        <v>878</v>
      </c>
      <c r="F2" s="28" t="s">
        <v>376</v>
      </c>
      <c r="G2" s="28" t="s">
        <v>879</v>
      </c>
      <c r="H2" s="28" t="s">
        <v>880</v>
      </c>
      <c r="I2" s="28" t="s">
        <v>881</v>
      </c>
      <c r="J2" s="28" t="s">
        <v>881</v>
      </c>
      <c r="K2" s="28" t="s">
        <v>882</v>
      </c>
      <c r="L2" s="28" t="s">
        <v>881</v>
      </c>
      <c r="M2" s="28" t="s">
        <v>883</v>
      </c>
    </row>
    <row r="3" spans="1:13">
      <c r="A3" s="40">
        <v>45093.52002314815</v>
      </c>
      <c r="B3" s="28" t="s">
        <v>594</v>
      </c>
      <c r="C3" s="28" t="s">
        <v>884</v>
      </c>
      <c r="D3" s="28">
        <v>997567018</v>
      </c>
      <c r="E3" s="28" t="s">
        <v>885</v>
      </c>
      <c r="F3" s="28" t="s">
        <v>373</v>
      </c>
      <c r="G3" s="28" t="s">
        <v>886</v>
      </c>
      <c r="H3" s="28" t="s">
        <v>880</v>
      </c>
      <c r="I3" s="28" t="s">
        <v>881</v>
      </c>
      <c r="J3" s="28" t="s">
        <v>881</v>
      </c>
      <c r="K3" s="28" t="s">
        <v>887</v>
      </c>
      <c r="L3" s="28" t="s">
        <v>881</v>
      </c>
      <c r="M3" s="28" t="s">
        <v>883</v>
      </c>
    </row>
    <row r="4" spans="1:13">
      <c r="A4" s="40">
        <v>45093.499803240738</v>
      </c>
      <c r="B4" s="28" t="s">
        <v>888</v>
      </c>
      <c r="C4" s="28" t="s">
        <v>889</v>
      </c>
      <c r="D4" s="28">
        <v>780833614</v>
      </c>
      <c r="E4" s="28" t="s">
        <v>890</v>
      </c>
      <c r="F4" s="28" t="s">
        <v>373</v>
      </c>
      <c r="G4" s="28" t="s">
        <v>891</v>
      </c>
      <c r="H4" s="28" t="s">
        <v>892</v>
      </c>
      <c r="I4" s="28" t="s">
        <v>881</v>
      </c>
      <c r="J4" s="28" t="s">
        <v>887</v>
      </c>
      <c r="K4" s="28" t="s">
        <v>882</v>
      </c>
      <c r="L4" s="28" t="s">
        <v>887</v>
      </c>
      <c r="M4" s="28" t="s">
        <v>883</v>
      </c>
    </row>
    <row r="5" spans="1:13">
      <c r="A5" s="40">
        <v>45093.91914351852</v>
      </c>
      <c r="B5" s="28" t="s">
        <v>893</v>
      </c>
      <c r="C5" s="28" t="s">
        <v>894</v>
      </c>
      <c r="D5" s="28">
        <v>267398668</v>
      </c>
      <c r="E5" s="28" t="s">
        <v>254</v>
      </c>
      <c r="F5" s="28" t="s">
        <v>373</v>
      </c>
      <c r="G5" s="28" t="s">
        <v>895</v>
      </c>
      <c r="H5" s="28" t="s">
        <v>880</v>
      </c>
      <c r="I5" s="28" t="s">
        <v>882</v>
      </c>
      <c r="J5" s="28" t="s">
        <v>882</v>
      </c>
      <c r="K5" s="28" t="s">
        <v>882</v>
      </c>
      <c r="L5" s="28" t="s">
        <v>882</v>
      </c>
      <c r="M5" s="28" t="s">
        <v>883</v>
      </c>
    </row>
    <row r="6" spans="1:13">
      <c r="A6" s="40">
        <v>45105.651516203703</v>
      </c>
      <c r="B6" s="28" t="s">
        <v>680</v>
      </c>
      <c r="C6" s="28" t="s">
        <v>896</v>
      </c>
      <c r="D6" s="28">
        <v>140725071</v>
      </c>
      <c r="E6" s="28" t="s">
        <v>897</v>
      </c>
      <c r="F6" s="28" t="s">
        <v>373</v>
      </c>
      <c r="G6" s="28" t="s">
        <v>898</v>
      </c>
      <c r="H6" s="28" t="s">
        <v>880</v>
      </c>
      <c r="I6" s="28" t="s">
        <v>882</v>
      </c>
      <c r="J6" s="28" t="s">
        <v>882</v>
      </c>
      <c r="K6" s="28" t="s">
        <v>882</v>
      </c>
      <c r="L6" s="28" t="s">
        <v>882</v>
      </c>
      <c r="M6" s="28" t="s">
        <v>883</v>
      </c>
    </row>
    <row r="7" spans="1:13">
      <c r="A7" s="40">
        <v>45106.786307870374</v>
      </c>
      <c r="B7" s="28" t="s">
        <v>576</v>
      </c>
      <c r="C7" s="28" t="s">
        <v>899</v>
      </c>
      <c r="D7" s="28">
        <v>541938739</v>
      </c>
      <c r="E7" s="28" t="s">
        <v>900</v>
      </c>
      <c r="F7" s="28" t="s">
        <v>373</v>
      </c>
      <c r="G7" s="28" t="s">
        <v>901</v>
      </c>
      <c r="H7" s="28" t="s">
        <v>892</v>
      </c>
      <c r="I7" s="28" t="s">
        <v>882</v>
      </c>
      <c r="J7" s="28" t="s">
        <v>881</v>
      </c>
      <c r="K7" s="28" t="s">
        <v>881</v>
      </c>
      <c r="L7" s="28" t="s">
        <v>887</v>
      </c>
      <c r="M7" s="28" t="s">
        <v>883</v>
      </c>
    </row>
    <row r="8" spans="1:13">
      <c r="A8" s="40">
        <v>45105.862280092595</v>
      </c>
      <c r="B8" s="28" t="s">
        <v>576</v>
      </c>
      <c r="C8" s="28" t="s">
        <v>899</v>
      </c>
      <c r="D8" s="28">
        <v>541938739</v>
      </c>
      <c r="E8" s="28" t="s">
        <v>252</v>
      </c>
      <c r="F8" s="28" t="s">
        <v>373</v>
      </c>
      <c r="G8" s="28" t="s">
        <v>902</v>
      </c>
      <c r="H8" s="28" t="s">
        <v>880</v>
      </c>
      <c r="I8" s="28" t="s">
        <v>882</v>
      </c>
      <c r="J8" s="28" t="s">
        <v>882</v>
      </c>
      <c r="K8" s="28" t="s">
        <v>882</v>
      </c>
      <c r="L8" s="28" t="s">
        <v>887</v>
      </c>
      <c r="M8" s="28" t="s">
        <v>883</v>
      </c>
    </row>
    <row r="9" spans="1:13">
      <c r="A9" s="40">
        <v>45105.750879629632</v>
      </c>
      <c r="B9" s="28" t="s">
        <v>903</v>
      </c>
      <c r="C9" s="28" t="s">
        <v>904</v>
      </c>
      <c r="D9" s="28">
        <v>21214250</v>
      </c>
      <c r="E9" s="28" t="s">
        <v>346</v>
      </c>
      <c r="F9" s="28" t="s">
        <v>376</v>
      </c>
      <c r="G9" s="28" t="s">
        <v>905</v>
      </c>
      <c r="H9" s="28" t="s">
        <v>880</v>
      </c>
      <c r="I9" s="28" t="s">
        <v>882</v>
      </c>
      <c r="J9" s="28" t="s">
        <v>882</v>
      </c>
      <c r="K9" s="28" t="s">
        <v>882</v>
      </c>
      <c r="L9" s="28" t="s">
        <v>882</v>
      </c>
      <c r="M9" s="28" t="s">
        <v>883</v>
      </c>
    </row>
    <row r="10" spans="1:13">
      <c r="A10" s="40">
        <v>45095.486064814817</v>
      </c>
      <c r="B10" s="28" t="s">
        <v>906</v>
      </c>
      <c r="C10" s="28" t="s">
        <v>907</v>
      </c>
      <c r="D10" s="28">
        <v>999778917</v>
      </c>
      <c r="E10" s="28" t="s">
        <v>908</v>
      </c>
      <c r="F10" s="28" t="s">
        <v>376</v>
      </c>
      <c r="G10" s="28" t="s">
        <v>909</v>
      </c>
      <c r="H10" s="28" t="s">
        <v>880</v>
      </c>
      <c r="I10" s="28" t="s">
        <v>881</v>
      </c>
      <c r="J10" s="28" t="s">
        <v>882</v>
      </c>
      <c r="K10" s="28" t="s">
        <v>887</v>
      </c>
      <c r="L10" s="28" t="s">
        <v>887</v>
      </c>
      <c r="M10" s="28" t="s">
        <v>883</v>
      </c>
    </row>
    <row r="11" spans="1:13">
      <c r="A11" s="40">
        <v>45093.756192129629</v>
      </c>
      <c r="B11" s="28" t="s">
        <v>910</v>
      </c>
      <c r="C11" s="28" t="s">
        <v>911</v>
      </c>
      <c r="D11" s="28">
        <v>231521986</v>
      </c>
      <c r="E11" s="28" t="s">
        <v>912</v>
      </c>
      <c r="F11" s="28" t="s">
        <v>376</v>
      </c>
      <c r="G11" s="28" t="s">
        <v>913</v>
      </c>
      <c r="H11" s="28" t="s">
        <v>880</v>
      </c>
      <c r="I11" s="28" t="s">
        <v>881</v>
      </c>
      <c r="J11" s="28" t="s">
        <v>882</v>
      </c>
      <c r="K11" s="28" t="s">
        <v>887</v>
      </c>
      <c r="L11" s="28" t="s">
        <v>881</v>
      </c>
      <c r="M11" s="28" t="s">
        <v>883</v>
      </c>
    </row>
    <row r="12" spans="1:13">
      <c r="A12" s="40">
        <v>45093.532557870371</v>
      </c>
      <c r="B12" s="28" t="s">
        <v>611</v>
      </c>
      <c r="C12" s="28" t="s">
        <v>914</v>
      </c>
      <c r="D12" s="28">
        <v>557707858</v>
      </c>
      <c r="E12" s="28" t="s">
        <v>118</v>
      </c>
      <c r="F12" s="28" t="s">
        <v>376</v>
      </c>
      <c r="G12" s="28" t="s">
        <v>915</v>
      </c>
      <c r="H12" s="28" t="s">
        <v>880</v>
      </c>
      <c r="I12" s="28" t="s">
        <v>882</v>
      </c>
      <c r="J12" s="28" t="s">
        <v>881</v>
      </c>
      <c r="K12" s="28" t="s">
        <v>882</v>
      </c>
      <c r="L12" s="28" t="s">
        <v>887</v>
      </c>
      <c r="M12" s="28" t="s">
        <v>883</v>
      </c>
    </row>
    <row r="13" spans="1:13">
      <c r="A13" s="40">
        <v>45097.566759259258</v>
      </c>
      <c r="B13" s="28" t="s">
        <v>585</v>
      </c>
      <c r="C13" s="28" t="s">
        <v>916</v>
      </c>
      <c r="D13" s="28">
        <v>490465608</v>
      </c>
      <c r="E13" s="28" t="s">
        <v>248</v>
      </c>
      <c r="F13" s="28" t="s">
        <v>373</v>
      </c>
      <c r="G13" s="28" t="s">
        <v>917</v>
      </c>
      <c r="H13" s="28" t="s">
        <v>880</v>
      </c>
      <c r="I13" s="28" t="s">
        <v>881</v>
      </c>
      <c r="J13" s="28" t="s">
        <v>887</v>
      </c>
      <c r="K13" s="28" t="s">
        <v>887</v>
      </c>
      <c r="L13" s="28" t="s">
        <v>881</v>
      </c>
      <c r="M13" s="28" t="s">
        <v>883</v>
      </c>
    </row>
    <row r="14" spans="1:13">
      <c r="A14" s="40">
        <v>45096.717430555553</v>
      </c>
      <c r="B14" s="28" t="s">
        <v>918</v>
      </c>
      <c r="C14" s="28" t="s">
        <v>919</v>
      </c>
      <c r="D14" s="28">
        <v>196040878</v>
      </c>
      <c r="E14" s="28" t="s">
        <v>920</v>
      </c>
      <c r="F14" s="28" t="s">
        <v>373</v>
      </c>
      <c r="G14" s="28" t="s">
        <v>921</v>
      </c>
      <c r="H14" s="28" t="s">
        <v>880</v>
      </c>
      <c r="I14" s="28" t="s">
        <v>881</v>
      </c>
      <c r="J14" s="28" t="s">
        <v>882</v>
      </c>
      <c r="K14" s="28" t="s">
        <v>882</v>
      </c>
      <c r="L14" s="28" t="s">
        <v>882</v>
      </c>
      <c r="M14" s="28" t="s">
        <v>883</v>
      </c>
    </row>
    <row r="15" spans="1:13">
      <c r="A15" s="40">
        <v>45099.552488425928</v>
      </c>
      <c r="B15" s="28" t="s">
        <v>922</v>
      </c>
      <c r="C15" s="28" t="s">
        <v>560</v>
      </c>
      <c r="D15" s="28">
        <v>113668536</v>
      </c>
      <c r="E15" s="28" t="s">
        <v>923</v>
      </c>
      <c r="F15" s="28" t="s">
        <v>373</v>
      </c>
      <c r="G15" s="28" t="s">
        <v>924</v>
      </c>
      <c r="H15" s="28" t="s">
        <v>880</v>
      </c>
      <c r="I15" s="28" t="s">
        <v>881</v>
      </c>
      <c r="J15" s="28" t="s">
        <v>882</v>
      </c>
      <c r="K15" s="28" t="s">
        <v>882</v>
      </c>
      <c r="L15" s="28" t="s">
        <v>881</v>
      </c>
      <c r="M15" s="28" t="s">
        <v>883</v>
      </c>
    </row>
    <row r="16" spans="1:13">
      <c r="A16" s="40">
        <v>45093.543425925927</v>
      </c>
      <c r="B16" s="28" t="s">
        <v>770</v>
      </c>
      <c r="C16" s="28" t="s">
        <v>657</v>
      </c>
      <c r="D16" s="28">
        <v>723876486</v>
      </c>
      <c r="E16" s="28" t="s">
        <v>925</v>
      </c>
      <c r="F16" s="28" t="s">
        <v>373</v>
      </c>
      <c r="G16" s="28" t="s">
        <v>926</v>
      </c>
      <c r="H16" s="28" t="s">
        <v>880</v>
      </c>
      <c r="I16" s="28" t="s">
        <v>882</v>
      </c>
      <c r="J16" s="28" t="s">
        <v>882</v>
      </c>
      <c r="K16" s="28" t="s">
        <v>882</v>
      </c>
      <c r="L16" s="28" t="s">
        <v>882</v>
      </c>
      <c r="M16" s="28" t="s">
        <v>883</v>
      </c>
    </row>
    <row r="17" spans="1:13">
      <c r="A17" s="40">
        <v>45095.52239583333</v>
      </c>
      <c r="B17" s="28" t="s">
        <v>927</v>
      </c>
      <c r="C17" s="28" t="s">
        <v>443</v>
      </c>
      <c r="D17" s="28">
        <v>628268732</v>
      </c>
      <c r="E17" s="28" t="s">
        <v>58</v>
      </c>
      <c r="F17" s="28" t="s">
        <v>376</v>
      </c>
      <c r="G17" s="28" t="s">
        <v>928</v>
      </c>
      <c r="H17" s="28" t="s">
        <v>880</v>
      </c>
      <c r="I17" s="28" t="s">
        <v>881</v>
      </c>
      <c r="J17" s="28" t="s">
        <v>887</v>
      </c>
      <c r="K17" s="28" t="s">
        <v>887</v>
      </c>
      <c r="L17" s="28" t="s">
        <v>881</v>
      </c>
      <c r="M17" s="28" t="s">
        <v>883</v>
      </c>
    </row>
    <row r="18" spans="1:13">
      <c r="A18" s="40">
        <v>45093.664479166669</v>
      </c>
      <c r="B18" s="28" t="s">
        <v>501</v>
      </c>
      <c r="C18" s="28" t="s">
        <v>929</v>
      </c>
      <c r="D18" s="28">
        <v>620206156</v>
      </c>
      <c r="E18" s="28" t="s">
        <v>930</v>
      </c>
      <c r="F18" s="28" t="s">
        <v>376</v>
      </c>
      <c r="G18" s="28" t="s">
        <v>931</v>
      </c>
      <c r="H18" s="28" t="s">
        <v>880</v>
      </c>
      <c r="I18" s="28" t="s">
        <v>887</v>
      </c>
      <c r="J18" s="28" t="s">
        <v>881</v>
      </c>
      <c r="K18" s="28" t="s">
        <v>881</v>
      </c>
      <c r="L18" s="28" t="s">
        <v>887</v>
      </c>
      <c r="M18" s="28" t="s">
        <v>932</v>
      </c>
    </row>
    <row r="19" spans="1:13">
      <c r="A19" s="40">
        <v>45096.873136574075</v>
      </c>
      <c r="B19" s="28" t="s">
        <v>933</v>
      </c>
      <c r="C19" s="28" t="s">
        <v>929</v>
      </c>
      <c r="D19" s="28">
        <v>279445093</v>
      </c>
      <c r="E19" s="28" t="s">
        <v>934</v>
      </c>
      <c r="F19" s="28" t="s">
        <v>373</v>
      </c>
      <c r="G19" s="28" t="s">
        <v>935</v>
      </c>
      <c r="H19" s="28" t="s">
        <v>880</v>
      </c>
      <c r="I19" s="28" t="s">
        <v>881</v>
      </c>
      <c r="J19" s="28" t="s">
        <v>881</v>
      </c>
      <c r="K19" s="28" t="s">
        <v>887</v>
      </c>
      <c r="L19" s="28" t="s">
        <v>882</v>
      </c>
      <c r="M19" s="28" t="s">
        <v>883</v>
      </c>
    </row>
    <row r="20" spans="1:13">
      <c r="A20" s="40">
        <v>45096.948217592595</v>
      </c>
      <c r="B20" s="28" t="s">
        <v>579</v>
      </c>
      <c r="C20" s="28" t="s">
        <v>929</v>
      </c>
      <c r="D20" s="28">
        <v>394364117</v>
      </c>
      <c r="E20" s="28" t="s">
        <v>936</v>
      </c>
      <c r="F20" s="28" t="s">
        <v>376</v>
      </c>
      <c r="G20" s="28" t="s">
        <v>937</v>
      </c>
      <c r="H20" s="28" t="s">
        <v>880</v>
      </c>
      <c r="I20" s="28" t="s">
        <v>882</v>
      </c>
      <c r="J20" s="28" t="s">
        <v>881</v>
      </c>
      <c r="K20" s="28" t="s">
        <v>881</v>
      </c>
      <c r="L20" s="28" t="s">
        <v>887</v>
      </c>
      <c r="M20" s="28" t="s">
        <v>883</v>
      </c>
    </row>
    <row r="21" spans="1:13">
      <c r="A21" s="40">
        <v>45095.453784722224</v>
      </c>
      <c r="B21" s="28" t="s">
        <v>938</v>
      </c>
      <c r="C21" s="28" t="s">
        <v>939</v>
      </c>
      <c r="D21" s="28" t="s">
        <v>883</v>
      </c>
      <c r="E21" s="28" t="s">
        <v>940</v>
      </c>
      <c r="F21" s="28" t="s">
        <v>376</v>
      </c>
      <c r="G21" s="28" t="s">
        <v>941</v>
      </c>
      <c r="H21" s="28" t="s">
        <v>880</v>
      </c>
      <c r="I21" s="28" t="s">
        <v>882</v>
      </c>
      <c r="J21" s="28" t="s">
        <v>882</v>
      </c>
      <c r="K21" s="28" t="s">
        <v>882</v>
      </c>
      <c r="L21" s="28" t="s">
        <v>882</v>
      </c>
      <c r="M21" s="28" t="s">
        <v>883</v>
      </c>
    </row>
    <row r="22" spans="1:13">
      <c r="A22" s="40">
        <v>45106.416817129626</v>
      </c>
      <c r="B22" s="28" t="s">
        <v>942</v>
      </c>
      <c r="C22" s="28" t="s">
        <v>943</v>
      </c>
      <c r="D22" s="28">
        <v>95517050</v>
      </c>
      <c r="E22" t="s">
        <v>319</v>
      </c>
      <c r="F22" s="28" t="s">
        <v>373</v>
      </c>
      <c r="G22" s="28" t="s">
        <v>944</v>
      </c>
      <c r="H22" s="28" t="s">
        <v>880</v>
      </c>
      <c r="I22" s="28" t="s">
        <v>887</v>
      </c>
      <c r="J22" s="28" t="s">
        <v>882</v>
      </c>
      <c r="K22" s="28" t="s">
        <v>881</v>
      </c>
      <c r="L22" s="28" t="s">
        <v>887</v>
      </c>
      <c r="M22" s="28" t="s">
        <v>883</v>
      </c>
    </row>
    <row r="23" spans="1:13">
      <c r="A23" s="40">
        <v>45097.387511574074</v>
      </c>
      <c r="B23" s="28" t="s">
        <v>945</v>
      </c>
      <c r="C23" s="28" t="s">
        <v>946</v>
      </c>
      <c r="D23" s="28">
        <v>210527278</v>
      </c>
      <c r="E23" s="28" t="s">
        <v>342</v>
      </c>
      <c r="F23" s="28" t="s">
        <v>376</v>
      </c>
      <c r="G23" s="28" t="s">
        <v>947</v>
      </c>
      <c r="H23" s="28" t="s">
        <v>880</v>
      </c>
      <c r="I23" s="28" t="s">
        <v>881</v>
      </c>
      <c r="J23" s="28" t="s">
        <v>882</v>
      </c>
      <c r="K23" s="28" t="s">
        <v>882</v>
      </c>
      <c r="L23" s="28" t="s">
        <v>881</v>
      </c>
      <c r="M23" s="28" t="s">
        <v>883</v>
      </c>
    </row>
    <row r="24" spans="1:13">
      <c r="A24" s="40">
        <v>45096.560254629629</v>
      </c>
      <c r="B24" s="28" t="s">
        <v>893</v>
      </c>
      <c r="C24" s="28" t="s">
        <v>948</v>
      </c>
      <c r="D24" s="28">
        <v>553172138</v>
      </c>
      <c r="E24" s="28" t="s">
        <v>949</v>
      </c>
      <c r="F24" s="28" t="s">
        <v>373</v>
      </c>
      <c r="G24" s="28" t="s">
        <v>950</v>
      </c>
      <c r="H24" s="28" t="s">
        <v>892</v>
      </c>
      <c r="I24" s="28" t="s">
        <v>882</v>
      </c>
      <c r="J24" s="28" t="s">
        <v>882</v>
      </c>
      <c r="K24" s="28" t="s">
        <v>882</v>
      </c>
      <c r="L24" s="28" t="s">
        <v>882</v>
      </c>
      <c r="M24" s="28" t="s">
        <v>883</v>
      </c>
    </row>
    <row r="25" spans="1:13">
      <c r="A25" s="40">
        <v>45093.996134259258</v>
      </c>
      <c r="B25" s="28" t="s">
        <v>450</v>
      </c>
      <c r="C25" s="28" t="s">
        <v>951</v>
      </c>
      <c r="D25" s="28">
        <v>498851323</v>
      </c>
      <c r="E25" s="28" t="s">
        <v>952</v>
      </c>
      <c r="F25" s="28" t="s">
        <v>373</v>
      </c>
      <c r="G25" s="28" t="s">
        <v>953</v>
      </c>
      <c r="H25" s="28" t="s">
        <v>880</v>
      </c>
      <c r="I25" s="28" t="s">
        <v>881</v>
      </c>
      <c r="J25" s="28" t="s">
        <v>882</v>
      </c>
      <c r="K25" s="28" t="s">
        <v>882</v>
      </c>
      <c r="L25" s="28" t="s">
        <v>887</v>
      </c>
      <c r="M25" s="28" t="s">
        <v>883</v>
      </c>
    </row>
    <row r="26" spans="1:13">
      <c r="A26" s="40">
        <v>45093.65861111111</v>
      </c>
      <c r="B26" s="28" t="s">
        <v>954</v>
      </c>
      <c r="C26" s="28" t="s">
        <v>955</v>
      </c>
      <c r="D26" s="28">
        <v>746506026</v>
      </c>
      <c r="E26" s="28" t="s">
        <v>956</v>
      </c>
      <c r="F26" s="28" t="s">
        <v>373</v>
      </c>
      <c r="G26" s="28" t="s">
        <v>957</v>
      </c>
      <c r="H26" s="28" t="s">
        <v>880</v>
      </c>
      <c r="I26" s="28" t="s">
        <v>882</v>
      </c>
      <c r="J26" s="28" t="s">
        <v>882</v>
      </c>
      <c r="K26" s="28" t="s">
        <v>882</v>
      </c>
      <c r="L26" s="28" t="s">
        <v>887</v>
      </c>
      <c r="M26" s="28" t="s">
        <v>958</v>
      </c>
    </row>
    <row r="27" spans="1:13">
      <c r="A27" s="40">
        <v>45096.642141203702</v>
      </c>
      <c r="B27" s="28" t="s">
        <v>959</v>
      </c>
      <c r="C27" s="28" t="s">
        <v>960</v>
      </c>
      <c r="D27" s="28">
        <v>153108493</v>
      </c>
      <c r="E27" s="28" t="s">
        <v>242</v>
      </c>
      <c r="F27" s="28" t="s">
        <v>376</v>
      </c>
      <c r="G27" s="28" t="s">
        <v>961</v>
      </c>
      <c r="H27" s="28" t="s">
        <v>880</v>
      </c>
      <c r="I27" s="28" t="s">
        <v>881</v>
      </c>
      <c r="J27" s="28" t="s">
        <v>887</v>
      </c>
      <c r="K27" s="28" t="s">
        <v>887</v>
      </c>
      <c r="L27" s="28" t="s">
        <v>881</v>
      </c>
      <c r="M27" s="28" t="s">
        <v>932</v>
      </c>
    </row>
    <row r="28" spans="1:13">
      <c r="A28" s="40">
        <v>45093.503506944442</v>
      </c>
      <c r="B28" s="28" t="s">
        <v>962</v>
      </c>
      <c r="C28" s="28" t="s">
        <v>963</v>
      </c>
      <c r="D28" s="28">
        <v>489200156</v>
      </c>
      <c r="E28" s="28" t="s">
        <v>317</v>
      </c>
      <c r="F28" s="28" t="s">
        <v>376</v>
      </c>
      <c r="G28" s="28" t="s">
        <v>964</v>
      </c>
      <c r="H28" s="28" t="s">
        <v>880</v>
      </c>
      <c r="I28" s="28" t="s">
        <v>881</v>
      </c>
      <c r="J28" s="28" t="s">
        <v>887</v>
      </c>
      <c r="K28" s="28" t="s">
        <v>881</v>
      </c>
      <c r="L28" s="28" t="s">
        <v>882</v>
      </c>
      <c r="M28" s="28" t="s">
        <v>883</v>
      </c>
    </row>
    <row r="29" spans="1:13">
      <c r="A29" s="40">
        <v>45105.651226851849</v>
      </c>
      <c r="B29" s="28" t="s">
        <v>965</v>
      </c>
      <c r="C29" s="28" t="s">
        <v>966</v>
      </c>
      <c r="D29" s="28">
        <v>348654810</v>
      </c>
      <c r="E29" s="28" t="s">
        <v>151</v>
      </c>
      <c r="F29" s="28" t="s">
        <v>373</v>
      </c>
      <c r="G29" s="28" t="s">
        <v>967</v>
      </c>
      <c r="H29" s="28" t="s">
        <v>880</v>
      </c>
      <c r="I29" s="28" t="s">
        <v>881</v>
      </c>
      <c r="J29" s="28" t="s">
        <v>881</v>
      </c>
      <c r="K29" s="28" t="s">
        <v>882</v>
      </c>
      <c r="L29" s="28" t="s">
        <v>881</v>
      </c>
      <c r="M29" s="28" t="s">
        <v>883</v>
      </c>
    </row>
    <row r="30" spans="1:13">
      <c r="A30" s="40">
        <v>45105.659699074073</v>
      </c>
      <c r="B30" s="28" t="s">
        <v>968</v>
      </c>
      <c r="C30" s="28" t="s">
        <v>969</v>
      </c>
      <c r="D30" s="28">
        <v>253230051</v>
      </c>
      <c r="E30" s="28" t="s">
        <v>970</v>
      </c>
      <c r="F30" s="28" t="s">
        <v>373</v>
      </c>
      <c r="G30" s="28" t="s">
        <v>971</v>
      </c>
      <c r="H30" s="28" t="s">
        <v>880</v>
      </c>
      <c r="I30" s="28" t="s">
        <v>887</v>
      </c>
      <c r="J30" s="28" t="s">
        <v>881</v>
      </c>
      <c r="K30" s="28" t="s">
        <v>882</v>
      </c>
      <c r="L30" s="28" t="s">
        <v>887</v>
      </c>
      <c r="M30" s="28" t="s">
        <v>883</v>
      </c>
    </row>
    <row r="31" spans="1:13">
      <c r="A31" s="40">
        <v>45100.571689814817</v>
      </c>
      <c r="B31" s="28" t="s">
        <v>972</v>
      </c>
      <c r="C31" s="28" t="s">
        <v>973</v>
      </c>
      <c r="D31" s="28">
        <v>84910779</v>
      </c>
      <c r="E31" s="28" t="s">
        <v>974</v>
      </c>
      <c r="F31" s="28" t="s">
        <v>373</v>
      </c>
      <c r="G31" s="28" t="s">
        <v>975</v>
      </c>
      <c r="H31" s="28" t="s">
        <v>880</v>
      </c>
      <c r="I31" s="28" t="s">
        <v>881</v>
      </c>
      <c r="J31" s="28" t="s">
        <v>882</v>
      </c>
      <c r="K31" s="28" t="s">
        <v>882</v>
      </c>
      <c r="L31" s="28" t="s">
        <v>882</v>
      </c>
      <c r="M31" s="28" t="s">
        <v>976</v>
      </c>
    </row>
    <row r="32" spans="1:13">
      <c r="A32" s="40">
        <v>45105.748680555553</v>
      </c>
      <c r="B32" s="28" t="s">
        <v>600</v>
      </c>
      <c r="C32" s="28" t="s">
        <v>977</v>
      </c>
      <c r="D32" s="28">
        <v>398340938</v>
      </c>
      <c r="E32" s="28" t="s">
        <v>978</v>
      </c>
      <c r="F32" s="28" t="s">
        <v>373</v>
      </c>
      <c r="G32" s="28" t="s">
        <v>979</v>
      </c>
      <c r="H32" s="28" t="s">
        <v>880</v>
      </c>
      <c r="I32" s="28" t="s">
        <v>881</v>
      </c>
      <c r="J32" s="28" t="s">
        <v>882</v>
      </c>
      <c r="K32" s="28" t="s">
        <v>881</v>
      </c>
      <c r="L32" s="28" t="s">
        <v>881</v>
      </c>
      <c r="M32" s="28" t="s">
        <v>883</v>
      </c>
    </row>
    <row r="33" spans="1:13">
      <c r="A33" s="40">
        <v>45105.655219907407</v>
      </c>
      <c r="B33" s="28" t="s">
        <v>980</v>
      </c>
      <c r="C33" s="28" t="s">
        <v>981</v>
      </c>
      <c r="D33" s="28">
        <v>453870316</v>
      </c>
      <c r="E33" s="28" t="s">
        <v>56</v>
      </c>
      <c r="F33" s="28" t="s">
        <v>373</v>
      </c>
      <c r="G33" s="28" t="s">
        <v>982</v>
      </c>
      <c r="H33" s="28" t="s">
        <v>880</v>
      </c>
      <c r="I33" s="28" t="s">
        <v>887</v>
      </c>
      <c r="J33" s="28" t="s">
        <v>881</v>
      </c>
      <c r="K33" s="28" t="s">
        <v>881</v>
      </c>
      <c r="L33" s="28" t="s">
        <v>887</v>
      </c>
      <c r="M33" s="28" t="s">
        <v>883</v>
      </c>
    </row>
    <row r="34" spans="1:13">
      <c r="A34" s="40">
        <v>45093.503217592595</v>
      </c>
      <c r="B34" s="28" t="s">
        <v>480</v>
      </c>
      <c r="C34" s="28" t="s">
        <v>983</v>
      </c>
      <c r="D34" s="28">
        <v>897613631</v>
      </c>
      <c r="E34" s="28" t="s">
        <v>984</v>
      </c>
      <c r="F34" s="28" t="s">
        <v>373</v>
      </c>
      <c r="G34" s="28" t="s">
        <v>985</v>
      </c>
      <c r="H34" s="28" t="s">
        <v>880</v>
      </c>
      <c r="I34" s="28" t="s">
        <v>881</v>
      </c>
      <c r="J34" s="28" t="s">
        <v>887</v>
      </c>
      <c r="K34" s="28" t="s">
        <v>887</v>
      </c>
      <c r="L34" s="28" t="s">
        <v>881</v>
      </c>
      <c r="M34" s="28" t="s">
        <v>883</v>
      </c>
    </row>
    <row r="35" spans="1:13">
      <c r="A35" s="40">
        <v>45097.615671296298</v>
      </c>
      <c r="B35" s="28" t="s">
        <v>986</v>
      </c>
      <c r="C35" s="28" t="s">
        <v>987</v>
      </c>
      <c r="D35">
        <v>617335588</v>
      </c>
      <c r="E35" s="28" t="s">
        <v>349</v>
      </c>
      <c r="F35" s="28" t="s">
        <v>376</v>
      </c>
      <c r="G35" s="28" t="s">
        <v>988</v>
      </c>
      <c r="H35" s="28" t="s">
        <v>880</v>
      </c>
      <c r="I35" s="28" t="s">
        <v>887</v>
      </c>
      <c r="J35" s="28" t="s">
        <v>881</v>
      </c>
      <c r="K35" s="28" t="s">
        <v>881</v>
      </c>
      <c r="L35" s="28" t="s">
        <v>887</v>
      </c>
      <c r="M35" s="28" t="s">
        <v>883</v>
      </c>
    </row>
    <row r="36" spans="1:13">
      <c r="A36" s="40">
        <v>45093.516400462962</v>
      </c>
      <c r="B36" s="28" t="s">
        <v>989</v>
      </c>
      <c r="C36" s="28" t="s">
        <v>990</v>
      </c>
      <c r="D36" s="28">
        <v>151980469</v>
      </c>
      <c r="E36" s="28" t="s">
        <v>991</v>
      </c>
      <c r="F36" s="28" t="s">
        <v>376</v>
      </c>
      <c r="G36" s="28" t="s">
        <v>992</v>
      </c>
      <c r="H36" s="28" t="s">
        <v>880</v>
      </c>
      <c r="I36" s="28" t="s">
        <v>882</v>
      </c>
      <c r="J36" s="28" t="s">
        <v>882</v>
      </c>
      <c r="K36" s="28" t="s">
        <v>881</v>
      </c>
      <c r="L36" s="28" t="s">
        <v>887</v>
      </c>
      <c r="M36" s="28" t="s">
        <v>883</v>
      </c>
    </row>
    <row r="37" spans="1:13">
      <c r="A37" s="40">
        <v>45093.616956018515</v>
      </c>
      <c r="B37" s="28" t="s">
        <v>993</v>
      </c>
      <c r="C37" s="28" t="s">
        <v>994</v>
      </c>
      <c r="D37" s="28">
        <v>650476359</v>
      </c>
      <c r="E37" s="28" t="s">
        <v>995</v>
      </c>
      <c r="F37" s="28" t="s">
        <v>376</v>
      </c>
      <c r="G37" s="28" t="s">
        <v>996</v>
      </c>
      <c r="H37" s="28" t="s">
        <v>880</v>
      </c>
      <c r="I37" s="28" t="s">
        <v>881</v>
      </c>
      <c r="J37" s="28" t="s">
        <v>881</v>
      </c>
      <c r="K37" s="28" t="s">
        <v>882</v>
      </c>
      <c r="L37" s="28" t="s">
        <v>882</v>
      </c>
      <c r="M37" s="28" t="s">
        <v>883</v>
      </c>
    </row>
    <row r="38" spans="1:13">
      <c r="A38" s="40">
        <v>45093.620046296295</v>
      </c>
      <c r="B38" s="28" t="s">
        <v>997</v>
      </c>
      <c r="C38" s="28" t="s">
        <v>994</v>
      </c>
      <c r="D38" s="28">
        <v>650476359</v>
      </c>
      <c r="E38" s="28" t="s">
        <v>995</v>
      </c>
      <c r="F38" s="28" t="s">
        <v>376</v>
      </c>
      <c r="G38" s="28" t="s">
        <v>996</v>
      </c>
      <c r="H38" s="28" t="s">
        <v>880</v>
      </c>
      <c r="I38" s="28" t="s">
        <v>881</v>
      </c>
      <c r="J38" s="28" t="s">
        <v>881</v>
      </c>
      <c r="K38" s="28" t="s">
        <v>882</v>
      </c>
      <c r="L38" s="28" t="s">
        <v>882</v>
      </c>
      <c r="M38" s="28" t="s">
        <v>883</v>
      </c>
    </row>
    <row r="39" spans="1:13">
      <c r="A39" s="40">
        <v>45093.51766203704</v>
      </c>
      <c r="B39" s="28" t="s">
        <v>998</v>
      </c>
      <c r="C39" s="28" t="s">
        <v>999</v>
      </c>
      <c r="D39" s="28">
        <v>687385910</v>
      </c>
      <c r="E39" s="28" t="s">
        <v>238</v>
      </c>
      <c r="F39" s="28" t="s">
        <v>376</v>
      </c>
      <c r="G39" s="28" t="s">
        <v>1000</v>
      </c>
      <c r="H39" s="28" t="s">
        <v>892</v>
      </c>
      <c r="I39" s="28" t="s">
        <v>887</v>
      </c>
      <c r="J39" s="28" t="s">
        <v>882</v>
      </c>
      <c r="K39" s="28" t="s">
        <v>882</v>
      </c>
      <c r="L39" s="28" t="s">
        <v>882</v>
      </c>
      <c r="M39" s="28" t="s">
        <v>883</v>
      </c>
    </row>
    <row r="40" spans="1:13">
      <c r="A40" s="40">
        <v>45098.455706018518</v>
      </c>
      <c r="B40" s="28" t="s">
        <v>1001</v>
      </c>
      <c r="C40" s="28" t="s">
        <v>1002</v>
      </c>
      <c r="D40" s="28">
        <v>500742602</v>
      </c>
      <c r="E40" s="28" t="s">
        <v>149</v>
      </c>
      <c r="F40" s="28" t="s">
        <v>376</v>
      </c>
      <c r="G40" s="28" t="s">
        <v>1003</v>
      </c>
      <c r="H40" s="28" t="s">
        <v>880</v>
      </c>
      <c r="I40" s="28" t="s">
        <v>882</v>
      </c>
      <c r="J40" s="28" t="s">
        <v>881</v>
      </c>
      <c r="K40" s="28" t="s">
        <v>887</v>
      </c>
      <c r="L40" s="28" t="s">
        <v>882</v>
      </c>
      <c r="M40" s="28" t="s">
        <v>883</v>
      </c>
    </row>
    <row r="41" spans="1:13">
      <c r="A41" s="40">
        <v>45106.731805555559</v>
      </c>
      <c r="B41" s="28" t="s">
        <v>671</v>
      </c>
      <c r="C41" s="28" t="s">
        <v>1004</v>
      </c>
      <c r="D41" s="28">
        <v>193763159</v>
      </c>
      <c r="E41" s="28" t="s">
        <v>1005</v>
      </c>
      <c r="F41" s="28" t="s">
        <v>376</v>
      </c>
      <c r="G41" s="28" t="s">
        <v>1006</v>
      </c>
      <c r="H41" s="28" t="s">
        <v>880</v>
      </c>
      <c r="I41" s="28" t="s">
        <v>882</v>
      </c>
      <c r="J41" s="28" t="s">
        <v>881</v>
      </c>
      <c r="K41" s="28" t="s">
        <v>881</v>
      </c>
      <c r="L41" s="28" t="s">
        <v>882</v>
      </c>
      <c r="M41" s="28" t="s">
        <v>1007</v>
      </c>
    </row>
    <row r="42" spans="1:13">
      <c r="A42" s="40">
        <v>45105.652291666665</v>
      </c>
      <c r="B42" s="28" t="s">
        <v>1008</v>
      </c>
      <c r="C42" s="28" t="s">
        <v>1009</v>
      </c>
      <c r="D42" s="28">
        <v>947535596</v>
      </c>
      <c r="E42" s="28" t="s">
        <v>1010</v>
      </c>
      <c r="F42" s="28" t="s">
        <v>376</v>
      </c>
      <c r="G42" s="28" t="s">
        <v>1011</v>
      </c>
      <c r="H42" s="28" t="s">
        <v>880</v>
      </c>
      <c r="I42" s="28" t="s">
        <v>881</v>
      </c>
      <c r="J42" s="28" t="s">
        <v>882</v>
      </c>
      <c r="K42" s="28" t="s">
        <v>882</v>
      </c>
      <c r="L42" s="28" t="s">
        <v>882</v>
      </c>
      <c r="M42" s="28" t="s">
        <v>883</v>
      </c>
    </row>
    <row r="43" spans="1:13">
      <c r="A43" s="40">
        <v>45093.678796296299</v>
      </c>
      <c r="B43" s="28" t="s">
        <v>1012</v>
      </c>
      <c r="C43" s="28" t="s">
        <v>1013</v>
      </c>
      <c r="D43" s="28">
        <v>794058278</v>
      </c>
      <c r="E43" s="28" t="s">
        <v>1014</v>
      </c>
      <c r="F43" s="28" t="s">
        <v>376</v>
      </c>
      <c r="G43" s="28" t="s">
        <v>1015</v>
      </c>
      <c r="H43" s="28" t="s">
        <v>880</v>
      </c>
      <c r="I43" s="28" t="s">
        <v>882</v>
      </c>
      <c r="J43" s="28" t="s">
        <v>881</v>
      </c>
      <c r="K43" s="28" t="s">
        <v>881</v>
      </c>
      <c r="L43" s="28" t="s">
        <v>882</v>
      </c>
      <c r="M43" s="28" t="s">
        <v>883</v>
      </c>
    </row>
    <row r="44" spans="1:13">
      <c r="A44" s="40">
        <v>45094.603576388887</v>
      </c>
      <c r="B44" s="28" t="s">
        <v>718</v>
      </c>
      <c r="C44" s="28" t="s">
        <v>1016</v>
      </c>
      <c r="D44" s="28">
        <v>655579531</v>
      </c>
      <c r="E44" s="28" t="s">
        <v>234</v>
      </c>
      <c r="F44" s="28" t="s">
        <v>373</v>
      </c>
      <c r="G44" s="28" t="s">
        <v>1017</v>
      </c>
      <c r="H44" s="28" t="s">
        <v>880</v>
      </c>
      <c r="I44" s="28" t="s">
        <v>882</v>
      </c>
      <c r="J44" s="28" t="s">
        <v>881</v>
      </c>
      <c r="K44" s="28" t="s">
        <v>887</v>
      </c>
      <c r="L44" s="28" t="s">
        <v>881</v>
      </c>
      <c r="M44" s="28" t="s">
        <v>883</v>
      </c>
    </row>
    <row r="45" spans="1:13">
      <c r="A45" s="40">
        <v>45093.522835648146</v>
      </c>
      <c r="B45" s="28" t="s">
        <v>1018</v>
      </c>
      <c r="C45" s="28" t="s">
        <v>1019</v>
      </c>
      <c r="D45" s="28">
        <v>173939961</v>
      </c>
      <c r="E45" s="28" t="s">
        <v>1020</v>
      </c>
      <c r="F45" s="28" t="s">
        <v>376</v>
      </c>
      <c r="G45" s="28" t="s">
        <v>1021</v>
      </c>
      <c r="H45" s="28" t="s">
        <v>880</v>
      </c>
      <c r="I45" s="28" t="s">
        <v>881</v>
      </c>
      <c r="J45" s="28" t="s">
        <v>881</v>
      </c>
      <c r="K45" s="28" t="s">
        <v>887</v>
      </c>
      <c r="L45" s="28" t="s">
        <v>881</v>
      </c>
      <c r="M45" s="28" t="s">
        <v>1022</v>
      </c>
    </row>
    <row r="46" spans="1:13">
      <c r="A46" s="40">
        <v>45105.71025462963</v>
      </c>
      <c r="B46" s="28" t="s">
        <v>1023</v>
      </c>
      <c r="C46" s="28" t="s">
        <v>1024</v>
      </c>
      <c r="D46" s="28">
        <v>359360035</v>
      </c>
      <c r="E46" s="28" t="s">
        <v>35</v>
      </c>
      <c r="F46" s="28" t="s">
        <v>376</v>
      </c>
      <c r="G46" s="28" t="s">
        <v>1025</v>
      </c>
      <c r="H46" s="28" t="s">
        <v>880</v>
      </c>
      <c r="I46" s="28" t="s">
        <v>887</v>
      </c>
      <c r="J46" s="28" t="s">
        <v>882</v>
      </c>
      <c r="K46" s="28" t="s">
        <v>882</v>
      </c>
      <c r="L46" s="28" t="s">
        <v>882</v>
      </c>
      <c r="M46" s="28" t="s">
        <v>883</v>
      </c>
    </row>
    <row r="47" spans="1:13">
      <c r="A47" s="40">
        <v>45095.130393518521</v>
      </c>
      <c r="B47" s="28" t="s">
        <v>1026</v>
      </c>
      <c r="C47" s="28" t="s">
        <v>463</v>
      </c>
      <c r="D47" s="28">
        <v>552051108</v>
      </c>
      <c r="E47" s="28" t="s">
        <v>1027</v>
      </c>
      <c r="F47" s="28" t="s">
        <v>376</v>
      </c>
      <c r="G47" s="28" t="s">
        <v>1028</v>
      </c>
      <c r="H47" s="28" t="s">
        <v>880</v>
      </c>
      <c r="I47" s="28" t="s">
        <v>881</v>
      </c>
      <c r="J47" s="28" t="s">
        <v>881</v>
      </c>
      <c r="K47" s="28" t="s">
        <v>882</v>
      </c>
      <c r="L47" s="28" t="s">
        <v>881</v>
      </c>
      <c r="M47" s="28" t="s">
        <v>883</v>
      </c>
    </row>
    <row r="48" spans="1:13">
      <c r="A48" s="40">
        <v>45093.49291666667</v>
      </c>
      <c r="B48" s="28" t="s">
        <v>1029</v>
      </c>
      <c r="C48" s="28" t="s">
        <v>1030</v>
      </c>
      <c r="D48" s="28">
        <v>766105404</v>
      </c>
      <c r="E48" s="28" t="s">
        <v>230</v>
      </c>
      <c r="F48" s="28" t="s">
        <v>373</v>
      </c>
      <c r="G48" s="28" t="s">
        <v>1031</v>
      </c>
      <c r="H48" s="28" t="s">
        <v>880</v>
      </c>
      <c r="I48" s="28" t="s">
        <v>881</v>
      </c>
      <c r="J48" s="28" t="s">
        <v>887</v>
      </c>
      <c r="K48" s="28" t="s">
        <v>881</v>
      </c>
      <c r="L48" s="28" t="s">
        <v>882</v>
      </c>
      <c r="M48" s="28" t="s">
        <v>883</v>
      </c>
    </row>
    <row r="49" spans="1:13">
      <c r="A49" s="40">
        <v>45093.611979166664</v>
      </c>
      <c r="B49" s="28" t="s">
        <v>815</v>
      </c>
      <c r="C49" s="28" t="s">
        <v>1032</v>
      </c>
      <c r="D49" s="28">
        <v>635720033</v>
      </c>
      <c r="E49" s="28" t="s">
        <v>1033</v>
      </c>
      <c r="F49" s="28" t="s">
        <v>373</v>
      </c>
      <c r="G49" s="28" t="s">
        <v>1034</v>
      </c>
      <c r="H49" s="28" t="s">
        <v>880</v>
      </c>
      <c r="I49" s="28" t="s">
        <v>881</v>
      </c>
      <c r="J49" s="28" t="s">
        <v>882</v>
      </c>
      <c r="K49" s="28" t="s">
        <v>887</v>
      </c>
      <c r="L49" s="28" t="s">
        <v>881</v>
      </c>
      <c r="M49" s="28" t="s">
        <v>1007</v>
      </c>
    </row>
    <row r="50" spans="1:13">
      <c r="A50" s="40">
        <v>45095.482349537036</v>
      </c>
      <c r="B50" s="28" t="s">
        <v>1035</v>
      </c>
      <c r="C50" s="28" t="s">
        <v>1036</v>
      </c>
      <c r="D50" s="28">
        <v>635720033</v>
      </c>
      <c r="E50" s="28" t="s">
        <v>1037</v>
      </c>
      <c r="F50" s="28" t="s">
        <v>373</v>
      </c>
      <c r="G50" s="28" t="s">
        <v>1034</v>
      </c>
      <c r="H50" s="28" t="s">
        <v>880</v>
      </c>
      <c r="I50" s="28" t="s">
        <v>881</v>
      </c>
      <c r="J50" s="28" t="s">
        <v>882</v>
      </c>
      <c r="K50" s="28" t="s">
        <v>887</v>
      </c>
      <c r="L50" s="28" t="s">
        <v>882</v>
      </c>
      <c r="M50" s="28" t="s">
        <v>883</v>
      </c>
    </row>
    <row r="51" spans="1:13">
      <c r="A51" s="40">
        <v>45093.636134259257</v>
      </c>
      <c r="B51" s="28" t="s">
        <v>903</v>
      </c>
      <c r="C51" s="28" t="s">
        <v>508</v>
      </c>
      <c r="D51" s="28">
        <v>365001236</v>
      </c>
      <c r="E51" s="28" t="s">
        <v>283</v>
      </c>
      <c r="F51" s="28" t="s">
        <v>376</v>
      </c>
      <c r="G51" s="28" t="s">
        <v>1038</v>
      </c>
      <c r="H51" s="28" t="s">
        <v>880</v>
      </c>
      <c r="I51" s="28" t="s">
        <v>882</v>
      </c>
      <c r="J51" s="28" t="s">
        <v>887</v>
      </c>
      <c r="K51" s="28" t="s">
        <v>881</v>
      </c>
      <c r="L51" s="28" t="s">
        <v>887</v>
      </c>
      <c r="M51" s="28" t="s">
        <v>883</v>
      </c>
    </row>
    <row r="52" spans="1:13">
      <c r="A52" s="40">
        <v>45105.7340625</v>
      </c>
      <c r="B52" s="28" t="s">
        <v>1039</v>
      </c>
      <c r="C52" s="28" t="s">
        <v>1040</v>
      </c>
      <c r="D52" s="28">
        <v>255204160</v>
      </c>
      <c r="E52" s="28" t="s">
        <v>1041</v>
      </c>
      <c r="F52" s="28" t="s">
        <v>373</v>
      </c>
      <c r="G52" s="28" t="s">
        <v>1042</v>
      </c>
      <c r="H52" s="28" t="s">
        <v>880</v>
      </c>
      <c r="I52" s="28" t="s">
        <v>881</v>
      </c>
      <c r="J52" s="28" t="s">
        <v>881</v>
      </c>
      <c r="K52" s="28" t="s">
        <v>881</v>
      </c>
      <c r="L52" s="28" t="s">
        <v>887</v>
      </c>
      <c r="M52" s="28" t="s">
        <v>883</v>
      </c>
    </row>
    <row r="53" spans="1:13">
      <c r="A53" s="40">
        <v>45106.716689814813</v>
      </c>
      <c r="B53" s="28" t="s">
        <v>1043</v>
      </c>
      <c r="C53" s="28" t="s">
        <v>1044</v>
      </c>
      <c r="D53" s="28">
        <v>505541193</v>
      </c>
      <c r="E53" s="28" t="s">
        <v>1045</v>
      </c>
      <c r="F53" s="28" t="s">
        <v>376</v>
      </c>
      <c r="G53" s="28" t="s">
        <v>1046</v>
      </c>
      <c r="H53" s="28" t="s">
        <v>880</v>
      </c>
      <c r="I53" s="28" t="s">
        <v>881</v>
      </c>
      <c r="J53" s="28" t="s">
        <v>881</v>
      </c>
      <c r="K53" s="28" t="s">
        <v>881</v>
      </c>
      <c r="L53" s="28" t="s">
        <v>882</v>
      </c>
      <c r="M53" s="28" t="s">
        <v>883</v>
      </c>
    </row>
    <row r="54" spans="1:13">
      <c r="A54" s="40">
        <v>45093.586886574078</v>
      </c>
      <c r="B54" s="28" t="s">
        <v>579</v>
      </c>
      <c r="C54" s="28" t="s">
        <v>1047</v>
      </c>
      <c r="D54" s="28">
        <v>865257221</v>
      </c>
      <c r="E54" s="28" t="s">
        <v>1048</v>
      </c>
      <c r="F54" s="28" t="s">
        <v>376</v>
      </c>
      <c r="G54" s="28" t="s">
        <v>1049</v>
      </c>
      <c r="H54" s="28" t="s">
        <v>880</v>
      </c>
      <c r="I54" s="28" t="s">
        <v>881</v>
      </c>
      <c r="J54" s="28" t="s">
        <v>881</v>
      </c>
      <c r="K54" s="28" t="s">
        <v>882</v>
      </c>
      <c r="L54" s="28" t="s">
        <v>882</v>
      </c>
      <c r="M54" s="28" t="s">
        <v>883</v>
      </c>
    </row>
    <row r="55" spans="1:13">
      <c r="A55" s="40">
        <v>45103.868414351855</v>
      </c>
      <c r="B55" s="28" t="s">
        <v>1050</v>
      </c>
      <c r="C55" s="28" t="s">
        <v>1047</v>
      </c>
      <c r="D55" s="28">
        <v>122197497</v>
      </c>
      <c r="E55" s="28" t="s">
        <v>89</v>
      </c>
      <c r="F55" s="28" t="s">
        <v>376</v>
      </c>
      <c r="G55" s="28" t="s">
        <v>1051</v>
      </c>
      <c r="H55" s="28" t="s">
        <v>880</v>
      </c>
      <c r="I55" s="28" t="s">
        <v>881</v>
      </c>
      <c r="J55" s="28" t="s">
        <v>881</v>
      </c>
      <c r="K55" s="28" t="s">
        <v>881</v>
      </c>
      <c r="L55" s="28" t="s">
        <v>881</v>
      </c>
      <c r="M55" s="28" t="s">
        <v>1052</v>
      </c>
    </row>
    <row r="56" spans="1:13">
      <c r="A56" s="40">
        <v>45093.527962962966</v>
      </c>
      <c r="B56" s="28" t="s">
        <v>1053</v>
      </c>
      <c r="C56" s="28" t="s">
        <v>1054</v>
      </c>
      <c r="D56" s="28">
        <v>658035158</v>
      </c>
      <c r="E56" s="28" t="s">
        <v>279</v>
      </c>
      <c r="F56" s="28" t="s">
        <v>373</v>
      </c>
      <c r="G56" s="28" t="s">
        <v>1055</v>
      </c>
      <c r="H56" s="28" t="s">
        <v>880</v>
      </c>
      <c r="I56" s="28" t="s">
        <v>881</v>
      </c>
      <c r="J56" s="28" t="s">
        <v>882</v>
      </c>
      <c r="K56" s="28" t="s">
        <v>881</v>
      </c>
      <c r="L56" s="28" t="s">
        <v>882</v>
      </c>
      <c r="M56" s="28" t="s">
        <v>883</v>
      </c>
    </row>
    <row r="57" spans="1:13">
      <c r="A57" s="40">
        <v>45093.918553240743</v>
      </c>
      <c r="B57" s="28" t="s">
        <v>1056</v>
      </c>
      <c r="C57" s="28" t="s">
        <v>1057</v>
      </c>
      <c r="D57" s="28">
        <v>646472151</v>
      </c>
      <c r="E57" s="28" t="s">
        <v>1058</v>
      </c>
      <c r="F57" s="28" t="s">
        <v>376</v>
      </c>
      <c r="G57" s="28" t="s">
        <v>1059</v>
      </c>
      <c r="H57" s="28" t="s">
        <v>892</v>
      </c>
      <c r="I57" s="28" t="s">
        <v>881</v>
      </c>
      <c r="J57" s="28" t="s">
        <v>887</v>
      </c>
      <c r="K57" s="28" t="s">
        <v>882</v>
      </c>
      <c r="L57" s="28" t="s">
        <v>881</v>
      </c>
      <c r="M57" s="28" t="s">
        <v>883</v>
      </c>
    </row>
    <row r="58" spans="1:13">
      <c r="A58" s="40">
        <v>45093.602164351854</v>
      </c>
      <c r="B58" s="28" t="s">
        <v>533</v>
      </c>
      <c r="C58" s="28" t="s">
        <v>1060</v>
      </c>
      <c r="D58" s="28">
        <v>721456458</v>
      </c>
      <c r="E58" s="28" t="s">
        <v>311</v>
      </c>
      <c r="F58" s="28" t="s">
        <v>373</v>
      </c>
      <c r="G58" s="28" t="s">
        <v>1061</v>
      </c>
      <c r="H58" s="28" t="s">
        <v>880</v>
      </c>
      <c r="I58" s="28" t="s">
        <v>882</v>
      </c>
      <c r="J58" s="28" t="s">
        <v>882</v>
      </c>
      <c r="K58" s="28" t="s">
        <v>882</v>
      </c>
      <c r="L58" s="28" t="s">
        <v>882</v>
      </c>
      <c r="M58" s="28" t="s">
        <v>1062</v>
      </c>
    </row>
    <row r="59" spans="1:13">
      <c r="A59" s="40">
        <v>45093.578043981484</v>
      </c>
      <c r="B59" s="28" t="s">
        <v>1063</v>
      </c>
      <c r="C59" s="28" t="s">
        <v>1064</v>
      </c>
      <c r="D59" s="28">
        <v>40814443</v>
      </c>
      <c r="E59" s="28" t="s">
        <v>1065</v>
      </c>
      <c r="F59" s="28" t="s">
        <v>373</v>
      </c>
      <c r="G59" s="28" t="s">
        <v>1066</v>
      </c>
      <c r="H59" s="28" t="s">
        <v>880</v>
      </c>
      <c r="I59" s="28" t="s">
        <v>887</v>
      </c>
      <c r="J59" s="28" t="s">
        <v>881</v>
      </c>
      <c r="K59" s="28" t="s">
        <v>882</v>
      </c>
      <c r="L59" s="28" t="s">
        <v>887</v>
      </c>
      <c r="M59" s="28" t="s">
        <v>883</v>
      </c>
    </row>
    <row r="60" spans="1:13">
      <c r="A60" s="40">
        <v>45098.476481481484</v>
      </c>
      <c r="B60" s="28" t="s">
        <v>773</v>
      </c>
      <c r="C60" s="28" t="s">
        <v>1067</v>
      </c>
      <c r="D60" s="28">
        <v>326631182</v>
      </c>
      <c r="E60" s="28" t="s">
        <v>277</v>
      </c>
      <c r="F60" s="28" t="s">
        <v>373</v>
      </c>
      <c r="G60" s="28" t="s">
        <v>1068</v>
      </c>
      <c r="H60" s="28" t="s">
        <v>880</v>
      </c>
      <c r="I60" s="28" t="s">
        <v>882</v>
      </c>
      <c r="J60" s="28" t="s">
        <v>882</v>
      </c>
      <c r="K60" s="28" t="s">
        <v>882</v>
      </c>
      <c r="L60" s="28" t="s">
        <v>882</v>
      </c>
      <c r="M60" s="28" t="s">
        <v>883</v>
      </c>
    </row>
    <row r="61" spans="1:13">
      <c r="A61" s="40">
        <v>45093.615868055553</v>
      </c>
      <c r="B61" s="28" t="s">
        <v>1069</v>
      </c>
      <c r="C61" s="28" t="s">
        <v>1070</v>
      </c>
      <c r="D61" s="28">
        <v>802801555</v>
      </c>
      <c r="E61" s="28" t="s">
        <v>191</v>
      </c>
      <c r="F61" s="28" t="s">
        <v>373</v>
      </c>
      <c r="G61" s="28" t="s">
        <v>1071</v>
      </c>
      <c r="H61" s="28" t="s">
        <v>880</v>
      </c>
      <c r="I61" s="28" t="s">
        <v>882</v>
      </c>
      <c r="J61" s="28" t="s">
        <v>882</v>
      </c>
      <c r="K61" s="28" t="s">
        <v>881</v>
      </c>
      <c r="L61" s="28" t="s">
        <v>882</v>
      </c>
      <c r="M61" s="28" t="s">
        <v>883</v>
      </c>
    </row>
    <row r="62" spans="1:13">
      <c r="A62" s="40">
        <v>45093.614305555559</v>
      </c>
      <c r="B62" s="28" t="s">
        <v>1072</v>
      </c>
      <c r="C62" s="28" t="s">
        <v>1073</v>
      </c>
      <c r="D62" s="28">
        <v>46037335</v>
      </c>
      <c r="E62" s="28" t="s">
        <v>1074</v>
      </c>
      <c r="F62" s="28" t="s">
        <v>376</v>
      </c>
      <c r="G62" s="28" t="s">
        <v>1075</v>
      </c>
      <c r="H62" s="28" t="s">
        <v>880</v>
      </c>
      <c r="I62" s="28" t="s">
        <v>881</v>
      </c>
      <c r="J62" s="28" t="s">
        <v>882</v>
      </c>
      <c r="K62" s="28" t="s">
        <v>882</v>
      </c>
      <c r="L62" s="28" t="s">
        <v>881</v>
      </c>
      <c r="M62" s="28" t="s">
        <v>883</v>
      </c>
    </row>
    <row r="63" spans="1:13">
      <c r="A63" s="40">
        <v>45093.523518518516</v>
      </c>
      <c r="B63" s="28" t="s">
        <v>1076</v>
      </c>
      <c r="C63" s="28" t="s">
        <v>1077</v>
      </c>
      <c r="D63" s="28">
        <v>810806695</v>
      </c>
      <c r="E63" s="28" t="s">
        <v>1078</v>
      </c>
      <c r="F63" s="28" t="s">
        <v>376</v>
      </c>
      <c r="G63" s="28" t="s">
        <v>1079</v>
      </c>
      <c r="H63" s="28" t="s">
        <v>880</v>
      </c>
      <c r="I63" s="28" t="s">
        <v>881</v>
      </c>
      <c r="J63" s="28" t="s">
        <v>887</v>
      </c>
      <c r="K63" s="28" t="s">
        <v>882</v>
      </c>
      <c r="L63" s="28" t="s">
        <v>881</v>
      </c>
      <c r="M63" s="28" t="s">
        <v>883</v>
      </c>
    </row>
    <row r="64" spans="1:13">
      <c r="A64" s="40">
        <v>45093.51290509259</v>
      </c>
      <c r="B64" s="28" t="s">
        <v>773</v>
      </c>
      <c r="C64" s="28" t="s">
        <v>1080</v>
      </c>
      <c r="D64" s="28">
        <v>245786591</v>
      </c>
      <c r="E64" s="28" t="s">
        <v>1081</v>
      </c>
      <c r="F64" s="28" t="s">
        <v>373</v>
      </c>
      <c r="G64" s="28" t="s">
        <v>1082</v>
      </c>
      <c r="H64" s="28" t="s">
        <v>880</v>
      </c>
      <c r="I64" s="28" t="s">
        <v>882</v>
      </c>
      <c r="J64" s="28" t="s">
        <v>881</v>
      </c>
      <c r="K64" s="28" t="s">
        <v>881</v>
      </c>
      <c r="L64" s="28" t="s">
        <v>882</v>
      </c>
      <c r="M64" s="28" t="s">
        <v>883</v>
      </c>
    </row>
    <row r="65" spans="1:13">
      <c r="A65" s="40">
        <v>45093.493032407408</v>
      </c>
      <c r="B65" s="28" t="s">
        <v>1083</v>
      </c>
      <c r="C65" s="28" t="s">
        <v>1084</v>
      </c>
      <c r="D65" s="28">
        <v>212398225</v>
      </c>
      <c r="E65" s="28" t="s">
        <v>226</v>
      </c>
      <c r="F65" s="28" t="s">
        <v>376</v>
      </c>
      <c r="G65" s="28" t="s">
        <v>1085</v>
      </c>
      <c r="H65" s="28" t="s">
        <v>880</v>
      </c>
      <c r="I65" s="28" t="s">
        <v>882</v>
      </c>
      <c r="J65" s="28" t="s">
        <v>881</v>
      </c>
      <c r="K65" s="28" t="s">
        <v>881</v>
      </c>
      <c r="L65" s="28" t="s">
        <v>887</v>
      </c>
      <c r="M65" s="28" t="s">
        <v>883</v>
      </c>
    </row>
    <row r="66" spans="1:13">
      <c r="A66" s="40">
        <v>45105.655624999999</v>
      </c>
      <c r="B66" s="28" t="s">
        <v>1086</v>
      </c>
      <c r="C66" s="28" t="s">
        <v>1087</v>
      </c>
      <c r="D66" s="28">
        <v>13520989</v>
      </c>
      <c r="E66" s="28" t="s">
        <v>334</v>
      </c>
      <c r="F66" s="28" t="s">
        <v>376</v>
      </c>
      <c r="G66" s="28" t="s">
        <v>1088</v>
      </c>
      <c r="H66" s="28" t="s">
        <v>880</v>
      </c>
      <c r="I66" s="28" t="s">
        <v>881</v>
      </c>
      <c r="J66" s="28" t="s">
        <v>881</v>
      </c>
      <c r="K66" s="28" t="s">
        <v>882</v>
      </c>
      <c r="L66" s="28" t="s">
        <v>882</v>
      </c>
      <c r="M66" s="28" t="s">
        <v>883</v>
      </c>
    </row>
    <row r="67" spans="1:13">
      <c r="A67" s="40">
        <v>45099.622569444444</v>
      </c>
      <c r="B67" s="28" t="s">
        <v>1089</v>
      </c>
      <c r="C67" s="28" t="s">
        <v>1090</v>
      </c>
      <c r="D67" s="28">
        <v>549926199</v>
      </c>
      <c r="E67" s="28" t="s">
        <v>1091</v>
      </c>
      <c r="F67" s="28" t="s">
        <v>373</v>
      </c>
      <c r="G67" s="28" t="s">
        <v>1092</v>
      </c>
      <c r="H67" s="28" t="s">
        <v>880</v>
      </c>
      <c r="I67" s="28" t="s">
        <v>887</v>
      </c>
      <c r="J67" s="28" t="s">
        <v>881</v>
      </c>
      <c r="K67" s="28" t="s">
        <v>881</v>
      </c>
      <c r="L67" s="28" t="s">
        <v>887</v>
      </c>
      <c r="M67" s="28" t="s">
        <v>883</v>
      </c>
    </row>
    <row r="68" spans="1:13">
      <c r="A68" s="40">
        <v>45106.674525462964</v>
      </c>
      <c r="B68" s="28" t="s">
        <v>1093</v>
      </c>
      <c r="C68" s="28" t="s">
        <v>1094</v>
      </c>
      <c r="D68" s="28">
        <v>992158198</v>
      </c>
      <c r="E68" s="28" t="s">
        <v>308</v>
      </c>
      <c r="F68" s="28" t="s">
        <v>373</v>
      </c>
      <c r="G68" s="28" t="s">
        <v>1095</v>
      </c>
      <c r="H68" s="28" t="s">
        <v>880</v>
      </c>
      <c r="I68" s="28" t="s">
        <v>881</v>
      </c>
      <c r="J68" s="28" t="s">
        <v>881</v>
      </c>
      <c r="K68" s="28" t="s">
        <v>882</v>
      </c>
      <c r="L68" s="28" t="s">
        <v>882</v>
      </c>
      <c r="M68" s="28" t="s">
        <v>1096</v>
      </c>
    </row>
    <row r="69" spans="1:13">
      <c r="A69" s="40">
        <v>45094.317766203705</v>
      </c>
      <c r="B69" s="28" t="s">
        <v>1097</v>
      </c>
      <c r="C69" s="28" t="s">
        <v>1098</v>
      </c>
      <c r="D69" s="28">
        <v>545662905</v>
      </c>
      <c r="E69" s="28" t="s">
        <v>306</v>
      </c>
      <c r="F69" s="28" t="s">
        <v>376</v>
      </c>
      <c r="G69" s="28" t="s">
        <v>1099</v>
      </c>
      <c r="H69" s="28" t="s">
        <v>880</v>
      </c>
      <c r="I69" s="28" t="s">
        <v>881</v>
      </c>
      <c r="J69" s="28" t="s">
        <v>881</v>
      </c>
      <c r="K69" s="28" t="s">
        <v>882</v>
      </c>
      <c r="L69" s="28" t="s">
        <v>882</v>
      </c>
      <c r="M69" s="28" t="s">
        <v>883</v>
      </c>
    </row>
    <row r="70" spans="1:13">
      <c r="A70" s="40">
        <v>45093.492997685185</v>
      </c>
      <c r="B70" s="28" t="s">
        <v>1100</v>
      </c>
      <c r="C70" s="28" t="s">
        <v>1101</v>
      </c>
      <c r="D70" s="28">
        <v>677073641</v>
      </c>
      <c r="E70" s="28" t="s">
        <v>1102</v>
      </c>
      <c r="F70" s="28" t="s">
        <v>376</v>
      </c>
      <c r="G70" s="28" t="s">
        <v>1103</v>
      </c>
      <c r="H70" s="28" t="s">
        <v>880</v>
      </c>
      <c r="I70" s="28" t="s">
        <v>882</v>
      </c>
      <c r="J70" s="28" t="s">
        <v>882</v>
      </c>
      <c r="K70" s="28" t="s">
        <v>882</v>
      </c>
      <c r="L70" s="28" t="s">
        <v>882</v>
      </c>
      <c r="M70" s="28" t="s">
        <v>883</v>
      </c>
    </row>
    <row r="71" spans="1:13">
      <c r="A71" s="40">
        <v>45093.493090277778</v>
      </c>
      <c r="B71" s="28" t="s">
        <v>1104</v>
      </c>
      <c r="C71" s="28" t="s">
        <v>1105</v>
      </c>
      <c r="D71" s="28">
        <v>293664741</v>
      </c>
      <c r="E71" s="28" t="s">
        <v>273</v>
      </c>
      <c r="F71" s="28" t="s">
        <v>373</v>
      </c>
      <c r="G71" s="28" t="s">
        <v>1106</v>
      </c>
      <c r="H71" s="28" t="s">
        <v>880</v>
      </c>
      <c r="I71" s="28" t="s">
        <v>881</v>
      </c>
      <c r="J71" s="28" t="s">
        <v>887</v>
      </c>
      <c r="K71" s="28" t="s">
        <v>881</v>
      </c>
      <c r="L71" s="28" t="s">
        <v>882</v>
      </c>
      <c r="M71" s="28" t="s">
        <v>883</v>
      </c>
    </row>
    <row r="72" spans="1:13">
      <c r="A72" s="40">
        <v>45094.714490740742</v>
      </c>
      <c r="B72" s="28" t="s">
        <v>1107</v>
      </c>
      <c r="C72" s="28" t="s">
        <v>1108</v>
      </c>
      <c r="D72" s="28">
        <v>939147390</v>
      </c>
      <c r="E72" s="28" t="s">
        <v>265</v>
      </c>
      <c r="F72" s="28" t="s">
        <v>376</v>
      </c>
      <c r="G72" s="28" t="s">
        <v>1109</v>
      </c>
      <c r="H72" s="28" t="s">
        <v>880</v>
      </c>
      <c r="I72" s="28" t="s">
        <v>887</v>
      </c>
      <c r="J72" s="28" t="s">
        <v>881</v>
      </c>
      <c r="K72" s="28" t="s">
        <v>882</v>
      </c>
      <c r="L72" s="28" t="s">
        <v>882</v>
      </c>
      <c r="M72" s="28" t="s">
        <v>1052</v>
      </c>
    </row>
    <row r="73" spans="1:13">
      <c r="A73" s="40">
        <v>45106.486932870372</v>
      </c>
      <c r="B73" s="28" t="s">
        <v>443</v>
      </c>
      <c r="C73" s="28" t="s">
        <v>1110</v>
      </c>
      <c r="D73" s="28">
        <v>90680567</v>
      </c>
      <c r="E73" s="28" t="s">
        <v>1111</v>
      </c>
      <c r="F73" s="28" t="s">
        <v>373</v>
      </c>
      <c r="G73" s="28" t="s">
        <v>1112</v>
      </c>
      <c r="H73" s="28" t="s">
        <v>880</v>
      </c>
      <c r="I73" s="28" t="s">
        <v>882</v>
      </c>
      <c r="J73" s="28" t="s">
        <v>887</v>
      </c>
      <c r="K73" s="28" t="s">
        <v>881</v>
      </c>
      <c r="L73" s="28" t="s">
        <v>882</v>
      </c>
      <c r="M73" s="28" t="s">
        <v>1113</v>
      </c>
    </row>
    <row r="74" spans="1:13">
      <c r="A74" s="40">
        <v>45106.442719907405</v>
      </c>
      <c r="B74" s="28" t="s">
        <v>579</v>
      </c>
      <c r="C74" s="28" t="s">
        <v>1114</v>
      </c>
      <c r="D74" s="28">
        <v>605989474</v>
      </c>
      <c r="E74" s="28" t="s">
        <v>1115</v>
      </c>
      <c r="F74" s="28" t="s">
        <v>376</v>
      </c>
      <c r="G74" s="28" t="s">
        <v>1116</v>
      </c>
      <c r="H74" s="28" t="s">
        <v>880</v>
      </c>
      <c r="I74" s="28" t="s">
        <v>881</v>
      </c>
      <c r="J74" s="28" t="s">
        <v>881</v>
      </c>
      <c r="K74" s="28" t="s">
        <v>882</v>
      </c>
      <c r="L74" s="28" t="s">
        <v>882</v>
      </c>
      <c r="M74" s="28" t="s">
        <v>883</v>
      </c>
    </row>
    <row r="75" spans="1:13">
      <c r="A75" s="40">
        <v>45094.960613425923</v>
      </c>
      <c r="B75" s="28" t="s">
        <v>1117</v>
      </c>
      <c r="C75" s="28" t="s">
        <v>1118</v>
      </c>
      <c r="D75" s="28">
        <v>602334537</v>
      </c>
      <c r="E75" s="28" t="s">
        <v>1119</v>
      </c>
      <c r="F75" s="28" t="s">
        <v>376</v>
      </c>
      <c r="G75" s="28" t="s">
        <v>1120</v>
      </c>
      <c r="H75" s="28" t="s">
        <v>1121</v>
      </c>
      <c r="I75" s="28" t="s">
        <v>882</v>
      </c>
      <c r="J75" s="28" t="s">
        <v>881</v>
      </c>
      <c r="K75" s="28" t="s">
        <v>881</v>
      </c>
      <c r="L75" s="28" t="s">
        <v>881</v>
      </c>
      <c r="M75" s="28" t="s">
        <v>883</v>
      </c>
    </row>
    <row r="76" spans="1:13">
      <c r="A76" s="40">
        <v>45108.639282407406</v>
      </c>
      <c r="B76" s="28" t="s">
        <v>611</v>
      </c>
      <c r="C76" s="28" t="s">
        <v>1122</v>
      </c>
      <c r="D76" s="28">
        <v>412708411</v>
      </c>
      <c r="E76" s="28" t="s">
        <v>138</v>
      </c>
      <c r="F76" s="28" t="s">
        <v>376</v>
      </c>
      <c r="G76" s="28" t="s">
        <v>1123</v>
      </c>
      <c r="H76" s="28" t="s">
        <v>880</v>
      </c>
      <c r="I76" s="28" t="s">
        <v>887</v>
      </c>
      <c r="J76" s="28" t="s">
        <v>881</v>
      </c>
      <c r="K76" s="28" t="s">
        <v>882</v>
      </c>
      <c r="L76" s="28" t="s">
        <v>887</v>
      </c>
      <c r="M76" s="28" t="s">
        <v>1124</v>
      </c>
    </row>
    <row r="77" spans="1:13">
      <c r="A77" s="40">
        <v>45093.494062500002</v>
      </c>
      <c r="B77" s="28" t="s">
        <v>1125</v>
      </c>
      <c r="C77" s="28" t="s">
        <v>1126</v>
      </c>
      <c r="D77" s="28">
        <v>884579284</v>
      </c>
      <c r="E77" s="28" t="s">
        <v>1127</v>
      </c>
      <c r="F77" s="28" t="s">
        <v>373</v>
      </c>
      <c r="G77" s="28" t="s">
        <v>1128</v>
      </c>
      <c r="H77" s="28" t="s">
        <v>1121</v>
      </c>
      <c r="I77" s="28" t="s">
        <v>882</v>
      </c>
      <c r="J77" s="28" t="s">
        <v>881</v>
      </c>
      <c r="K77" s="28" t="s">
        <v>882</v>
      </c>
      <c r="L77" s="28" t="s">
        <v>882</v>
      </c>
      <c r="M77" s="28" t="s">
        <v>883</v>
      </c>
    </row>
    <row r="78" spans="1:13">
      <c r="A78" s="40">
        <v>45093.494467592594</v>
      </c>
      <c r="B78" s="28" t="s">
        <v>1129</v>
      </c>
      <c r="C78" s="28" t="s">
        <v>1130</v>
      </c>
      <c r="D78" s="28">
        <v>914616947</v>
      </c>
      <c r="E78" s="28" t="s">
        <v>106</v>
      </c>
      <c r="F78" s="28" t="s">
        <v>373</v>
      </c>
      <c r="G78" s="28" t="s">
        <v>1131</v>
      </c>
      <c r="H78" s="28" t="s">
        <v>1121</v>
      </c>
      <c r="I78" s="28" t="s">
        <v>881</v>
      </c>
      <c r="J78" s="28" t="s">
        <v>887</v>
      </c>
      <c r="K78" s="28" t="s">
        <v>882</v>
      </c>
      <c r="L78" s="28" t="s">
        <v>882</v>
      </c>
      <c r="M78" s="28" t="s">
        <v>1052</v>
      </c>
    </row>
    <row r="79" spans="1:13">
      <c r="A79" s="40">
        <v>45098.350821759261</v>
      </c>
      <c r="B79" s="28" t="s">
        <v>1132</v>
      </c>
      <c r="C79" s="28" t="s">
        <v>1133</v>
      </c>
      <c r="D79" s="28">
        <v>584159615</v>
      </c>
      <c r="E79" s="28" t="s">
        <v>1134</v>
      </c>
      <c r="F79" s="28" t="s">
        <v>376</v>
      </c>
      <c r="G79" s="28" t="s">
        <v>1135</v>
      </c>
      <c r="H79" s="28" t="s">
        <v>880</v>
      </c>
      <c r="I79" s="28" t="s">
        <v>881</v>
      </c>
      <c r="J79" s="28" t="s">
        <v>882</v>
      </c>
      <c r="K79" s="28" t="s">
        <v>881</v>
      </c>
      <c r="L79" s="28" t="s">
        <v>882</v>
      </c>
      <c r="M79" s="28" t="s">
        <v>883</v>
      </c>
    </row>
    <row r="80" spans="1:13">
      <c r="A80" s="40">
        <v>45093.523553240739</v>
      </c>
      <c r="B80" s="28" t="s">
        <v>1136</v>
      </c>
      <c r="C80" s="28" t="s">
        <v>1137</v>
      </c>
      <c r="D80" s="28">
        <v>210688948</v>
      </c>
      <c r="E80" s="28" t="s">
        <v>1138</v>
      </c>
      <c r="F80" s="28" t="s">
        <v>376</v>
      </c>
      <c r="G80" s="28" t="s">
        <v>1139</v>
      </c>
      <c r="H80" s="28" t="s">
        <v>880</v>
      </c>
      <c r="I80" s="28" t="s">
        <v>881</v>
      </c>
      <c r="J80" s="28" t="s">
        <v>882</v>
      </c>
      <c r="K80" s="28" t="s">
        <v>881</v>
      </c>
      <c r="L80" s="28" t="s">
        <v>881</v>
      </c>
      <c r="M80" s="28" t="s">
        <v>883</v>
      </c>
    </row>
    <row r="81" spans="1:13">
      <c r="A81" s="40">
        <v>45105.88994212963</v>
      </c>
      <c r="B81" s="28" t="s">
        <v>1140</v>
      </c>
      <c r="C81" s="28" t="s">
        <v>1141</v>
      </c>
      <c r="D81" s="28">
        <v>442700982</v>
      </c>
      <c r="E81" s="28" t="s">
        <v>1142</v>
      </c>
      <c r="F81" s="28" t="s">
        <v>373</v>
      </c>
      <c r="G81" s="28" t="s">
        <v>1143</v>
      </c>
      <c r="H81" s="28" t="s">
        <v>880</v>
      </c>
      <c r="I81" s="28" t="s">
        <v>887</v>
      </c>
      <c r="J81" s="28" t="s">
        <v>881</v>
      </c>
      <c r="K81" s="28" t="s">
        <v>881</v>
      </c>
      <c r="L81" s="28" t="s">
        <v>887</v>
      </c>
      <c r="M81" s="28" t="s">
        <v>883</v>
      </c>
    </row>
    <row r="82" spans="1:13">
      <c r="A82" s="40">
        <v>45105.891932870371</v>
      </c>
      <c r="B82" s="28" t="s">
        <v>1140</v>
      </c>
      <c r="C82" s="28" t="s">
        <v>1141</v>
      </c>
      <c r="D82" s="28">
        <v>442700982</v>
      </c>
      <c r="E82" s="28" t="s">
        <v>1142</v>
      </c>
      <c r="F82" s="28" t="s">
        <v>373</v>
      </c>
      <c r="G82" s="28" t="s">
        <v>1143</v>
      </c>
      <c r="H82" s="28" t="s">
        <v>880</v>
      </c>
      <c r="I82" s="28" t="s">
        <v>887</v>
      </c>
      <c r="J82" s="28" t="s">
        <v>881</v>
      </c>
      <c r="K82" s="28" t="s">
        <v>881</v>
      </c>
      <c r="L82" s="28" t="s">
        <v>887</v>
      </c>
      <c r="M82" s="28" t="s">
        <v>883</v>
      </c>
    </row>
    <row r="83" spans="1:13">
      <c r="A83" s="40">
        <v>45095.522476851853</v>
      </c>
      <c r="B83" s="28" t="s">
        <v>1144</v>
      </c>
      <c r="C83" s="28" t="s">
        <v>1145</v>
      </c>
      <c r="D83" s="28">
        <v>881978849</v>
      </c>
      <c r="E83" s="28" t="s">
        <v>332</v>
      </c>
      <c r="F83" s="28" t="s">
        <v>373</v>
      </c>
      <c r="G83" s="28" t="s">
        <v>1146</v>
      </c>
      <c r="H83" s="28" t="s">
        <v>880</v>
      </c>
      <c r="I83" s="28" t="s">
        <v>881</v>
      </c>
      <c r="J83" s="28" t="s">
        <v>887</v>
      </c>
      <c r="K83" s="28" t="s">
        <v>887</v>
      </c>
      <c r="L83" s="28" t="s">
        <v>881</v>
      </c>
      <c r="M83" s="28" t="s">
        <v>883</v>
      </c>
    </row>
    <row r="84" spans="1:13">
      <c r="A84" s="40">
        <v>45093.554826388892</v>
      </c>
      <c r="B84" s="28" t="s">
        <v>780</v>
      </c>
      <c r="C84" s="28" t="s">
        <v>1147</v>
      </c>
      <c r="D84" s="28">
        <v>700730592</v>
      </c>
      <c r="E84" s="28" t="s">
        <v>185</v>
      </c>
      <c r="F84" s="28" t="s">
        <v>376</v>
      </c>
      <c r="G84" s="28" t="s">
        <v>1148</v>
      </c>
      <c r="H84" s="28" t="s">
        <v>880</v>
      </c>
      <c r="I84" s="28" t="s">
        <v>882</v>
      </c>
      <c r="J84" s="28" t="s">
        <v>881</v>
      </c>
      <c r="K84" s="28" t="s">
        <v>881</v>
      </c>
      <c r="L84" s="28" t="s">
        <v>887</v>
      </c>
      <c r="M84" s="28" t="s">
        <v>883</v>
      </c>
    </row>
    <row r="85" spans="1:13">
      <c r="A85" s="40">
        <v>45105.666909722226</v>
      </c>
      <c r="B85" s="28" t="s">
        <v>1129</v>
      </c>
      <c r="C85" s="28" t="s">
        <v>1149</v>
      </c>
      <c r="D85" s="28">
        <v>454388097</v>
      </c>
      <c r="E85" s="28" t="s">
        <v>1150</v>
      </c>
      <c r="F85" s="28" t="s">
        <v>373</v>
      </c>
      <c r="G85" s="28" t="s">
        <v>1151</v>
      </c>
      <c r="H85" s="28" t="s">
        <v>880</v>
      </c>
      <c r="I85" s="28" t="s">
        <v>881</v>
      </c>
      <c r="J85" s="28" t="s">
        <v>881</v>
      </c>
      <c r="K85" s="28" t="s">
        <v>882</v>
      </c>
      <c r="L85" s="28" t="s">
        <v>882</v>
      </c>
      <c r="M85" s="28" t="s">
        <v>883</v>
      </c>
    </row>
    <row r="86" spans="1:13">
      <c r="A86" s="40">
        <v>45105.651423611111</v>
      </c>
      <c r="B86" s="28" t="s">
        <v>1152</v>
      </c>
      <c r="C86" s="28" t="s">
        <v>1153</v>
      </c>
      <c r="D86">
        <v>62209408</v>
      </c>
      <c r="E86" s="28" t="s">
        <v>1154</v>
      </c>
      <c r="F86" s="28" t="s">
        <v>373</v>
      </c>
      <c r="G86" s="28" t="s">
        <v>1155</v>
      </c>
      <c r="H86" s="28" t="s">
        <v>880</v>
      </c>
      <c r="I86" s="28" t="s">
        <v>881</v>
      </c>
      <c r="J86" s="28" t="s">
        <v>882</v>
      </c>
      <c r="K86" s="28" t="s">
        <v>882</v>
      </c>
      <c r="L86" s="28" t="s">
        <v>882</v>
      </c>
      <c r="M86" s="28" t="s">
        <v>883</v>
      </c>
    </row>
    <row r="87" spans="1:13">
      <c r="A87" s="40">
        <v>45093.492939814816</v>
      </c>
      <c r="B87" s="28" t="s">
        <v>1156</v>
      </c>
      <c r="C87" s="28" t="s">
        <v>1157</v>
      </c>
      <c r="D87" s="28">
        <v>259047966</v>
      </c>
      <c r="E87" s="28" t="s">
        <v>269</v>
      </c>
      <c r="F87" s="28" t="s">
        <v>376</v>
      </c>
      <c r="G87" s="28" t="s">
        <v>1158</v>
      </c>
      <c r="H87" s="28" t="s">
        <v>880</v>
      </c>
      <c r="I87" s="28" t="s">
        <v>882</v>
      </c>
      <c r="J87" s="28" t="s">
        <v>887</v>
      </c>
      <c r="K87" s="28" t="s">
        <v>887</v>
      </c>
      <c r="L87" s="28" t="s">
        <v>882</v>
      </c>
      <c r="M87" s="28" t="s">
        <v>883</v>
      </c>
    </row>
    <row r="88" spans="1:13">
      <c r="A88" s="40">
        <v>45107.009212962963</v>
      </c>
      <c r="B88" s="28" t="s">
        <v>1159</v>
      </c>
      <c r="C88" s="28" t="s">
        <v>1160</v>
      </c>
      <c r="D88" s="28">
        <v>122685028</v>
      </c>
      <c r="E88" s="28" t="s">
        <v>74</v>
      </c>
      <c r="F88" s="28" t="s">
        <v>376</v>
      </c>
      <c r="G88" s="28" t="s">
        <v>1161</v>
      </c>
      <c r="H88" s="28" t="s">
        <v>880</v>
      </c>
      <c r="I88" s="28" t="s">
        <v>882</v>
      </c>
      <c r="J88" s="28" t="s">
        <v>881</v>
      </c>
      <c r="K88" s="28" t="s">
        <v>882</v>
      </c>
      <c r="L88" s="28" t="s">
        <v>887</v>
      </c>
      <c r="M88" s="28" t="s">
        <v>883</v>
      </c>
    </row>
    <row r="89" spans="1:13">
      <c r="A89" s="40">
        <v>45106.33390046296</v>
      </c>
      <c r="B89" s="28" t="s">
        <v>1162</v>
      </c>
      <c r="C89" s="28" t="s">
        <v>1163</v>
      </c>
      <c r="D89" s="28">
        <v>405591756</v>
      </c>
      <c r="E89" s="28" t="s">
        <v>134</v>
      </c>
      <c r="F89" s="28" t="s">
        <v>376</v>
      </c>
      <c r="G89" s="28" t="s">
        <v>1164</v>
      </c>
      <c r="H89" s="28" t="s">
        <v>880</v>
      </c>
      <c r="I89" s="28" t="s">
        <v>882</v>
      </c>
      <c r="J89" s="28" t="s">
        <v>881</v>
      </c>
      <c r="K89" s="28" t="s">
        <v>881</v>
      </c>
      <c r="L89" s="28" t="s">
        <v>887</v>
      </c>
      <c r="M89" s="28" t="s">
        <v>883</v>
      </c>
    </row>
    <row r="90" spans="1:13">
      <c r="A90" s="40">
        <v>45106.970150462963</v>
      </c>
      <c r="B90" s="28" t="s">
        <v>1165</v>
      </c>
      <c r="C90" s="28" t="s">
        <v>1166</v>
      </c>
      <c r="D90" s="28">
        <v>177476354</v>
      </c>
      <c r="E90" s="28" t="s">
        <v>1167</v>
      </c>
      <c r="F90" s="28" t="s">
        <v>376</v>
      </c>
      <c r="G90" s="28" t="s">
        <v>1168</v>
      </c>
      <c r="H90" s="28" t="s">
        <v>880</v>
      </c>
      <c r="I90" s="28" t="s">
        <v>881</v>
      </c>
      <c r="J90" s="28" t="s">
        <v>882</v>
      </c>
      <c r="K90" s="28" t="s">
        <v>881</v>
      </c>
      <c r="L90" s="28" t="s">
        <v>882</v>
      </c>
      <c r="M90" s="28" t="s">
        <v>883</v>
      </c>
    </row>
    <row r="91" spans="1:13">
      <c r="A91" s="40">
        <v>45093.573888888888</v>
      </c>
      <c r="B91" s="28" t="s">
        <v>1169</v>
      </c>
      <c r="C91" s="28" t="s">
        <v>1170</v>
      </c>
      <c r="D91" s="28">
        <v>553529650</v>
      </c>
      <c r="E91" s="28" t="s">
        <v>1171</v>
      </c>
      <c r="F91" s="28" t="s">
        <v>376</v>
      </c>
      <c r="G91" s="28" t="s">
        <v>1172</v>
      </c>
      <c r="H91" s="28" t="s">
        <v>880</v>
      </c>
      <c r="I91" s="28" t="s">
        <v>887</v>
      </c>
      <c r="J91" s="28" t="s">
        <v>881</v>
      </c>
      <c r="K91" s="28" t="s">
        <v>881</v>
      </c>
      <c r="L91" s="28" t="s">
        <v>887</v>
      </c>
      <c r="M91" s="28" t="s">
        <v>883</v>
      </c>
    </row>
    <row r="92" spans="1:13">
      <c r="A92" s="40">
        <v>45093.49322916667</v>
      </c>
      <c r="B92" s="28" t="s">
        <v>1173</v>
      </c>
      <c r="C92" s="28" t="s">
        <v>1174</v>
      </c>
      <c r="D92" s="28">
        <v>129371412</v>
      </c>
      <c r="E92" s="28" t="s">
        <v>1175</v>
      </c>
      <c r="F92" s="28" t="s">
        <v>376</v>
      </c>
      <c r="G92" s="28" t="s">
        <v>1176</v>
      </c>
      <c r="H92" s="28" t="s">
        <v>1121</v>
      </c>
      <c r="I92" s="28" t="s">
        <v>882</v>
      </c>
      <c r="J92" s="28" t="s">
        <v>882</v>
      </c>
      <c r="K92" s="28" t="s">
        <v>887</v>
      </c>
      <c r="L92" s="28" t="s">
        <v>882</v>
      </c>
      <c r="M92" s="28" t="s">
        <v>883</v>
      </c>
    </row>
    <row r="93" spans="1:13">
      <c r="A93" s="40">
        <v>45093.492858796293</v>
      </c>
      <c r="B93" s="28" t="s">
        <v>1177</v>
      </c>
      <c r="C93" s="28" t="s">
        <v>1178</v>
      </c>
      <c r="D93" s="28">
        <v>948034023</v>
      </c>
      <c r="E93" s="28" t="s">
        <v>130</v>
      </c>
      <c r="F93" s="28" t="s">
        <v>376</v>
      </c>
      <c r="G93" s="28" t="s">
        <v>1179</v>
      </c>
      <c r="H93" s="28" t="s">
        <v>880</v>
      </c>
      <c r="I93" s="28" t="s">
        <v>882</v>
      </c>
      <c r="J93" s="28" t="s">
        <v>882</v>
      </c>
      <c r="K93" s="28" t="s">
        <v>882</v>
      </c>
      <c r="L93" s="28" t="s">
        <v>882</v>
      </c>
      <c r="M93" s="28" t="s">
        <v>883</v>
      </c>
    </row>
    <row r="94" spans="1:13">
      <c r="A94" s="40">
        <v>45093.496516203704</v>
      </c>
      <c r="B94" s="28" t="s">
        <v>1180</v>
      </c>
      <c r="C94" s="28" t="s">
        <v>1181</v>
      </c>
      <c r="D94" s="28">
        <v>287643385</v>
      </c>
      <c r="E94" s="28" t="s">
        <v>220</v>
      </c>
      <c r="F94" s="28" t="s">
        <v>376</v>
      </c>
      <c r="G94" s="28" t="s">
        <v>1182</v>
      </c>
      <c r="H94" s="28" t="s">
        <v>880</v>
      </c>
      <c r="I94" s="28" t="s">
        <v>887</v>
      </c>
      <c r="J94" s="28" t="s">
        <v>881</v>
      </c>
      <c r="K94" s="28" t="s">
        <v>881</v>
      </c>
      <c r="L94" s="28" t="s">
        <v>887</v>
      </c>
      <c r="M94" s="28" t="s">
        <v>883</v>
      </c>
    </row>
    <row r="95" spans="1:13">
      <c r="A95" s="40">
        <v>45093.493090277778</v>
      </c>
      <c r="B95" s="28" t="s">
        <v>1050</v>
      </c>
      <c r="C95" s="28" t="s">
        <v>1183</v>
      </c>
      <c r="D95" s="28">
        <v>275904156</v>
      </c>
      <c r="E95" s="28" t="s">
        <v>214</v>
      </c>
      <c r="F95" s="28" t="s">
        <v>376</v>
      </c>
      <c r="G95" s="28" t="s">
        <v>1184</v>
      </c>
      <c r="H95" s="28" t="s">
        <v>892</v>
      </c>
      <c r="I95" s="28" t="s">
        <v>887</v>
      </c>
      <c r="J95" s="28" t="s">
        <v>881</v>
      </c>
      <c r="K95" s="28" t="s">
        <v>881</v>
      </c>
      <c r="L95" s="28" t="s">
        <v>887</v>
      </c>
      <c r="M95" s="28" t="s">
        <v>883</v>
      </c>
    </row>
    <row r="96" spans="1:13">
      <c r="A96" s="40">
        <v>45093.493379629632</v>
      </c>
      <c r="B96" s="28" t="s">
        <v>1185</v>
      </c>
      <c r="C96" s="28" t="s">
        <v>1183</v>
      </c>
      <c r="D96" s="28">
        <v>646249890</v>
      </c>
      <c r="E96" s="28" t="s">
        <v>176</v>
      </c>
      <c r="F96" s="28" t="s">
        <v>373</v>
      </c>
      <c r="G96" s="28" t="s">
        <v>1186</v>
      </c>
      <c r="H96" s="28" t="s">
        <v>880</v>
      </c>
      <c r="I96" s="28" t="s">
        <v>881</v>
      </c>
      <c r="J96" s="28" t="s">
        <v>882</v>
      </c>
      <c r="K96" s="28" t="s">
        <v>882</v>
      </c>
      <c r="L96" s="28" t="s">
        <v>881</v>
      </c>
      <c r="M96" s="28" t="s">
        <v>883</v>
      </c>
    </row>
    <row r="97" spans="1:13">
      <c r="A97" s="40">
        <v>45093.492962962962</v>
      </c>
      <c r="B97" s="28" t="s">
        <v>1187</v>
      </c>
      <c r="C97" s="28" t="s">
        <v>1188</v>
      </c>
      <c r="D97" s="28">
        <v>288234663</v>
      </c>
      <c r="E97" s="28" t="s">
        <v>212</v>
      </c>
      <c r="F97" s="28" t="s">
        <v>373</v>
      </c>
      <c r="G97" s="28" t="s">
        <v>1189</v>
      </c>
      <c r="H97" s="28" t="s">
        <v>880</v>
      </c>
      <c r="I97" s="28" t="s">
        <v>887</v>
      </c>
      <c r="J97" s="28" t="s">
        <v>882</v>
      </c>
      <c r="K97" s="28" t="s">
        <v>881</v>
      </c>
      <c r="L97" s="28" t="s">
        <v>881</v>
      </c>
      <c r="M97" s="28" t="s">
        <v>883</v>
      </c>
    </row>
    <row r="98" spans="1:13">
      <c r="A98" s="40">
        <v>45096.539097222223</v>
      </c>
      <c r="B98" s="28" t="s">
        <v>1187</v>
      </c>
      <c r="C98" s="28" t="s">
        <v>1188</v>
      </c>
      <c r="D98" s="28">
        <v>288234663</v>
      </c>
      <c r="E98" s="28" t="s">
        <v>212</v>
      </c>
      <c r="F98" s="28" t="s">
        <v>373</v>
      </c>
      <c r="G98" s="28" t="s">
        <v>1189</v>
      </c>
      <c r="H98" s="28" t="s">
        <v>880</v>
      </c>
      <c r="I98" s="28" t="s">
        <v>887</v>
      </c>
      <c r="J98" s="28" t="s">
        <v>882</v>
      </c>
      <c r="K98" s="28" t="s">
        <v>881</v>
      </c>
      <c r="L98" s="28" t="s">
        <v>881</v>
      </c>
      <c r="M98" s="28" t="s">
        <v>883</v>
      </c>
    </row>
    <row r="99" spans="1:13">
      <c r="A99" s="40">
        <v>45106.372453703705</v>
      </c>
      <c r="B99" s="28" t="s">
        <v>1187</v>
      </c>
      <c r="C99" s="28" t="s">
        <v>1188</v>
      </c>
      <c r="D99" s="28">
        <v>288234663</v>
      </c>
      <c r="E99" s="28" t="s">
        <v>212</v>
      </c>
      <c r="F99" s="28" t="s">
        <v>373</v>
      </c>
      <c r="G99" s="28" t="s">
        <v>1189</v>
      </c>
      <c r="H99" s="28" t="s">
        <v>880</v>
      </c>
      <c r="I99" s="28" t="s">
        <v>887</v>
      </c>
      <c r="J99" s="28" t="s">
        <v>882</v>
      </c>
      <c r="K99" s="28" t="s">
        <v>881</v>
      </c>
      <c r="L99" s="28" t="s">
        <v>881</v>
      </c>
      <c r="M99" s="28" t="s">
        <v>883</v>
      </c>
    </row>
    <row r="100" spans="1:13">
      <c r="A100" s="40">
        <v>45093.611643518518</v>
      </c>
      <c r="B100" s="28" t="s">
        <v>1190</v>
      </c>
      <c r="C100" s="28" t="s">
        <v>1191</v>
      </c>
      <c r="D100" s="28">
        <v>41955487</v>
      </c>
      <c r="E100" s="28" t="s">
        <v>1192</v>
      </c>
      <c r="F100" s="28" t="s">
        <v>376</v>
      </c>
      <c r="G100" s="28" t="s">
        <v>1193</v>
      </c>
      <c r="H100" s="28" t="s">
        <v>892</v>
      </c>
      <c r="I100" s="28" t="s">
        <v>881</v>
      </c>
      <c r="J100" s="28" t="s">
        <v>887</v>
      </c>
      <c r="K100" s="28" t="s">
        <v>882</v>
      </c>
      <c r="L100" s="28" t="s">
        <v>881</v>
      </c>
      <c r="M100" s="28" t="s">
        <v>883</v>
      </c>
    </row>
    <row r="101" spans="1:13">
      <c r="A101" s="40">
        <v>45098.501828703702</v>
      </c>
      <c r="B101" s="28" t="s">
        <v>1190</v>
      </c>
      <c r="C101" s="28" t="s">
        <v>1191</v>
      </c>
      <c r="D101" s="28">
        <v>41955487</v>
      </c>
      <c r="E101" s="28" t="s">
        <v>174</v>
      </c>
      <c r="F101" s="28" t="s">
        <v>376</v>
      </c>
      <c r="G101" s="28" t="s">
        <v>1193</v>
      </c>
      <c r="H101" s="28" t="s">
        <v>880</v>
      </c>
      <c r="I101" s="28" t="s">
        <v>881</v>
      </c>
      <c r="J101" s="28" t="s">
        <v>887</v>
      </c>
      <c r="K101" s="28" t="s">
        <v>882</v>
      </c>
      <c r="L101" s="28" t="s">
        <v>882</v>
      </c>
      <c r="M101" s="28" t="s">
        <v>883</v>
      </c>
    </row>
    <row r="102" spans="1:13">
      <c r="A102" s="40">
        <v>45095.404085648152</v>
      </c>
      <c r="B102" s="28" t="s">
        <v>1194</v>
      </c>
      <c r="C102" s="28" t="s">
        <v>1195</v>
      </c>
      <c r="D102" s="28">
        <v>346004499</v>
      </c>
      <c r="E102" s="28" t="s">
        <v>172</v>
      </c>
      <c r="F102" s="28" t="s">
        <v>376</v>
      </c>
      <c r="G102" s="28" t="s">
        <v>1196</v>
      </c>
      <c r="H102" s="28" t="s">
        <v>892</v>
      </c>
      <c r="I102" s="28" t="s">
        <v>881</v>
      </c>
      <c r="J102" s="28" t="s">
        <v>882</v>
      </c>
      <c r="K102" s="28" t="s">
        <v>887</v>
      </c>
      <c r="L102" s="28" t="s">
        <v>882</v>
      </c>
      <c r="M102" s="28" t="s">
        <v>883</v>
      </c>
    </row>
    <row r="103" spans="1:13">
      <c r="A103" s="40">
        <v>45093.678159722222</v>
      </c>
      <c r="B103" s="28" t="s">
        <v>492</v>
      </c>
      <c r="C103" s="28" t="s">
        <v>1197</v>
      </c>
      <c r="D103" s="28">
        <v>11831452</v>
      </c>
      <c r="E103" s="28" t="s">
        <v>1198</v>
      </c>
      <c r="F103" s="28" t="s">
        <v>373</v>
      </c>
      <c r="G103" s="28" t="s">
        <v>1199</v>
      </c>
      <c r="H103" s="28" t="s">
        <v>880</v>
      </c>
      <c r="I103" s="28" t="s">
        <v>881</v>
      </c>
      <c r="J103" s="28" t="s">
        <v>887</v>
      </c>
      <c r="K103" s="28" t="s">
        <v>887</v>
      </c>
      <c r="L103" s="28" t="s">
        <v>887</v>
      </c>
      <c r="M103" s="28" t="s">
        <v>883</v>
      </c>
    </row>
    <row r="104" spans="1:13">
      <c r="A104" s="40">
        <v>45105.791770833333</v>
      </c>
      <c r="B104" s="28" t="s">
        <v>1162</v>
      </c>
      <c r="C104" s="28" t="s">
        <v>1200</v>
      </c>
      <c r="D104" s="28">
        <v>867288972</v>
      </c>
      <c r="E104" s="28" t="s">
        <v>210</v>
      </c>
      <c r="F104" s="28" t="s">
        <v>376</v>
      </c>
      <c r="G104" s="28" t="s">
        <v>1201</v>
      </c>
      <c r="H104" s="28" t="s">
        <v>880</v>
      </c>
      <c r="I104" s="28" t="s">
        <v>882</v>
      </c>
      <c r="J104" s="28" t="s">
        <v>881</v>
      </c>
      <c r="K104" s="28" t="s">
        <v>881</v>
      </c>
      <c r="L104" s="28" t="s">
        <v>887</v>
      </c>
      <c r="M104" s="28" t="s">
        <v>1202</v>
      </c>
    </row>
    <row r="105" spans="1:13">
      <c r="A105" s="40">
        <v>45093.503171296295</v>
      </c>
      <c r="B105" s="28" t="s">
        <v>1203</v>
      </c>
      <c r="C105" s="28" t="s">
        <v>1204</v>
      </c>
      <c r="D105" s="28">
        <v>431523304</v>
      </c>
      <c r="E105" s="28" t="s">
        <v>169</v>
      </c>
      <c r="F105" s="28" t="s">
        <v>376</v>
      </c>
      <c r="G105" s="28" t="s">
        <v>1205</v>
      </c>
      <c r="H105" s="28" t="s">
        <v>880</v>
      </c>
      <c r="I105" s="28" t="s">
        <v>881</v>
      </c>
      <c r="J105" s="28" t="s">
        <v>882</v>
      </c>
      <c r="K105" s="28" t="s">
        <v>882</v>
      </c>
      <c r="L105" s="28" t="s">
        <v>881</v>
      </c>
      <c r="M105" s="28" t="s">
        <v>883</v>
      </c>
    </row>
    <row r="106" spans="1:13">
      <c r="A106" s="40">
        <v>45093.504953703705</v>
      </c>
      <c r="B106" s="28" t="s">
        <v>474</v>
      </c>
      <c r="C106" s="28" t="s">
        <v>1206</v>
      </c>
      <c r="D106" s="28">
        <v>306415185</v>
      </c>
      <c r="E106" s="28" t="s">
        <v>302</v>
      </c>
      <c r="F106" s="28" t="s">
        <v>373</v>
      </c>
      <c r="G106" s="28" t="s">
        <v>1207</v>
      </c>
      <c r="H106" s="28" t="s">
        <v>892</v>
      </c>
      <c r="I106" s="28" t="s">
        <v>882</v>
      </c>
      <c r="J106" s="28" t="s">
        <v>882</v>
      </c>
      <c r="K106" s="28" t="s">
        <v>882</v>
      </c>
      <c r="L106" s="28" t="s">
        <v>882</v>
      </c>
      <c r="M106" s="28" t="s">
        <v>883</v>
      </c>
    </row>
    <row r="107" spans="1:13">
      <c r="A107" s="40">
        <v>45105.668726851851</v>
      </c>
      <c r="B107" s="28" t="s">
        <v>474</v>
      </c>
      <c r="C107" s="28" t="s">
        <v>1206</v>
      </c>
      <c r="D107" s="28">
        <v>306415185</v>
      </c>
      <c r="E107" s="28" t="s">
        <v>302</v>
      </c>
      <c r="F107" s="28" t="s">
        <v>373</v>
      </c>
      <c r="G107" s="28" t="s">
        <v>1207</v>
      </c>
      <c r="H107" s="28" t="s">
        <v>880</v>
      </c>
      <c r="I107" s="28" t="s">
        <v>882</v>
      </c>
      <c r="J107" s="28" t="s">
        <v>882</v>
      </c>
      <c r="K107" s="28" t="s">
        <v>882</v>
      </c>
      <c r="L107" s="28" t="s">
        <v>882</v>
      </c>
      <c r="M107" s="28" t="s">
        <v>883</v>
      </c>
    </row>
    <row r="108" spans="1:13">
      <c r="A108" s="40">
        <v>45093.51699074074</v>
      </c>
      <c r="B108" s="28" t="s">
        <v>483</v>
      </c>
      <c r="C108" s="28" t="s">
        <v>1208</v>
      </c>
      <c r="D108" s="28">
        <v>566963925</v>
      </c>
      <c r="E108" s="28" t="s">
        <v>324</v>
      </c>
      <c r="F108" s="28" t="s">
        <v>373</v>
      </c>
      <c r="G108" s="28" t="s">
        <v>1209</v>
      </c>
      <c r="H108" s="28" t="s">
        <v>880</v>
      </c>
      <c r="I108" s="28" t="s">
        <v>881</v>
      </c>
      <c r="J108" s="28" t="s">
        <v>882</v>
      </c>
      <c r="K108" s="28" t="s">
        <v>882</v>
      </c>
      <c r="L108" s="28" t="s">
        <v>882</v>
      </c>
      <c r="M108" s="28" t="s">
        <v>883</v>
      </c>
    </row>
    <row r="109" spans="1:13">
      <c r="A109" s="40">
        <v>45105.653078703705</v>
      </c>
      <c r="B109" s="28" t="s">
        <v>600</v>
      </c>
      <c r="C109" s="28" t="s">
        <v>1210</v>
      </c>
      <c r="D109" s="28">
        <v>851311661</v>
      </c>
      <c r="E109" s="28" t="s">
        <v>1211</v>
      </c>
      <c r="F109" s="28" t="s">
        <v>373</v>
      </c>
      <c r="G109" s="28" t="s">
        <v>1212</v>
      </c>
      <c r="H109" s="28" t="s">
        <v>880</v>
      </c>
      <c r="I109" s="28" t="s">
        <v>882</v>
      </c>
      <c r="J109" s="28" t="s">
        <v>887</v>
      </c>
      <c r="K109" s="28" t="s">
        <v>881</v>
      </c>
      <c r="L109" s="28" t="s">
        <v>882</v>
      </c>
      <c r="M109" s="28" t="s">
        <v>883</v>
      </c>
    </row>
    <row r="110" spans="1:13">
      <c r="A110" s="40">
        <v>45097.601898148147</v>
      </c>
      <c r="B110" s="28" t="s">
        <v>1213</v>
      </c>
      <c r="C110" s="28" t="s">
        <v>1214</v>
      </c>
      <c r="D110" s="28">
        <v>588209824</v>
      </c>
      <c r="E110" s="28" t="s">
        <v>124</v>
      </c>
      <c r="F110" s="28" t="s">
        <v>373</v>
      </c>
      <c r="G110" s="28" t="s">
        <v>1215</v>
      </c>
      <c r="H110" s="28" t="s">
        <v>880</v>
      </c>
      <c r="I110" s="28" t="s">
        <v>881</v>
      </c>
      <c r="J110" s="28" t="s">
        <v>882</v>
      </c>
      <c r="K110" s="28" t="s">
        <v>887</v>
      </c>
      <c r="L110" s="28" t="s">
        <v>881</v>
      </c>
      <c r="M110" s="28" t="s">
        <v>1007</v>
      </c>
    </row>
    <row r="111" spans="1:13">
      <c r="A111" s="40">
        <v>45094.411157407405</v>
      </c>
      <c r="B111" s="28" t="s">
        <v>1216</v>
      </c>
      <c r="C111" s="28" t="s">
        <v>1217</v>
      </c>
      <c r="D111" s="28">
        <v>8030834</v>
      </c>
      <c r="E111" s="28" t="s">
        <v>1218</v>
      </c>
      <c r="F111" s="28" t="s">
        <v>373</v>
      </c>
      <c r="G111" s="28" t="s">
        <v>1219</v>
      </c>
      <c r="H111" s="28" t="s">
        <v>880</v>
      </c>
      <c r="I111" s="28" t="s">
        <v>882</v>
      </c>
      <c r="J111" s="28" t="s">
        <v>881</v>
      </c>
      <c r="K111" s="28" t="s">
        <v>881</v>
      </c>
      <c r="L111" s="28" t="s">
        <v>887</v>
      </c>
      <c r="M111" s="28" t="s">
        <v>883</v>
      </c>
    </row>
    <row r="112" spans="1:13">
      <c r="A112" s="40">
        <v>45105.653009259258</v>
      </c>
      <c r="B112" s="28" t="s">
        <v>1220</v>
      </c>
      <c r="C112" s="28" t="s">
        <v>1221</v>
      </c>
      <c r="D112" s="28">
        <v>309472235</v>
      </c>
      <c r="E112" s="28" t="s">
        <v>385</v>
      </c>
      <c r="F112" s="28" t="s">
        <v>373</v>
      </c>
      <c r="G112" s="28" t="s">
        <v>1222</v>
      </c>
      <c r="H112" s="28" t="s">
        <v>880</v>
      </c>
      <c r="I112" s="28" t="s">
        <v>881</v>
      </c>
      <c r="J112" s="28" t="s">
        <v>882</v>
      </c>
      <c r="K112" s="28" t="s">
        <v>882</v>
      </c>
      <c r="L112" s="28" t="s">
        <v>881</v>
      </c>
      <c r="M112" s="28" t="s">
        <v>1223</v>
      </c>
    </row>
    <row r="113" spans="1:13">
      <c r="A113" s="40">
        <v>45093.576678240737</v>
      </c>
      <c r="B113" s="28" t="s">
        <v>1224</v>
      </c>
      <c r="C113" s="28" t="s">
        <v>1225</v>
      </c>
      <c r="D113" s="28">
        <v>505912871</v>
      </c>
      <c r="E113" s="28" t="s">
        <v>208</v>
      </c>
      <c r="F113" s="28" t="s">
        <v>376</v>
      </c>
      <c r="G113" s="28" t="s">
        <v>1226</v>
      </c>
      <c r="H113" s="28" t="s">
        <v>880</v>
      </c>
      <c r="I113" s="28" t="s">
        <v>882</v>
      </c>
      <c r="J113" s="28" t="s">
        <v>882</v>
      </c>
      <c r="K113" s="28" t="s">
        <v>887</v>
      </c>
      <c r="L113" s="28" t="s">
        <v>882</v>
      </c>
      <c r="M113" s="28" t="s">
        <v>883</v>
      </c>
    </row>
    <row r="114" spans="1:13">
      <c r="A114" s="40">
        <v>45093.727476851855</v>
      </c>
      <c r="B114" s="28" t="s">
        <v>455</v>
      </c>
      <c r="C114" s="28" t="s">
        <v>1227</v>
      </c>
      <c r="D114" s="28">
        <v>789632746</v>
      </c>
      <c r="E114" s="28" t="s">
        <v>267</v>
      </c>
      <c r="F114" s="28" t="s">
        <v>376</v>
      </c>
      <c r="G114" s="28" t="s">
        <v>1228</v>
      </c>
      <c r="H114" s="28" t="s">
        <v>880</v>
      </c>
      <c r="I114" s="28" t="s">
        <v>881</v>
      </c>
      <c r="J114" s="28" t="s">
        <v>882</v>
      </c>
      <c r="K114" s="28" t="s">
        <v>882</v>
      </c>
      <c r="L114" s="28" t="s">
        <v>882</v>
      </c>
      <c r="M114" s="28" t="s">
        <v>1229</v>
      </c>
    </row>
    <row r="115" spans="1:13">
      <c r="A115" s="40">
        <v>45093.56590277778</v>
      </c>
      <c r="B115" s="28" t="s">
        <v>1230</v>
      </c>
      <c r="C115" s="28" t="s">
        <v>1231</v>
      </c>
      <c r="D115" s="28">
        <v>636520208</v>
      </c>
      <c r="E115" s="28" t="s">
        <v>1232</v>
      </c>
      <c r="F115" s="28" t="s">
        <v>373</v>
      </c>
      <c r="G115" s="28" t="s">
        <v>1233</v>
      </c>
      <c r="H115" s="28" t="s">
        <v>880</v>
      </c>
      <c r="I115" s="28" t="s">
        <v>881</v>
      </c>
      <c r="J115" s="28" t="s">
        <v>887</v>
      </c>
      <c r="K115" s="28" t="s">
        <v>881</v>
      </c>
      <c r="L115" s="28" t="s">
        <v>881</v>
      </c>
      <c r="M115" s="28" t="s">
        <v>883</v>
      </c>
    </row>
    <row r="116" spans="1:13">
      <c r="A116" s="40">
        <v>45102.78701388889</v>
      </c>
      <c r="B116" s="28" t="s">
        <v>1234</v>
      </c>
      <c r="C116" s="28" t="s">
        <v>1235</v>
      </c>
      <c r="D116" s="28">
        <v>299136773</v>
      </c>
      <c r="E116" s="28" t="s">
        <v>1236</v>
      </c>
      <c r="F116" s="28" t="s">
        <v>373</v>
      </c>
      <c r="G116" s="28" t="s">
        <v>1237</v>
      </c>
      <c r="H116" s="28" t="s">
        <v>880</v>
      </c>
      <c r="I116" s="28" t="s">
        <v>881</v>
      </c>
      <c r="J116" s="28" t="s">
        <v>882</v>
      </c>
      <c r="K116" s="28" t="s">
        <v>881</v>
      </c>
      <c r="L116" s="28" t="s">
        <v>882</v>
      </c>
      <c r="M116" s="28" t="s">
        <v>883</v>
      </c>
    </row>
    <row r="117" spans="1:13">
      <c r="A117" s="40">
        <v>45105.953657407408</v>
      </c>
      <c r="B117" s="28" t="s">
        <v>922</v>
      </c>
      <c r="C117" s="28" t="s">
        <v>1238</v>
      </c>
      <c r="D117" s="28">
        <v>711437848</v>
      </c>
      <c r="E117" s="28" t="s">
        <v>1239</v>
      </c>
      <c r="F117" s="28" t="s">
        <v>373</v>
      </c>
      <c r="G117" s="28" t="s">
        <v>1240</v>
      </c>
      <c r="H117" s="28" t="s">
        <v>880</v>
      </c>
      <c r="I117" s="28" t="s">
        <v>887</v>
      </c>
      <c r="J117" s="28" t="s">
        <v>881</v>
      </c>
      <c r="K117" s="28" t="s">
        <v>881</v>
      </c>
      <c r="L117" s="28" t="s">
        <v>882</v>
      </c>
      <c r="M117" s="28" t="s">
        <v>883</v>
      </c>
    </row>
    <row r="118" spans="1:13">
      <c r="A118" s="40">
        <v>45093.532430555555</v>
      </c>
      <c r="B118" s="28" t="s">
        <v>1241</v>
      </c>
      <c r="C118" s="28" t="s">
        <v>1242</v>
      </c>
      <c r="D118" s="28">
        <v>773763963</v>
      </c>
      <c r="E118" s="28" t="s">
        <v>165</v>
      </c>
      <c r="F118" s="28" t="s">
        <v>376</v>
      </c>
      <c r="G118" s="28" t="s">
        <v>1243</v>
      </c>
      <c r="H118" s="28" t="s">
        <v>880</v>
      </c>
      <c r="I118" s="28" t="s">
        <v>881</v>
      </c>
      <c r="J118" s="28" t="s">
        <v>881</v>
      </c>
      <c r="K118" s="28" t="s">
        <v>882</v>
      </c>
      <c r="L118" s="28" t="s">
        <v>882</v>
      </c>
      <c r="M118" s="28" t="s">
        <v>883</v>
      </c>
    </row>
    <row r="119" spans="1:13">
      <c r="A119" s="40">
        <v>45095.905497685184</v>
      </c>
      <c r="B119" s="28" t="s">
        <v>1244</v>
      </c>
      <c r="C119" s="28" t="s">
        <v>1245</v>
      </c>
      <c r="D119" s="28">
        <v>553469154</v>
      </c>
      <c r="E119" s="28" t="s">
        <v>163</v>
      </c>
      <c r="F119" s="28" t="s">
        <v>373</v>
      </c>
      <c r="G119" s="28" t="s">
        <v>1246</v>
      </c>
      <c r="H119" s="28" t="s">
        <v>880</v>
      </c>
      <c r="I119" s="28" t="s">
        <v>882</v>
      </c>
      <c r="J119" s="28" t="s">
        <v>881</v>
      </c>
      <c r="K119" s="28" t="s">
        <v>881</v>
      </c>
      <c r="L119" s="28" t="s">
        <v>882</v>
      </c>
      <c r="M119" s="28" t="s">
        <v>883</v>
      </c>
    </row>
    <row r="120" spans="1:13">
      <c r="A120" s="40">
        <v>45105.653020833335</v>
      </c>
      <c r="B120" s="28" t="s">
        <v>1247</v>
      </c>
      <c r="C120" s="28" t="s">
        <v>1248</v>
      </c>
      <c r="D120" s="28">
        <v>35039696</v>
      </c>
      <c r="E120" s="28" t="s">
        <v>1249</v>
      </c>
      <c r="F120" s="28" t="s">
        <v>373</v>
      </c>
      <c r="G120" s="28" t="s">
        <v>1250</v>
      </c>
      <c r="H120" s="28" t="s">
        <v>880</v>
      </c>
      <c r="I120" s="28" t="s">
        <v>882</v>
      </c>
      <c r="J120" s="28" t="s">
        <v>881</v>
      </c>
      <c r="K120" s="28" t="s">
        <v>882</v>
      </c>
      <c r="L120" s="28" t="s">
        <v>882</v>
      </c>
      <c r="M120" s="28" t="s">
        <v>883</v>
      </c>
    </row>
    <row r="121" spans="1:13">
      <c r="A121" s="40">
        <v>45096.779108796298</v>
      </c>
      <c r="B121" s="28" t="s">
        <v>600</v>
      </c>
      <c r="C121" s="28" t="s">
        <v>1251</v>
      </c>
      <c r="D121" s="28">
        <v>885337460</v>
      </c>
      <c r="E121" s="28" t="s">
        <v>261</v>
      </c>
      <c r="F121" s="28" t="s">
        <v>373</v>
      </c>
      <c r="G121" s="28" t="s">
        <v>1252</v>
      </c>
      <c r="H121" s="28" t="s">
        <v>892</v>
      </c>
      <c r="I121" s="28" t="s">
        <v>882</v>
      </c>
      <c r="J121" s="28" t="s">
        <v>882</v>
      </c>
      <c r="K121" s="28" t="s">
        <v>882</v>
      </c>
      <c r="L121" s="28" t="s">
        <v>882</v>
      </c>
      <c r="M121" s="28" t="s">
        <v>883</v>
      </c>
    </row>
    <row r="122" spans="1:13">
      <c r="A122" s="40">
        <v>45095.97755787037</v>
      </c>
      <c r="B122" s="28" t="s">
        <v>1253</v>
      </c>
      <c r="C122" s="28" t="s">
        <v>1254</v>
      </c>
      <c r="D122" s="28">
        <v>282366940</v>
      </c>
      <c r="E122" s="28" t="s">
        <v>63</v>
      </c>
      <c r="F122" s="28" t="s">
        <v>373</v>
      </c>
      <c r="G122" s="28" t="s">
        <v>1255</v>
      </c>
      <c r="H122" s="28" t="s">
        <v>892</v>
      </c>
      <c r="I122" s="28" t="s">
        <v>881</v>
      </c>
      <c r="J122" s="28" t="s">
        <v>887</v>
      </c>
      <c r="K122" s="28" t="s">
        <v>882</v>
      </c>
      <c r="L122" s="28" t="s">
        <v>881</v>
      </c>
      <c r="M122" s="28" t="s">
        <v>883</v>
      </c>
    </row>
    <row r="123" spans="1:13">
      <c r="A123" s="40">
        <v>45093.49287037037</v>
      </c>
      <c r="B123" s="28" t="s">
        <v>1256</v>
      </c>
      <c r="C123" s="28" t="s">
        <v>1254</v>
      </c>
      <c r="D123" s="28">
        <v>282366940</v>
      </c>
      <c r="E123" s="28" t="s">
        <v>1257</v>
      </c>
      <c r="F123" s="28" t="s">
        <v>373</v>
      </c>
      <c r="G123" s="28" t="s">
        <v>1258</v>
      </c>
      <c r="H123" s="28" t="s">
        <v>880</v>
      </c>
      <c r="I123" s="28" t="s">
        <v>881</v>
      </c>
      <c r="J123" s="28" t="s">
        <v>887</v>
      </c>
      <c r="K123" s="28" t="s">
        <v>882</v>
      </c>
      <c r="L123" s="28" t="s">
        <v>881</v>
      </c>
      <c r="M123" s="28" t="s">
        <v>883</v>
      </c>
    </row>
    <row r="124" spans="1:13">
      <c r="A124" s="40">
        <v>45105.891261574077</v>
      </c>
      <c r="B124" s="28" t="s">
        <v>1259</v>
      </c>
      <c r="C124" s="28" t="s">
        <v>1260</v>
      </c>
      <c r="D124" s="28">
        <v>767103183</v>
      </c>
      <c r="E124" s="28" t="s">
        <v>387</v>
      </c>
      <c r="F124" s="28" t="s">
        <v>373</v>
      </c>
      <c r="G124" s="28" t="s">
        <v>1261</v>
      </c>
      <c r="H124" s="28" t="s">
        <v>880</v>
      </c>
      <c r="I124" s="28" t="s">
        <v>887</v>
      </c>
      <c r="J124" s="28" t="s">
        <v>882</v>
      </c>
      <c r="K124" s="28" t="s">
        <v>881</v>
      </c>
      <c r="L124" s="28" t="s">
        <v>887</v>
      </c>
      <c r="M124" s="28" t="s">
        <v>883</v>
      </c>
    </row>
    <row r="125" spans="1:13">
      <c r="A125" s="40">
        <v>45097.59479166667</v>
      </c>
      <c r="B125" s="28" t="s">
        <v>1069</v>
      </c>
      <c r="C125" s="28" t="s">
        <v>1262</v>
      </c>
      <c r="D125" s="28">
        <v>997760808</v>
      </c>
      <c r="E125" s="28" t="s">
        <v>1263</v>
      </c>
      <c r="F125" s="28" t="s">
        <v>373</v>
      </c>
      <c r="G125" s="28" t="s">
        <v>1264</v>
      </c>
      <c r="H125" s="28" t="s">
        <v>880</v>
      </c>
      <c r="I125" s="28" t="s">
        <v>881</v>
      </c>
      <c r="J125" s="28" t="s">
        <v>882</v>
      </c>
      <c r="K125" s="28" t="s">
        <v>887</v>
      </c>
      <c r="L125" s="28" t="s">
        <v>882</v>
      </c>
      <c r="M125" s="28" t="s">
        <v>883</v>
      </c>
    </row>
    <row r="126" spans="1:13">
      <c r="A126" s="40">
        <v>45105.992893518516</v>
      </c>
      <c r="B126" s="28" t="s">
        <v>1265</v>
      </c>
      <c r="C126" s="28" t="s">
        <v>1266</v>
      </c>
      <c r="D126" s="28">
        <v>448700187</v>
      </c>
      <c r="E126" s="28" t="s">
        <v>206</v>
      </c>
      <c r="F126" s="28" t="s">
        <v>373</v>
      </c>
      <c r="G126" s="28" t="s">
        <v>1267</v>
      </c>
      <c r="H126" s="28" t="s">
        <v>1121</v>
      </c>
      <c r="I126" s="28" t="s">
        <v>881</v>
      </c>
      <c r="J126" s="28" t="s">
        <v>881</v>
      </c>
      <c r="K126" s="28" t="s">
        <v>882</v>
      </c>
      <c r="L126" s="28" t="s">
        <v>882</v>
      </c>
      <c r="M126" s="28" t="s">
        <v>883</v>
      </c>
    </row>
    <row r="127" spans="1:13">
      <c r="A127" s="40">
        <v>45093.494421296295</v>
      </c>
      <c r="B127" s="28" t="s">
        <v>1265</v>
      </c>
      <c r="C127" s="28" t="s">
        <v>1266</v>
      </c>
      <c r="D127" s="28">
        <v>448700187</v>
      </c>
      <c r="E127" s="28" t="s">
        <v>206</v>
      </c>
      <c r="F127" s="28" t="s">
        <v>373</v>
      </c>
      <c r="G127" s="28" t="s">
        <v>1267</v>
      </c>
      <c r="H127" s="28" t="s">
        <v>892</v>
      </c>
      <c r="I127" s="28" t="s">
        <v>881</v>
      </c>
      <c r="J127" s="28" t="s">
        <v>881</v>
      </c>
      <c r="K127" s="28" t="s">
        <v>882</v>
      </c>
      <c r="L127" s="28" t="s">
        <v>882</v>
      </c>
      <c r="M127" s="28" t="s">
        <v>883</v>
      </c>
    </row>
    <row r="128" spans="1:13">
      <c r="A128" s="40">
        <v>45099.588888888888</v>
      </c>
      <c r="B128" s="28" t="s">
        <v>1268</v>
      </c>
      <c r="C128" s="28" t="s">
        <v>1269</v>
      </c>
      <c r="D128" s="28">
        <v>165631744</v>
      </c>
      <c r="E128" s="28" t="s">
        <v>257</v>
      </c>
      <c r="F128" s="28" t="s">
        <v>373</v>
      </c>
      <c r="G128" s="28" t="s">
        <v>1270</v>
      </c>
      <c r="H128" s="28" t="s">
        <v>880</v>
      </c>
      <c r="I128" s="28" t="s">
        <v>887</v>
      </c>
      <c r="J128" s="28" t="s">
        <v>881</v>
      </c>
      <c r="K128" s="28" t="s">
        <v>881</v>
      </c>
      <c r="L128" s="28" t="s">
        <v>887</v>
      </c>
      <c r="M128" s="28" t="s">
        <v>883</v>
      </c>
    </row>
  </sheetData>
  <autoFilter ref="A1:M1" xr:uid="{00000000-0009-0000-0000-000000000000}"/>
  <sortState xmlns:xlrd2="http://schemas.microsoft.com/office/spreadsheetml/2017/richdata2" ref="A2:M128">
    <sortCondition descending="1" ref="C2:C1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Pope, Scott</dc:creator>
  <cp:keywords/>
  <dc:description/>
  <cp:lastModifiedBy>Seeley, John</cp:lastModifiedBy>
  <cp:revision/>
  <dcterms:created xsi:type="dcterms:W3CDTF">2021-03-18T20:40:51Z</dcterms:created>
  <dcterms:modified xsi:type="dcterms:W3CDTF">2024-04-07T19:02:21Z</dcterms:modified>
  <cp:category/>
  <cp:contentStatus/>
</cp:coreProperties>
</file>