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bmailbyui-my.sharepoint.com/personal/scottwpope_byui_edu/Documents/IBC/DataforJohn/Spring 2021 Registration/"/>
    </mc:Choice>
  </mc:AlternateContent>
  <xr:revisionPtr revIDLastSave="784" documentId="13_ncr:40009_{A4278E6E-AC73-4C32-876F-7BB13519DDD5}" xr6:coauthVersionLast="47" xr6:coauthVersionMax="47" xr10:uidLastSave="{9B8CEE1A-6C2F-4D3D-80D7-E1B295623647}"/>
  <bookViews>
    <workbookView xWindow="-110" yWindow="-110" windowWidth="19420" windowHeight="10300" firstSheet="1" activeTab="4" xr2:uid="{00000000-000D-0000-FFFF-FFFF00000000}"/>
  </bookViews>
  <sheets>
    <sheet name="ClassListRaw" sheetId="1" r:id="rId1"/>
    <sheet name="Faculty" sheetId="6" r:id="rId2"/>
    <sheet name="SurveyEdit" sheetId="3" r:id="rId3"/>
    <sheet name="PT" sheetId="8" r:id="rId4"/>
    <sheet name="Data" sheetId="2" r:id="rId5"/>
    <sheet name="Reporting" sheetId="7" r:id="rId6"/>
    <sheet name="RegistrationTab" sheetId="9" r:id="rId7"/>
    <sheet name="RegistrationFaculty" sheetId="10" r:id="rId8"/>
  </sheets>
  <definedNames>
    <definedName name="_xlnm._FilterDatabase" localSheetId="4" hidden="1">Data!$A$1:$N$127</definedName>
  </definedNames>
  <calcPr calcId="191028"/>
  <pivotCaches>
    <pivotCache cacheId="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9" l="1"/>
  <c r="F2" i="9" s="1"/>
  <c r="B2" i="9"/>
  <c r="A2" i="9"/>
  <c r="I61" i="2"/>
  <c r="J61" i="2"/>
  <c r="K61" i="2"/>
  <c r="L61" i="2"/>
  <c r="O61" i="2"/>
  <c r="P61" i="2"/>
  <c r="Q61" i="2"/>
  <c r="R61" i="2"/>
  <c r="S61" i="2"/>
  <c r="I17" i="2"/>
  <c r="R17" i="2"/>
  <c r="S17" i="2"/>
  <c r="Q17" i="2"/>
  <c r="P17" i="2"/>
  <c r="O17" i="2"/>
  <c r="I5" i="2"/>
  <c r="O5" i="2"/>
  <c r="P5" i="2"/>
  <c r="Q5" i="2"/>
  <c r="R5" i="2"/>
  <c r="S5" i="2"/>
  <c r="I19" i="2"/>
  <c r="K19" i="2"/>
  <c r="H19" i="2" s="1"/>
  <c r="R19" i="2" s="1"/>
  <c r="O19" i="2"/>
  <c r="P19" i="2"/>
  <c r="Q19" i="2"/>
  <c r="S19" i="2"/>
  <c r="E2" i="9"/>
  <c r="I44" i="2"/>
  <c r="J44" i="2"/>
  <c r="K44" i="2"/>
  <c r="H44" i="2" s="1"/>
  <c r="R44" i="2" s="1"/>
  <c r="O44" i="2"/>
  <c r="P44" i="2"/>
  <c r="Q44" i="2"/>
  <c r="S44" i="2"/>
  <c r="I64" i="2"/>
  <c r="J64" i="2"/>
  <c r="K64" i="2"/>
  <c r="H64" i="2" s="1"/>
  <c r="R64" i="2" s="1"/>
  <c r="O64" i="2"/>
  <c r="P64" i="2"/>
  <c r="Q64" i="2"/>
  <c r="S64" i="2"/>
  <c r="S39" i="2"/>
  <c r="Q39" i="2"/>
  <c r="P39" i="2"/>
  <c r="O39" i="2"/>
  <c r="L39" i="2"/>
  <c r="K39" i="2"/>
  <c r="H39" i="2" s="1"/>
  <c r="R39" i="2" s="1"/>
  <c r="J39" i="2"/>
  <c r="I39" i="2"/>
  <c r="S119" i="2"/>
  <c r="Q119" i="2"/>
  <c r="P119" i="2"/>
  <c r="O119" i="2"/>
  <c r="L119" i="2"/>
  <c r="K119" i="2"/>
  <c r="H119" i="2" s="1"/>
  <c r="R119" i="2" s="1"/>
  <c r="J119" i="2"/>
  <c r="I119" i="2"/>
  <c r="S100" i="2"/>
  <c r="Q100" i="2"/>
  <c r="P100" i="2"/>
  <c r="O100" i="2"/>
  <c r="L100" i="2"/>
  <c r="K100" i="2"/>
  <c r="H100" i="2" s="1"/>
  <c r="R100" i="2" s="1"/>
  <c r="J100" i="2"/>
  <c r="I100" i="2"/>
  <c r="S18" i="2"/>
  <c r="Q18" i="2"/>
  <c r="P18" i="2"/>
  <c r="O18" i="2"/>
  <c r="I18" i="2"/>
  <c r="H18" i="2"/>
  <c r="R18" i="2" s="1"/>
  <c r="O126" i="2"/>
  <c r="P126" i="2"/>
  <c r="Q126" i="2"/>
  <c r="S126" i="2"/>
  <c r="O72" i="2"/>
  <c r="P72" i="2"/>
  <c r="Q72" i="2"/>
  <c r="S72" i="2"/>
  <c r="O94" i="2"/>
  <c r="P94" i="2"/>
  <c r="Q94" i="2"/>
  <c r="S94" i="2"/>
  <c r="O102" i="2"/>
  <c r="P102" i="2"/>
  <c r="Q102" i="2"/>
  <c r="S102" i="2"/>
  <c r="O125" i="2"/>
  <c r="P125" i="2"/>
  <c r="Q125" i="2"/>
  <c r="S125" i="2"/>
  <c r="O118" i="2"/>
  <c r="P118" i="2"/>
  <c r="Q118" i="2"/>
  <c r="S118" i="2"/>
  <c r="O116" i="2"/>
  <c r="P116" i="2"/>
  <c r="Q116" i="2"/>
  <c r="S116" i="2"/>
  <c r="O88" i="2"/>
  <c r="P88" i="2"/>
  <c r="Q88" i="2"/>
  <c r="S88" i="2"/>
  <c r="O108" i="2"/>
  <c r="P108" i="2"/>
  <c r="Q108" i="2"/>
  <c r="S108" i="2"/>
  <c r="O123" i="2"/>
  <c r="P123" i="2"/>
  <c r="Q123" i="2"/>
  <c r="S123" i="2"/>
  <c r="O117" i="2"/>
  <c r="P117" i="2"/>
  <c r="Q117" i="2"/>
  <c r="S117" i="2"/>
  <c r="O68" i="2"/>
  <c r="P68" i="2"/>
  <c r="Q68" i="2"/>
  <c r="S68" i="2"/>
  <c r="O99" i="2"/>
  <c r="P99" i="2"/>
  <c r="Q99" i="2"/>
  <c r="S99" i="2"/>
  <c r="O43" i="2"/>
  <c r="P43" i="2"/>
  <c r="Q43" i="2"/>
  <c r="S43" i="2"/>
  <c r="O55" i="2"/>
  <c r="P55" i="2"/>
  <c r="Q55" i="2"/>
  <c r="S55" i="2"/>
  <c r="O77" i="2"/>
  <c r="P77" i="2"/>
  <c r="Q77" i="2"/>
  <c r="S77" i="2"/>
  <c r="O81" i="2"/>
  <c r="P81" i="2"/>
  <c r="Q81" i="2"/>
  <c r="S81" i="2"/>
  <c r="O97" i="2"/>
  <c r="P97" i="2"/>
  <c r="Q97" i="2"/>
  <c r="S97" i="2"/>
  <c r="O71" i="2"/>
  <c r="P71" i="2"/>
  <c r="Q71" i="2"/>
  <c r="S71" i="2"/>
  <c r="O75" i="2"/>
  <c r="P75" i="2"/>
  <c r="Q75" i="2"/>
  <c r="S75" i="2"/>
  <c r="O79" i="2"/>
  <c r="P79" i="2"/>
  <c r="Q79" i="2"/>
  <c r="S79" i="2"/>
  <c r="O107" i="2"/>
  <c r="P107" i="2"/>
  <c r="Q107" i="2"/>
  <c r="S107" i="2"/>
  <c r="O59" i="2"/>
  <c r="P59" i="2"/>
  <c r="Q59" i="2"/>
  <c r="S59" i="2"/>
  <c r="O65" i="2"/>
  <c r="P65" i="2"/>
  <c r="Q65" i="2"/>
  <c r="S65" i="2"/>
  <c r="O96" i="2"/>
  <c r="P96" i="2"/>
  <c r="Q96" i="2"/>
  <c r="S96" i="2"/>
  <c r="O110" i="2"/>
  <c r="P110" i="2"/>
  <c r="Q110" i="2"/>
  <c r="S110" i="2"/>
  <c r="O87" i="2"/>
  <c r="P87" i="2"/>
  <c r="Q87" i="2"/>
  <c r="S87" i="2"/>
  <c r="O67" i="2"/>
  <c r="P67" i="2"/>
  <c r="Q67" i="2"/>
  <c r="S67" i="2"/>
  <c r="O85" i="2"/>
  <c r="P85" i="2"/>
  <c r="Q85" i="2"/>
  <c r="S85" i="2"/>
  <c r="O103" i="2"/>
  <c r="P103" i="2"/>
  <c r="Q103" i="2"/>
  <c r="S103" i="2"/>
  <c r="O56" i="2"/>
  <c r="P56" i="2"/>
  <c r="Q56" i="2"/>
  <c r="S56" i="2"/>
  <c r="O80" i="2"/>
  <c r="P80" i="2"/>
  <c r="Q80" i="2"/>
  <c r="S80" i="2"/>
  <c r="O92" i="2"/>
  <c r="P92" i="2"/>
  <c r="Q92" i="2"/>
  <c r="S92" i="2"/>
  <c r="O91" i="2"/>
  <c r="P91" i="2"/>
  <c r="Q91" i="2"/>
  <c r="S91" i="2"/>
  <c r="O42" i="2"/>
  <c r="P42" i="2"/>
  <c r="Q42" i="2"/>
  <c r="S42" i="2"/>
  <c r="O34" i="2"/>
  <c r="P34" i="2"/>
  <c r="Q34" i="2"/>
  <c r="S34" i="2"/>
  <c r="O36" i="2"/>
  <c r="P36" i="2"/>
  <c r="Q36" i="2"/>
  <c r="S36" i="2"/>
  <c r="O35" i="2"/>
  <c r="P35" i="2"/>
  <c r="Q35" i="2"/>
  <c r="S35" i="2"/>
  <c r="O38" i="2"/>
  <c r="P38" i="2"/>
  <c r="Q38" i="2"/>
  <c r="S38" i="2"/>
  <c r="O41" i="2"/>
  <c r="P41" i="2"/>
  <c r="Q41" i="2"/>
  <c r="S41" i="2"/>
  <c r="O21" i="2"/>
  <c r="P21" i="2"/>
  <c r="Q21" i="2"/>
  <c r="S21" i="2"/>
  <c r="O70" i="2"/>
  <c r="P70" i="2"/>
  <c r="Q70" i="2"/>
  <c r="S70" i="2"/>
  <c r="O15" i="2"/>
  <c r="P15" i="2"/>
  <c r="Q15" i="2"/>
  <c r="S15" i="2"/>
  <c r="O24" i="2"/>
  <c r="P24" i="2"/>
  <c r="Q24" i="2"/>
  <c r="S24" i="2"/>
  <c r="O29" i="2"/>
  <c r="P29" i="2"/>
  <c r="Q29" i="2"/>
  <c r="S29" i="2"/>
  <c r="O26" i="2"/>
  <c r="P26" i="2"/>
  <c r="Q26" i="2"/>
  <c r="S26" i="2"/>
  <c r="O27" i="2"/>
  <c r="P27" i="2"/>
  <c r="Q27" i="2"/>
  <c r="S27" i="2"/>
  <c r="O104" i="2"/>
  <c r="P104" i="2"/>
  <c r="Q104" i="2"/>
  <c r="S104" i="2"/>
  <c r="O3" i="2"/>
  <c r="P3" i="2"/>
  <c r="Q3" i="2"/>
  <c r="S3" i="2"/>
  <c r="O4" i="2"/>
  <c r="P4" i="2"/>
  <c r="Q4" i="2"/>
  <c r="S4" i="2"/>
  <c r="O7" i="2"/>
  <c r="P7" i="2"/>
  <c r="Q7" i="2"/>
  <c r="S7" i="2"/>
  <c r="O6" i="2"/>
  <c r="P6" i="2"/>
  <c r="Q6" i="2"/>
  <c r="S6" i="2"/>
  <c r="O10" i="2"/>
  <c r="P10" i="2"/>
  <c r="Q10" i="2"/>
  <c r="S10" i="2"/>
  <c r="O8" i="2"/>
  <c r="P8" i="2"/>
  <c r="Q8" i="2"/>
  <c r="S8" i="2"/>
  <c r="O9" i="2"/>
  <c r="P9" i="2"/>
  <c r="Q9" i="2"/>
  <c r="S9" i="2"/>
  <c r="O52" i="2"/>
  <c r="P52" i="2"/>
  <c r="Q52" i="2"/>
  <c r="S52" i="2"/>
  <c r="O53" i="2"/>
  <c r="P53" i="2"/>
  <c r="Q53" i="2"/>
  <c r="S53" i="2"/>
  <c r="O49" i="2"/>
  <c r="P49" i="2"/>
  <c r="Q49" i="2"/>
  <c r="S49" i="2"/>
  <c r="O54" i="2"/>
  <c r="P54" i="2"/>
  <c r="Q54" i="2"/>
  <c r="S54" i="2"/>
  <c r="O45" i="2"/>
  <c r="P45" i="2"/>
  <c r="Q45" i="2"/>
  <c r="S45" i="2"/>
  <c r="O57" i="2"/>
  <c r="P57" i="2"/>
  <c r="Q57" i="2"/>
  <c r="S57" i="2"/>
  <c r="O50" i="2"/>
  <c r="P50" i="2"/>
  <c r="Q50" i="2"/>
  <c r="S50" i="2"/>
  <c r="O120" i="2"/>
  <c r="P120" i="2"/>
  <c r="Q120" i="2"/>
  <c r="S120" i="2"/>
  <c r="O48" i="2"/>
  <c r="P48" i="2"/>
  <c r="Q48" i="2"/>
  <c r="S48" i="2"/>
  <c r="O76" i="2"/>
  <c r="P76" i="2"/>
  <c r="Q76" i="2"/>
  <c r="S76" i="2"/>
  <c r="O74" i="2"/>
  <c r="P74" i="2"/>
  <c r="Q74" i="2"/>
  <c r="S74" i="2"/>
  <c r="O62" i="2"/>
  <c r="P62" i="2"/>
  <c r="Q62" i="2"/>
  <c r="S62" i="2"/>
  <c r="O69" i="2"/>
  <c r="P69" i="2"/>
  <c r="Q69" i="2"/>
  <c r="S69" i="2"/>
  <c r="O83" i="2"/>
  <c r="P83" i="2"/>
  <c r="Q83" i="2"/>
  <c r="S83" i="2"/>
  <c r="O78" i="2"/>
  <c r="P78" i="2"/>
  <c r="Q78" i="2"/>
  <c r="S78" i="2"/>
  <c r="O86" i="2"/>
  <c r="P86" i="2"/>
  <c r="Q86" i="2"/>
  <c r="S86" i="2"/>
  <c r="O95" i="2"/>
  <c r="P95" i="2"/>
  <c r="Q95" i="2"/>
  <c r="S95" i="2"/>
  <c r="O89" i="2"/>
  <c r="P89" i="2"/>
  <c r="Q89" i="2"/>
  <c r="S89" i="2"/>
  <c r="O106" i="2"/>
  <c r="P106" i="2"/>
  <c r="Q106" i="2"/>
  <c r="S106" i="2"/>
  <c r="O109" i="2"/>
  <c r="P109" i="2"/>
  <c r="Q109" i="2"/>
  <c r="S109" i="2"/>
  <c r="O111" i="2"/>
  <c r="P111" i="2"/>
  <c r="Q111" i="2"/>
  <c r="S111" i="2"/>
  <c r="O58" i="2"/>
  <c r="P58" i="2"/>
  <c r="Q58" i="2"/>
  <c r="S58" i="2"/>
  <c r="O46" i="2"/>
  <c r="P46" i="2"/>
  <c r="Q46" i="2"/>
  <c r="S46" i="2"/>
  <c r="O47" i="2"/>
  <c r="P47" i="2"/>
  <c r="Q47" i="2"/>
  <c r="S47" i="2"/>
  <c r="O51" i="2"/>
  <c r="P51" i="2"/>
  <c r="Q51" i="2"/>
  <c r="S51" i="2"/>
  <c r="O113" i="2"/>
  <c r="P113" i="2"/>
  <c r="Q113" i="2"/>
  <c r="S113" i="2"/>
  <c r="O33" i="2"/>
  <c r="P33" i="2"/>
  <c r="Q33" i="2"/>
  <c r="S33" i="2"/>
  <c r="O40" i="2"/>
  <c r="P40" i="2"/>
  <c r="Q40" i="2"/>
  <c r="S40" i="2"/>
  <c r="O37" i="2"/>
  <c r="P37" i="2"/>
  <c r="Q37" i="2"/>
  <c r="S37" i="2"/>
  <c r="O30" i="2"/>
  <c r="P30" i="2"/>
  <c r="Q30" i="2"/>
  <c r="S30" i="2"/>
  <c r="O25" i="2"/>
  <c r="P25" i="2"/>
  <c r="Q25" i="2"/>
  <c r="S25" i="2"/>
  <c r="O16" i="2"/>
  <c r="P16" i="2"/>
  <c r="Q16" i="2"/>
  <c r="S16" i="2"/>
  <c r="O28" i="2"/>
  <c r="P28" i="2"/>
  <c r="Q28" i="2"/>
  <c r="S28" i="2"/>
  <c r="O12" i="2"/>
  <c r="P12" i="2"/>
  <c r="Q12" i="2"/>
  <c r="S12" i="2"/>
  <c r="O11" i="2"/>
  <c r="P11" i="2"/>
  <c r="Q11" i="2"/>
  <c r="S11" i="2"/>
  <c r="O14" i="2"/>
  <c r="P14" i="2"/>
  <c r="Q14" i="2"/>
  <c r="S14" i="2"/>
  <c r="O101" i="2"/>
  <c r="P101" i="2"/>
  <c r="Q101" i="2"/>
  <c r="S101" i="2"/>
  <c r="O63" i="2"/>
  <c r="P63" i="2"/>
  <c r="Q63" i="2"/>
  <c r="S63" i="2"/>
  <c r="O82" i="2"/>
  <c r="P82" i="2"/>
  <c r="Q82" i="2"/>
  <c r="S82" i="2"/>
  <c r="O98" i="2"/>
  <c r="P98" i="2"/>
  <c r="Q98" i="2"/>
  <c r="S98" i="2"/>
  <c r="O114" i="2"/>
  <c r="P114" i="2"/>
  <c r="Q114" i="2"/>
  <c r="S114" i="2"/>
  <c r="O112" i="2"/>
  <c r="P112" i="2"/>
  <c r="Q112" i="2"/>
  <c r="S112" i="2"/>
  <c r="O66" i="2"/>
  <c r="P66" i="2"/>
  <c r="Q66" i="2"/>
  <c r="S66" i="2"/>
  <c r="O93" i="2"/>
  <c r="P93" i="2"/>
  <c r="Q93" i="2"/>
  <c r="S93" i="2"/>
  <c r="O20" i="2"/>
  <c r="P20" i="2"/>
  <c r="Q20" i="2"/>
  <c r="S20" i="2"/>
  <c r="O13" i="2"/>
  <c r="P13" i="2"/>
  <c r="Q13" i="2"/>
  <c r="S13" i="2"/>
  <c r="O105" i="2"/>
  <c r="P105" i="2"/>
  <c r="Q105" i="2"/>
  <c r="S105" i="2"/>
  <c r="O121" i="2"/>
  <c r="P121" i="2"/>
  <c r="Q121" i="2"/>
  <c r="S121" i="2"/>
  <c r="O127" i="2"/>
  <c r="P127" i="2"/>
  <c r="Q127" i="2"/>
  <c r="S127" i="2"/>
  <c r="O73" i="2"/>
  <c r="P73" i="2"/>
  <c r="Q73" i="2"/>
  <c r="S73" i="2"/>
  <c r="O122" i="2"/>
  <c r="P122" i="2"/>
  <c r="Q122" i="2"/>
  <c r="S122" i="2"/>
  <c r="O90" i="2"/>
  <c r="P90" i="2"/>
  <c r="Q90" i="2"/>
  <c r="S90" i="2"/>
  <c r="O84" i="2"/>
  <c r="P84" i="2"/>
  <c r="Q84" i="2"/>
  <c r="S84" i="2"/>
  <c r="O60" i="2"/>
  <c r="P60" i="2"/>
  <c r="Q60" i="2"/>
  <c r="S60" i="2"/>
  <c r="O115" i="2"/>
  <c r="P115" i="2"/>
  <c r="Q115" i="2"/>
  <c r="S115" i="2"/>
  <c r="O124" i="2"/>
  <c r="P124" i="2"/>
  <c r="Q124" i="2"/>
  <c r="S124" i="2"/>
  <c r="O22" i="2"/>
  <c r="P22" i="2"/>
  <c r="Q22" i="2"/>
  <c r="S22" i="2"/>
  <c r="O23" i="2"/>
  <c r="P23" i="2"/>
  <c r="Q23" i="2"/>
  <c r="S23" i="2"/>
  <c r="O31" i="2"/>
  <c r="P31" i="2"/>
  <c r="Q31" i="2"/>
  <c r="S31" i="2"/>
  <c r="O2" i="2"/>
  <c r="P2" i="2"/>
  <c r="Q2" i="2"/>
  <c r="S2" i="2"/>
  <c r="S32" i="2"/>
  <c r="Q32" i="2"/>
  <c r="P32" i="2"/>
  <c r="O32" i="2"/>
  <c r="H104" i="2"/>
  <c r="R104" i="2" s="1"/>
  <c r="H2" i="2"/>
  <c r="R2" i="2" s="1"/>
  <c r="C21" i="10"/>
  <c r="C12" i="10"/>
  <c r="C3" i="10"/>
  <c r="D4" i="10"/>
  <c r="D5" i="10"/>
  <c r="D6" i="10"/>
  <c r="D7" i="10"/>
  <c r="D8" i="10"/>
  <c r="D9" i="10"/>
  <c r="D10" i="10"/>
  <c r="D11" i="10"/>
  <c r="D13" i="10"/>
  <c r="D14" i="10"/>
  <c r="D15" i="10"/>
  <c r="D16" i="10"/>
  <c r="D17" i="10"/>
  <c r="D18" i="10"/>
  <c r="D19" i="10"/>
  <c r="D20" i="10"/>
  <c r="D22" i="10"/>
  <c r="D23" i="10"/>
  <c r="D24" i="10"/>
  <c r="D25" i="10"/>
  <c r="D26" i="10"/>
  <c r="D27" i="10"/>
  <c r="D28" i="10"/>
  <c r="D2" i="10"/>
  <c r="C28" i="10"/>
  <c r="C27" i="10"/>
  <c r="C26" i="10"/>
  <c r="C25" i="10"/>
  <c r="C24" i="10"/>
  <c r="C23" i="10"/>
  <c r="C22" i="10"/>
  <c r="C20" i="10"/>
  <c r="C19" i="10"/>
  <c r="C18" i="10"/>
  <c r="C17" i="10"/>
  <c r="C16" i="10"/>
  <c r="C15" i="10"/>
  <c r="C14" i="10"/>
  <c r="C13" i="10"/>
  <c r="C11" i="10"/>
  <c r="C10" i="10"/>
  <c r="C9" i="10"/>
  <c r="C8" i="10"/>
  <c r="C7" i="10"/>
  <c r="C6" i="10"/>
  <c r="C5" i="10"/>
  <c r="C4" i="10"/>
  <c r="C2" i="10"/>
  <c r="I2" i="2" l="1"/>
  <c r="K31" i="2"/>
  <c r="H31" i="2" s="1"/>
  <c r="R31" i="2" s="1"/>
  <c r="L31" i="2"/>
  <c r="I31" i="2"/>
  <c r="I23" i="2"/>
  <c r="J23" i="2"/>
  <c r="K23" i="2"/>
  <c r="H23" i="2" s="1"/>
  <c r="R23" i="2" s="1"/>
  <c r="L23" i="2"/>
  <c r="C10" i="7"/>
  <c r="G10" i="7"/>
  <c r="G3" i="7"/>
  <c r="G4" i="7"/>
  <c r="G5" i="7"/>
  <c r="G6" i="7"/>
  <c r="G7" i="7"/>
  <c r="G8" i="7"/>
  <c r="G9" i="7"/>
  <c r="G2" i="7"/>
  <c r="C5" i="7"/>
  <c r="C6" i="7"/>
  <c r="C7" i="7"/>
  <c r="C8" i="7"/>
  <c r="C9" i="7"/>
  <c r="C3" i="7"/>
  <c r="C4" i="7"/>
  <c r="C2" i="7"/>
  <c r="B3" i="7"/>
  <c r="B4" i="7"/>
  <c r="B5" i="7"/>
  <c r="B6" i="7"/>
  <c r="B7" i="7"/>
  <c r="B8" i="7"/>
  <c r="B9" i="7"/>
  <c r="B2" i="7"/>
  <c r="I13" i="2"/>
  <c r="J13" i="2"/>
  <c r="K13" i="2"/>
  <c r="H13" i="2" s="1"/>
  <c r="R13" i="2" s="1"/>
  <c r="L13" i="2"/>
  <c r="H10" i="7" l="1"/>
  <c r="C12" i="7"/>
  <c r="G12" i="7"/>
  <c r="H7" i="7"/>
  <c r="H9" i="7"/>
  <c r="H8" i="7"/>
  <c r="H5" i="7"/>
  <c r="H4" i="7"/>
  <c r="H2" i="7"/>
  <c r="H6" i="7"/>
  <c r="H3" i="7"/>
  <c r="I14" i="2"/>
  <c r="J14" i="2"/>
  <c r="K14" i="2"/>
  <c r="H14" i="2" s="1"/>
  <c r="R14" i="2" s="1"/>
  <c r="L14" i="2"/>
  <c r="L30" i="2"/>
  <c r="L97" i="2"/>
  <c r="L15" i="2"/>
  <c r="L98" i="2"/>
  <c r="L78" i="2"/>
  <c r="L16" i="2"/>
  <c r="L115" i="2"/>
  <c r="L62" i="2"/>
  <c r="L116" i="2"/>
  <c r="L63" i="2"/>
  <c r="L99" i="2"/>
  <c r="L79" i="2"/>
  <c r="L80" i="2"/>
  <c r="L3" i="2"/>
  <c r="L81" i="2"/>
  <c r="L43" i="2"/>
  <c r="L4" i="2"/>
  <c r="L101" i="2"/>
  <c r="L45" i="2"/>
  <c r="L102" i="2"/>
  <c r="L32" i="2"/>
  <c r="L6" i="2"/>
  <c r="L7" i="2"/>
  <c r="L46" i="2"/>
  <c r="L117" i="2"/>
  <c r="L20" i="2"/>
  <c r="L82" i="2"/>
  <c r="L103" i="2"/>
  <c r="L8" i="2"/>
  <c r="L47" i="2"/>
  <c r="L48" i="2"/>
  <c r="L33" i="2"/>
  <c r="L49" i="2"/>
  <c r="L65" i="2"/>
  <c r="L118" i="2"/>
  <c r="L34" i="2"/>
  <c r="L83" i="2"/>
  <c r="L105" i="2"/>
  <c r="L66" i="2"/>
  <c r="L67" i="2"/>
  <c r="L9" i="2"/>
  <c r="L50" i="2"/>
  <c r="L35" i="2"/>
  <c r="L36" i="2"/>
  <c r="L51" i="2"/>
  <c r="L106" i="2"/>
  <c r="L84" i="2"/>
  <c r="L21" i="2"/>
  <c r="L85" i="2"/>
  <c r="L68" i="2"/>
  <c r="L22" i="2"/>
  <c r="L37" i="2"/>
  <c r="L86" i="2"/>
  <c r="L87" i="2"/>
  <c r="L107" i="2"/>
  <c r="L69" i="2"/>
  <c r="L52" i="2"/>
  <c r="L120" i="2"/>
  <c r="L88" i="2"/>
  <c r="L53" i="2"/>
  <c r="L108" i="2"/>
  <c r="L24" i="2"/>
  <c r="L109" i="2"/>
  <c r="L25" i="2"/>
  <c r="L10" i="2"/>
  <c r="L89" i="2"/>
  <c r="L54" i="2"/>
  <c r="L38" i="2"/>
  <c r="L110" i="2"/>
  <c r="L11" i="2"/>
  <c r="L90" i="2"/>
  <c r="F10" i="7" s="1"/>
  <c r="L70" i="2"/>
  <c r="L55" i="2"/>
  <c r="L121" i="2"/>
  <c r="L122" i="2"/>
  <c r="L56" i="2"/>
  <c r="L91" i="2"/>
  <c r="L26" i="2"/>
  <c r="L92" i="2"/>
  <c r="L123" i="2"/>
  <c r="L71" i="2"/>
  <c r="L93" i="2"/>
  <c r="L94" i="2"/>
  <c r="L72" i="2"/>
  <c r="L73" i="2"/>
  <c r="L111" i="2"/>
  <c r="L40" i="2"/>
  <c r="L124" i="2"/>
  <c r="L27" i="2"/>
  <c r="L57" i="2"/>
  <c r="L125" i="2"/>
  <c r="L112" i="2"/>
  <c r="L126" i="2"/>
  <c r="L58" i="2"/>
  <c r="L127" i="2"/>
  <c r="L28" i="2"/>
  <c r="L29" i="2"/>
  <c r="L74" i="2"/>
  <c r="L59" i="2"/>
  <c r="L75" i="2"/>
  <c r="L76" i="2"/>
  <c r="L41" i="2"/>
  <c r="L12" i="2"/>
  <c r="L113" i="2"/>
  <c r="L77" i="2"/>
  <c r="L114" i="2"/>
  <c r="L95" i="2"/>
  <c r="L60" i="2"/>
  <c r="L42" i="2"/>
  <c r="L96" i="2"/>
  <c r="K30" i="2"/>
  <c r="H30" i="2" s="1"/>
  <c r="R30" i="2" s="1"/>
  <c r="K97" i="2"/>
  <c r="H97" i="2" s="1"/>
  <c r="R97" i="2" s="1"/>
  <c r="K15" i="2"/>
  <c r="H15" i="2" s="1"/>
  <c r="R15" i="2" s="1"/>
  <c r="K98" i="2"/>
  <c r="H98" i="2" s="1"/>
  <c r="R98" i="2" s="1"/>
  <c r="K78" i="2"/>
  <c r="H78" i="2" s="1"/>
  <c r="R78" i="2" s="1"/>
  <c r="K16" i="2"/>
  <c r="H16" i="2" s="1"/>
  <c r="R16" i="2" s="1"/>
  <c r="K115" i="2"/>
  <c r="H115" i="2" s="1"/>
  <c r="R115" i="2" s="1"/>
  <c r="K62" i="2"/>
  <c r="H62" i="2" s="1"/>
  <c r="R62" i="2" s="1"/>
  <c r="K116" i="2"/>
  <c r="H116" i="2" s="1"/>
  <c r="R116" i="2" s="1"/>
  <c r="K63" i="2"/>
  <c r="H63" i="2" s="1"/>
  <c r="R63" i="2" s="1"/>
  <c r="K99" i="2"/>
  <c r="H99" i="2" s="1"/>
  <c r="R99" i="2" s="1"/>
  <c r="K79" i="2"/>
  <c r="H79" i="2" s="1"/>
  <c r="R79" i="2" s="1"/>
  <c r="K80" i="2"/>
  <c r="H80" i="2" s="1"/>
  <c r="R80" i="2" s="1"/>
  <c r="K3" i="2"/>
  <c r="H3" i="2" s="1"/>
  <c r="R3" i="2" s="1"/>
  <c r="K81" i="2"/>
  <c r="H81" i="2" s="1"/>
  <c r="R81" i="2" s="1"/>
  <c r="K43" i="2"/>
  <c r="H43" i="2" s="1"/>
  <c r="R43" i="2" s="1"/>
  <c r="K4" i="2"/>
  <c r="H4" i="2" s="1"/>
  <c r="R4" i="2" s="1"/>
  <c r="K101" i="2"/>
  <c r="H101" i="2" s="1"/>
  <c r="R101" i="2" s="1"/>
  <c r="K45" i="2"/>
  <c r="H45" i="2" s="1"/>
  <c r="R45" i="2" s="1"/>
  <c r="K102" i="2"/>
  <c r="H102" i="2" s="1"/>
  <c r="R102" i="2" s="1"/>
  <c r="K32" i="2"/>
  <c r="H32" i="2" s="1"/>
  <c r="R32" i="2" s="1"/>
  <c r="K6" i="2"/>
  <c r="H6" i="2" s="1"/>
  <c r="R6" i="2" s="1"/>
  <c r="K7" i="2"/>
  <c r="H7" i="2" s="1"/>
  <c r="R7" i="2" s="1"/>
  <c r="K46" i="2"/>
  <c r="H46" i="2" s="1"/>
  <c r="R46" i="2" s="1"/>
  <c r="K117" i="2"/>
  <c r="H117" i="2" s="1"/>
  <c r="R117" i="2" s="1"/>
  <c r="K20" i="2"/>
  <c r="H20" i="2" s="1"/>
  <c r="R20" i="2" s="1"/>
  <c r="K82" i="2"/>
  <c r="H82" i="2" s="1"/>
  <c r="R82" i="2" s="1"/>
  <c r="K103" i="2"/>
  <c r="H103" i="2" s="1"/>
  <c r="R103" i="2" s="1"/>
  <c r="K8" i="2"/>
  <c r="H8" i="2" s="1"/>
  <c r="R8" i="2" s="1"/>
  <c r="K47" i="2"/>
  <c r="H47" i="2" s="1"/>
  <c r="R47" i="2" s="1"/>
  <c r="K48" i="2"/>
  <c r="H48" i="2" s="1"/>
  <c r="R48" i="2" s="1"/>
  <c r="K33" i="2"/>
  <c r="H33" i="2" s="1"/>
  <c r="R33" i="2" s="1"/>
  <c r="K49" i="2"/>
  <c r="H49" i="2" s="1"/>
  <c r="R49" i="2" s="1"/>
  <c r="K65" i="2"/>
  <c r="H65" i="2" s="1"/>
  <c r="R65" i="2" s="1"/>
  <c r="K118" i="2"/>
  <c r="H118" i="2" s="1"/>
  <c r="R118" i="2" s="1"/>
  <c r="K34" i="2"/>
  <c r="H34" i="2" s="1"/>
  <c r="R34" i="2" s="1"/>
  <c r="K83" i="2"/>
  <c r="H83" i="2" s="1"/>
  <c r="R83" i="2" s="1"/>
  <c r="K105" i="2"/>
  <c r="H105" i="2" s="1"/>
  <c r="R105" i="2" s="1"/>
  <c r="K66" i="2"/>
  <c r="H66" i="2" s="1"/>
  <c r="R66" i="2" s="1"/>
  <c r="K67" i="2"/>
  <c r="H67" i="2" s="1"/>
  <c r="R67" i="2" s="1"/>
  <c r="K9" i="2"/>
  <c r="H9" i="2" s="1"/>
  <c r="R9" i="2" s="1"/>
  <c r="K50" i="2"/>
  <c r="H50" i="2" s="1"/>
  <c r="R50" i="2" s="1"/>
  <c r="K35" i="2"/>
  <c r="H35" i="2" s="1"/>
  <c r="R35" i="2" s="1"/>
  <c r="K36" i="2"/>
  <c r="H36" i="2" s="1"/>
  <c r="R36" i="2" s="1"/>
  <c r="K51" i="2"/>
  <c r="H51" i="2" s="1"/>
  <c r="R51" i="2" s="1"/>
  <c r="K106" i="2"/>
  <c r="H106" i="2" s="1"/>
  <c r="R106" i="2" s="1"/>
  <c r="K84" i="2"/>
  <c r="H84" i="2" s="1"/>
  <c r="R84" i="2" s="1"/>
  <c r="K21" i="2"/>
  <c r="H21" i="2" s="1"/>
  <c r="R21" i="2" s="1"/>
  <c r="K85" i="2"/>
  <c r="H85" i="2" s="1"/>
  <c r="R85" i="2" s="1"/>
  <c r="K68" i="2"/>
  <c r="H68" i="2" s="1"/>
  <c r="R68" i="2" s="1"/>
  <c r="K22" i="2"/>
  <c r="H22" i="2" s="1"/>
  <c r="R22" i="2" s="1"/>
  <c r="K37" i="2"/>
  <c r="H37" i="2" s="1"/>
  <c r="R37" i="2" s="1"/>
  <c r="K86" i="2"/>
  <c r="H86" i="2" s="1"/>
  <c r="R86" i="2" s="1"/>
  <c r="K87" i="2"/>
  <c r="H87" i="2" s="1"/>
  <c r="R87" i="2" s="1"/>
  <c r="K107" i="2"/>
  <c r="H107" i="2" s="1"/>
  <c r="R107" i="2" s="1"/>
  <c r="K69" i="2"/>
  <c r="H69" i="2" s="1"/>
  <c r="R69" i="2" s="1"/>
  <c r="K52" i="2"/>
  <c r="H52" i="2" s="1"/>
  <c r="R52" i="2" s="1"/>
  <c r="K120" i="2"/>
  <c r="H120" i="2" s="1"/>
  <c r="R120" i="2" s="1"/>
  <c r="K88" i="2"/>
  <c r="H88" i="2" s="1"/>
  <c r="R88" i="2" s="1"/>
  <c r="K53" i="2"/>
  <c r="H53" i="2" s="1"/>
  <c r="R53" i="2" s="1"/>
  <c r="K108" i="2"/>
  <c r="H108" i="2" s="1"/>
  <c r="R108" i="2" s="1"/>
  <c r="K24" i="2"/>
  <c r="H24" i="2" s="1"/>
  <c r="R24" i="2" s="1"/>
  <c r="K109" i="2"/>
  <c r="H109" i="2" s="1"/>
  <c r="R109" i="2" s="1"/>
  <c r="K25" i="2"/>
  <c r="H25" i="2" s="1"/>
  <c r="R25" i="2" s="1"/>
  <c r="K10" i="2"/>
  <c r="H10" i="2" s="1"/>
  <c r="R10" i="2" s="1"/>
  <c r="K89" i="2"/>
  <c r="H89" i="2" s="1"/>
  <c r="R89" i="2" s="1"/>
  <c r="K54" i="2"/>
  <c r="H54" i="2" s="1"/>
  <c r="R54" i="2" s="1"/>
  <c r="K38" i="2"/>
  <c r="H38" i="2" s="1"/>
  <c r="R38" i="2" s="1"/>
  <c r="K110" i="2"/>
  <c r="H110" i="2" s="1"/>
  <c r="R110" i="2" s="1"/>
  <c r="K11" i="2"/>
  <c r="H11" i="2" s="1"/>
  <c r="R11" i="2" s="1"/>
  <c r="K90" i="2"/>
  <c r="H90" i="2" s="1"/>
  <c r="R90" i="2" s="1"/>
  <c r="K70" i="2"/>
  <c r="H70" i="2" s="1"/>
  <c r="R70" i="2" s="1"/>
  <c r="K55" i="2"/>
  <c r="H55" i="2" s="1"/>
  <c r="R55" i="2" s="1"/>
  <c r="K121" i="2"/>
  <c r="H121" i="2" s="1"/>
  <c r="R121" i="2" s="1"/>
  <c r="K122" i="2"/>
  <c r="H122" i="2" s="1"/>
  <c r="R122" i="2" s="1"/>
  <c r="K56" i="2"/>
  <c r="H56" i="2" s="1"/>
  <c r="R56" i="2" s="1"/>
  <c r="K91" i="2"/>
  <c r="H91" i="2" s="1"/>
  <c r="R91" i="2" s="1"/>
  <c r="K26" i="2"/>
  <c r="H26" i="2" s="1"/>
  <c r="R26" i="2" s="1"/>
  <c r="K92" i="2"/>
  <c r="H92" i="2" s="1"/>
  <c r="R92" i="2" s="1"/>
  <c r="K123" i="2"/>
  <c r="H123" i="2" s="1"/>
  <c r="R123" i="2" s="1"/>
  <c r="K71" i="2"/>
  <c r="H71" i="2" s="1"/>
  <c r="R71" i="2" s="1"/>
  <c r="K93" i="2"/>
  <c r="H93" i="2" s="1"/>
  <c r="R93" i="2" s="1"/>
  <c r="K94" i="2"/>
  <c r="H94" i="2" s="1"/>
  <c r="R94" i="2" s="1"/>
  <c r="K72" i="2"/>
  <c r="H72" i="2" s="1"/>
  <c r="R72" i="2" s="1"/>
  <c r="K73" i="2"/>
  <c r="H73" i="2" s="1"/>
  <c r="R73" i="2" s="1"/>
  <c r="K111" i="2"/>
  <c r="H111" i="2" s="1"/>
  <c r="R111" i="2" s="1"/>
  <c r="K40" i="2"/>
  <c r="H40" i="2" s="1"/>
  <c r="R40" i="2" s="1"/>
  <c r="K124" i="2"/>
  <c r="H124" i="2" s="1"/>
  <c r="R124" i="2" s="1"/>
  <c r="K27" i="2"/>
  <c r="H27" i="2" s="1"/>
  <c r="R27" i="2" s="1"/>
  <c r="K57" i="2"/>
  <c r="H57" i="2" s="1"/>
  <c r="R57" i="2" s="1"/>
  <c r="K125" i="2"/>
  <c r="H125" i="2" s="1"/>
  <c r="R125" i="2" s="1"/>
  <c r="K112" i="2"/>
  <c r="H112" i="2" s="1"/>
  <c r="R112" i="2" s="1"/>
  <c r="K126" i="2"/>
  <c r="H126" i="2" s="1"/>
  <c r="R126" i="2" s="1"/>
  <c r="K58" i="2"/>
  <c r="H58" i="2" s="1"/>
  <c r="R58" i="2" s="1"/>
  <c r="K127" i="2"/>
  <c r="H127" i="2" s="1"/>
  <c r="R127" i="2" s="1"/>
  <c r="K28" i="2"/>
  <c r="H28" i="2" s="1"/>
  <c r="R28" i="2" s="1"/>
  <c r="K29" i="2"/>
  <c r="H29" i="2" s="1"/>
  <c r="R29" i="2" s="1"/>
  <c r="K74" i="2"/>
  <c r="H74" i="2" s="1"/>
  <c r="R74" i="2" s="1"/>
  <c r="K59" i="2"/>
  <c r="H59" i="2" s="1"/>
  <c r="R59" i="2" s="1"/>
  <c r="K75" i="2"/>
  <c r="H75" i="2" s="1"/>
  <c r="R75" i="2" s="1"/>
  <c r="K76" i="2"/>
  <c r="H76" i="2" s="1"/>
  <c r="R76" i="2" s="1"/>
  <c r="K41" i="2"/>
  <c r="H41" i="2" s="1"/>
  <c r="R41" i="2" s="1"/>
  <c r="K12" i="2"/>
  <c r="H12" i="2" s="1"/>
  <c r="R12" i="2" s="1"/>
  <c r="K113" i="2"/>
  <c r="H113" i="2" s="1"/>
  <c r="R113" i="2" s="1"/>
  <c r="K77" i="2"/>
  <c r="H77" i="2" s="1"/>
  <c r="R77" i="2" s="1"/>
  <c r="K114" i="2"/>
  <c r="H114" i="2" s="1"/>
  <c r="R114" i="2" s="1"/>
  <c r="K95" i="2"/>
  <c r="H95" i="2" s="1"/>
  <c r="R95" i="2" s="1"/>
  <c r="K60" i="2"/>
  <c r="H60" i="2" s="1"/>
  <c r="R60" i="2" s="1"/>
  <c r="K42" i="2"/>
  <c r="H42" i="2" s="1"/>
  <c r="R42" i="2" s="1"/>
  <c r="K96" i="2"/>
  <c r="H96" i="2" s="1"/>
  <c r="R96" i="2" s="1"/>
  <c r="J98" i="2"/>
  <c r="J30" i="2"/>
  <c r="J20" i="2"/>
  <c r="J101" i="2"/>
  <c r="J7" i="2"/>
  <c r="J49" i="2"/>
  <c r="J40" i="2"/>
  <c r="J97" i="2"/>
  <c r="J15" i="2"/>
  <c r="J78" i="2"/>
  <c r="J16" i="2"/>
  <c r="J115" i="2"/>
  <c r="J62" i="2"/>
  <c r="J116" i="2"/>
  <c r="J63" i="2"/>
  <c r="J99" i="2"/>
  <c r="J79" i="2"/>
  <c r="J80" i="2"/>
  <c r="J81" i="2"/>
  <c r="J43" i="2"/>
  <c r="J4" i="2"/>
  <c r="J45" i="2"/>
  <c r="J102" i="2"/>
  <c r="J32" i="2"/>
  <c r="J6" i="2"/>
  <c r="J46" i="2"/>
  <c r="J117" i="2"/>
  <c r="J82" i="2"/>
  <c r="J103" i="2"/>
  <c r="J8" i="2"/>
  <c r="J47" i="2"/>
  <c r="J48" i="2"/>
  <c r="J65" i="2"/>
  <c r="J118" i="2"/>
  <c r="J34" i="2"/>
  <c r="J83" i="2"/>
  <c r="J105" i="2"/>
  <c r="J66" i="2"/>
  <c r="J67" i="2"/>
  <c r="J9" i="2"/>
  <c r="J50" i="2"/>
  <c r="J35" i="2"/>
  <c r="J36" i="2"/>
  <c r="J51" i="2"/>
  <c r="J106" i="2"/>
  <c r="J84" i="2"/>
  <c r="J21" i="2"/>
  <c r="J85" i="2"/>
  <c r="J68" i="2"/>
  <c r="J37" i="2"/>
  <c r="J86" i="2"/>
  <c r="J87" i="2"/>
  <c r="J107" i="2"/>
  <c r="J69" i="2"/>
  <c r="J52" i="2"/>
  <c r="J120" i="2"/>
  <c r="J88" i="2"/>
  <c r="J53" i="2"/>
  <c r="J108" i="2"/>
  <c r="J109" i="2"/>
  <c r="J10" i="2"/>
  <c r="J89" i="2"/>
  <c r="J54" i="2"/>
  <c r="J38" i="2"/>
  <c r="J110" i="2"/>
  <c r="J11" i="2"/>
  <c r="J90" i="2"/>
  <c r="J55" i="2"/>
  <c r="J121" i="2"/>
  <c r="J56" i="2"/>
  <c r="J91" i="2"/>
  <c r="J26" i="2"/>
  <c r="J92" i="2"/>
  <c r="J123" i="2"/>
  <c r="J71" i="2"/>
  <c r="J93" i="2"/>
  <c r="J94" i="2"/>
  <c r="J72" i="2"/>
  <c r="J73" i="2"/>
  <c r="J111" i="2"/>
  <c r="J124" i="2"/>
  <c r="J27" i="2"/>
  <c r="J57" i="2"/>
  <c r="J125" i="2"/>
  <c r="J112" i="2"/>
  <c r="J126" i="2"/>
  <c r="J58" i="2"/>
  <c r="J127" i="2"/>
  <c r="J28" i="2"/>
  <c r="J29" i="2"/>
  <c r="J74" i="2"/>
  <c r="J59" i="2"/>
  <c r="J75" i="2"/>
  <c r="J76" i="2"/>
  <c r="J12" i="2"/>
  <c r="J113" i="2"/>
  <c r="J77" i="2"/>
  <c r="J114" i="2"/>
  <c r="J95" i="2"/>
  <c r="J60" i="2"/>
  <c r="J42" i="2"/>
  <c r="J96" i="2"/>
  <c r="I10" i="2"/>
  <c r="I118" i="2"/>
  <c r="I124" i="2"/>
  <c r="I93" i="2"/>
  <c r="I22" i="2"/>
  <c r="I109" i="2"/>
  <c r="I87" i="2"/>
  <c r="I108" i="2"/>
  <c r="I77" i="2"/>
  <c r="I83" i="2"/>
  <c r="I92" i="2"/>
  <c r="I125" i="2"/>
  <c r="I67" i="2"/>
  <c r="I28" i="2"/>
  <c r="I52" i="2"/>
  <c r="I110" i="2"/>
  <c r="I26" i="2"/>
  <c r="I33" i="2"/>
  <c r="I59" i="2"/>
  <c r="I85" i="2"/>
  <c r="I35" i="2"/>
  <c r="I117" i="2"/>
  <c r="I8" i="2"/>
  <c r="I62" i="2"/>
  <c r="I29" i="2"/>
  <c r="I74" i="2"/>
  <c r="I73" i="2"/>
  <c r="I7" i="2"/>
  <c r="I38" i="2"/>
  <c r="I127" i="2"/>
  <c r="I40" i="2"/>
  <c r="I95" i="2"/>
  <c r="I54" i="2"/>
  <c r="I65" i="2"/>
  <c r="I15" i="2"/>
  <c r="I103" i="2"/>
  <c r="I60" i="2"/>
  <c r="I98" i="2"/>
  <c r="I51" i="2"/>
  <c r="I84" i="2"/>
  <c r="I24" i="2"/>
  <c r="I102" i="2"/>
  <c r="I63" i="2"/>
  <c r="I122" i="2"/>
  <c r="I90" i="2"/>
  <c r="I25" i="2"/>
  <c r="I81" i="2"/>
  <c r="I97" i="2"/>
  <c r="I53" i="2"/>
  <c r="I120" i="2"/>
  <c r="I79" i="2"/>
  <c r="I68" i="2"/>
  <c r="I47" i="2"/>
  <c r="I123" i="2"/>
  <c r="I57" i="2"/>
  <c r="I21" i="2"/>
  <c r="I80" i="2"/>
  <c r="I94" i="2"/>
  <c r="I78" i="2"/>
  <c r="I3" i="2"/>
  <c r="I99" i="2"/>
  <c r="I89" i="2"/>
  <c r="I82" i="2"/>
  <c r="I43" i="2"/>
  <c r="I34" i="2"/>
  <c r="I16" i="2"/>
  <c r="I46" i="2"/>
  <c r="I56" i="2"/>
  <c r="I36" i="2"/>
  <c r="I9" i="2"/>
  <c r="I105" i="2"/>
  <c r="I30" i="2"/>
  <c r="I121" i="2"/>
  <c r="I88" i="2"/>
  <c r="I11" i="2"/>
  <c r="I69" i="2"/>
  <c r="I6" i="2"/>
  <c r="I113" i="2"/>
  <c r="I72" i="2"/>
  <c r="I42" i="2"/>
  <c r="I104" i="2"/>
  <c r="I70" i="2"/>
  <c r="I91" i="2"/>
  <c r="I86" i="2"/>
  <c r="I116" i="2"/>
  <c r="I111" i="2"/>
  <c r="I55" i="2"/>
  <c r="I115" i="2"/>
  <c r="I49" i="2"/>
  <c r="I27" i="2"/>
  <c r="I48" i="2"/>
  <c r="I114" i="2"/>
  <c r="I41" i="2"/>
  <c r="I20" i="2"/>
  <c r="I50" i="2"/>
  <c r="I75" i="2"/>
  <c r="I71" i="2"/>
  <c r="I32" i="2"/>
  <c r="I96" i="2"/>
  <c r="I112" i="2"/>
  <c r="I107" i="2"/>
  <c r="I66" i="2"/>
  <c r="I76" i="2"/>
  <c r="I45" i="2"/>
  <c r="I12" i="2"/>
  <c r="I4" i="2"/>
  <c r="I106" i="2"/>
  <c r="I126" i="2"/>
  <c r="I37" i="2"/>
  <c r="I101" i="2"/>
  <c r="I58" i="2"/>
  <c r="H12" i="7" l="1"/>
  <c r="D10" i="7"/>
  <c r="D5" i="7"/>
  <c r="E5" i="7" s="1"/>
  <c r="D9" i="7"/>
  <c r="E9" i="7" s="1"/>
  <c r="D6" i="7"/>
  <c r="E6" i="7" s="1"/>
  <c r="F6" i="7"/>
  <c r="F7" i="7"/>
  <c r="F9" i="7"/>
  <c r="D4" i="7"/>
  <c r="E4" i="7" s="1"/>
  <c r="D3" i="7"/>
  <c r="E3" i="7" s="1"/>
  <c r="F4" i="7"/>
  <c r="D8" i="7"/>
  <c r="E8" i="7" s="1"/>
  <c r="F3" i="7"/>
  <c r="F8" i="7"/>
  <c r="F2" i="7"/>
  <c r="D7" i="7"/>
  <c r="E7" i="7" s="1"/>
  <c r="F5" i="7"/>
  <c r="D2" i="7"/>
  <c r="E2" i="7" s="1"/>
  <c r="F12" i="7" l="1"/>
  <c r="E10" i="7"/>
  <c r="D12" i="7"/>
  <c r="E12" i="7" s="1"/>
</calcChain>
</file>

<file path=xl/sharedStrings.xml><?xml version="1.0" encoding="utf-8"?>
<sst xmlns="http://schemas.openxmlformats.org/spreadsheetml/2006/main" count="5145" uniqueCount="1310">
  <si>
    <t>FERPA Restrict</t>
  </si>
  <si>
    <t>Student ID</t>
  </si>
  <si>
    <t>Student</t>
  </si>
  <si>
    <t>Status</t>
  </si>
  <si>
    <t>E-mail</t>
  </si>
  <si>
    <t>Cross-listed Course</t>
  </si>
  <si>
    <t>Major</t>
  </si>
  <si>
    <t>Class</t>
  </si>
  <si>
    <t>Adams, Charles_Bryce</t>
  </si>
  <si>
    <t>Registered(03/09/2021)</t>
  </si>
  <si>
    <t>ada18041@byui.edu</t>
  </si>
  <si>
    <t>Business Management</t>
  </si>
  <si>
    <t>FR</t>
  </si>
  <si>
    <t>Alejandre Jaimes, Linette_Sarahi</t>
  </si>
  <si>
    <t>Registered(03/11/2021)</t>
  </si>
  <si>
    <t>ale18001@byui.edu</t>
  </si>
  <si>
    <t>Bus Mgmt Marketing</t>
  </si>
  <si>
    <t>JR</t>
  </si>
  <si>
    <t>Anderson, Jacob_D</t>
  </si>
  <si>
    <t>Registered(03/10/2021)</t>
  </si>
  <si>
    <t>and16011@byui.edu</t>
  </si>
  <si>
    <t>Anyanwu, David_Chukwudi</t>
  </si>
  <si>
    <t>Registered(03/05/2021)</t>
  </si>
  <si>
    <t>any19002@byui.edu</t>
  </si>
  <si>
    <t>SR</t>
  </si>
  <si>
    <t>Bagley, Parker_Davis</t>
  </si>
  <si>
    <t>bag16002@byui.edu</t>
  </si>
  <si>
    <t>Health Care Admin</t>
  </si>
  <si>
    <t>Baker, Allison_Brooke</t>
  </si>
  <si>
    <t>Registered(03/04/2021)</t>
  </si>
  <si>
    <t>bak19001@byui.edu</t>
  </si>
  <si>
    <t>Bambo, Joanna_Louise</t>
  </si>
  <si>
    <t>kub13001@byui.edu</t>
  </si>
  <si>
    <t>Banks, Kayla</t>
  </si>
  <si>
    <t>Registered(03/08/2021)</t>
  </si>
  <si>
    <t>ban17012@byui.edu</t>
  </si>
  <si>
    <t>Art</t>
  </si>
  <si>
    <t>Bates, Kristina_Ashley</t>
  </si>
  <si>
    <t>bat18002@byui.edu</t>
  </si>
  <si>
    <t>Beck, Preston_Tyler</t>
  </si>
  <si>
    <t>Registered(03/12/2021)</t>
  </si>
  <si>
    <t>bec17021@byui.edu</t>
  </si>
  <si>
    <t>SO</t>
  </si>
  <si>
    <t>Beeson, Jacob_Dean</t>
  </si>
  <si>
    <t>bee18006@byui.edu</t>
  </si>
  <si>
    <t>Construction Management</t>
  </si>
  <si>
    <t>Bellum, Landon_Chase</t>
  </si>
  <si>
    <t>bel16001@byui.edu</t>
  </si>
  <si>
    <t>Bentall, Kyle_Brandon</t>
  </si>
  <si>
    <t>Registered(03/15/2021)</t>
  </si>
  <si>
    <t>ben18003@byui.edu</t>
  </si>
  <si>
    <t>bes17004@byui.edu</t>
  </si>
  <si>
    <t>FCS Apparel Entrepreneur</t>
  </si>
  <si>
    <t>Blanchard, Michael_Tobias</t>
  </si>
  <si>
    <t>bla19005@byui.edu</t>
  </si>
  <si>
    <t>Business Management Ops</t>
  </si>
  <si>
    <t>Bland, Jonathan_Andrew</t>
  </si>
  <si>
    <t>bla16021@byui.edu</t>
  </si>
  <si>
    <t>Bradbeer, Andrew_Courtney</t>
  </si>
  <si>
    <t>bra16036@byui.edu</t>
  </si>
  <si>
    <t>Business Finance</t>
  </si>
  <si>
    <t>Brubaker, Elijah_Bowden</t>
  </si>
  <si>
    <t>bru15018@byui.edu</t>
  </si>
  <si>
    <t>Burke, Trent_Robert</t>
  </si>
  <si>
    <t>bur19003@byui.edu</t>
  </si>
  <si>
    <t>Recreation Management</t>
  </si>
  <si>
    <t>Cerrato Carrasco, Adan_Odiseo</t>
  </si>
  <si>
    <t>cer17007@byui.edu</t>
  </si>
  <si>
    <t>Christiansen, Kamdyn_David</t>
  </si>
  <si>
    <t>chr16024@byui.edu</t>
  </si>
  <si>
    <t>Conteh, Edna_Lydia</t>
  </si>
  <si>
    <t>con16019@byui.edu</t>
  </si>
  <si>
    <t>Cordon, Jada</t>
  </si>
  <si>
    <t>cor17011@byui.edu</t>
  </si>
  <si>
    <t>Cragun, Brandon_Michael</t>
  </si>
  <si>
    <t>cra16021@byui.edu</t>
  </si>
  <si>
    <t>Crockett, Truman_Rex</t>
  </si>
  <si>
    <t>cro19011@byui.edu</t>
  </si>
  <si>
    <t>Cruz Ceron, Tonatiuh</t>
  </si>
  <si>
    <t>cru16018@byui.edu</t>
  </si>
  <si>
    <t>Driggs, Jacob_Mark</t>
  </si>
  <si>
    <t>dri15001@byui.edu</t>
  </si>
  <si>
    <t>Eldridge, Nicholas_Reed</t>
  </si>
  <si>
    <t>eld15008@byui.edu</t>
  </si>
  <si>
    <t>Ellis, Jessica_LeeAnn</t>
  </si>
  <si>
    <t>ell16020@byui.edu</t>
  </si>
  <si>
    <t>Esserine, Adam_Scott</t>
  </si>
  <si>
    <t>ess19002@byui.edu</t>
  </si>
  <si>
    <t>Fairhurst, Kraig_M</t>
  </si>
  <si>
    <t>fai20003@byui.edu</t>
  </si>
  <si>
    <t>International Studies</t>
  </si>
  <si>
    <t>Feik, Kyler_Jase</t>
  </si>
  <si>
    <t>fei17002@byui.edu</t>
  </si>
  <si>
    <t>General Studies</t>
  </si>
  <si>
    <t>Fonseca, Lenin_Marcelo</t>
  </si>
  <si>
    <t>fon18004@byui.edu</t>
  </si>
  <si>
    <t>Gahley, Nicol_Ann</t>
  </si>
  <si>
    <t>gah17001@byui.edu</t>
  </si>
  <si>
    <t>Communication</t>
  </si>
  <si>
    <t>Gamble, Cameron_Scott</t>
  </si>
  <si>
    <t>gam15008@byui.edu</t>
  </si>
  <si>
    <t>Garrett, Coby_Branden</t>
  </si>
  <si>
    <t>gar17047@byui.edu</t>
  </si>
  <si>
    <t>Gneiting, Kenadee_Arlene</t>
  </si>
  <si>
    <t>gne18002@byui.edu</t>
  </si>
  <si>
    <t>Greenwood, Michael</t>
  </si>
  <si>
    <t>Registered(03/18/2021)</t>
  </si>
  <si>
    <t>gre16056@byui.edu</t>
  </si>
  <si>
    <t>Grilliot, Todd_Bruce</t>
  </si>
  <si>
    <t>gri15024@byui.edu</t>
  </si>
  <si>
    <t>Grover, Ashley_N</t>
  </si>
  <si>
    <t>Registered(03/02/2021)</t>
  </si>
  <si>
    <t>gro19013@byui.edu</t>
  </si>
  <si>
    <t>Gunnell, Jarren_Jeffrey</t>
  </si>
  <si>
    <t>gun15021@byui.edu</t>
  </si>
  <si>
    <t>Hafley, Thomas_David_Houston</t>
  </si>
  <si>
    <t>haf18001@byui.edu</t>
  </si>
  <si>
    <t>Harmer, Ethan</t>
  </si>
  <si>
    <t>har19044@byui.edu</t>
  </si>
  <si>
    <t>Hawkins, Dustin</t>
  </si>
  <si>
    <t>haw20004@byui.edu</t>
  </si>
  <si>
    <t>Hernandez, Ana_Maria</t>
  </si>
  <si>
    <t>her20030@byui.edu</t>
  </si>
  <si>
    <t>Higley, Salina</t>
  </si>
  <si>
    <t>hig19005@byui.edu</t>
  </si>
  <si>
    <t>Psychology</t>
  </si>
  <si>
    <t>Ho, Wing-Hong</t>
  </si>
  <si>
    <t>ho19001@byui.edu</t>
  </si>
  <si>
    <t>Hokanson, Jordan_Spencer</t>
  </si>
  <si>
    <t>hok16004@byui.edu</t>
  </si>
  <si>
    <t>Hopkins, Jonathan_Ray</t>
  </si>
  <si>
    <t>hop12012@byui.edu</t>
  </si>
  <si>
    <t>Houdek, Madison_Victoria</t>
  </si>
  <si>
    <t>hou17002@byui.edu</t>
  </si>
  <si>
    <t>Huerta Leiva, Kevin_Jordan</t>
  </si>
  <si>
    <t>hue20001@byui.edu</t>
  </si>
  <si>
    <t>Irlenborn, Braden_Scott</t>
  </si>
  <si>
    <t>irl16001@byui.edu</t>
  </si>
  <si>
    <t>Jacobs, Cole</t>
  </si>
  <si>
    <t>jac20031@byui.edu</t>
  </si>
  <si>
    <t>James, Rienn_Elise</t>
  </si>
  <si>
    <t>jam18005@byui.edu</t>
  </si>
  <si>
    <t>Jensen, Isaac</t>
  </si>
  <si>
    <t>jen18037@byui.edu</t>
  </si>
  <si>
    <t>WARN</t>
  </si>
  <si>
    <t>Jeon, Hyunsoo</t>
  </si>
  <si>
    <t>jeo16002@byui.edu</t>
  </si>
  <si>
    <t>Jones, John_Davis</t>
  </si>
  <si>
    <t>jon16061@byui.edu</t>
  </si>
  <si>
    <t>Applied Management</t>
  </si>
  <si>
    <t>KHarvey, Alisher</t>
  </si>
  <si>
    <t>kha18002@byui.edu</t>
  </si>
  <si>
    <t>Kennedy, Corey_David</t>
  </si>
  <si>
    <t>ken16005@byui.edu</t>
  </si>
  <si>
    <t>Krall, Kalani</t>
  </si>
  <si>
    <t>kra16002@byui.edu</t>
  </si>
  <si>
    <t>Interdisciplinary</t>
  </si>
  <si>
    <t>Larkin, Kameron</t>
  </si>
  <si>
    <t>lar20014@byui.edu</t>
  </si>
  <si>
    <t>Lease, Soraya_Kari</t>
  </si>
  <si>
    <t>lea20003@byui.edu</t>
  </si>
  <si>
    <t>Lindersmith, Heather_Diane</t>
  </si>
  <si>
    <t>lin18014@byui.edu</t>
  </si>
  <si>
    <t>Lorenat, Corbin_Roxann</t>
  </si>
  <si>
    <t>lor17003@byui.edu</t>
  </si>
  <si>
    <t>Lund, Amy_Marie</t>
  </si>
  <si>
    <t>lun19014@byui.edu</t>
  </si>
  <si>
    <t>mah17006@byui.edu</t>
  </si>
  <si>
    <t>Mauseth, Beau_Quinton</t>
  </si>
  <si>
    <t>mau18002@byui.edu</t>
  </si>
  <si>
    <t>McKinnon, Tyler_Zachery</t>
  </si>
  <si>
    <t>mck15004@byui.edu</t>
  </si>
  <si>
    <t>Merrill, Elizabeth_Carolyn_Marie</t>
  </si>
  <si>
    <t>mer17013@byui.edu</t>
  </si>
  <si>
    <t>Mikesell, Morgan_Sari</t>
  </si>
  <si>
    <t>mik17005@byui.edu</t>
  </si>
  <si>
    <t>Millward, Emily_Lorraine</t>
  </si>
  <si>
    <t>mil18016@byui.edu</t>
  </si>
  <si>
    <t>Milne, Preston_Charles</t>
  </si>
  <si>
    <t>mil20019@byui.edu</t>
  </si>
  <si>
    <t>Moore, Brooklyn_Jae</t>
  </si>
  <si>
    <t>moo17031@byui.edu</t>
  </si>
  <si>
    <t>Mora, Christian</t>
  </si>
  <si>
    <t>mor15087@byui.edu</t>
  </si>
  <si>
    <t>Moser, Travis_Austin</t>
  </si>
  <si>
    <t>mos15019@byui.edu</t>
  </si>
  <si>
    <t>Murillo Zacnich, Angie_Daniela</t>
  </si>
  <si>
    <t>mur16014@byui.edu</t>
  </si>
  <si>
    <t>Business Analytics</t>
  </si>
  <si>
    <t>Murphy, Kate_Amanda</t>
  </si>
  <si>
    <t>hal18019@byui.edu</t>
  </si>
  <si>
    <t>Nebeker, Alicia_Dianne</t>
  </si>
  <si>
    <t>neb16005@byui.edu</t>
  </si>
  <si>
    <t>Nebeker, Cameron</t>
  </si>
  <si>
    <t>neb19001@byui.edu</t>
  </si>
  <si>
    <t>Odd, Rebecca</t>
  </si>
  <si>
    <t>odd19001@byui.edu</t>
  </si>
  <si>
    <t>Olsen, Mitchell_Vaughn</t>
  </si>
  <si>
    <t>ols16012@byui.edu</t>
  </si>
  <si>
    <t>Orme, Chanson_Riley_McClure</t>
  </si>
  <si>
    <t>orm18001@byui.edu</t>
  </si>
  <si>
    <t>Ornelas Jr, Raul_Armando</t>
  </si>
  <si>
    <t>orn18002@byui.edu</t>
  </si>
  <si>
    <t>Palmer, Alyssandra_Marlene</t>
  </si>
  <si>
    <t>pal17008@byui.edu</t>
  </si>
  <si>
    <t>pat14006@byui.edu</t>
  </si>
  <si>
    <t>Pereyra, Arlena_Edith</t>
  </si>
  <si>
    <t>per18001@byui.edu</t>
  </si>
  <si>
    <t>Phelps, Craig_Leroy_Bud</t>
  </si>
  <si>
    <t>phe15009@byui.edu</t>
  </si>
  <si>
    <t>Pincock, Alexis_Rhett</t>
  </si>
  <si>
    <t>pin16023@byui.edu</t>
  </si>
  <si>
    <t>Polatis, Sheridan_Lanae</t>
  </si>
  <si>
    <t>wil16032@byui.edu</t>
  </si>
  <si>
    <t>Price, Harrison_Charles</t>
  </si>
  <si>
    <t>pri19039@byui.edu</t>
  </si>
  <si>
    <t>Rainsdon, Jason_Blaine</t>
  </si>
  <si>
    <t>rai14006@byui.edu</t>
  </si>
  <si>
    <t>Reyes, Marco_Antonio,, 2nd</t>
  </si>
  <si>
    <t>rey14007@byui.edu</t>
  </si>
  <si>
    <t>Rice, Rachel_Julianne</t>
  </si>
  <si>
    <t>ric18071@byui.edu</t>
  </si>
  <si>
    <t>Roberson, Cole_Tanner</t>
  </si>
  <si>
    <t>Registered(03/07/2021)</t>
  </si>
  <si>
    <t>rob16070@byui.edu</t>
  </si>
  <si>
    <t>Robertson, Porter_Ryan</t>
  </si>
  <si>
    <t>rob17057@byui.edu</t>
  </si>
  <si>
    <t>Romanov, Stanislav_Igorovich</t>
  </si>
  <si>
    <t>rom18012@byui.edu</t>
  </si>
  <si>
    <t>Russell, Josephine</t>
  </si>
  <si>
    <t>rus19011@byui.edu</t>
  </si>
  <si>
    <t>Samuelsen, Andrew_Roy</t>
  </si>
  <si>
    <t>sam17004@byui.edu</t>
  </si>
  <si>
    <t>Musical Arts</t>
  </si>
  <si>
    <t>Sanchez, Enrique_Armando</t>
  </si>
  <si>
    <t>san17046@byui.edu</t>
  </si>
  <si>
    <t>Sato, Hayato</t>
  </si>
  <si>
    <t>sat20004@byui.edu</t>
  </si>
  <si>
    <t>Saurey, Carolyn_E</t>
  </si>
  <si>
    <t>ful15018@byui.edu</t>
  </si>
  <si>
    <t>Schmeltzer, Joelle_Savannah</t>
  </si>
  <si>
    <t>sch18082@byui.edu</t>
  </si>
  <si>
    <t>Searle, Kailey_Victoria</t>
  </si>
  <si>
    <t>sea18013@byui.edu</t>
  </si>
  <si>
    <t>Sheffer, Eden</t>
  </si>
  <si>
    <t>she15016@byui.edu</t>
  </si>
  <si>
    <t>Data Science</t>
  </si>
  <si>
    <t>Silva, Joshua_Moroni</t>
  </si>
  <si>
    <t>sil16020@byui.edu</t>
  </si>
  <si>
    <t>Skillman, Chloe_Elizabeth</t>
  </si>
  <si>
    <t>ski19001@byui.edu</t>
  </si>
  <si>
    <t>Smith, Austin_Virgil</t>
  </si>
  <si>
    <t>smi17110@byui.edu</t>
  </si>
  <si>
    <t>Steimle, Skyler_Wayne</t>
  </si>
  <si>
    <t>ste14042@byui.edu</t>
  </si>
  <si>
    <t>Stone, Brinley_Mae</t>
  </si>
  <si>
    <t>woo16020@byui.edu</t>
  </si>
  <si>
    <t>Strong, Tyler_James</t>
  </si>
  <si>
    <t>str16034@byui.edu</t>
  </si>
  <si>
    <t>Su, Enni</t>
  </si>
  <si>
    <t>su16001@byui.edu</t>
  </si>
  <si>
    <t>Summers, Kaitlyn_Elizabeth</t>
  </si>
  <si>
    <t>sum17010@byui.edu</t>
  </si>
  <si>
    <t>Swartbooi, Moroni_John</t>
  </si>
  <si>
    <t>swa17015@byui.edu</t>
  </si>
  <si>
    <t>Taylor, Sydney_Noel</t>
  </si>
  <si>
    <t>tay18009@byui.edu</t>
  </si>
  <si>
    <t>English</t>
  </si>
  <si>
    <t>Tepoz Jimï¿½nez, Adriana</t>
  </si>
  <si>
    <t>tep18001@byui.edu</t>
  </si>
  <si>
    <t>Tollefson, Abby</t>
  </si>
  <si>
    <t>tol18008@byui.edu</t>
  </si>
  <si>
    <t>Tula, Kimberly_Natalie</t>
  </si>
  <si>
    <t>tul18002@byui.edu</t>
  </si>
  <si>
    <t>Valdez, Evelyn</t>
  </si>
  <si>
    <t>val18008@byui.edu</t>
  </si>
  <si>
    <t>VanSteensburg, Connor_Ray</t>
  </si>
  <si>
    <t>van18040@byui.edu</t>
  </si>
  <si>
    <t>Vazquez W, Avery</t>
  </si>
  <si>
    <t>vaz19001@byui.edu</t>
  </si>
  <si>
    <t>Velasquez Morales, Barbara_Melis</t>
  </si>
  <si>
    <t>vel16013@byui.edu</t>
  </si>
  <si>
    <t>Villalobos, Raquel</t>
  </si>
  <si>
    <t>vil19005@byui.edu</t>
  </si>
  <si>
    <t>Ward, Jacob_Nickolas</t>
  </si>
  <si>
    <t>war16033@byui.edu</t>
  </si>
  <si>
    <t>Williamson, Taiana_Kahea_Lani</t>
  </si>
  <si>
    <t>wil19094@byui.edu</t>
  </si>
  <si>
    <t>Wintle, Davis_Earl</t>
  </si>
  <si>
    <t>win15033@byui.edu</t>
  </si>
  <si>
    <t>Yang, Taeyun</t>
  </si>
  <si>
    <t>yan18006@byui.edu</t>
  </si>
  <si>
    <t>Yukish, Benjamin_Taylor</t>
  </si>
  <si>
    <t>yuk16001@byui.edu</t>
  </si>
  <si>
    <t>Zachary, Micah_Ann_Felkel</t>
  </si>
  <si>
    <t>zac19001@byui.edu</t>
  </si>
  <si>
    <t>Survey I-Number</t>
  </si>
  <si>
    <t>Start Date</t>
  </si>
  <si>
    <t>End Date</t>
  </si>
  <si>
    <t>Response Type</t>
  </si>
  <si>
    <t>IP Address</t>
  </si>
  <si>
    <t>Progress</t>
  </si>
  <si>
    <t>Duration (in seconds)</t>
  </si>
  <si>
    <t>Finished</t>
  </si>
  <si>
    <t>Recorded Date</t>
  </si>
  <si>
    <t>Response ID</t>
  </si>
  <si>
    <t>Recipient Last Name</t>
  </si>
  <si>
    <t>Recipient First Name</t>
  </si>
  <si>
    <t>Recipient Email</t>
  </si>
  <si>
    <t>External Data Reference</t>
  </si>
  <si>
    <t>Location Latitude</t>
  </si>
  <si>
    <t>Location Longitude</t>
  </si>
  <si>
    <t>Distribution Channel</t>
  </si>
  <si>
    <t>User Language</t>
  </si>
  <si>
    <t>First Name (as it appears in Canvas)</t>
  </si>
  <si>
    <t>Last Name (as it appears in Canvas)</t>
  </si>
  <si>
    <t>What is your INumber? (DO NOT INCLUDE DASHES!)</t>
  </si>
  <si>
    <t>What is your BYU-Idaho email address? This is the email address issued by the university that ends in @byui.edu</t>
  </si>
  <si>
    <t>What is the best phone number to contact you? (DO NOT INCLUDE DASHES!)</t>
  </si>
  <si>
    <t>What is your gender?</t>
  </si>
  <si>
    <t>What is your major? - Selected Choice</t>
  </si>
  <si>
    <t>What is your major? - Other - Text</t>
  </si>
  <si>
    <t>Do you have experience in Finance (as a minor, emphasis, or certificate)?</t>
  </si>
  <si>
    <t>What is your year in school?</t>
  </si>
  <si>
    <t>Will you be living in the Rexburg (or surrounding) area during the semester? (This info will be used to determine if you should be in an On Campus or Remote section)</t>
  </si>
  <si>
    <t>76.31.120.85</t>
  </si>
  <si>
    <t>R_WBWteWWvN5YLBuN</t>
  </si>
  <si>
    <t/>
  </si>
  <si>
    <t>anonymous</t>
  </si>
  <si>
    <t>EN</t>
  </si>
  <si>
    <t xml:space="preserve">Micah </t>
  </si>
  <si>
    <t>Zachary</t>
  </si>
  <si>
    <t>8327325728</t>
  </si>
  <si>
    <t>205.185.105.8</t>
  </si>
  <si>
    <t>R_Pu0KBDsT0OlYc2l</t>
  </si>
  <si>
    <t>Ben</t>
  </si>
  <si>
    <t>Yukish</t>
  </si>
  <si>
    <t>Yuk16001@byui.edu</t>
  </si>
  <si>
    <t>4254434482</t>
  </si>
  <si>
    <t>205.185.99.125</t>
  </si>
  <si>
    <t>R_2frpk1edyjtsLL1</t>
  </si>
  <si>
    <t>Davis</t>
  </si>
  <si>
    <t>Wintle</t>
  </si>
  <si>
    <t>dwintle@byui.edu</t>
  </si>
  <si>
    <t>5095819931</t>
  </si>
  <si>
    <t>205.185.96.227</t>
  </si>
  <si>
    <t>R_2V9LbrzGhkzNAAE</t>
  </si>
  <si>
    <t>Jason</t>
  </si>
  <si>
    <t>Wilson</t>
  </si>
  <si>
    <t>wil16165@byui.edu</t>
  </si>
  <si>
    <t>7753856387</t>
  </si>
  <si>
    <t>R_DGhNXD3CCHqoE3n</t>
  </si>
  <si>
    <t>Allyse</t>
  </si>
  <si>
    <t>Willmore</t>
  </si>
  <si>
    <t>wil16015@byui.edu</t>
  </si>
  <si>
    <t>9284443045</t>
  </si>
  <si>
    <t>205.185.110.209</t>
  </si>
  <si>
    <t>R_1mfVmNIBCrGSaeQ</t>
  </si>
  <si>
    <t>Taian</t>
  </si>
  <si>
    <t>Williamson</t>
  </si>
  <si>
    <t>5125608374</t>
  </si>
  <si>
    <t>205.185.99.127</t>
  </si>
  <si>
    <t>R_1pWf7I63XeU4Uxi</t>
  </si>
  <si>
    <t>Jacob</t>
  </si>
  <si>
    <t>Ward</t>
  </si>
  <si>
    <t>Jacob.ward97@aol.com</t>
  </si>
  <si>
    <t>9512199760</t>
  </si>
  <si>
    <t>173.66.26.157</t>
  </si>
  <si>
    <t>R_2CUFMgwvNfhoozo</t>
  </si>
  <si>
    <t>Raquel</t>
  </si>
  <si>
    <t>Villalobos</t>
  </si>
  <si>
    <t>raquel_villa@byui.edu</t>
  </si>
  <si>
    <t>4435346198</t>
  </si>
  <si>
    <t>190.148.52.103</t>
  </si>
  <si>
    <t>R_2CJOauE7kQdKnwP</t>
  </si>
  <si>
    <t>Barbara</t>
  </si>
  <si>
    <t xml:space="preserve">Velasquez </t>
  </si>
  <si>
    <t xml:space="preserve">Vel16013@byui.edu </t>
  </si>
  <si>
    <t>50247039084</t>
  </si>
  <si>
    <t>R_3MQzgewECCu4V4x</t>
  </si>
  <si>
    <t>Vel16013@byui.edu</t>
  </si>
  <si>
    <t>162.249.30.163</t>
  </si>
  <si>
    <t>R_2U3InEbUJMlJ5ni</t>
  </si>
  <si>
    <t>Ray</t>
  </si>
  <si>
    <t>VanSteensburg</t>
  </si>
  <si>
    <t>9792038473</t>
  </si>
  <si>
    <t>24.119.20.236</t>
  </si>
  <si>
    <t>R_241LdTaAKgUFwCG</t>
  </si>
  <si>
    <t xml:space="preserve">Evelyn </t>
  </si>
  <si>
    <t xml:space="preserve">Valdez </t>
  </si>
  <si>
    <t>Val18008@byui.edu</t>
  </si>
  <si>
    <t>2088217538</t>
  </si>
  <si>
    <t>205.185.99.28</t>
  </si>
  <si>
    <t>R_2WHe7jFBfuFS1hR</t>
  </si>
  <si>
    <t xml:space="preserve">Joshua </t>
  </si>
  <si>
    <t>Udy</t>
  </si>
  <si>
    <t>udy14003@byui.edu</t>
  </si>
  <si>
    <t>2084102133</t>
  </si>
  <si>
    <t>205.185.96.218</t>
  </si>
  <si>
    <t>R_3EJVy5gXZdHoRRe</t>
  </si>
  <si>
    <t>Kimberly</t>
  </si>
  <si>
    <t>Tula</t>
  </si>
  <si>
    <t>2064604629</t>
  </si>
  <si>
    <t>137.26.81.58</t>
  </si>
  <si>
    <t>R_1dLZRKA3GZm1BAL</t>
  </si>
  <si>
    <t>Abby</t>
  </si>
  <si>
    <t xml:space="preserve">Tollefson </t>
  </si>
  <si>
    <t>4065402898</t>
  </si>
  <si>
    <t xml:space="preserve">Business Management Marketing </t>
  </si>
  <si>
    <t>199.19.116.47</t>
  </si>
  <si>
    <t>R_3IQf427fgd1ZCSA</t>
  </si>
  <si>
    <t>Brandon</t>
  </si>
  <si>
    <t>Tibbitts</t>
  </si>
  <si>
    <t>brandontibbitts@byui.edu</t>
  </si>
  <si>
    <t>8018971764</t>
  </si>
  <si>
    <t>72.76.253.129</t>
  </si>
  <si>
    <t>R_2q8g1MAkiF3MgPu</t>
  </si>
  <si>
    <t xml:space="preserve">Adriana </t>
  </si>
  <si>
    <t>Tepoz Jiménez</t>
  </si>
  <si>
    <t>9088751444</t>
  </si>
  <si>
    <t>192.225.186.200</t>
  </si>
  <si>
    <t>R_DDirtA0Rh1VOjDj</t>
  </si>
  <si>
    <t>Moroni</t>
  </si>
  <si>
    <t>Swartbooi</t>
  </si>
  <si>
    <t>swa17015@gmail.com</t>
  </si>
  <si>
    <t>2087015359</t>
  </si>
  <si>
    <t>205.185.99.25</t>
  </si>
  <si>
    <t>R_3FPuphuEYYShuwL</t>
  </si>
  <si>
    <t>Enni</t>
  </si>
  <si>
    <t>Su</t>
  </si>
  <si>
    <t>2087579151</t>
  </si>
  <si>
    <t>172.72.246.110</t>
  </si>
  <si>
    <t>R_1mWqWYyV74CUstz</t>
  </si>
  <si>
    <t>Tyler</t>
  </si>
  <si>
    <t>Strong</t>
  </si>
  <si>
    <t>tylerjstrong17@gmail.com</t>
  </si>
  <si>
    <t>5305202125</t>
  </si>
  <si>
    <t>67.186.239.22</t>
  </si>
  <si>
    <t>R_1In6iuYX4T9kOQO</t>
  </si>
  <si>
    <t>Brinley</t>
  </si>
  <si>
    <t>Stone</t>
  </si>
  <si>
    <t>2083137780</t>
  </si>
  <si>
    <t>205.185.99.62</t>
  </si>
  <si>
    <t>R_1MRHr2AeqzSAU0R</t>
  </si>
  <si>
    <t>Skyler</t>
  </si>
  <si>
    <t>Steimle</t>
  </si>
  <si>
    <t>7146791824</t>
  </si>
  <si>
    <t>Interdisciplinary Studies</t>
  </si>
  <si>
    <t>205.185.96.206</t>
  </si>
  <si>
    <t>R_3OdBJw6VGdc1ifw</t>
  </si>
  <si>
    <t>Austin</t>
  </si>
  <si>
    <t>Smith</t>
  </si>
  <si>
    <t>5096902513</t>
  </si>
  <si>
    <t>205.185.110.108</t>
  </si>
  <si>
    <t>R_3nA6yD0378t9EfF</t>
  </si>
  <si>
    <t>Chloe</t>
  </si>
  <si>
    <t>Skillman</t>
  </si>
  <si>
    <t>5418404084</t>
  </si>
  <si>
    <t>73.107.240.110</t>
  </si>
  <si>
    <t>R_1QxO9mIEH4hY4uB</t>
  </si>
  <si>
    <t>Joshua</t>
  </si>
  <si>
    <t>Silva</t>
  </si>
  <si>
    <t>2392530374</t>
  </si>
  <si>
    <t>205.185.99.75</t>
  </si>
  <si>
    <t>R_2qaOlRu5EjZN8L7</t>
  </si>
  <si>
    <t>Eden</t>
  </si>
  <si>
    <t>Sheffer</t>
  </si>
  <si>
    <t>4353630464</t>
  </si>
  <si>
    <t>205.185.110.150</t>
  </si>
  <si>
    <t>R_24CKxNJELfhN81X</t>
  </si>
  <si>
    <t>Joelle</t>
  </si>
  <si>
    <t>Schmeltzer</t>
  </si>
  <si>
    <t>8016417808</t>
  </si>
  <si>
    <t>205.185.96.185</t>
  </si>
  <si>
    <t>R_2z5v7848v3Lfkvd</t>
  </si>
  <si>
    <t>Carolyn</t>
  </si>
  <si>
    <t>Saurey</t>
  </si>
  <si>
    <t>carriefullmer66@gmail.com</t>
  </si>
  <si>
    <t>-208-516-7236</t>
  </si>
  <si>
    <t>205.185.99.89</t>
  </si>
  <si>
    <t>R_2CkYNaKMV5m0YLr</t>
  </si>
  <si>
    <t>Hayato</t>
  </si>
  <si>
    <t>Sato</t>
  </si>
  <si>
    <t>9864974038</t>
  </si>
  <si>
    <t>38.141.58.13</t>
  </si>
  <si>
    <t>R_1STxBFpMZG1SOhH</t>
  </si>
  <si>
    <t>Andrew</t>
  </si>
  <si>
    <t>Samuelsen</t>
  </si>
  <si>
    <t>7659188337</t>
  </si>
  <si>
    <t>Music Composition, minor in Marketing</t>
  </si>
  <si>
    <t>205.185.110.114</t>
  </si>
  <si>
    <t>R_3ozM6tvQAz0hr9q</t>
  </si>
  <si>
    <t>Josie</t>
  </si>
  <si>
    <t>Russell</t>
  </si>
  <si>
    <t>6025716452</t>
  </si>
  <si>
    <t>174.52.32.172</t>
  </si>
  <si>
    <t>R_3phxA3b353d9rqY</t>
  </si>
  <si>
    <t>Korban</t>
  </si>
  <si>
    <t>Rose</t>
  </si>
  <si>
    <t>ros17007@byui.edu</t>
  </si>
  <si>
    <t>4356020960</t>
  </si>
  <si>
    <t>96.18.197.83</t>
  </si>
  <si>
    <t>R_1DITe6FSmsiC0p3</t>
  </si>
  <si>
    <t>Cole</t>
  </si>
  <si>
    <t>Roberson</t>
  </si>
  <si>
    <t>3609778427</t>
  </si>
  <si>
    <t>R_22QXjaeWEj1SekP</t>
  </si>
  <si>
    <t>140.186.236.33</t>
  </si>
  <si>
    <t>R_2txtI5iEvh4XsvN</t>
  </si>
  <si>
    <t xml:space="preserve">Rachel </t>
  </si>
  <si>
    <t>Rice</t>
  </si>
  <si>
    <t>7074812956</t>
  </si>
  <si>
    <t>205.185.105.11</t>
  </si>
  <si>
    <t>R_1HnmJaCUYxX5zML</t>
  </si>
  <si>
    <t>Marco</t>
  </si>
  <si>
    <t xml:space="preserve">Reyes </t>
  </si>
  <si>
    <t>2082709339</t>
  </si>
  <si>
    <t>192.225.189.50</t>
  </si>
  <si>
    <t>R_3F3tslor95lMEg5</t>
  </si>
  <si>
    <t>Nicholas</t>
  </si>
  <si>
    <t>Reis</t>
  </si>
  <si>
    <t>ndr26@byui.edu</t>
  </si>
  <si>
    <t>5097243871</t>
  </si>
  <si>
    <t>205.185.99.128</t>
  </si>
  <si>
    <t>R_sAkYqArmgNElWZb</t>
  </si>
  <si>
    <t>Harrison</t>
  </si>
  <si>
    <t>Price</t>
  </si>
  <si>
    <t>harrisoncprice@byui.edu</t>
  </si>
  <si>
    <t>4253899095</t>
  </si>
  <si>
    <t>160.3.107.148</t>
  </si>
  <si>
    <t>R_1q54DR3yLLVHqUY</t>
  </si>
  <si>
    <t>Tresha</t>
  </si>
  <si>
    <t>Preston</t>
  </si>
  <si>
    <t>pre20010@byui.edu</t>
  </si>
  <si>
    <t>4807102097</t>
  </si>
  <si>
    <t>174.126.227.214</t>
  </si>
  <si>
    <t>R_Zl2MyBM31DnEt3P</t>
  </si>
  <si>
    <t>Sheridan</t>
  </si>
  <si>
    <t>Polatis</t>
  </si>
  <si>
    <t>wil16032@gmail.com</t>
  </si>
  <si>
    <t>5203678970</t>
  </si>
  <si>
    <t>65.129.210.161</t>
  </si>
  <si>
    <t>R_Y4RigL5eQW2PNe1</t>
  </si>
  <si>
    <t>Lexie</t>
  </si>
  <si>
    <t>Pincock</t>
  </si>
  <si>
    <t>2083519524</t>
  </si>
  <si>
    <t>98.42.170.43</t>
  </si>
  <si>
    <t>R_2Bs17RXJuHQbaIl</t>
  </si>
  <si>
    <t>Craig</t>
  </si>
  <si>
    <t>Phelps</t>
  </si>
  <si>
    <t>6504996649</t>
  </si>
  <si>
    <t>174.204.17.240</t>
  </si>
  <si>
    <t>R_8ucnf4eOMBv1cJj</t>
  </si>
  <si>
    <t xml:space="preserve">Arlena </t>
  </si>
  <si>
    <t>pereyra</t>
  </si>
  <si>
    <t>Per18001@byui.edu</t>
  </si>
  <si>
    <t>4358417097</t>
  </si>
  <si>
    <t>205.185.99.47</t>
  </si>
  <si>
    <t>R_eG2z8U9HVK0SOT7</t>
  </si>
  <si>
    <t>Levi</t>
  </si>
  <si>
    <t>Pack</t>
  </si>
  <si>
    <t>pac14018@byui.edu</t>
  </si>
  <si>
    <t>3306977238</t>
  </si>
  <si>
    <t>136.60.239.164</t>
  </si>
  <si>
    <t>R_eG8ciKrSL60jw2d</t>
  </si>
  <si>
    <t>Chanson</t>
  </si>
  <si>
    <t>Orme</t>
  </si>
  <si>
    <t>7206358754</t>
  </si>
  <si>
    <t>205.185.96.196</t>
  </si>
  <si>
    <t>R_1yUXEZcQxY8sDHb</t>
  </si>
  <si>
    <t>Mitchell</t>
  </si>
  <si>
    <t>Olsen</t>
  </si>
  <si>
    <t>4807481532</t>
  </si>
  <si>
    <t>205.185.99.20</t>
  </si>
  <si>
    <t>R_24pHnLBaPrv5kMH</t>
  </si>
  <si>
    <t>Rebecca</t>
  </si>
  <si>
    <t>Odd</t>
  </si>
  <si>
    <t>4357601583</t>
  </si>
  <si>
    <t>205.185.99.79</t>
  </si>
  <si>
    <t>R_3qDKttcetpngnbJ</t>
  </si>
  <si>
    <t>Alicia</t>
  </si>
  <si>
    <t>Nebeker</t>
  </si>
  <si>
    <t>7606371886</t>
  </si>
  <si>
    <t>199.19.117.220</t>
  </si>
  <si>
    <t>R_3MtkdqM3G6nMrvK</t>
  </si>
  <si>
    <t>Caleb</t>
  </si>
  <si>
    <t>Nagel</t>
  </si>
  <si>
    <t>cnagel@byui.edu</t>
  </si>
  <si>
    <t>3852262468</t>
  </si>
  <si>
    <t>107.216.141.254</t>
  </si>
  <si>
    <t>R_1Kq1CNgpoKomWKY</t>
  </si>
  <si>
    <t>Kate</t>
  </si>
  <si>
    <t>Murphy</t>
  </si>
  <si>
    <t>9093532233</t>
  </si>
  <si>
    <t>160.3.47.49</t>
  </si>
  <si>
    <t>R_Zn9v5MGp38m4aMF</t>
  </si>
  <si>
    <t>Travis</t>
  </si>
  <si>
    <t>Moser</t>
  </si>
  <si>
    <t>4238630311</t>
  </si>
  <si>
    <t>157.201.96.100</t>
  </si>
  <si>
    <t>R_1hXUmsXRzRR86wT</t>
  </si>
  <si>
    <t xml:space="preserve">Christian </t>
  </si>
  <si>
    <t>Mora</t>
  </si>
  <si>
    <t>8014040074</t>
  </si>
  <si>
    <t>199.19.117.11</t>
  </si>
  <si>
    <t>R_3DevI5bA1XxItTn</t>
  </si>
  <si>
    <t>Brooklyn</t>
  </si>
  <si>
    <t xml:space="preserve">Moore </t>
  </si>
  <si>
    <t>brooklynjae99@byui.edu</t>
  </si>
  <si>
    <t>9282559771</t>
  </si>
  <si>
    <t xml:space="preserve">International Studies </t>
  </si>
  <si>
    <t>205.185.110.146</t>
  </si>
  <si>
    <t>R_2Ww2dn2fnQjjF65</t>
  </si>
  <si>
    <t>Milne</t>
  </si>
  <si>
    <t>Prestonmilne@byui.edu</t>
  </si>
  <si>
    <t>9704029640</t>
  </si>
  <si>
    <t>75.174.8.211</t>
  </si>
  <si>
    <t>R_1gIoQ1n4vUUotGz</t>
  </si>
  <si>
    <t xml:space="preserve">Emily </t>
  </si>
  <si>
    <t>Millward</t>
  </si>
  <si>
    <t>2082307622</t>
  </si>
  <si>
    <t>96.19.52.51</t>
  </si>
  <si>
    <t>R_z7tL5qt0JNpumT7</t>
  </si>
  <si>
    <t>Morgan</t>
  </si>
  <si>
    <t>Mikesell</t>
  </si>
  <si>
    <t>2086802214</t>
  </si>
  <si>
    <t>R_W0wfavUe4CxRYfT</t>
  </si>
  <si>
    <t>Elizabeth</t>
  </si>
  <si>
    <t>Merrill</t>
  </si>
  <si>
    <t>2099143694</t>
  </si>
  <si>
    <t>Interdisciplinary Studies - Catering/Event Planning and Business Management</t>
  </si>
  <si>
    <t>38.141.58.152</t>
  </si>
  <si>
    <t>R_2eQB6khUSpIBhtL</t>
  </si>
  <si>
    <t>TYLER</t>
  </si>
  <si>
    <t>MCKINNON</t>
  </si>
  <si>
    <t>tylermack1@gmail.com</t>
  </si>
  <si>
    <t>4359011380</t>
  </si>
  <si>
    <t>205.185.96.226</t>
  </si>
  <si>
    <t>R_1o5u6RrvspYtwM4</t>
  </si>
  <si>
    <t>Beau</t>
  </si>
  <si>
    <t>Mauseth</t>
  </si>
  <si>
    <t>5097604762</t>
  </si>
  <si>
    <t>205.185.110.167</t>
  </si>
  <si>
    <t>R_2bKv8s64gwGXtyT</t>
  </si>
  <si>
    <t>Colleen</t>
  </si>
  <si>
    <t>Mahar</t>
  </si>
  <si>
    <t>5182588102</t>
  </si>
  <si>
    <t>157.201.98.1</t>
  </si>
  <si>
    <t>R_2eR14LH8Y7Exx9v</t>
  </si>
  <si>
    <t xml:space="preserve">Amy </t>
  </si>
  <si>
    <t>Lund</t>
  </si>
  <si>
    <t>4358518390</t>
  </si>
  <si>
    <t>R_3isWUvedvErYFaj</t>
  </si>
  <si>
    <t>Amy</t>
  </si>
  <si>
    <t>4358138390</t>
  </si>
  <si>
    <t>205.185.99.52</t>
  </si>
  <si>
    <t>R_32WwuVGFH1U8Ejt</t>
  </si>
  <si>
    <t>Christian</t>
  </si>
  <si>
    <t>Liu</t>
  </si>
  <si>
    <t>christianliu18@gmail.com</t>
  </si>
  <si>
    <t>7068880723</t>
  </si>
  <si>
    <t>R_3h55AlWoWiFqChy</t>
  </si>
  <si>
    <t>liu18002@byui.edu</t>
  </si>
  <si>
    <t>157.201.78.9</t>
  </si>
  <si>
    <t>R_3Jxh9WLwR1ubgc0</t>
  </si>
  <si>
    <t>Heather</t>
  </si>
  <si>
    <t>Lindersmtih</t>
  </si>
  <si>
    <t>9255327478</t>
  </si>
  <si>
    <t>R_7Wi9VrQt8CrWISd</t>
  </si>
  <si>
    <t>Lindersmith</t>
  </si>
  <si>
    <t>lin1804@byui.edu</t>
  </si>
  <si>
    <t>9255327474</t>
  </si>
  <si>
    <t>73.63.98.71</t>
  </si>
  <si>
    <t>R_3hbfqWfxKLzgZWc</t>
  </si>
  <si>
    <t>John</t>
  </si>
  <si>
    <t>Lawson</t>
  </si>
  <si>
    <t>law15019@byui.edu</t>
  </si>
  <si>
    <t>4793877526</t>
  </si>
  <si>
    <t>R_25u8sMFBOutxEvh</t>
  </si>
  <si>
    <t>R_Oyi4n4j1GYZpYch</t>
  </si>
  <si>
    <t>Kameron</t>
  </si>
  <si>
    <t>Larkin</t>
  </si>
  <si>
    <t>kameronlarkin@byui.edu</t>
  </si>
  <si>
    <t>2083514726</t>
  </si>
  <si>
    <t>205.185.110.148</t>
  </si>
  <si>
    <t>R_2SGNDx31UE583Mo</t>
  </si>
  <si>
    <t>205.185.110.210</t>
  </si>
  <si>
    <t>R_6LFP5G6MOY5JMUV</t>
  </si>
  <si>
    <t>Kalani</t>
  </si>
  <si>
    <t>Krall</t>
  </si>
  <si>
    <t>krallka@byui.edu</t>
  </si>
  <si>
    <t>3858886797</t>
  </si>
  <si>
    <t>Interdisciplinary Studies with an emphasis in FCS Entrepreneurship and Catering/Event Planning</t>
  </si>
  <si>
    <t>205.185.96.195</t>
  </si>
  <si>
    <t>R_UAObrieXjtBUtZ7</t>
  </si>
  <si>
    <t>Corey</t>
  </si>
  <si>
    <t>Kennedy</t>
  </si>
  <si>
    <t>Ken16005@byui.edu</t>
  </si>
  <si>
    <t>2087014234</t>
  </si>
  <si>
    <t>205.185.99.30</t>
  </si>
  <si>
    <t>R_2scY82UxRtiSzdX</t>
  </si>
  <si>
    <t>Jen (Hyunsoo)</t>
  </si>
  <si>
    <t>Jeon</t>
  </si>
  <si>
    <t>2082276846</t>
  </si>
  <si>
    <t>66.235.40.187</t>
  </si>
  <si>
    <t>R_3MGW6BC8AK6LIyL</t>
  </si>
  <si>
    <t>Rienn</t>
  </si>
  <si>
    <t>James</t>
  </si>
  <si>
    <t>4253651205</t>
  </si>
  <si>
    <t>R_1CqMJXbGFxCjFAB</t>
  </si>
  <si>
    <t>Jacobs</t>
  </si>
  <si>
    <t>9704037887</t>
  </si>
  <si>
    <t>192.225.186.131</t>
  </si>
  <si>
    <t>R_1hDLrzxqbkw2pTQ</t>
  </si>
  <si>
    <t xml:space="preserve">Braden </t>
  </si>
  <si>
    <t xml:space="preserve">Irlenborn </t>
  </si>
  <si>
    <t xml:space="preserve">Bradensi@byui.edu </t>
  </si>
  <si>
    <t>479-360-9082</t>
  </si>
  <si>
    <t>205.185.110.111</t>
  </si>
  <si>
    <t>R_30nMItShSCItIgE</t>
  </si>
  <si>
    <t>Madison</t>
  </si>
  <si>
    <t>Houdek</t>
  </si>
  <si>
    <t>2624024922</t>
  </si>
  <si>
    <t>174.238.128.61</t>
  </si>
  <si>
    <t>R_ZkSZus09nmZZLu9</t>
  </si>
  <si>
    <t xml:space="preserve">Jonathan </t>
  </si>
  <si>
    <t>Hopkins</t>
  </si>
  <si>
    <t xml:space="preserve">Hop12012@byui.edu </t>
  </si>
  <si>
    <t>3193495613</t>
  </si>
  <si>
    <t>157.201.72.196</t>
  </si>
  <si>
    <t>R_30vi4K7F2RFYR0C</t>
  </si>
  <si>
    <t>Ho</t>
  </si>
  <si>
    <t>9864974031</t>
  </si>
  <si>
    <t>international studies</t>
  </si>
  <si>
    <t>192.225.189.122</t>
  </si>
  <si>
    <t>R_1plIIdTOoCfmD1f</t>
  </si>
  <si>
    <t>Salina</t>
  </si>
  <si>
    <t>Higley</t>
  </si>
  <si>
    <t>2088512147</t>
  </si>
  <si>
    <t>I/O psychology</t>
  </si>
  <si>
    <t>R_1mfuJMpoo8LJ6lq</t>
  </si>
  <si>
    <t>salinahigley79@msn.com</t>
  </si>
  <si>
    <t xml:space="preserve">I/O psychology </t>
  </si>
  <si>
    <t>205.185.99.104</t>
  </si>
  <si>
    <t>R_yCOQNY0e1OUi3Lj</t>
  </si>
  <si>
    <t>JJ</t>
  </si>
  <si>
    <t>Gunnell</t>
  </si>
  <si>
    <t>3852107054</t>
  </si>
  <si>
    <t>173.198.167.203</t>
  </si>
  <si>
    <t>R_31MJueWJcAY4WLQ</t>
  </si>
  <si>
    <t>Ashley</t>
  </si>
  <si>
    <t>Grover</t>
  </si>
  <si>
    <t>2084275778</t>
  </si>
  <si>
    <t>24.251.94.196</t>
  </si>
  <si>
    <t>R_1l6rapIcg85gryd</t>
  </si>
  <si>
    <t>Coby</t>
  </si>
  <si>
    <t>Garrett</t>
  </si>
  <si>
    <t>8053005665</t>
  </si>
  <si>
    <t>73.20.35.87</t>
  </si>
  <si>
    <t>R_22n2oKSfzOcW9FV</t>
  </si>
  <si>
    <t>Cameron</t>
  </si>
  <si>
    <t>Gamble</t>
  </si>
  <si>
    <t>6615578157</t>
  </si>
  <si>
    <t>205.185.110.131</t>
  </si>
  <si>
    <t>R_2B4ZIMRVM0u9USe</t>
  </si>
  <si>
    <t>Nicol</t>
  </si>
  <si>
    <t>Gahley</t>
  </si>
  <si>
    <t>5415890003</t>
  </si>
  <si>
    <t>Communication: Strategic Organization</t>
  </si>
  <si>
    <t>23.127.158.211</t>
  </si>
  <si>
    <t>R_2ydvxhuSOdPj2lx</t>
  </si>
  <si>
    <t>Marcelo</t>
  </si>
  <si>
    <t>Fonseca</t>
  </si>
  <si>
    <t>6196346076</t>
  </si>
  <si>
    <t>184.99.88.73</t>
  </si>
  <si>
    <t>R_qCTzuEuE7KB7Veh</t>
  </si>
  <si>
    <t>Kyler</t>
  </si>
  <si>
    <t>Feik</t>
  </si>
  <si>
    <t>5038497245</t>
  </si>
  <si>
    <t>97.107.69.73</t>
  </si>
  <si>
    <t>R_1Dvwqij3HQjqK8Z</t>
  </si>
  <si>
    <t>Kraig</t>
  </si>
  <si>
    <t>Fairhurst</t>
  </si>
  <si>
    <t>matteo@byui.edu</t>
  </si>
  <si>
    <t>7192986310</t>
  </si>
  <si>
    <t>International Studdies</t>
  </si>
  <si>
    <t>R_1NwVi9xSPtBJDZ3</t>
  </si>
  <si>
    <t>65.144.7.250</t>
  </si>
  <si>
    <t>R_2SH9KONFNZDTeDR</t>
  </si>
  <si>
    <t xml:space="preserve">Adam </t>
  </si>
  <si>
    <t>Esserine</t>
  </si>
  <si>
    <t>4695343929</t>
  </si>
  <si>
    <t>192.225.186.217</t>
  </si>
  <si>
    <t>R_2S7tq7AQKEX49JF</t>
  </si>
  <si>
    <t>Eldridge</t>
  </si>
  <si>
    <t>2085204421</t>
  </si>
  <si>
    <t>R_2t3hnC6DuB3QB4G</t>
  </si>
  <si>
    <t>Driggs</t>
  </si>
  <si>
    <t>9723027546</t>
  </si>
  <si>
    <t>192.225.186.41</t>
  </si>
  <si>
    <t>R_3M4eW3huhouc4kj</t>
  </si>
  <si>
    <t>Kaden</t>
  </si>
  <si>
    <t>Donahoo</t>
  </si>
  <si>
    <t>ksdonaho@byui.edu</t>
  </si>
  <si>
    <t>2088122158</t>
  </si>
  <si>
    <t>24.11.42.171</t>
  </si>
  <si>
    <t>R_0wzkwwUG03eOzsJ</t>
  </si>
  <si>
    <t>Tony</t>
  </si>
  <si>
    <t>Cruz Ceron</t>
  </si>
  <si>
    <t>2082068976</t>
  </si>
  <si>
    <t>R_1MLQEbNrqtj4Vtn</t>
  </si>
  <si>
    <t>R_2YFkMcMUXFSUFd8</t>
  </si>
  <si>
    <t>205.185.105.68</t>
  </si>
  <si>
    <t>R_3mdBJDaGFHScDjl</t>
  </si>
  <si>
    <t>Truman</t>
  </si>
  <si>
    <t>Crockett</t>
  </si>
  <si>
    <t>Tman1120@gmail.com</t>
  </si>
  <si>
    <t>4804652876</t>
  </si>
  <si>
    <t>R_3qeT08VxGxeMRuS</t>
  </si>
  <si>
    <t>Cragun</t>
  </si>
  <si>
    <t>9188155649</t>
  </si>
  <si>
    <t>R_2w4WCr3KYKgm3gX</t>
  </si>
  <si>
    <t>Jada</t>
  </si>
  <si>
    <t>Cordon</t>
  </si>
  <si>
    <t>8013095072</t>
  </si>
  <si>
    <t>R_1F3PnR1Unb8FIbQ</t>
  </si>
  <si>
    <t>Kamdyn</t>
  </si>
  <si>
    <t>Christiansen</t>
  </si>
  <si>
    <t>8017075837</t>
  </si>
  <si>
    <t>R_T0IpRVvxYiQId8J</t>
  </si>
  <si>
    <t>Chadwick</t>
  </si>
  <si>
    <t>cha19062@byui.edu</t>
  </si>
  <si>
    <t>3072482919</t>
  </si>
  <si>
    <t>96.18.193.146</t>
  </si>
  <si>
    <t>R_7R7jWHtoK8smQcF</t>
  </si>
  <si>
    <t>Odiseo</t>
  </si>
  <si>
    <t>Cerrato</t>
  </si>
  <si>
    <t>2084195762</t>
  </si>
  <si>
    <t>192.64.3.122</t>
  </si>
  <si>
    <t>R_Twj9igccZONVVlL</t>
  </si>
  <si>
    <t>Santiago</t>
  </si>
  <si>
    <t>Camargo</t>
  </si>
  <si>
    <t>cam17039@byui.edu</t>
  </si>
  <si>
    <t>3854017553</t>
  </si>
  <si>
    <t>205.185.96.174</t>
  </si>
  <si>
    <t>R_pochJBJCZKUmgoh</t>
  </si>
  <si>
    <t>Greta</t>
  </si>
  <si>
    <t>Caetano de Souza</t>
  </si>
  <si>
    <t>cae16001@byui.edu</t>
  </si>
  <si>
    <t>8327078963</t>
  </si>
  <si>
    <t>45.31.208.42</t>
  </si>
  <si>
    <t>R_27yEwUciXknMnnS</t>
  </si>
  <si>
    <t>Trent</t>
  </si>
  <si>
    <t>Burke</t>
  </si>
  <si>
    <t>3256692625</t>
  </si>
  <si>
    <t>R_0BxwwKeFnyhRhMB</t>
  </si>
  <si>
    <t>Elijah</t>
  </si>
  <si>
    <t>Brubaker</t>
  </si>
  <si>
    <t>2087018306</t>
  </si>
  <si>
    <t>Healthcare Admin with Small Business Innovation and Management Minor</t>
  </si>
  <si>
    <t>107.77.231.235</t>
  </si>
  <si>
    <t>R_3PoeLr1Jb5ouVc5</t>
  </si>
  <si>
    <t>Jonathan</t>
  </si>
  <si>
    <t>Bland</t>
  </si>
  <si>
    <t>bo16021@byui.edu</t>
  </si>
  <si>
    <t>4794024190</t>
  </si>
  <si>
    <t>205.185.99.34</t>
  </si>
  <si>
    <t>R_3Gy4b7oaKtWHgBf</t>
  </si>
  <si>
    <t>Michael</t>
  </si>
  <si>
    <t>Blanchard</t>
  </si>
  <si>
    <t>5035539119</t>
  </si>
  <si>
    <t>192.225.180.2</t>
  </si>
  <si>
    <t>R_3y3yROzi44uTdiV</t>
  </si>
  <si>
    <t>Blake</t>
  </si>
  <si>
    <t>Bills</t>
  </si>
  <si>
    <t>bil15006@byui.edu</t>
  </si>
  <si>
    <t>9404653987</t>
  </si>
  <si>
    <t>R_2cqrGQJDks8IRdO</t>
  </si>
  <si>
    <t>Taylor</t>
  </si>
  <si>
    <t>Bess</t>
  </si>
  <si>
    <t>4063604689</t>
  </si>
  <si>
    <t>R_3Dk0UQkMZt8xQfc</t>
  </si>
  <si>
    <t>Landon</t>
  </si>
  <si>
    <t>Bellum</t>
  </si>
  <si>
    <t>7203006242</t>
  </si>
  <si>
    <t>R_2TUaJAdvWSA9mCJ</t>
  </si>
  <si>
    <t>Beeson</t>
  </si>
  <si>
    <t>8163982397</t>
  </si>
  <si>
    <t>174.194.3.159</t>
  </si>
  <si>
    <t>R_1dtNf7BNkAViBsW</t>
  </si>
  <si>
    <t>Kristina</t>
  </si>
  <si>
    <t>Bates</t>
  </si>
  <si>
    <t>krisjeon24@gmail.com</t>
  </si>
  <si>
    <t>9195254932</t>
  </si>
  <si>
    <t>173.95.189.44</t>
  </si>
  <si>
    <t>R_24efKBUXHyIx8rj</t>
  </si>
  <si>
    <t>24.119.179.151</t>
  </si>
  <si>
    <t>R_1OJK0LanMQppRB4</t>
  </si>
  <si>
    <t>Joanna</t>
  </si>
  <si>
    <t>Bambo</t>
  </si>
  <si>
    <t>kub13001@byui,edu</t>
  </si>
  <si>
    <t>7858615928</t>
  </si>
  <si>
    <t>205.185.110.87</t>
  </si>
  <si>
    <t>R_1JJdVSywkzKXvoG</t>
  </si>
  <si>
    <t>Allison</t>
  </si>
  <si>
    <t>Baker</t>
  </si>
  <si>
    <t>allisonbaker1@byui.edu</t>
  </si>
  <si>
    <t>9713307815</t>
  </si>
  <si>
    <t>R_zffpvteGrxZehBT</t>
  </si>
  <si>
    <t>Parker</t>
  </si>
  <si>
    <t>Bagley</t>
  </si>
  <si>
    <t>parkerbagley171@gmail.com</t>
  </si>
  <si>
    <t>2087093692</t>
  </si>
  <si>
    <t>Health Care Managment</t>
  </si>
  <si>
    <t>R_3DpSyNLNSeabDGW</t>
  </si>
  <si>
    <t>2087083692</t>
  </si>
  <si>
    <t>Health Care Administration</t>
  </si>
  <si>
    <t>184.101.210.193</t>
  </si>
  <si>
    <t>R_PHiZMOUC2AVkgOB</t>
  </si>
  <si>
    <t>Jesse</t>
  </si>
  <si>
    <t>Ashcroft</t>
  </si>
  <si>
    <t>jesseashcroft@byu-idaho.edu</t>
  </si>
  <si>
    <t>4807893699</t>
  </si>
  <si>
    <t>72.201.245.140</t>
  </si>
  <si>
    <t>R_yqC3E41dndj8kvf</t>
  </si>
  <si>
    <t>David</t>
  </si>
  <si>
    <t>Anyanwu</t>
  </si>
  <si>
    <t>Dava93@byui.edu</t>
  </si>
  <si>
    <t>2084195707</t>
  </si>
  <si>
    <t>192.225.188.38</t>
  </si>
  <si>
    <t>R_3ENixUyvGbs48ks</t>
  </si>
  <si>
    <t>Anderson</t>
  </si>
  <si>
    <t>2082702967</t>
  </si>
  <si>
    <t>R_2s4Lal5gG3jIyOa</t>
  </si>
  <si>
    <t xml:space="preserve">Sebastian </t>
  </si>
  <si>
    <t xml:space="preserve">Amado </t>
  </si>
  <si>
    <t>Sebastianamado@byui.edu</t>
  </si>
  <si>
    <t>3853097091</t>
  </si>
  <si>
    <t>189.225.55.52</t>
  </si>
  <si>
    <t>R_1IrOW5j4Gp8N93d</t>
  </si>
  <si>
    <t>Linette Sarahi</t>
  </si>
  <si>
    <t>Alejandre Jaimes</t>
  </si>
  <si>
    <t>lsa97@byui.edu</t>
  </si>
  <si>
    <t>8016369916</t>
  </si>
  <si>
    <t>39-274-5980</t>
  </si>
  <si>
    <t>205.185.110.176</t>
  </si>
  <si>
    <t>R_1i8aDuNb0bLSQG8</t>
  </si>
  <si>
    <t xml:space="preserve">Edna </t>
  </si>
  <si>
    <t>Conteh</t>
  </si>
  <si>
    <t>2085167103</t>
  </si>
  <si>
    <t>R_1eqqKmshvZiMOD3</t>
  </si>
  <si>
    <t>Chase</t>
  </si>
  <si>
    <t>205.185.110.200</t>
  </si>
  <si>
    <t>R_cwNNbKHOfj7mq3L</t>
  </si>
  <si>
    <t>Porter</t>
  </si>
  <si>
    <t>Robertson</t>
  </si>
  <si>
    <t>Rob17057@byui.edu</t>
  </si>
  <si>
    <t>2084311947</t>
  </si>
  <si>
    <t>205.185.99.33</t>
  </si>
  <si>
    <t>R_2SvK6zM3Rb2sce7</t>
  </si>
  <si>
    <t>Kayla</t>
  </si>
  <si>
    <t>Banks</t>
  </si>
  <si>
    <t>2523735787</t>
  </si>
  <si>
    <t>Art with an emphasis in graphic design</t>
  </si>
  <si>
    <t>R_1Oq2MSPjkQKx1g3</t>
  </si>
  <si>
    <t>Kyle</t>
  </si>
  <si>
    <t>Bentall</t>
  </si>
  <si>
    <t>kyle.bentall@gmail.com</t>
  </si>
  <si>
    <t>6035542238</t>
  </si>
  <si>
    <t>R_1mRHAvSWJW1NTK6</t>
  </si>
  <si>
    <t>Sydney</t>
  </si>
  <si>
    <t xml:space="preserve">snt999@byui.edu </t>
  </si>
  <si>
    <t>7203419075</t>
  </si>
  <si>
    <t xml:space="preserve">English </t>
  </si>
  <si>
    <t>136.36.205.180</t>
  </si>
  <si>
    <t>R_3fHx8XttHG229v1</t>
  </si>
  <si>
    <t xml:space="preserve">Taeyun </t>
  </si>
  <si>
    <t>Yang</t>
  </si>
  <si>
    <t>qetu0987@byui.edu</t>
  </si>
  <si>
    <t>3852229086</t>
  </si>
  <si>
    <t>205.185.110.149</t>
  </si>
  <si>
    <t>R_1eqsYAP1ELhM0lm</t>
  </si>
  <si>
    <t>Kenadee</t>
  </si>
  <si>
    <t>Gneiting</t>
  </si>
  <si>
    <t>2084974523</t>
  </si>
  <si>
    <t>205.185.99.23</t>
  </si>
  <si>
    <t>R_2Sp182a6iuVKx6h</t>
  </si>
  <si>
    <t xml:space="preserve">Davis </t>
  </si>
  <si>
    <t xml:space="preserve">Jones </t>
  </si>
  <si>
    <t xml:space="preserve">jon16061@byui.edu </t>
  </si>
  <si>
    <t>4438951412</t>
  </si>
  <si>
    <t>205.185.96.232</t>
  </si>
  <si>
    <t>R_2fiFmGCk9VZ5Ir8</t>
  </si>
  <si>
    <t>Kyler`</t>
  </si>
  <si>
    <t>kylerfeik12@gmail.com</t>
  </si>
  <si>
    <t>205.185.99.88</t>
  </si>
  <si>
    <t>R_1jiWcQIMR5uYJ1S</t>
  </si>
  <si>
    <t>Thomas</t>
  </si>
  <si>
    <t>Hafley</t>
  </si>
  <si>
    <t>hafleyt@byui.edu</t>
  </si>
  <si>
    <t>7036491768</t>
  </si>
  <si>
    <t>174.126.227.135</t>
  </si>
  <si>
    <t>R_9HqFWZ2WAnyGEg1</t>
  </si>
  <si>
    <t>Enrique</t>
  </si>
  <si>
    <t>Sanchez</t>
  </si>
  <si>
    <t xml:space="preserve">san17046@byui.edu </t>
  </si>
  <si>
    <t>2089709731</t>
  </si>
  <si>
    <t>69.92.235.151</t>
  </si>
  <si>
    <t>R_3haxC87IZbdqXaR</t>
  </si>
  <si>
    <t>Alisher</t>
  </si>
  <si>
    <t>KHarvey</t>
  </si>
  <si>
    <t>2083576835</t>
  </si>
  <si>
    <t>R_pnN8rgRZIDYvDH3</t>
  </si>
  <si>
    <t>Jordan</t>
  </si>
  <si>
    <t>Hokanson</t>
  </si>
  <si>
    <t>8325574741</t>
  </si>
  <si>
    <t>R_3hnMNNgAzDypf4G</t>
  </si>
  <si>
    <t>Jose</t>
  </si>
  <si>
    <t>Medina</t>
  </si>
  <si>
    <t>med17009@byui.edu</t>
  </si>
  <si>
    <t>7143426095</t>
  </si>
  <si>
    <t>R_3nOfCNvhzw5TSVg</t>
  </si>
  <si>
    <t>Zabulon</t>
  </si>
  <si>
    <t>Glbert</t>
  </si>
  <si>
    <t>gil17001@byui.edu</t>
  </si>
  <si>
    <t>8016865120</t>
  </si>
  <si>
    <t>R_3nBZk4y7pRcNuRp</t>
  </si>
  <si>
    <t xml:space="preserve"> ash13026@byui.edu</t>
  </si>
  <si>
    <t>69.92.234.187</t>
  </si>
  <si>
    <t>R_3EEeqNw2mhQjn3l</t>
  </si>
  <si>
    <t>Test</t>
  </si>
  <si>
    <t>gallowayda@byui.edu</t>
  </si>
  <si>
    <t>5555551234</t>
  </si>
  <si>
    <t>R_2wgBJ2p2qEIy0z5</t>
  </si>
  <si>
    <t>R_xi6d6VTbf6auggx</t>
  </si>
  <si>
    <t xml:space="preserve">Allyse </t>
  </si>
  <si>
    <t xml:space="preserve">Lloyd </t>
  </si>
  <si>
    <t xml:space="preserve">9284443045 </t>
  </si>
  <si>
    <t>107.77.228.231</t>
  </si>
  <si>
    <t>R_2CQxIgkOgz0jYcW</t>
  </si>
  <si>
    <t>Patterson</t>
  </si>
  <si>
    <t>2096049237</t>
  </si>
  <si>
    <t>Smith, Taylor_Bess</t>
  </si>
  <si>
    <t>Willmore, Allyse_Kay</t>
  </si>
  <si>
    <t>Registered(03/23/2021)</t>
  </si>
  <si>
    <t>107.77.230.216</t>
  </si>
  <si>
    <t>R_3DpiPyDlx7jD5ZC</t>
  </si>
  <si>
    <t>Corbin</t>
  </si>
  <si>
    <t>Lorenat</t>
  </si>
  <si>
    <t>Lor17003@byui.edu</t>
  </si>
  <si>
    <t>5024037572</t>
  </si>
  <si>
    <t>172.58.44.127</t>
  </si>
  <si>
    <t>R_1IY4viY3u8HeX3r</t>
  </si>
  <si>
    <t>Kevin</t>
  </si>
  <si>
    <t xml:space="preserve">Huerta Leiva </t>
  </si>
  <si>
    <t xml:space="preserve">hue20001@byui.edu </t>
  </si>
  <si>
    <t>8013767647</t>
  </si>
  <si>
    <t>205.185.99.106</t>
  </si>
  <si>
    <t>R_1Nw8LsvgALMI6oU</t>
  </si>
  <si>
    <t>Rainsdon</t>
  </si>
  <si>
    <t>Rai14006@byui.edu</t>
  </si>
  <si>
    <t>2082019060</t>
  </si>
  <si>
    <t>157.201.62.1</t>
  </si>
  <si>
    <t>R_2dXBR22SxFqRAqK</t>
  </si>
  <si>
    <t>Angie Daniela</t>
  </si>
  <si>
    <t>Murillo Zacnich</t>
  </si>
  <si>
    <t>9566397121</t>
  </si>
  <si>
    <t>205.185.105.10</t>
  </si>
  <si>
    <t>R_3iILLUKQz0AUB58</t>
  </si>
  <si>
    <t>Bryce</t>
  </si>
  <si>
    <t>Adams</t>
  </si>
  <si>
    <t>Ada18041@byui.edu</t>
  </si>
  <si>
    <t>2392872648</t>
  </si>
  <si>
    <t>205.185.105.5</t>
  </si>
  <si>
    <t>R_1MVReSewqx3LkHD</t>
  </si>
  <si>
    <t>Soraya</t>
  </si>
  <si>
    <t>Lease</t>
  </si>
  <si>
    <t>5097614926</t>
  </si>
  <si>
    <t>174.204.3.118</t>
  </si>
  <si>
    <t>R_31LqLfgdMy8UrGU</t>
  </si>
  <si>
    <t>205.185.99.87</t>
  </si>
  <si>
    <t>R_1laATK8zq9OP8xN</t>
  </si>
  <si>
    <t>Raul</t>
  </si>
  <si>
    <t>Ornelas</t>
  </si>
  <si>
    <t>3853266512</t>
  </si>
  <si>
    <t>217.147.184.10</t>
  </si>
  <si>
    <t>R_29tgiiJ09YymjUD</t>
  </si>
  <si>
    <t>Isaac</t>
  </si>
  <si>
    <t>Jensen</t>
  </si>
  <si>
    <t>8016600738</t>
  </si>
  <si>
    <t>205.185.99.123</t>
  </si>
  <si>
    <t>R_1EXnlukUn3qbxCB</t>
  </si>
  <si>
    <t>Stan</t>
  </si>
  <si>
    <t>Romanov</t>
  </si>
  <si>
    <t>2082430681</t>
  </si>
  <si>
    <t>205.185.99.6</t>
  </si>
  <si>
    <t>R_0j2BITIqF18G5Bn</t>
  </si>
  <si>
    <t>Clayton</t>
  </si>
  <si>
    <t>cla19025@byui.edu</t>
  </si>
  <si>
    <t>7193596698</t>
  </si>
  <si>
    <t>Business Management Marketing</t>
  </si>
  <si>
    <t>R_2OI5QQQ4PhxTviN</t>
  </si>
  <si>
    <t>Johnny</t>
  </si>
  <si>
    <t>24.22.52.39</t>
  </si>
  <si>
    <t>R_3OiuHEybxBqs1Nu</t>
  </si>
  <si>
    <t>cameronnebeker@byui.edu</t>
  </si>
  <si>
    <t>5417404077</t>
  </si>
  <si>
    <t>24.119.20.130</t>
  </si>
  <si>
    <t>R_2DRIDXviThVJEo3</t>
  </si>
  <si>
    <t>Ali</t>
  </si>
  <si>
    <t>Palmer</t>
  </si>
  <si>
    <t>4433813525</t>
  </si>
  <si>
    <t>True</t>
  </si>
  <si>
    <t>Male</t>
  </si>
  <si>
    <t>Marketing</t>
  </si>
  <si>
    <t>Yes</t>
  </si>
  <si>
    <t>Senior</t>
  </si>
  <si>
    <t>No</t>
  </si>
  <si>
    <t>Female</t>
  </si>
  <si>
    <t>Sophomore</t>
  </si>
  <si>
    <t>Junior</t>
  </si>
  <si>
    <t>Management</t>
  </si>
  <si>
    <t>Other</t>
  </si>
  <si>
    <t>Supply Chain</t>
  </si>
  <si>
    <t>Finance</t>
  </si>
  <si>
    <t>Apparel Entrepreneurship</t>
  </si>
  <si>
    <t>Spam</t>
  </si>
  <si>
    <t>Freshman</t>
  </si>
  <si>
    <t>On Campus?</t>
  </si>
  <si>
    <t>136.36.9.73</t>
  </si>
  <si>
    <t>R_3G7FsyRUPOvJijE</t>
  </si>
  <si>
    <t>Greenwood</t>
  </si>
  <si>
    <t>6165021993</t>
  </si>
  <si>
    <t>76.183.117.99</t>
  </si>
  <si>
    <t>R_2cBq3Yrk94ctkpI</t>
  </si>
  <si>
    <t>Annie</t>
  </si>
  <si>
    <t>Hernandez</t>
  </si>
  <si>
    <t>4697342769</t>
  </si>
  <si>
    <t>73.35.213.19</t>
  </si>
  <si>
    <t>R_42rtJePnT1INNKN</t>
  </si>
  <si>
    <t>Ethan</t>
  </si>
  <si>
    <t>Harmer</t>
  </si>
  <si>
    <t>ethan1.harmer@gmail.com</t>
  </si>
  <si>
    <t>2069452434</t>
  </si>
  <si>
    <t>74.120.38.121</t>
  </si>
  <si>
    <t>R_1FfkkEFFHEf93aK</t>
  </si>
  <si>
    <t>Kaitlyn</t>
  </si>
  <si>
    <t>Summers</t>
  </si>
  <si>
    <t>Sum17010@byui.edu</t>
  </si>
  <si>
    <t>2085899049</t>
  </si>
  <si>
    <t>208.76.194.250</t>
  </si>
  <si>
    <t>R_2SBjxVmhlmz2tfT</t>
  </si>
  <si>
    <t>Avery</t>
  </si>
  <si>
    <t>Vazquez w</t>
  </si>
  <si>
    <t>Vaz19001@byui.edu</t>
  </si>
  <si>
    <t>7202786492</t>
  </si>
  <si>
    <t>174.204.8.30</t>
  </si>
  <si>
    <t>R_1CawduUOmqPU1le</t>
  </si>
  <si>
    <t>Jessy</t>
  </si>
  <si>
    <t>Ellis</t>
  </si>
  <si>
    <t>Ell16020@byui.edu</t>
  </si>
  <si>
    <t>5627776398</t>
  </si>
  <si>
    <t>69.92.49.166</t>
  </si>
  <si>
    <t>R_3kKX7v62FXT85ke</t>
  </si>
  <si>
    <t>Kailey</t>
  </si>
  <si>
    <t>Searle</t>
  </si>
  <si>
    <t>8088595334</t>
  </si>
  <si>
    <t>R_z1eGs4AZ5JKeQ8x</t>
  </si>
  <si>
    <t>Dustin</t>
  </si>
  <si>
    <t>Hawkins</t>
  </si>
  <si>
    <t>Haw20004@byui.edu</t>
  </si>
  <si>
    <t>9718064198</t>
  </si>
  <si>
    <t xml:space="preserve">Business Management </t>
  </si>
  <si>
    <t>174.27.24.116</t>
  </si>
  <si>
    <t>R_3gXTZtxyixJ6W4p</t>
  </si>
  <si>
    <t>Bradbeer</t>
  </si>
  <si>
    <t>2089417064</t>
  </si>
  <si>
    <t>Female?</t>
  </si>
  <si>
    <t>Finance?</t>
  </si>
  <si>
    <t>Preston, Tresha</t>
  </si>
  <si>
    <t>Registered(03/24/2021)</t>
  </si>
  <si>
    <t>205.185.99.157</t>
  </si>
  <si>
    <t>R_vGNu7zFaHIsfajD</t>
  </si>
  <si>
    <t>Beck</t>
  </si>
  <si>
    <t xml:space="preserve">	bec17021@byui.edu</t>
  </si>
  <si>
    <t>9169036955</t>
  </si>
  <si>
    <t>Wilson, Jason_William</t>
  </si>
  <si>
    <t>Registered(03/25/2021)</t>
  </si>
  <si>
    <t>Row Labels</t>
  </si>
  <si>
    <t>Grand Total</t>
  </si>
  <si>
    <t>Count of Student ID</t>
  </si>
  <si>
    <t>Assigned Section</t>
  </si>
  <si>
    <t>Company Letter</t>
  </si>
  <si>
    <t>Faculty</t>
  </si>
  <si>
    <t>A</t>
  </si>
  <si>
    <t>Dave Rowe</t>
  </si>
  <si>
    <t>B</t>
  </si>
  <si>
    <t>Brian Christensen</t>
  </si>
  <si>
    <t>C</t>
  </si>
  <si>
    <t>Mark Morris</t>
  </si>
  <si>
    <t>D</t>
  </si>
  <si>
    <t>Scott Pope</t>
  </si>
  <si>
    <t>E</t>
  </si>
  <si>
    <t>Bob Morley</t>
  </si>
  <si>
    <t>F</t>
  </si>
  <si>
    <t>Dean Coleman</t>
  </si>
  <si>
    <t>G</t>
  </si>
  <si>
    <t>Rob Tietjen</t>
  </si>
  <si>
    <t>H</t>
  </si>
  <si>
    <t>Jack LaBaugh</t>
  </si>
  <si>
    <t>Section</t>
  </si>
  <si>
    <t>Total Students</t>
  </si>
  <si>
    <t># Female</t>
  </si>
  <si>
    <t>% Female</t>
  </si>
  <si>
    <t># Finance</t>
  </si>
  <si>
    <t># non-Business</t>
  </si>
  <si>
    <t>% non-Business</t>
  </si>
  <si>
    <t>Non-Business</t>
  </si>
  <si>
    <t>(blank)</t>
  </si>
  <si>
    <t>Lawson, John_Alan</t>
  </si>
  <si>
    <t>Registered(03/31/2021)</t>
  </si>
  <si>
    <t>47.132.88.12</t>
  </si>
  <si>
    <t>R_3kbqDU9GF70cEBx</t>
  </si>
  <si>
    <t>Chelsea</t>
  </si>
  <si>
    <t>Elmore</t>
  </si>
  <si>
    <t>elm17005@byui.edu</t>
  </si>
  <si>
    <t>9197560449</t>
  </si>
  <si>
    <t>68.225.220.145</t>
  </si>
  <si>
    <t>R_eJ9xkSD6gzjZptv</t>
  </si>
  <si>
    <t>Burris</t>
  </si>
  <si>
    <t>mmburris@gmail.com</t>
  </si>
  <si>
    <t>4803209161</t>
  </si>
  <si>
    <t>R_1ONyRvkciqjD6Ca</t>
  </si>
  <si>
    <t>Collins</t>
  </si>
  <si>
    <t>col15003@byui.edu</t>
  </si>
  <si>
    <t>6196546134</t>
  </si>
  <si>
    <t>38.141.57.22</t>
  </si>
  <si>
    <t>R_2YK80UYg10eBK1A</t>
  </si>
  <si>
    <t>joslyn</t>
  </si>
  <si>
    <t>yost</t>
  </si>
  <si>
    <t>joslynyost23@gmail.com</t>
  </si>
  <si>
    <t>2082215429</t>
  </si>
  <si>
    <t>205.185.99.152</t>
  </si>
  <si>
    <t>R_2S32jQnGuLY6Nmc</t>
  </si>
  <si>
    <t>Ahren</t>
  </si>
  <si>
    <t>Bonnell</t>
  </si>
  <si>
    <t>bon13016@byui.edu</t>
  </si>
  <si>
    <t>6023906542</t>
  </si>
  <si>
    <t>136.36.12.0</t>
  </si>
  <si>
    <t>R_Tnf16cM3drlc0BH</t>
  </si>
  <si>
    <t>Collin</t>
  </si>
  <si>
    <t>Fonda</t>
  </si>
  <si>
    <t>fon16001@byui.edu</t>
  </si>
  <si>
    <t>9046255384</t>
  </si>
  <si>
    <t>TOTALS</t>
  </si>
  <si>
    <t>Collins, Cameron</t>
  </si>
  <si>
    <t>Registered(04/05/2021)</t>
  </si>
  <si>
    <t>205.185.96.168</t>
  </si>
  <si>
    <t>R_1rogomeOKSOOD1O</t>
  </si>
  <si>
    <t>William</t>
  </si>
  <si>
    <t>pri16029@byui.edu</t>
  </si>
  <si>
    <t>4352331240</t>
  </si>
  <si>
    <t>38.141.57.254</t>
  </si>
  <si>
    <t>R_6KAcNCJxezJ9qRb</t>
  </si>
  <si>
    <t>Jamie</t>
  </si>
  <si>
    <t xml:space="preserve">and19013@byui.edu </t>
  </si>
  <si>
    <t>8018398366</t>
  </si>
  <si>
    <t>Anderson, Jamie</t>
  </si>
  <si>
    <t xml:space="preserve">Name </t>
  </si>
  <si>
    <t>I Number</t>
  </si>
  <si>
    <t>Old Section</t>
  </si>
  <si>
    <t>New Section</t>
  </si>
  <si>
    <t>Move From</t>
  </si>
  <si>
    <t>Move To</t>
  </si>
  <si>
    <t>No Change</t>
  </si>
  <si>
    <t>Registered(04/06/2021)</t>
  </si>
  <si>
    <t>and19013@byui.edu</t>
  </si>
  <si>
    <t>Course</t>
  </si>
  <si>
    <t>Combo</t>
  </si>
  <si>
    <t>Modality</t>
  </si>
  <si>
    <t>BUS 300</t>
  </si>
  <si>
    <t>BUS 302</t>
  </si>
  <si>
    <t>MKT 301</t>
  </si>
  <si>
    <t>Gender</t>
  </si>
  <si>
    <t>Inumber</t>
  </si>
  <si>
    <t>Name</t>
  </si>
  <si>
    <t>Email</t>
  </si>
  <si>
    <t>Blackford, Matthew_Evan</t>
  </si>
  <si>
    <t>Registered(04/07/2021)</t>
  </si>
  <si>
    <t>bla13032@byui.edu</t>
  </si>
  <si>
    <t>Clayton, Ashley_Megan</t>
  </si>
  <si>
    <t>Medina, Jose_Miguel</t>
  </si>
  <si>
    <t>Price, William_Adelbert,, JR</t>
  </si>
  <si>
    <t>Gilbert, Zabulon_Radigo</t>
  </si>
  <si>
    <t>Remote</t>
  </si>
  <si>
    <t>On Campus</t>
  </si>
  <si>
    <t>Caetano de Souza, Greta</t>
  </si>
  <si>
    <t>Registered(04/08/2021)</t>
  </si>
  <si>
    <t>Camargo Rios, Santiago</t>
  </si>
  <si>
    <t>Registered(04/16/2021)</t>
  </si>
  <si>
    <t>Cook, Caleb Allen</t>
  </si>
  <si>
    <t>coo20060@byui.edu</t>
  </si>
  <si>
    <t>Manufacturing Engineering Tech</t>
  </si>
  <si>
    <t>Registered(04/19/2021)</t>
  </si>
  <si>
    <t>Beleshi, Etien</t>
  </si>
  <si>
    <t>bel18002@byui.edu</t>
  </si>
  <si>
    <t>Professional Studies</t>
  </si>
  <si>
    <t>Amado, Sebastian_Ivan</t>
  </si>
  <si>
    <t>Registered(04/20/2021)</t>
  </si>
  <si>
    <t>ama20003@byui.edu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</si>
</sst>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4"/>
      <color rgb="FFFFFFFF"/>
      <name val="Calibri"/>
      <family val="2"/>
      <scheme val="minor"/>
    </font>
    <font>
      <b/>
      <sz val="12"/>
      <color theme="0"/>
      <name val="Calibri"/>
      <family val="2"/>
      <scheme val="minor"/>
    </font>
    <font>
      <b/>
      <sz val="12"/>
      <color theme="0"/>
      <name val="Calibri"/>
      <family val="2"/>
    </font>
    <font>
      <b/>
      <sz val="14"/>
      <color theme="0"/>
      <name val="Calibri"/>
      <family val="2"/>
      <scheme val="minor"/>
    </font>
    <font>
      <sz val="11"/>
      <name val="Calibri"/>
      <family val="2"/>
      <scheme val="minor"/>
    </font>
    <font>
      <u/>
      <sz val="11"/>
      <color theme="10"/>
      <name val="Calibri"/>
      <family val="2"/>
      <scheme val="minor"/>
    </font>
    <font>
      <u/>
      <sz val="1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rgb="FFFFFF00"/>
        <bgColor indexed="64"/>
      </patternFill>
    </fill>
    <fill>
      <patternFill patternType="solid">
        <fgColor rgb="FF2F5496"/>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249977111117893"/>
        <bgColor rgb="FF7F7F7F"/>
      </patternFill>
    </fill>
    <fill>
      <patternFill patternType="solid">
        <fgColor theme="4" tint="-0.249977111117893"/>
        <bgColor indexed="64"/>
      </patternFill>
    </fill>
    <fill>
      <patternFill patternType="solid">
        <fgColor theme="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 fillId="0" borderId="0" applyFont="0" applyFill="0" applyBorder="0" applyAlignment="0" applyProtection="0"/>
    <xf numFmtId="0" fontId="24" fillId="0" borderId="0" applyNumberFormat="0" applyFill="0" applyBorder="0" applyAlignment="0" applyProtection="0"/>
  </cellStyleXfs>
  <cellXfs count="47">
    <xf numFmtId="0" fontId="0" fillId="0" borderId="0" xfId="0"/>
    <xf numFmtId="0" fontId="16" fillId="0" borderId="0" xfId="0" applyFont="1" applyAlignment="1">
      <alignment horizontal="left" vertical="center" wrapText="1"/>
    </xf>
    <xf numFmtId="0" fontId="16" fillId="0" borderId="0" xfId="0" applyFont="1" applyAlignment="1">
      <alignment horizontal="left" vertical="center"/>
    </xf>
    <xf numFmtId="0" fontId="0" fillId="33" borderId="0" xfId="0" applyFill="1"/>
    <xf numFmtId="0" fontId="0" fillId="33" borderId="0" xfId="0" applyFill="1" applyAlignment="1">
      <alignment horizontal="right"/>
    </xf>
    <xf numFmtId="0" fontId="0" fillId="0" borderId="0" xfId="0" applyAlignment="1">
      <alignment horizontal="right"/>
    </xf>
    <xf numFmtId="0" fontId="18" fillId="0" borderId="0" xfId="42" applyAlignment="1">
      <alignment wrapText="1"/>
    </xf>
    <xf numFmtId="49" fontId="18" fillId="0" borderId="0" xfId="42" applyNumberFormat="1" applyAlignment="1">
      <alignment wrapText="1"/>
    </xf>
    <xf numFmtId="22" fontId="18" fillId="0" borderId="0" xfId="42" applyNumberFormat="1"/>
    <xf numFmtId="0" fontId="18" fillId="0" borderId="0" xfId="42"/>
    <xf numFmtId="0" fontId="0" fillId="0" borderId="0" xfId="0" applyAlignment="1">
      <alignment horizontal="left"/>
    </xf>
    <xf numFmtId="22" fontId="0" fillId="0" borderId="0" xfId="0" applyNumberFormat="1"/>
    <xf numFmtId="49" fontId="0" fillId="0" borderId="0" xfId="0" applyNumberFormat="1" applyAlignment="1">
      <alignment wrapText="1"/>
    </xf>
    <xf numFmtId="0" fontId="0" fillId="0" borderId="0" xfId="0" applyAlignment="1">
      <alignment wrapText="1"/>
    </xf>
    <xf numFmtId="0" fontId="0" fillId="34" borderId="0" xfId="0" applyFill="1"/>
    <xf numFmtId="0" fontId="0" fillId="0" borderId="0" xfId="0" pivotButton="1"/>
    <xf numFmtId="0" fontId="19" fillId="35" borderId="0" xfId="0" applyFont="1" applyFill="1" applyAlignment="1">
      <alignment horizontal="center" vertical="center" wrapText="1"/>
    </xf>
    <xf numFmtId="0" fontId="0" fillId="0" borderId="0" xfId="0" applyAlignment="1">
      <alignment horizontal="center" wrapText="1"/>
    </xf>
    <xf numFmtId="0" fontId="16" fillId="0" borderId="0" xfId="0" applyFont="1" applyAlignment="1">
      <alignment horizontal="center" wrapText="1"/>
    </xf>
    <xf numFmtId="0" fontId="20" fillId="36" borderId="0" xfId="0" applyFont="1" applyFill="1" applyAlignment="1">
      <alignment horizontal="center"/>
    </xf>
    <xf numFmtId="0" fontId="13" fillId="37" borderId="0" xfId="0" applyFont="1" applyFill="1" applyAlignment="1">
      <alignment horizontal="left" vertical="center" wrapText="1"/>
    </xf>
    <xf numFmtId="0" fontId="13" fillId="37" borderId="0" xfId="0" applyFont="1" applyFill="1" applyAlignment="1">
      <alignment horizontal="left" vertical="center"/>
    </xf>
    <xf numFmtId="0" fontId="0" fillId="0" borderId="10" xfId="0" applyBorder="1"/>
    <xf numFmtId="0" fontId="16" fillId="0" borderId="0" xfId="0" applyFont="1"/>
    <xf numFmtId="0" fontId="0" fillId="38" borderId="0" xfId="0" applyFill="1"/>
    <xf numFmtId="0" fontId="0" fillId="39" borderId="0" xfId="0" applyFill="1"/>
    <xf numFmtId="0" fontId="0" fillId="38" borderId="0" xfId="0" applyFill="1" applyAlignment="1">
      <alignment horizontal="center"/>
    </xf>
    <xf numFmtId="9" fontId="0" fillId="38" borderId="0" xfId="43" applyFont="1" applyFill="1" applyAlignment="1">
      <alignment horizontal="center"/>
    </xf>
    <xf numFmtId="0" fontId="0" fillId="39" borderId="0" xfId="0" applyFill="1" applyAlignment="1">
      <alignment horizontal="center"/>
    </xf>
    <xf numFmtId="9" fontId="0" fillId="39" borderId="0" xfId="43" applyFont="1" applyFill="1" applyAlignment="1">
      <alignment horizontal="center"/>
    </xf>
    <xf numFmtId="0" fontId="0" fillId="0" borderId="0" xfId="0" applyAlignment="1">
      <alignment horizontal="center"/>
    </xf>
    <xf numFmtId="9" fontId="0" fillId="0" borderId="0" xfId="43" applyFont="1" applyAlignment="1">
      <alignment horizontal="center"/>
    </xf>
    <xf numFmtId="0" fontId="0" fillId="0" borderId="10" xfId="0" applyBorder="1" applyAlignment="1">
      <alignment horizontal="center"/>
    </xf>
    <xf numFmtId="0" fontId="21" fillId="40" borderId="11" xfId="0" applyFont="1" applyFill="1" applyBorder="1" applyAlignment="1">
      <alignment horizontal="center" vertical="center" wrapText="1"/>
    </xf>
    <xf numFmtId="0" fontId="21" fillId="40" borderId="11" xfId="0" applyFont="1" applyFill="1" applyBorder="1" applyAlignment="1">
      <alignment horizontal="left" vertical="center" wrapText="1"/>
    </xf>
    <xf numFmtId="0" fontId="21" fillId="40" borderId="12" xfId="0" applyFont="1" applyFill="1" applyBorder="1" applyAlignment="1">
      <alignment horizontal="center" vertical="center" wrapText="1"/>
    </xf>
    <xf numFmtId="0" fontId="13" fillId="41" borderId="0" xfId="0" applyFont="1" applyFill="1" applyAlignment="1">
      <alignment horizontal="left" vertical="center" wrapText="1"/>
    </xf>
    <xf numFmtId="9" fontId="20" fillId="42" borderId="0" xfId="43" applyFont="1" applyFill="1" applyAlignment="1">
      <alignment horizontal="center"/>
    </xf>
    <xf numFmtId="0" fontId="20" fillId="42" borderId="0" xfId="0" applyFont="1" applyFill="1"/>
    <xf numFmtId="0" fontId="20" fillId="42" borderId="0" xfId="0" applyFont="1" applyFill="1" applyAlignment="1">
      <alignment horizontal="center"/>
    </xf>
    <xf numFmtId="0" fontId="22" fillId="37" borderId="0" xfId="0" applyFont="1" applyFill="1" applyAlignment="1">
      <alignment horizontal="center"/>
    </xf>
    <xf numFmtId="0" fontId="23" fillId="0" borderId="0" xfId="0" applyFont="1"/>
    <xf numFmtId="0" fontId="23" fillId="0" borderId="0" xfId="0" applyFont="1" applyAlignment="1">
      <alignment horizontal="left"/>
    </xf>
    <xf numFmtId="0" fontId="23" fillId="34" borderId="0" xfId="0" applyFont="1" applyFill="1"/>
    <xf numFmtId="0" fontId="14" fillId="0" borderId="0" xfId="0" applyFont="1"/>
    <xf numFmtId="0" fontId="25" fillId="0" borderId="0" xfId="44" applyFont="1" applyAlignment="1">
      <alignment horizontal="left"/>
    </xf>
    <xf numFmtId="0" fontId="14" fillId="0" borderId="0" xfId="0" applyFont="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xr:uid="{4B0262AD-9579-482F-996F-3F9FE201413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Pope" refreshedDate="44304.954038194446" createdVersion="6" refreshedVersion="7" minRefreshableVersion="3" recordCount="136" xr:uid="{7446C429-4B33-4D3B-B2EE-DE44765E4998}">
  <cacheSource type="worksheet">
    <worksheetSource ref="A1:N1048576" sheet="Data"/>
  </cacheSource>
  <cacheFields count="14">
    <cacheField name="Student ID" numFmtId="0">
      <sharedItems containsString="0" containsBlank="1" containsNumber="1" containsInteger="1" minValue="4068962" maxValue="999316690"/>
    </cacheField>
    <cacheField name="Student" numFmtId="0">
      <sharedItems containsBlank="1"/>
    </cacheField>
    <cacheField name="Status" numFmtId="0">
      <sharedItems containsBlank="1"/>
    </cacheField>
    <cacheField name="E-mail" numFmtId="0">
      <sharedItems containsBlank="1"/>
    </cacheField>
    <cacheField name="Cross-listed Course" numFmtId="0">
      <sharedItems containsNonDate="0" containsString="0" containsBlank="1"/>
    </cacheField>
    <cacheField name="Major" numFmtId="0">
      <sharedItems containsBlank="1"/>
    </cacheField>
    <cacheField name="Class" numFmtId="0">
      <sharedItems containsBlank="1"/>
    </cacheField>
    <cacheField name="Gender" numFmtId="0">
      <sharedItems containsBlank="1"/>
    </cacheField>
    <cacheField name="Survey I-Number" numFmtId="0">
      <sharedItems containsBlank="1" containsMixedTypes="1" containsNumber="1" containsInteger="1" minValue="4068962" maxValue="999316690"/>
    </cacheField>
    <cacheField name="On Campus?" numFmtId="0">
      <sharedItems containsBlank="1"/>
    </cacheField>
    <cacheField name="Female?" numFmtId="0">
      <sharedItems containsBlank="1"/>
    </cacheField>
    <cacheField name="Finance?" numFmtId="0">
      <sharedItems containsBlank="1"/>
    </cacheField>
    <cacheField name="Non-Business" numFmtId="0">
      <sharedItems containsBlank="1"/>
    </cacheField>
    <cacheField name="Assigned Section" numFmtId="0">
      <sharedItems containsString="0" containsBlank="1" containsNumber="1" containsInteger="1" minValue="1" maxValue="9" count="10">
        <n v="8"/>
        <n v="6"/>
        <n v="7"/>
        <n v="5"/>
        <n v="4"/>
        <n v="3"/>
        <n v="2"/>
        <n v="1"/>
        <m/>
        <n v="9"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n v="701187734"/>
    <s v="Crockett, Truman_Rex"/>
    <s v="Registered(03/09/2021)"/>
    <s v="cro19011@byui.edu"/>
    <m/>
    <s v="Bus Mgmt Marketing"/>
    <s v="JR"/>
    <s v="Male"/>
    <n v="701187734"/>
    <s v="Yes"/>
    <s v="No"/>
    <s v="No"/>
    <s v="No"/>
    <x v="0"/>
  </r>
  <r>
    <n v="110319353"/>
    <s v="Steimle, Skyler_Wayne"/>
    <s v="Registered(03/05/2021)"/>
    <s v="ste14042@byui.edu"/>
    <m/>
    <s v="Interdisciplinary"/>
    <s v="SR"/>
    <s v="Male"/>
    <n v="110319353"/>
    <s v="Yes"/>
    <s v="No"/>
    <s v="No"/>
    <s v="Yes"/>
    <x v="0"/>
  </r>
  <r>
    <n v="812633835"/>
    <s v="Sanchez, Enrique_Armando"/>
    <s v="Registered(03/08/2021)"/>
    <s v="san17046@byui.edu"/>
    <m/>
    <s v="Bus Mgmt Marketing"/>
    <s v="SR"/>
    <s v="Male"/>
    <n v="812633835"/>
    <s v="Yes"/>
    <s v="No"/>
    <s v="No"/>
    <s v="No"/>
    <x v="1"/>
  </r>
  <r>
    <n v="777822279"/>
    <s v="Cragun, Brandon_Michael"/>
    <s v="Registered(03/15/2021)"/>
    <s v="cra16021@byui.edu"/>
    <m/>
    <s v="Bus Mgmt Marketing"/>
    <s v="SO"/>
    <s v="Male"/>
    <n v="777822279"/>
    <s v="Yes"/>
    <s v="No"/>
    <s v="No"/>
    <s v="No"/>
    <x v="2"/>
  </r>
  <r>
    <n v="946643528"/>
    <s v="Smith, Austin_Virgil"/>
    <s v="Registered(03/09/2021)"/>
    <s v="smi17110@byui.edu"/>
    <m/>
    <s v="Bus Mgmt Marketing"/>
    <s v="JR"/>
    <s v="Male"/>
    <n v="946643528"/>
    <s v="Yes"/>
    <s v="No"/>
    <s v="No"/>
    <s v="No"/>
    <x v="0"/>
  </r>
  <r>
    <n v="769153811"/>
    <s v="Harmer, Ethan"/>
    <s v="Registered(03/15/2021)"/>
    <s v="har19044@byui.edu"/>
    <m/>
    <s v="Bus Mgmt Marketing"/>
    <s v="SO"/>
    <s v="Male"/>
    <n v="769153811"/>
    <s v="Yes"/>
    <s v="No"/>
    <s v="No"/>
    <s v="No"/>
    <x v="0"/>
  </r>
  <r>
    <n v="645678872"/>
    <s v="Beck, Preston_Tyler"/>
    <s v="Registered(03/12/2021)"/>
    <s v="bec17021@byui.edu"/>
    <m/>
    <s v="Bus Mgmt Marketing"/>
    <s v="SO"/>
    <s v="Male"/>
    <n v="645678872"/>
    <s v="Yes"/>
    <s v="No"/>
    <s v="No"/>
    <s v="No"/>
    <x v="0"/>
  </r>
  <r>
    <n v="685183372"/>
    <s v="Milne, Preston_Charles"/>
    <s v="Registered(03/08/2021)"/>
    <s v="mil20019@byui.edu"/>
    <m/>
    <s v="Bus Mgmt Marketing"/>
    <s v="FR"/>
    <s v="Male"/>
    <n v="685183372"/>
    <s v="Yes"/>
    <s v="No"/>
    <s v="No"/>
    <s v="No"/>
    <x v="1"/>
  </r>
  <r>
    <n v="680970626"/>
    <s v="Mora, Christian"/>
    <s v="Registered(03/09/2021)"/>
    <s v="mor15087@byui.edu"/>
    <m/>
    <s v="Bus Mgmt Marketing"/>
    <s v="JR"/>
    <s v="Male"/>
    <n v="680970626"/>
    <s v="Yes"/>
    <s v="No"/>
    <s v="No"/>
    <s v="No"/>
    <x v="2"/>
  </r>
  <r>
    <n v="577085268"/>
    <s v="Romanov, Stanislav_Igorovich"/>
    <s v="Registered(03/08/2021)"/>
    <s v="rom18012@byui.edu"/>
    <m/>
    <s v="Business Management"/>
    <s v="JR"/>
    <s v="Male"/>
    <n v="577085268"/>
    <s v="Yes"/>
    <s v="No"/>
    <s v="Yes"/>
    <s v="No"/>
    <x v="0"/>
  </r>
  <r>
    <n v="721684185"/>
    <s v="Esserine, Adam_Scott"/>
    <s v="Registered(03/09/2021)"/>
    <s v="ess19002@byui.edu"/>
    <m/>
    <s v="Business Management Ops"/>
    <s v="JR"/>
    <s v="Male"/>
    <n v="721684185"/>
    <s v="Yes"/>
    <s v="No"/>
    <s v="No"/>
    <s v="No"/>
    <x v="0"/>
  </r>
  <r>
    <n v="355079276"/>
    <s v="Bates, Kristina_Ashley"/>
    <s v="Registered(03/08/2021)"/>
    <s v="bat18002@byui.edu"/>
    <m/>
    <s v="Business Management"/>
    <s v="JR"/>
    <s v="Female"/>
    <n v="355079276"/>
    <s v="Yes"/>
    <s v="Yes"/>
    <s v="No"/>
    <s v="No"/>
    <x v="3"/>
  </r>
  <r>
    <n v="153742692"/>
    <s v="Larkin, Kameron"/>
    <s v="Registered(03/11/2021)"/>
    <s v="lar20014@byui.edu"/>
    <m/>
    <s v="Business Management Ops"/>
    <s v="SO"/>
    <s v="Male"/>
    <n v="153742692"/>
    <s v="Yes"/>
    <s v="No"/>
    <s v="No"/>
    <s v="No"/>
    <x v="0"/>
  </r>
  <r>
    <n v="238218143"/>
    <s v="Bellum, Landon_Chase"/>
    <s v="Registered(03/04/2021)"/>
    <s v="bel16001@byui.edu"/>
    <m/>
    <s v="Bus Mgmt Marketing"/>
    <s v="SR"/>
    <s v="Male"/>
    <n v="238218143"/>
    <s v="Yes"/>
    <s v="No"/>
    <s v="No"/>
    <s v="No"/>
    <x v="2"/>
  </r>
  <r>
    <n v="470120568"/>
    <s v="Brubaker, Elijah_Bowden"/>
    <s v="Registered(03/08/2021)"/>
    <s v="bru15018@byui.edu"/>
    <m/>
    <s v="Health Care Admin"/>
    <s v="JR"/>
    <s v="Male"/>
    <n v="470120568"/>
    <s v="Yes"/>
    <s v="No"/>
    <s v="No"/>
    <s v="Yes"/>
    <x v="4"/>
  </r>
  <r>
    <n v="284582208"/>
    <s v="Pincock, Alexis_Rhett"/>
    <s v="Registered(03/08/2021)"/>
    <s v="pin16023@byui.edu"/>
    <m/>
    <s v="FCS Apparel Entrepreneur"/>
    <s v="JR"/>
    <s v="Female"/>
    <n v="284582208"/>
    <s v="Yes"/>
    <s v="Yes"/>
    <s v="No"/>
    <s v="Yes"/>
    <x v="4"/>
  </r>
  <r>
    <n v="435403450"/>
    <s v="Beeson, Jacob_Dean"/>
    <s v="Registered(03/10/2021)"/>
    <s v="bee18006@byui.edu"/>
    <m/>
    <s v="Construction Management"/>
    <s v="JR"/>
    <s v="Male"/>
    <n v="435403450"/>
    <s v="Yes"/>
    <s v="No"/>
    <s v="Yes"/>
    <s v="Yes"/>
    <x v="3"/>
  </r>
  <r>
    <n v="311558773"/>
    <s v="Bradbeer, Andrew_Courtney"/>
    <s v="Registered(03/11/2021)"/>
    <s v="bra16036@byui.edu"/>
    <m/>
    <s v="Business Finance"/>
    <s v="SO"/>
    <s v="Male"/>
    <n v="311558773"/>
    <s v="Yes"/>
    <s v="No"/>
    <s v="Yes"/>
    <s v="No"/>
    <x v="1"/>
  </r>
  <r>
    <n v="937565320"/>
    <s v="Anderson, Jacob_D"/>
    <s v="Registered(03/10/2021)"/>
    <s v="and16011@byui.edu"/>
    <m/>
    <s v="Business Management"/>
    <s v="JR"/>
    <s v="Male"/>
    <n v="937565320"/>
    <s v="Yes"/>
    <s v="No"/>
    <s v="No"/>
    <s v="No"/>
    <x v="2"/>
  </r>
  <r>
    <n v="962546248"/>
    <s v="Ellis, Jessica_LeeAnn"/>
    <s v="Registered(03/15/2021)"/>
    <s v="ell16020@byui.edu"/>
    <m/>
    <s v="Business Management"/>
    <s v="JR"/>
    <s v="Female"/>
    <n v="962546248"/>
    <s v="Yes"/>
    <s v="Yes"/>
    <s v="No"/>
    <s v="No"/>
    <x v="3"/>
  </r>
  <r>
    <n v="195411898"/>
    <s v="Gilbert, Zabulon_Radigo"/>
    <s v="Registered(04/07/2021)"/>
    <s v="gil17001@byui.edu"/>
    <m/>
    <s v="Business Finance"/>
    <s v="SR"/>
    <s v="Male"/>
    <n v="195411898"/>
    <s v="Yes"/>
    <s v="No"/>
    <s v="Yes"/>
    <s v="No"/>
    <x v="3"/>
  </r>
  <r>
    <n v="465582584"/>
    <s v="Hafley, Thomas_David_Houston"/>
    <s v="Registered(03/10/2021)"/>
    <s v="haf18001@byui.edu"/>
    <m/>
    <s v="Business Management"/>
    <s v="JR"/>
    <s v="Male"/>
    <n v="465582584"/>
    <s v="Yes"/>
    <s v="No"/>
    <s v="No"/>
    <s v="No"/>
    <x v="3"/>
  </r>
  <r>
    <n v="673549848"/>
    <s v="Bentall, Kyle_Brandon"/>
    <s v="Registered(03/15/2021)"/>
    <s v="ben18003@byui.edu"/>
    <m/>
    <s v="Business Management"/>
    <s v="SO"/>
    <s v="Male"/>
    <n v="673549848"/>
    <s v="Yes"/>
    <s v="No"/>
    <s v="No"/>
    <s v="No"/>
    <x v="1"/>
  </r>
  <r>
    <n v="637724576"/>
    <s v="McKinnon, Tyler_Zachery"/>
    <s v="Registered(03/04/2021)"/>
    <s v="mck15004@byui.edu"/>
    <m/>
    <s v="Business Management"/>
    <s v="SR"/>
    <s v="Male"/>
    <n v="637724576"/>
    <s v="Yes"/>
    <s v="No"/>
    <s v="No"/>
    <s v="No"/>
    <x v="2"/>
  </r>
  <r>
    <n v="275800024"/>
    <s v="Tollefson, Abby"/>
    <s v="Registered(03/12/2021)"/>
    <s v="tol18008@byui.edu"/>
    <m/>
    <s v="Bus Mgmt Marketing"/>
    <s v="SO"/>
    <s v="Female"/>
    <n v="275800024"/>
    <s v="Yes"/>
    <s v="Yes"/>
    <s v="No"/>
    <s v="No"/>
    <x v="4"/>
  </r>
  <r>
    <n v="235563382"/>
    <s v="Ho, Wing-Hong"/>
    <s v="Registered(03/12/2021)"/>
    <s v="ho19001@byui.edu"/>
    <m/>
    <s v="International Studies"/>
    <s v="SO"/>
    <s v="Male"/>
    <n v="235563382"/>
    <s v="Yes"/>
    <s v="No"/>
    <s v="Yes"/>
    <s v="Yes"/>
    <x v="3"/>
  </r>
  <r>
    <n v="464824214"/>
    <s v="Yukish, Benjamin_Taylor"/>
    <s v="Registered(03/09/2021)"/>
    <s v="yuk16001@byui.edu"/>
    <m/>
    <s v="Business Management"/>
    <s v="JR"/>
    <s v="Male"/>
    <n v="464824214"/>
    <s v="Yes"/>
    <s v="No"/>
    <s v="No"/>
    <s v="No"/>
    <x v="1"/>
  </r>
  <r>
    <n v="363998903"/>
    <s v="Ornelas Jr, Raul_Armando"/>
    <s v="Registered(03/05/2021)"/>
    <s v="orn18002@byui.edu"/>
    <m/>
    <s v="Business Management"/>
    <s v="JR"/>
    <s v="Male"/>
    <n v="363998903"/>
    <s v="Yes"/>
    <s v="No"/>
    <s v="No"/>
    <s v="No"/>
    <x v="2"/>
  </r>
  <r>
    <n v="148025323"/>
    <s v="Hokanson, Jordan_Spencer"/>
    <s v="Registered(03/10/2021)"/>
    <s v="hok16004@byui.edu"/>
    <m/>
    <s v="Business Management"/>
    <s v="JR"/>
    <s v="Male"/>
    <n v="148025323"/>
    <s v="Yes"/>
    <s v="No"/>
    <s v="No"/>
    <s v="No"/>
    <x v="3"/>
  </r>
  <r>
    <n v="564411004"/>
    <s v="Mauseth, Beau_Quinton"/>
    <s v="Registered(03/05/2021)"/>
    <s v="mau18002@byui.edu"/>
    <m/>
    <s v="Construction Management"/>
    <s v="SR"/>
    <s v="Male"/>
    <n v="564411004"/>
    <s v="Yes"/>
    <s v="No"/>
    <s v="Yes"/>
    <s v="Yes"/>
    <x v="1"/>
  </r>
  <r>
    <n v="508558387"/>
    <s v="Kennedy, Corey_David"/>
    <s v="Registered(03/05/2021)"/>
    <s v="ken16005@byui.edu"/>
    <m/>
    <s v="Bus Mgmt Marketing"/>
    <s v="JR"/>
    <s v="Male"/>
    <n v="508558387"/>
    <s v="Yes"/>
    <s v="No"/>
    <s v="No"/>
    <s v="No"/>
    <x v="3"/>
  </r>
  <r>
    <n v="53847667"/>
    <s v="KHarvey, Alisher"/>
    <s v="Registered(03/12/2021)"/>
    <s v="kha18002@byui.edu"/>
    <m/>
    <s v="Business Management"/>
    <s v="SR"/>
    <s v="Male"/>
    <n v="53847667"/>
    <s v="Yes"/>
    <s v="No"/>
    <s v="No"/>
    <s v="No"/>
    <x v="1"/>
  </r>
  <r>
    <n v="746433930"/>
    <s v="Fonseca, Lenin_Marcelo"/>
    <s v="Registered(03/10/2021)"/>
    <s v="fon18004@byui.edu"/>
    <m/>
    <s v="Business Management Ops"/>
    <s v="JR"/>
    <s v="Male"/>
    <n v="746433930"/>
    <s v="Yes"/>
    <s v="No"/>
    <s v="No"/>
    <s v="No"/>
    <x v="2"/>
  </r>
  <r>
    <n v="892276272"/>
    <s v="Reyes, Marco_Antonio,, 2nd"/>
    <s v="Registered(03/04/2021)"/>
    <s v="rey14007@byui.edu"/>
    <m/>
    <s v="Bus Mgmt Marketing"/>
    <s v="SR"/>
    <s v="Male"/>
    <n v="892276272"/>
    <s v="Yes"/>
    <s v="No"/>
    <s v="No"/>
    <s v="No"/>
    <x v="4"/>
  </r>
  <r>
    <n v="588070957"/>
    <s v="Blanchard, Michael_Tobias"/>
    <s v="Registered(03/11/2021)"/>
    <s v="bla19005@byui.edu"/>
    <m/>
    <s v="Business Management Ops"/>
    <s v="SO"/>
    <s v="Male"/>
    <n v="588070957"/>
    <s v="Yes"/>
    <s v="No"/>
    <s v="No"/>
    <s v="No"/>
    <x v="2"/>
  </r>
  <r>
    <n v="495609905"/>
    <s v="Robertson, Porter_Ryan"/>
    <s v="Registered(03/11/2021)"/>
    <s v="rob17057@byui.edu"/>
    <m/>
    <s v="Business Management Ops"/>
    <s v="SO"/>
    <s v="Male"/>
    <n v="495609905"/>
    <s v="Yes"/>
    <s v="No"/>
    <s v="Yes"/>
    <s v="No"/>
    <x v="1"/>
  </r>
  <r>
    <n v="924620397"/>
    <s v="Rice, Rachel_Julianne"/>
    <s v="Registered(03/12/2021)"/>
    <s v="ric18071@byui.edu"/>
    <m/>
    <s v="Bus Mgmt Marketing"/>
    <s v="SO"/>
    <s v="Female"/>
    <n v="924620397"/>
    <s v="Yes"/>
    <s v="Yes"/>
    <s v="No"/>
    <s v="No"/>
    <x v="1"/>
  </r>
  <r>
    <n v="748175315"/>
    <s v="Yang, Taeyun"/>
    <s v="Registered(03/08/2021)"/>
    <s v="yan18006@byui.edu"/>
    <m/>
    <s v="Bus Mgmt Marketing"/>
    <s v="SR"/>
    <s v="Male"/>
    <n v="748175315"/>
    <s v="No"/>
    <s v="No"/>
    <s v="No"/>
    <s v="No"/>
    <x v="5"/>
  </r>
  <r>
    <n v="47573509"/>
    <s v="Jensen, Isaac"/>
    <s v="Registered(03/08/2021)"/>
    <s v="jen18037@byui.edu"/>
    <m/>
    <s v="Business Finance"/>
    <s v="JR"/>
    <s v="Male"/>
    <n v="47573509"/>
    <s v="No"/>
    <s v="No"/>
    <s v="Yes"/>
    <s v="No"/>
    <x v="5"/>
  </r>
  <r>
    <n v="812510054"/>
    <s v="Hawkins, Dustin"/>
    <s v="Registered(03/09/2021)"/>
    <s v="haw20004@byui.edu"/>
    <m/>
    <s v="Business Management"/>
    <s v="JR"/>
    <s v="Male"/>
    <n v="812510054"/>
    <s v="No"/>
    <s v="No"/>
    <s v="No"/>
    <s v="No"/>
    <x v="5"/>
  </r>
  <r>
    <n v="578796594"/>
    <s v="Greenwood, Michael"/>
    <s v="Registered(03/12/2021)"/>
    <s v="gre16056@byui.edu"/>
    <m/>
    <s v="Business Management"/>
    <s v="SO"/>
    <s v="Male"/>
    <n v="578796594"/>
    <s v="No"/>
    <s v="No"/>
    <s v="No"/>
    <s v="No"/>
    <x v="5"/>
  </r>
  <r>
    <n v="373529268"/>
    <s v="Irlenborn, Braden_Scott"/>
    <s v="Registered(03/05/2021)"/>
    <s v="irl16001@byui.edu"/>
    <m/>
    <s v="Business Management"/>
    <s v="SR"/>
    <s v="Male"/>
    <n v="373529268"/>
    <s v="No"/>
    <s v="No"/>
    <s v="No"/>
    <s v="No"/>
    <x v="5"/>
  </r>
  <r>
    <n v="268282482"/>
    <s v="Huerta Leiva, Kevin_Jordan"/>
    <s v="Registered(03/04/2021)"/>
    <s v="hue20001@byui.edu"/>
    <m/>
    <s v="Business Management"/>
    <s v="SR"/>
    <s v="Male"/>
    <n v="268282482"/>
    <s v="No"/>
    <s v="No"/>
    <s v="No"/>
    <s v="No"/>
    <x v="5"/>
  </r>
  <r>
    <n v="143953096"/>
    <s v="Orme, Chanson_Riley_McClure"/>
    <s v="Registered(03/09/2021)"/>
    <s v="orm18001@byui.edu"/>
    <m/>
    <s v="Business Management"/>
    <s v="JR"/>
    <s v="Male"/>
    <n v="143953096"/>
    <s v="No"/>
    <s v="No"/>
    <s v="No"/>
    <s v="No"/>
    <x v="5"/>
  </r>
  <r>
    <n v="94999543"/>
    <s v="Vazquez W, Avery"/>
    <s v="Registered(03/15/2021)"/>
    <s v="vaz19001@byui.edu"/>
    <m/>
    <s v="Business Management"/>
    <s v="SO"/>
    <s v="Male"/>
    <n v="94999543"/>
    <s v="No"/>
    <s v="No"/>
    <s v="No"/>
    <s v="No"/>
    <x v="5"/>
  </r>
  <r>
    <n v="157636773"/>
    <s v="Jones, John_Davis"/>
    <s v="Registered(03/09/2021)"/>
    <s v="jon16061@byui.edu"/>
    <m/>
    <s v="Applied Management"/>
    <s v="JR"/>
    <s v="Male"/>
    <n v="157636773"/>
    <s v="No"/>
    <s v="No"/>
    <s v="No"/>
    <s v="No"/>
    <x v="6"/>
  </r>
  <r>
    <n v="861452686"/>
    <s v="Anyanwu, David_Chukwudi"/>
    <s v="Registered(03/05/2021)"/>
    <s v="any19002@byui.edu"/>
    <m/>
    <s v="Bus Mgmt Marketing"/>
    <s v="SR"/>
    <s v="Male"/>
    <n v="861452686"/>
    <s v="No"/>
    <s v="No"/>
    <s v="No"/>
    <s v="No"/>
    <x v="6"/>
  </r>
  <r>
    <n v="784807406"/>
    <s v="Moser, Travis_Austin"/>
    <s v="Registered(03/04/2021)"/>
    <s v="mos15019@byui.edu"/>
    <m/>
    <s v="Bus Mgmt Marketing"/>
    <s v="SR"/>
    <s v="Male"/>
    <n v="784807406"/>
    <s v="No"/>
    <s v="No"/>
    <s v="No"/>
    <s v="No"/>
    <x v="6"/>
  </r>
  <r>
    <n v="614166758"/>
    <s v="Swartbooi, Moroni_John"/>
    <s v="Registered(03/08/2021)"/>
    <s v="swa17015@byui.edu"/>
    <m/>
    <s v="Bus Mgmt Marketing"/>
    <s v="JR"/>
    <s v="Male"/>
    <n v="614166758"/>
    <s v="No"/>
    <s v="No"/>
    <s v="No"/>
    <s v="No"/>
    <x v="6"/>
  </r>
  <r>
    <n v="392745980"/>
    <s v="Roberson, Cole_Tanner"/>
    <s v="Registered(03/07/2021)"/>
    <s v="rob16070@byui.edu"/>
    <m/>
    <s v="Bus Mgmt Marketing"/>
    <s v="SR"/>
    <s v="Male"/>
    <n v="392745980"/>
    <s v="No"/>
    <s v="No"/>
    <s v="No"/>
    <s v="No"/>
    <x v="6"/>
  </r>
  <r>
    <n v="340728324"/>
    <s v="Silva, Joshua_Moroni"/>
    <s v="Registered(03/11/2021)"/>
    <s v="sil16020@byui.edu"/>
    <m/>
    <s v="Bus Mgmt Marketing"/>
    <s v="SR"/>
    <s v="Male"/>
    <n v="340728324"/>
    <s v="No"/>
    <s v="No"/>
    <s v="No"/>
    <s v="No"/>
    <x v="6"/>
  </r>
  <r>
    <n v="198260898"/>
    <s v="Grilliot, Todd_Bruce"/>
    <s v="Registered(03/12/2021)"/>
    <s v="gri15024@byui.edu"/>
    <m/>
    <s v="Bus Mgmt Marketing"/>
    <s v="SR"/>
    <s v="Male"/>
    <e v="#N/A"/>
    <s v="No"/>
    <s v="No"/>
    <s v="No"/>
    <s v="No"/>
    <x v="7"/>
  </r>
  <r>
    <n v="111119645"/>
    <s v="Bland, Jonathan_Andrew"/>
    <s v="Registered(03/12/2021)"/>
    <s v="bla16021@byui.edu"/>
    <m/>
    <s v="Bus Mgmt Marketing"/>
    <s v="SO"/>
    <s v="Male"/>
    <n v="111119645"/>
    <s v="No"/>
    <s v="No"/>
    <s v="No"/>
    <s v="No"/>
    <x v="7"/>
  </r>
  <r>
    <n v="803541449"/>
    <s v="Christiansen, Kamdyn_David"/>
    <s v="Registered(03/04/2021)"/>
    <s v="chr16024@byui.edu"/>
    <m/>
    <s v="Bus Mgmt Marketing"/>
    <s v="SR"/>
    <s v="Male"/>
    <n v="803541449"/>
    <s v="No"/>
    <s v="No"/>
    <s v="Yes"/>
    <s v="No"/>
    <x v="7"/>
  </r>
  <r>
    <n v="489714082"/>
    <s v="Driggs, Jacob_Mark"/>
    <s v="Registered(03/09/2021)"/>
    <s v="dri15001@byui.edu"/>
    <m/>
    <s v="Bus Mgmt Marketing"/>
    <s v="JR"/>
    <s v="Male"/>
    <n v="489714082"/>
    <s v="No"/>
    <s v="No"/>
    <s v="Yes"/>
    <s v="No"/>
    <x v="7"/>
  </r>
  <r>
    <n v="185880826"/>
    <s v="Cruz Ceron, Tonatiuh"/>
    <s v="Registered(03/09/2021)"/>
    <s v="cru16018@byui.edu"/>
    <m/>
    <s v="Bus Mgmt Marketing"/>
    <s v="SR"/>
    <s v="Male"/>
    <n v="185880826"/>
    <s v="No"/>
    <s v="No"/>
    <s v="No"/>
    <s v="No"/>
    <x v="7"/>
  </r>
  <r>
    <n v="895764543"/>
    <s v="Nebeker, Cameron"/>
    <s v="Registered(03/05/2021)"/>
    <s v="neb19001@byui.edu"/>
    <m/>
    <s v="Business Management"/>
    <s v="SR"/>
    <s v="Male"/>
    <n v="895764543"/>
    <s v="No"/>
    <s v="No"/>
    <s v="Yes"/>
    <s v="No"/>
    <x v="7"/>
  </r>
  <r>
    <n v="680064464"/>
    <s v="Gamble, Cameron_Scott"/>
    <s v="Registered(03/09/2021)"/>
    <s v="gam15008@byui.edu"/>
    <m/>
    <s v="Business Management"/>
    <s v="SR"/>
    <s v="Male"/>
    <n v="680064464"/>
    <s v="No"/>
    <s v="No"/>
    <s v="No"/>
    <s v="No"/>
    <x v="7"/>
  </r>
  <r>
    <n v="370088639"/>
    <s v="Hopkins, Jonathan_Ray"/>
    <s v="Registered(03/05/2021)"/>
    <s v="hop12012@byui.edu"/>
    <m/>
    <s v="Business Management"/>
    <s v="SR"/>
    <s v="Male"/>
    <n v="370088639"/>
    <s v="No"/>
    <s v="No"/>
    <s v="No"/>
    <s v="No"/>
    <x v="7"/>
  </r>
  <r>
    <n v="136722606"/>
    <s v="Rainsdon, Jason_Blaine"/>
    <s v="Registered(03/10/2021)"/>
    <s v="rai14006@byui.edu"/>
    <m/>
    <s v="Business Management"/>
    <s v="JR"/>
    <s v="Male"/>
    <n v="136722606"/>
    <s v="No"/>
    <s v="No"/>
    <s v="No"/>
    <s v="No"/>
    <x v="7"/>
  </r>
  <r>
    <n v="317627104"/>
    <s v="Mikesell, Morgan_Sari"/>
    <s v="Registered(03/05/2021)"/>
    <s v="mik17005@byui.edu"/>
    <m/>
    <s v="Bus Mgmt Marketing"/>
    <s v="SR"/>
    <s v="Female"/>
    <n v="317627104"/>
    <s v="Yes"/>
    <s v="Yes"/>
    <s v="No"/>
    <s v="No"/>
    <x v="4"/>
  </r>
  <r>
    <n v="30572742"/>
    <s v="Moore, Brooklyn_Jae"/>
    <s v="Registered(03/09/2021)"/>
    <s v="moo17031@byui.edu"/>
    <m/>
    <s v="International Studies"/>
    <s v="JR"/>
    <s v="Female"/>
    <n v="30572742"/>
    <s v="Yes"/>
    <s v="Yes"/>
    <s v="No"/>
    <s v="Yes"/>
    <x v="4"/>
  </r>
  <r>
    <n v="738480983"/>
    <s v="Price, Harrison_Charles"/>
    <s v="Registered(03/11/2021)"/>
    <s v="pri19039@byui.edu"/>
    <m/>
    <s v="Bus Mgmt Marketing"/>
    <s v="JR"/>
    <s v="Male"/>
    <n v="738480983"/>
    <s v="Yes"/>
    <s v="No"/>
    <s v="No"/>
    <s v="No"/>
    <x v="0"/>
  </r>
  <r>
    <n v="543559034"/>
    <s v="Gunnell, Jarren_Jeffrey"/>
    <s v="Registered(03/05/2021)"/>
    <s v="gun15021@byui.edu"/>
    <m/>
    <s v="Bus Mgmt Marketing"/>
    <s v="SR"/>
    <s v="Male"/>
    <n v="543559034"/>
    <s v="Yes"/>
    <s v="No"/>
    <s v="No"/>
    <s v="No"/>
    <x v="4"/>
  </r>
  <r>
    <n v="160797800"/>
    <s v="Olsen, Mitchell_Vaughn"/>
    <s v="Registered(03/12/2021)"/>
    <s v="ols16012@byui.edu"/>
    <m/>
    <s v="Bus Mgmt Marketing"/>
    <s v="SO"/>
    <s v="Male"/>
    <n v="160797800"/>
    <s v="Yes"/>
    <s v="No"/>
    <s v="No"/>
    <s v="No"/>
    <x v="4"/>
  </r>
  <r>
    <n v="583136688"/>
    <s v="Stone, Brinley_Mae"/>
    <s v="Registered(03/11/2021)"/>
    <s v="woo16020@byui.edu"/>
    <m/>
    <s v="Bus Mgmt Marketing"/>
    <s v="JR"/>
    <s v="Female"/>
    <n v="583136688"/>
    <s v="Yes"/>
    <s v="Yes"/>
    <s v="No"/>
    <s v="No"/>
    <x v="4"/>
  </r>
  <r>
    <n v="145994001"/>
    <s v="Gahley, Nicol_Ann"/>
    <s v="Registered(03/05/2021)"/>
    <s v="gah17001@byui.edu"/>
    <m/>
    <s v="Communication"/>
    <s v="JR"/>
    <s v="Female"/>
    <n v="145994001"/>
    <s v="Yes"/>
    <s v="Yes"/>
    <s v="No"/>
    <s v="Yes"/>
    <x v="0"/>
  </r>
  <r>
    <n v="519744574"/>
    <s v="Cordon, Jada"/>
    <s v="Registered(03/05/2021)"/>
    <s v="cor17011@byui.edu"/>
    <m/>
    <s v="FCS Apparel Entrepreneur"/>
    <s v="SR"/>
    <s v="Female"/>
    <n v="519744574"/>
    <s v="Yes"/>
    <s v="Yes"/>
    <s v="No"/>
    <s v="Yes"/>
    <x v="4"/>
  </r>
  <r>
    <n v="824818807"/>
    <s v="Skillman, Chloe_Elizabeth"/>
    <s v="Registered(03/08/2021)"/>
    <s v="ski19001@byui.edu"/>
    <m/>
    <s v="Bus Mgmt Marketing"/>
    <s v="JR"/>
    <s v="Female"/>
    <n v="824818807"/>
    <s v="Yes"/>
    <s v="Yes"/>
    <s v="No"/>
    <s v="No"/>
    <x v="4"/>
  </r>
  <r>
    <n v="634331319"/>
    <s v="Houdek, Madison_Victoria"/>
    <s v="Registered(03/05/2021)"/>
    <s v="hou17002@byui.edu"/>
    <m/>
    <s v="Business Finance"/>
    <s v="JR"/>
    <s v="Female"/>
    <n v="634331319"/>
    <s v="Yes"/>
    <s v="Yes"/>
    <s v="Yes"/>
    <s v="No"/>
    <x v="4"/>
  </r>
  <r>
    <n v="662632512"/>
    <s v="Millward, Emily_Lorraine"/>
    <s v="Registered(03/09/2021)"/>
    <s v="mil18016@byui.edu"/>
    <m/>
    <s v="Business Management"/>
    <s v="JR"/>
    <s v="Female"/>
    <n v="662632512"/>
    <s v="Yes"/>
    <s v="Yes"/>
    <s v="No"/>
    <s v="No"/>
    <x v="0"/>
  </r>
  <r>
    <n v="371762779"/>
    <s v="Gneiting, Kenadee_Arlene"/>
    <s v="Registered(03/10/2021)"/>
    <s v="gne18002@byui.edu"/>
    <m/>
    <s v="Business Management"/>
    <s v="SO"/>
    <s v="Female"/>
    <n v="371762779"/>
    <s v="Yes"/>
    <s v="Yes"/>
    <s v="No"/>
    <s v="No"/>
    <x v="4"/>
  </r>
  <r>
    <n v="123586510"/>
    <s v="Merrill, Elizabeth_Carolyn_Marie"/>
    <s v="Registered(03/04/2021)"/>
    <s v="mer17013@byui.edu"/>
    <m/>
    <s v="Interdisciplinary"/>
    <s v="SR"/>
    <s v="Female"/>
    <n v="123586510"/>
    <s v="Yes"/>
    <s v="Yes"/>
    <s v="No"/>
    <s v="Yes"/>
    <x v="3"/>
  </r>
  <r>
    <n v="79186087"/>
    <s v="Phelps, Craig_Leroy_Bud"/>
    <s v="Registered(03/10/2021)"/>
    <s v="phe15009@byui.edu"/>
    <m/>
    <s v="Bus Mgmt Marketing"/>
    <s v="JR"/>
    <s v="Male"/>
    <n v="79186087"/>
    <s v="Yes"/>
    <s v="No"/>
    <s v="No"/>
    <s v="No"/>
    <x v="3"/>
  </r>
  <r>
    <n v="999316690"/>
    <s v="Russell, Josephine"/>
    <s v="Registered(03/09/2021)"/>
    <s v="rus19011@byui.edu"/>
    <m/>
    <s v="Bus Mgmt Marketing"/>
    <s v="JR"/>
    <s v="Female"/>
    <n v="999316690"/>
    <s v="Yes"/>
    <s v="Yes"/>
    <s v="No"/>
    <s v="No"/>
    <x v="3"/>
  </r>
  <r>
    <n v="824551314"/>
    <s v="Sato, Hayato"/>
    <s v="Registered(03/09/2021)"/>
    <s v="sat20004@byui.edu"/>
    <m/>
    <s v="Bus Mgmt Marketing"/>
    <s v="SO"/>
    <s v="Male"/>
    <n v="824551314"/>
    <s v="Yes"/>
    <s v="No"/>
    <s v="No"/>
    <s v="No"/>
    <x v="3"/>
  </r>
  <r>
    <n v="408862491"/>
    <s v="Taylor, Sydney_Noel"/>
    <s v="Registered(03/05/2021)"/>
    <s v="tay18009@byui.edu"/>
    <m/>
    <s v="English"/>
    <s v="SR"/>
    <s v="Female"/>
    <n v="408862491"/>
    <s v="Yes"/>
    <s v="Yes"/>
    <s v="No"/>
    <s v="Yes"/>
    <x v="3"/>
  </r>
  <r>
    <n v="644046442"/>
    <s v="Tepoz Jimï¿½nez, Adriana"/>
    <s v="Registered(03/12/2021)"/>
    <s v="tep18001@byui.edu"/>
    <m/>
    <s v="Business Management"/>
    <s v="SO"/>
    <s v="Female"/>
    <n v="644046442"/>
    <s v="Yes"/>
    <s v="Yes"/>
    <s v="No"/>
    <s v="No"/>
    <x v="3"/>
  </r>
  <r>
    <n v="786280425"/>
    <s v="Hernandez, Ana_Maria"/>
    <s v="Registered(03/12/2021)"/>
    <s v="her20030@byui.edu"/>
    <m/>
    <s v="Bus Mgmt Marketing"/>
    <s v="SO"/>
    <s v="Female"/>
    <n v="786280425"/>
    <s v="Yes"/>
    <s v="Yes"/>
    <s v="No"/>
    <s v="No"/>
    <x v="1"/>
  </r>
  <r>
    <n v="86740515"/>
    <s v="Baker, Allison_Brooke"/>
    <s v="Registered(03/04/2021)"/>
    <s v="bak19001@byui.edu"/>
    <m/>
    <s v="Bus Mgmt Marketing"/>
    <s v="SR"/>
    <s v="Female"/>
    <n v="86740515"/>
    <s v="Yes"/>
    <s v="Yes"/>
    <s v="No"/>
    <s v="No"/>
    <x v="1"/>
  </r>
  <r>
    <n v="638930218"/>
    <s v="Lund, Amy_Marie"/>
    <s v="Registered(03/10/2021)"/>
    <s v="lun19014@byui.edu"/>
    <m/>
    <s v="Business Management"/>
    <s v="JR"/>
    <s v="Female"/>
    <n v="638930218"/>
    <s v="Yes"/>
    <s v="Yes"/>
    <s v="No"/>
    <s v="No"/>
    <x v="1"/>
  </r>
  <r>
    <n v="273635544"/>
    <s v="Willmore, Allyse_Kay"/>
    <s v="Registered(03/23/2021)"/>
    <s v="wil16015@byui.edu"/>
    <m/>
    <s v="Business Management"/>
    <s v="SR"/>
    <s v="Female"/>
    <n v="273635544"/>
    <s v="Yes"/>
    <s v="Yes"/>
    <s v="No"/>
    <s v="No"/>
    <x v="1"/>
  </r>
  <r>
    <n v="863236482"/>
    <s v="Odd, Rebecca"/>
    <s v="Registered(03/10/2021)"/>
    <s v="odd19001@byui.edu"/>
    <m/>
    <s v="FCS Apparel Entrepreneur"/>
    <s v="JR"/>
    <s v="Female"/>
    <n v="863236482"/>
    <s v="Yes"/>
    <s v="Yes"/>
    <s v="No"/>
    <s v="Yes"/>
    <x v="1"/>
  </r>
  <r>
    <n v="920195982"/>
    <s v="James, Rienn_Elise"/>
    <s v="Registered(03/11/2021)"/>
    <s v="jam18005@byui.edu"/>
    <m/>
    <s v="Bus Mgmt Marketing"/>
    <s v="SO"/>
    <s v="Female"/>
    <n v="920195982"/>
    <s v="Yes"/>
    <s v="Yes"/>
    <s v="No"/>
    <s v="No"/>
    <x v="2"/>
  </r>
  <r>
    <n v="722542692"/>
    <s v="Murphy, Kate_Amanda"/>
    <s v="Registered(03/08/2021)"/>
    <s v="hal18019@byui.edu"/>
    <m/>
    <s v="Bus Mgmt Marketing"/>
    <s v="JR"/>
    <s v="Female"/>
    <n v="722542692"/>
    <s v="Yes"/>
    <s v="Yes"/>
    <s v="No"/>
    <s v="No"/>
    <x v="2"/>
  </r>
  <r>
    <n v="69504177"/>
    <s v="Schmeltzer, Joelle_Savannah"/>
    <s v="Registered(03/09/2021)"/>
    <s v="sch18082@byui.edu"/>
    <m/>
    <s v="Bus Mgmt Marketing"/>
    <s v="JR"/>
    <s v="Female"/>
    <n v="69504177"/>
    <s v="Yes"/>
    <s v="Yes"/>
    <s v="No"/>
    <s v="No"/>
    <x v="2"/>
  </r>
  <r>
    <n v="748593673"/>
    <s v="Strong, Tyler_James"/>
    <s v="Registered(03/05/2021)"/>
    <s v="str16034@byui.edu"/>
    <m/>
    <s v="Business Management"/>
    <s v="JR"/>
    <s v="Male"/>
    <n v="748593673"/>
    <s v="Yes"/>
    <s v="No"/>
    <s v="Yes"/>
    <s v="No"/>
    <x v="4"/>
  </r>
  <r>
    <n v="549671794"/>
    <s v="Eldridge, Nicholas_Reed"/>
    <s v="Registered(03/09/2021)"/>
    <s v="eld15008@byui.edu"/>
    <m/>
    <s v="Business Management"/>
    <s v="JR"/>
    <s v="Male"/>
    <n v="549671794"/>
    <s v="Yes"/>
    <s v="No"/>
    <s v="No"/>
    <s v="No"/>
    <x v="4"/>
  </r>
  <r>
    <n v="270409869"/>
    <s v="Garrett, Coby_Branden"/>
    <s v="Registered(03/09/2021)"/>
    <s v="gar17047@byui.edu"/>
    <m/>
    <s v="Bus Mgmt Marketing"/>
    <s v="JR"/>
    <s v="Male"/>
    <n v="270409869"/>
    <s v="Yes"/>
    <s v="No"/>
    <s v="No"/>
    <s v="No"/>
    <x v="4"/>
  </r>
  <r>
    <n v="280055042"/>
    <s v="Jacobs, Cole"/>
    <s v="Registered(03/04/2021)"/>
    <s v="jac20031@byui.edu"/>
    <m/>
    <s v="Business Management"/>
    <s v="JR"/>
    <s v="Male"/>
    <n v="280055042"/>
    <s v="Yes"/>
    <s v="No"/>
    <s v="No"/>
    <s v="No"/>
    <x v="4"/>
  </r>
  <r>
    <n v="810397167"/>
    <s v="Villalobos, Raquel"/>
    <s v="Registered(03/12/2021)"/>
    <s v="vil19005@byui.edu"/>
    <m/>
    <s v="Business Management"/>
    <s v="SO"/>
    <s v="Female"/>
    <n v="810397167"/>
    <s v="Yes"/>
    <s v="Yes"/>
    <s v="No"/>
    <s v="No"/>
    <x v="2"/>
  </r>
  <r>
    <n v="892764551"/>
    <s v="Grover, Ashley_N"/>
    <s v="Registered(03/02/2021)"/>
    <s v="gro19013@byui.edu"/>
    <m/>
    <s v="Bus Mgmt Marketing"/>
    <s v="FR"/>
    <s v="Female"/>
    <n v="892764551"/>
    <s v="No"/>
    <s v="Yes"/>
    <s v="No"/>
    <s v="No"/>
    <x v="5"/>
  </r>
  <r>
    <n v="711605442"/>
    <s v="Searle, Kailey_Victoria"/>
    <s v="Registered(03/10/2021)"/>
    <s v="sea18013@byui.edu"/>
    <m/>
    <s v="Bus Mgmt Marketing"/>
    <s v="SR"/>
    <s v="Female"/>
    <n v="711605442"/>
    <s v="No"/>
    <s v="Yes"/>
    <s v="No"/>
    <s v="No"/>
    <x v="5"/>
  </r>
  <r>
    <n v="470687621"/>
    <s v="Lindersmith, Heather_Diane"/>
    <s v="Registered(03/05/2021)"/>
    <s v="lin18014@byui.edu"/>
    <m/>
    <s v="Bus Mgmt Marketing"/>
    <s v="SR"/>
    <s v="Female"/>
    <n v="470687621"/>
    <s v="No"/>
    <s v="Yes"/>
    <s v="No"/>
    <s v="No"/>
    <x v="5"/>
  </r>
  <r>
    <n v="190908507"/>
    <s v="Alejandre Jaimes, Linette_Sarahi"/>
    <s v="Registered(03/11/2021)"/>
    <s v="ale18001@byui.edu"/>
    <m/>
    <s v="Bus Mgmt Marketing"/>
    <s v="JR"/>
    <s v="Female"/>
    <n v="190908507"/>
    <s v="No"/>
    <s v="Yes"/>
    <s v="No"/>
    <s v="No"/>
    <x v="5"/>
  </r>
  <r>
    <n v="797770244"/>
    <s v="Nebeker, Alicia_Dianne"/>
    <s v="Registered(03/08/2021)"/>
    <s v="neb16005@byui.edu"/>
    <m/>
    <s v="Business Management"/>
    <s v="JR"/>
    <s v="Female"/>
    <n v="797770244"/>
    <s v="No"/>
    <s v="Yes"/>
    <s v="No"/>
    <s v="No"/>
    <x v="6"/>
  </r>
  <r>
    <n v="644911674"/>
    <s v="Bambo, Joanna_Louise"/>
    <s v="Registered(03/05/2021)"/>
    <s v="kub13001@byui.edu"/>
    <m/>
    <s v="Bus Mgmt Marketing"/>
    <s v="SR"/>
    <s v="Female"/>
    <n v="644911674"/>
    <s v="No"/>
    <s v="Yes"/>
    <s v="No"/>
    <s v="No"/>
    <x v="6"/>
  </r>
  <r>
    <n v="214102137"/>
    <s v="Summers, Kaitlyn_Elizabeth"/>
    <s v="Registered(03/05/2021)"/>
    <s v="sum17010@byui.edu"/>
    <m/>
    <s v="Business Management"/>
    <s v="SR"/>
    <s v="Female"/>
    <n v="214102137"/>
    <s v="No"/>
    <s v="Yes"/>
    <s v="No"/>
    <s v="No"/>
    <x v="6"/>
  </r>
  <r>
    <n v="777031609"/>
    <s v="Velasquez Morales, Barbara_Melis"/>
    <s v="Registered(03/05/2021)"/>
    <s v="vel16013@byui.edu"/>
    <m/>
    <s v="Bus Mgmt Marketing"/>
    <s v="SR"/>
    <s v="Female"/>
    <n v="777031609"/>
    <s v="No"/>
    <s v="Yes"/>
    <s v="No"/>
    <s v="No"/>
    <x v="7"/>
  </r>
  <r>
    <n v="693247104"/>
    <s v="Palmer, Alyssandra_Marlene"/>
    <s v="Registered(03/05/2021)"/>
    <s v="pal17008@byui.edu"/>
    <m/>
    <s v="Bus Mgmt Marketing"/>
    <s v="SR"/>
    <s v="Female"/>
    <n v="693247104"/>
    <s v="No"/>
    <s v="Yes"/>
    <s v="No"/>
    <s v="No"/>
    <x v="7"/>
  </r>
  <r>
    <n v="445785212"/>
    <s v="Zachary, Micah_Ann_Felkel"/>
    <s v="Registered(03/10/2021)"/>
    <s v="zac19001@byui.edu"/>
    <m/>
    <s v="Business Management"/>
    <s v="JR"/>
    <s v="Female"/>
    <n v="445785212"/>
    <s v="No"/>
    <s v="Yes"/>
    <s v="No"/>
    <s v="No"/>
    <x v="7"/>
  </r>
  <r>
    <n v="511365712"/>
    <s v="Conteh, Edna_Lydia"/>
    <s v="Registered(03/10/2021)"/>
    <s v="con16019@byui.edu"/>
    <m/>
    <s v="Business Management"/>
    <s v="JR"/>
    <s v="Female"/>
    <n v="511365712"/>
    <s v="Yes"/>
    <s v="Yes"/>
    <s v="No"/>
    <s v="No"/>
    <x v="2"/>
  </r>
  <r>
    <n v="525876496"/>
    <s v="Tula, Kimberly_Natalie"/>
    <s v="Registered(03/11/2021)"/>
    <s v="tul18002@byui.edu"/>
    <m/>
    <s v="Bus Mgmt Marketing"/>
    <s v="SO"/>
    <s v="Female"/>
    <n v="525876496"/>
    <s v="Yes"/>
    <s v="Yes"/>
    <s v="No"/>
    <s v="No"/>
    <x v="3"/>
  </r>
  <r>
    <n v="163889224"/>
    <s v="Feik, Kyler_Jase"/>
    <s v="Registered(03/15/2021)"/>
    <s v="fei17002@byui.edu"/>
    <m/>
    <s v="General Studies"/>
    <s v="SO"/>
    <s v="Male"/>
    <n v="163889224"/>
    <s v="Yes"/>
    <s v="No"/>
    <s v="No"/>
    <s v="Yes"/>
    <x v="1"/>
  </r>
  <r>
    <n v="915371148"/>
    <s v="Bagley, Parker_Davis"/>
    <s v="Registered(03/05/2021)"/>
    <s v="bag16002@byui.edu"/>
    <m/>
    <s v="Health Care Admin"/>
    <s v="SR"/>
    <s v="Male"/>
    <n v="915371148"/>
    <s v="Yes"/>
    <s v="No"/>
    <s v="Yes"/>
    <s v="Yes"/>
    <x v="2"/>
  </r>
  <r>
    <n v="170708384"/>
    <s v="Williamson, Taiana_Kahea_Lani"/>
    <s v="Registered(03/05/2021)"/>
    <s v="wil19094@byui.edu"/>
    <m/>
    <s v="Business Management"/>
    <s v="SR"/>
    <s v="Female"/>
    <n v="170708384"/>
    <s v="Yes"/>
    <s v="Yes"/>
    <s v="No"/>
    <s v="No"/>
    <x v="2"/>
  </r>
  <r>
    <n v="626661282"/>
    <s v="Smith, Taylor_Bess"/>
    <s v="Registered(03/08/2021)"/>
    <s v="bes17004@byui.edu"/>
    <m/>
    <s v="FCS Apparel Entrepreneur"/>
    <s v="SR"/>
    <s v="Female"/>
    <n v="626661282"/>
    <s v="Yes"/>
    <s v="Yes"/>
    <s v="No"/>
    <s v="Yes"/>
    <x v="2"/>
  </r>
  <r>
    <n v="206818577"/>
    <s v="Valdez, Evelyn"/>
    <s v="Registered(03/08/2021)"/>
    <s v="val18008@byui.edu"/>
    <m/>
    <s v="Bus Mgmt Marketing"/>
    <s v="JR"/>
    <s v="Female"/>
    <n v="206818577"/>
    <s v="Yes"/>
    <s v="Yes"/>
    <s v="No"/>
    <s v="No"/>
    <x v="3"/>
  </r>
  <r>
    <n v="4068962"/>
    <s v="Samuelsen, Andrew_Roy"/>
    <s v="Registered(03/09/2021)"/>
    <s v="sam17004@byui.edu"/>
    <m/>
    <s v="Musical Arts"/>
    <s v="JR"/>
    <s v="Male"/>
    <n v="4068962"/>
    <s v="Yes"/>
    <s v="No"/>
    <s v="No"/>
    <s v="Yes"/>
    <x v="1"/>
  </r>
  <r>
    <n v="412557815"/>
    <s v="Burke, Trent_Robert"/>
    <s v="Registered(03/12/2021)"/>
    <s v="bur19003@byui.edu"/>
    <m/>
    <s v="Recreation Management"/>
    <s v="SO"/>
    <s v="Male"/>
    <n v="412557815"/>
    <s v="Yes"/>
    <s v="No"/>
    <s v="No"/>
    <s v="Yes"/>
    <x v="2"/>
  </r>
  <r>
    <n v="112494288"/>
    <s v="VanSteensburg, Connor_Ray"/>
    <s v="Registered(03/09/2021)"/>
    <s v="van18040@byui.edu"/>
    <m/>
    <s v="Construction Management"/>
    <s v="JR"/>
    <s v="Male"/>
    <n v="112494288"/>
    <s v="No"/>
    <s v="No"/>
    <s v="Yes"/>
    <s v="Yes"/>
    <x v="5"/>
  </r>
  <r>
    <n v="132926197"/>
    <s v="Fairhurst, Kraig_M"/>
    <s v="Registered(03/05/2021)"/>
    <s v="fai20003@byui.edu"/>
    <m/>
    <s v="International Studies"/>
    <s v="JR"/>
    <s v="Male"/>
    <n v="132926197"/>
    <s v="No"/>
    <s v="No"/>
    <s v="Yes"/>
    <s v="Yes"/>
    <x v="6"/>
  </r>
  <r>
    <n v="531816060"/>
    <s v="Wilson, Jason_William"/>
    <s v="Registered(03/25/2021)"/>
    <s v="wil16165@byui.edu"/>
    <m/>
    <s v="Interdisciplinary"/>
    <s v="SR"/>
    <s v="Male"/>
    <n v="531816060"/>
    <s v="No"/>
    <s v="No"/>
    <s v="No"/>
    <s v="Yes"/>
    <x v="7"/>
  </r>
  <r>
    <n v="571298262"/>
    <s v="Higley, Salina"/>
    <s v="Registered(03/10/2021)"/>
    <s v="hig19005@byui.edu"/>
    <m/>
    <s v="Psychology"/>
    <s v="SO"/>
    <s v="Female"/>
    <n v="571298262"/>
    <s v="Yes"/>
    <s v="Yes"/>
    <s v="No"/>
    <s v="Yes"/>
    <x v="2"/>
  </r>
  <r>
    <n v="908257166"/>
    <s v="Polatis, Sheridan_Lanae"/>
    <s v="Registered(03/05/2021)"/>
    <s v="wil16032@byui.edu"/>
    <m/>
    <s v="Bus Mgmt Marketing"/>
    <s v="SR"/>
    <s v="Female"/>
    <n v="908257166"/>
    <s v="Yes"/>
    <s v="Yes"/>
    <s v="No"/>
    <s v="No"/>
    <x v="0"/>
  </r>
  <r>
    <n v="270786811"/>
    <s v="Su, Enni"/>
    <s v="Registered(03/04/2021)"/>
    <s v="su16001@byui.edu"/>
    <m/>
    <s v="Bus Mgmt Marketing"/>
    <s v="SR"/>
    <s v="Female"/>
    <n v="270786811"/>
    <s v="Yes"/>
    <s v="Yes"/>
    <s v="Yes"/>
    <s v="No"/>
    <x v="0"/>
  </r>
  <r>
    <n v="230117809"/>
    <s v="Murillo Zacnich, Angie_Daniela"/>
    <s v="Registered(03/08/2021)"/>
    <s v="mur16014@byui.edu"/>
    <m/>
    <s v="Business Analytics"/>
    <s v="SR"/>
    <s v="Female"/>
    <n v="230117809"/>
    <s v="Yes"/>
    <s v="Yes"/>
    <s v="No"/>
    <s v="No"/>
    <x v="0"/>
  </r>
  <r>
    <n v="671965794"/>
    <s v="Saurey, Carolyn_E"/>
    <s v="Registered(03/04/2021)"/>
    <s v="ful15018@byui.edu"/>
    <m/>
    <s v="Business Management"/>
    <s v="SR"/>
    <s v="Female"/>
    <n v="671965794"/>
    <s v="Yes"/>
    <s v="Yes"/>
    <s v="No"/>
    <s v="No"/>
    <x v="3"/>
  </r>
  <r>
    <n v="414051602"/>
    <s v="Preston, Tresha"/>
    <s v="Registered(03/24/2021)"/>
    <s v="pre20010@byui.edu"/>
    <m/>
    <s v="Business Management"/>
    <s v="SR"/>
    <s v="Female"/>
    <n v="414051602"/>
    <s v="Yes"/>
    <s v="Yes"/>
    <s v="No"/>
    <s v="No"/>
    <x v="0"/>
  </r>
  <r>
    <n v="554569937"/>
    <s v="Pereyra, Arlena_Edith"/>
    <s v="Registered(03/12/2021)"/>
    <s v="per18001@byui.edu"/>
    <m/>
    <s v="Bus Mgmt Marketing"/>
    <s v="SO"/>
    <s v="Female"/>
    <n v="554569937"/>
    <s v="Yes"/>
    <s v="Yes"/>
    <s v="No"/>
    <s v="No"/>
    <x v="1"/>
  </r>
  <r>
    <n v="211259825"/>
    <s v="Jeon, Hyunsoo"/>
    <s v="Registered(03/18/2021)"/>
    <s v="jeo16002@byui.edu"/>
    <m/>
    <s v="Bus Mgmt Marketing"/>
    <s v="SR"/>
    <s v="Female"/>
    <n v="211259825"/>
    <s v="Yes"/>
    <s v="Yes"/>
    <s v="No"/>
    <s v="No"/>
    <x v="1"/>
  </r>
  <r>
    <n v="362305245"/>
    <s v="Wintle, Davis_Earl"/>
    <s v="Registered(03/08/2021)"/>
    <s v="win15033@byui.edu"/>
    <m/>
    <s v="Business Management"/>
    <s v="JR"/>
    <s v="Male"/>
    <n v="362305245"/>
    <s v="Yes"/>
    <s v="No"/>
    <s v="No"/>
    <s v="No"/>
    <x v="4"/>
  </r>
  <r>
    <n v="285262809"/>
    <s v="Banks, Kayla"/>
    <s v="Registered(03/08/2021)"/>
    <s v="ban17012@byui.edu"/>
    <m/>
    <s v="Art"/>
    <s v="JR"/>
    <s v="Female"/>
    <n v="285262809"/>
    <s v="Yes"/>
    <s v="Yes"/>
    <s v="No"/>
    <s v="Yes"/>
    <x v="0"/>
  </r>
  <r>
    <n v="565443919"/>
    <s v="Sheffer, Eden"/>
    <s v="Registered(03/04/2021)"/>
    <s v="she15016@byui.edu"/>
    <m/>
    <s v="Data Science"/>
    <s v="SR"/>
    <s v="Female"/>
    <n v="565443919"/>
    <s v="Yes"/>
    <s v="Yes"/>
    <s v="No"/>
    <s v="Yes"/>
    <x v="0"/>
  </r>
  <r>
    <n v="77522519"/>
    <s v="Krall, Kalani"/>
    <s v="Registered(03/04/2021)"/>
    <s v="kra16002@byui.edu"/>
    <m/>
    <s v="Interdisciplinary"/>
    <s v="SR"/>
    <s v="Female"/>
    <n v="77522519"/>
    <s v="No"/>
    <s v="Yes"/>
    <s v="No"/>
    <s v="Yes"/>
    <x v="6"/>
  </r>
  <r>
    <n v="322832069"/>
    <s v="Lawson, John_Alan"/>
    <s v="Registered(03/31/2021)"/>
    <s v="law15019@byui.edu"/>
    <m/>
    <s v="Bus Mgmt Marketing"/>
    <s v="SR"/>
    <s v="Male"/>
    <n v="322832069"/>
    <s v="No"/>
    <s v="No"/>
    <s v="No"/>
    <s v="No"/>
    <x v="6"/>
  </r>
  <r>
    <n v="663303436"/>
    <s v="Collins, Cameron"/>
    <s v="Registered(04/05/2021)"/>
    <s v="col15003@byui.edu"/>
    <m/>
    <s v="Bus Mgmt Marketing"/>
    <s v="SR"/>
    <s v="Male"/>
    <n v="663303436"/>
    <s v="No"/>
    <s v="No"/>
    <s v="No"/>
    <s v="No"/>
    <x v="5"/>
  </r>
  <r>
    <n v="369104284"/>
    <s v="Anderson, Jamie"/>
    <s v="Registered(04/06/2021)"/>
    <s v="and19013@byui.edu"/>
    <m/>
    <s v="Business Management"/>
    <s v="SO"/>
    <s v="Female"/>
    <n v="369104284"/>
    <s v="No"/>
    <s v="Yes"/>
    <s v="No"/>
    <s v="No"/>
    <x v="7"/>
  </r>
  <r>
    <n v="950196068"/>
    <s v="Blackford, Matthew_Evan"/>
    <s v="Registered(04/07/2021)"/>
    <s v="bla13032@byui.edu"/>
    <m/>
    <s v="Business Management"/>
    <s v="SO"/>
    <s v="Male"/>
    <e v="#N/A"/>
    <s v="No"/>
    <s v="No"/>
    <s v="No"/>
    <s v="No"/>
    <x v="6"/>
  </r>
  <r>
    <n v="261884927"/>
    <s v="Clayton, Ashley_Megan"/>
    <s v="Registered(04/07/2021)"/>
    <s v="cla19025@byui.edu"/>
    <m/>
    <s v="Business Management"/>
    <s v="JR"/>
    <s v="Female"/>
    <n v="261884927"/>
    <s v="Yes"/>
    <s v="Yes"/>
    <s v="No"/>
    <s v="No"/>
    <x v="2"/>
  </r>
  <r>
    <n v="298411193"/>
    <s v="Medina, Jose_Miguel"/>
    <s v="Registered(04/07/2021)"/>
    <s v="med17009@byui.edu"/>
    <m/>
    <s v="Bus Mgmt Marketing"/>
    <s v="SO"/>
    <s v="Male"/>
    <n v="298411193"/>
    <s v="Yes"/>
    <s v="No"/>
    <s v="No"/>
    <s v="No"/>
    <x v="0"/>
  </r>
  <r>
    <n v="872145570"/>
    <s v="Price, William_Adelbert,, JR"/>
    <s v="Registered(04/07/2021)"/>
    <s v="pri16029@byui.edu"/>
    <m/>
    <s v="Bus Mgmt Marketing"/>
    <s v="SR"/>
    <s v="Male"/>
    <n v="872145570"/>
    <s v="Yes"/>
    <s v="No"/>
    <s v="No"/>
    <s v="No"/>
    <x v="5"/>
  </r>
  <r>
    <n v="713504182"/>
    <s v="Ward, Jacob_Nickolas"/>
    <s v="Registered(03/10/2021)"/>
    <s v="war16033@byui.edu"/>
    <m/>
    <s v="Business Finance"/>
    <s v="JR"/>
    <s v="Male"/>
    <n v="713504182"/>
    <s v="Yes"/>
    <s v="No"/>
    <s v="Yes"/>
    <s v="No"/>
    <x v="3"/>
  </r>
  <r>
    <n v="934640792"/>
    <s v="Caetano de Souza, Greta"/>
    <s v="Registered(04/08/2021)"/>
    <s v="cae16001@byui.edu"/>
    <m/>
    <s v="Bus Mgmt Marketing"/>
    <s v="SR"/>
    <s v="Female"/>
    <n v="934640792"/>
    <s v="Yes"/>
    <s v="Yes"/>
    <s v="No"/>
    <s v="No"/>
    <x v="4"/>
  </r>
  <r>
    <n v="499135210"/>
    <s v="Camargo Rios, Santiago"/>
    <s v="Registered(04/16/2021)"/>
    <s v="cam17039@byui.edu"/>
    <m/>
    <s v="Construction Management"/>
    <s v="SR"/>
    <s v="Male"/>
    <n v="499135210"/>
    <s v="No"/>
    <s v="No"/>
    <s v="No"/>
    <s v="Yes"/>
    <x v="6"/>
  </r>
  <r>
    <m/>
    <m/>
    <m/>
    <m/>
    <m/>
    <m/>
    <m/>
    <m/>
    <m/>
    <m/>
    <m/>
    <m/>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42CBE-0B5E-441E-A327-6AEE8397EF2A}" name="PivotTable1" cacheId="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B13"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7"/>
        <item x="6"/>
        <item x="5"/>
        <item x="4"/>
        <item x="3"/>
        <item x="1"/>
        <item x="2"/>
        <item x="0"/>
        <item m="1" x="9"/>
        <item x="8"/>
        <item t="default"/>
      </items>
    </pivotField>
  </pivotFields>
  <rowFields count="1">
    <field x="13"/>
  </rowFields>
  <rowItems count="10">
    <i>
      <x/>
    </i>
    <i>
      <x v="1"/>
    </i>
    <i>
      <x v="2"/>
    </i>
    <i>
      <x v="3"/>
    </i>
    <i>
      <x v="4"/>
    </i>
    <i>
      <x v="5"/>
    </i>
    <i>
      <x v="6"/>
    </i>
    <i>
      <x v="7"/>
    </i>
    <i>
      <x v="9"/>
    </i>
    <i t="grand">
      <x/>
    </i>
  </rowItems>
  <colItems count="1">
    <i/>
  </colItems>
  <dataFields count="1">
    <dataField name="Count of Student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l18002@byui.ed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3"/>
  <sheetViews>
    <sheetView showGridLines="0" workbookViewId="0">
      <selection activeCell="A2" sqref="A2"/>
    </sheetView>
  </sheetViews>
  <sheetFormatPr defaultRowHeight="14.5" x14ac:dyDescent="0.35"/>
  <cols>
    <col min="1" max="1" width="13" bestFit="1" customWidth="1"/>
    <col min="2" max="2" width="9.81640625" bestFit="1" customWidth="1"/>
    <col min="3" max="3" width="29.81640625" bestFit="1" customWidth="1"/>
    <col min="4" max="4" width="20.6328125" bestFit="1" customWidth="1"/>
    <col min="5" max="5" width="18.81640625" bestFit="1" customWidth="1"/>
    <col min="6" max="6" width="17" bestFit="1" customWidth="1"/>
    <col min="7" max="7" width="23.6328125" bestFit="1" customWidth="1"/>
    <col min="8" max="8" width="5" bestFit="1" customWidth="1"/>
    <col min="10" max="12" width="30.54296875" bestFit="1" customWidth="1"/>
  </cols>
  <sheetData>
    <row r="1" spans="1:10" x14ac:dyDescent="0.35">
      <c r="A1" s="1" t="s">
        <v>0</v>
      </c>
      <c r="B1" s="1" t="s">
        <v>1</v>
      </c>
      <c r="C1" s="2" t="s">
        <v>2</v>
      </c>
      <c r="D1" s="1" t="s">
        <v>3</v>
      </c>
      <c r="E1" s="1" t="s">
        <v>4</v>
      </c>
      <c r="F1" s="1" t="s">
        <v>5</v>
      </c>
      <c r="G1" s="1" t="s">
        <v>6</v>
      </c>
      <c r="H1" s="1" t="s">
        <v>7</v>
      </c>
    </row>
    <row r="2" spans="1:10" x14ac:dyDescent="0.35">
      <c r="A2" s="10"/>
      <c r="B2" s="10">
        <v>704302105</v>
      </c>
      <c r="C2" s="10" t="s">
        <v>8</v>
      </c>
      <c r="D2" s="10" t="s">
        <v>9</v>
      </c>
      <c r="E2" s="10" t="s">
        <v>10</v>
      </c>
      <c r="F2" s="10"/>
      <c r="G2" s="10" t="s">
        <v>11</v>
      </c>
      <c r="H2" s="10" t="s">
        <v>12</v>
      </c>
      <c r="J2" s="10"/>
    </row>
    <row r="3" spans="1:10" x14ac:dyDescent="0.35">
      <c r="A3" s="10"/>
      <c r="B3" s="10">
        <v>190908507</v>
      </c>
      <c r="C3" s="10" t="s">
        <v>13</v>
      </c>
      <c r="D3" s="10" t="s">
        <v>14</v>
      </c>
      <c r="E3" s="10" t="s">
        <v>15</v>
      </c>
      <c r="F3" s="10"/>
      <c r="G3" s="10" t="s">
        <v>16</v>
      </c>
      <c r="H3" s="10" t="s">
        <v>17</v>
      </c>
      <c r="J3" s="10"/>
    </row>
    <row r="4" spans="1:10" x14ac:dyDescent="0.35">
      <c r="A4" s="10"/>
      <c r="B4" s="10">
        <v>937565320</v>
      </c>
      <c r="C4" s="10" t="s">
        <v>18</v>
      </c>
      <c r="D4" s="10" t="s">
        <v>19</v>
      </c>
      <c r="E4" s="10" t="s">
        <v>20</v>
      </c>
      <c r="F4" s="10"/>
      <c r="G4" s="10" t="s">
        <v>11</v>
      </c>
      <c r="H4" s="10" t="s">
        <v>17</v>
      </c>
      <c r="J4" s="10"/>
    </row>
    <row r="5" spans="1:10" x14ac:dyDescent="0.35">
      <c r="A5" s="10"/>
      <c r="B5" s="10">
        <v>369104284</v>
      </c>
      <c r="C5" s="10" t="s">
        <v>1267</v>
      </c>
      <c r="D5" s="10" t="s">
        <v>1275</v>
      </c>
      <c r="E5" s="10" t="s">
        <v>1276</v>
      </c>
      <c r="F5" s="10"/>
      <c r="G5" s="10" t="s">
        <v>11</v>
      </c>
      <c r="H5" s="10" t="s">
        <v>42</v>
      </c>
      <c r="J5" s="10"/>
    </row>
    <row r="6" spans="1:10" x14ac:dyDescent="0.35">
      <c r="A6" s="10"/>
      <c r="B6" s="10">
        <v>861452686</v>
      </c>
      <c r="C6" s="10" t="s">
        <v>21</v>
      </c>
      <c r="D6" s="10" t="s">
        <v>22</v>
      </c>
      <c r="E6" s="10" t="s">
        <v>23</v>
      </c>
      <c r="F6" s="10"/>
      <c r="G6" s="10" t="s">
        <v>16</v>
      </c>
      <c r="H6" s="10" t="s">
        <v>24</v>
      </c>
      <c r="J6" s="10"/>
    </row>
    <row r="7" spans="1:10" x14ac:dyDescent="0.35">
      <c r="A7" s="10"/>
      <c r="B7" s="10">
        <v>915371148</v>
      </c>
      <c r="C7" s="10" t="s">
        <v>25</v>
      </c>
      <c r="D7" s="10" t="s">
        <v>22</v>
      </c>
      <c r="E7" s="10" t="s">
        <v>26</v>
      </c>
      <c r="F7" s="10"/>
      <c r="G7" s="10" t="s">
        <v>27</v>
      </c>
      <c r="H7" s="10" t="s">
        <v>24</v>
      </c>
      <c r="J7" s="10"/>
    </row>
    <row r="8" spans="1:10" x14ac:dyDescent="0.35">
      <c r="A8" s="10"/>
      <c r="B8" s="10">
        <v>86740515</v>
      </c>
      <c r="C8" s="10" t="s">
        <v>28</v>
      </c>
      <c r="D8" s="10" t="s">
        <v>29</v>
      </c>
      <c r="E8" s="10" t="s">
        <v>30</v>
      </c>
      <c r="F8" s="10"/>
      <c r="G8" s="10" t="s">
        <v>16</v>
      </c>
      <c r="H8" s="10" t="s">
        <v>24</v>
      </c>
      <c r="J8" s="10"/>
    </row>
    <row r="9" spans="1:10" x14ac:dyDescent="0.35">
      <c r="A9" s="10"/>
      <c r="B9" s="10">
        <v>644911674</v>
      </c>
      <c r="C9" s="10" t="s">
        <v>31</v>
      </c>
      <c r="D9" s="10" t="s">
        <v>22</v>
      </c>
      <c r="E9" s="10" t="s">
        <v>32</v>
      </c>
      <c r="F9" s="10"/>
      <c r="G9" s="10" t="s">
        <v>16</v>
      </c>
      <c r="H9" s="10" t="s">
        <v>24</v>
      </c>
      <c r="J9" s="10"/>
    </row>
    <row r="10" spans="1:10" x14ac:dyDescent="0.35">
      <c r="A10" s="10"/>
      <c r="B10" s="10">
        <v>285262809</v>
      </c>
      <c r="C10" s="10" t="s">
        <v>33</v>
      </c>
      <c r="D10" s="10" t="s">
        <v>34</v>
      </c>
      <c r="E10" s="10" t="s">
        <v>35</v>
      </c>
      <c r="F10" s="10"/>
      <c r="G10" s="10" t="s">
        <v>36</v>
      </c>
      <c r="H10" s="10" t="s">
        <v>17</v>
      </c>
      <c r="J10" s="10"/>
    </row>
    <row r="11" spans="1:10" x14ac:dyDescent="0.35">
      <c r="A11" s="10"/>
      <c r="B11" s="10">
        <v>355079276</v>
      </c>
      <c r="C11" s="10" t="s">
        <v>37</v>
      </c>
      <c r="D11" s="10" t="s">
        <v>34</v>
      </c>
      <c r="E11" s="10" t="s">
        <v>38</v>
      </c>
      <c r="F11" s="10"/>
      <c r="G11" s="10" t="s">
        <v>11</v>
      </c>
      <c r="H11" s="10" t="s">
        <v>17</v>
      </c>
      <c r="J11" s="10"/>
    </row>
    <row r="12" spans="1:10" x14ac:dyDescent="0.35">
      <c r="A12" s="10"/>
      <c r="B12" s="10">
        <v>645678872</v>
      </c>
      <c r="C12" s="10" t="s">
        <v>39</v>
      </c>
      <c r="D12" s="10" t="s">
        <v>40</v>
      </c>
      <c r="E12" s="10" t="s">
        <v>41</v>
      </c>
      <c r="F12" s="10"/>
      <c r="G12" s="10" t="s">
        <v>16</v>
      </c>
      <c r="H12" s="10" t="s">
        <v>42</v>
      </c>
      <c r="J12" s="10"/>
    </row>
    <row r="13" spans="1:10" x14ac:dyDescent="0.35">
      <c r="A13" s="10"/>
      <c r="B13" s="10">
        <v>435403450</v>
      </c>
      <c r="C13" s="10" t="s">
        <v>43</v>
      </c>
      <c r="D13" s="10" t="s">
        <v>19</v>
      </c>
      <c r="E13" s="10" t="s">
        <v>44</v>
      </c>
      <c r="F13" s="10"/>
      <c r="G13" s="10" t="s">
        <v>45</v>
      </c>
      <c r="H13" s="10" t="s">
        <v>17</v>
      </c>
      <c r="J13" s="10"/>
    </row>
    <row r="14" spans="1:10" x14ac:dyDescent="0.35">
      <c r="A14" s="10"/>
      <c r="B14" s="10">
        <v>238218143</v>
      </c>
      <c r="C14" s="10" t="s">
        <v>46</v>
      </c>
      <c r="D14" s="10" t="s">
        <v>29</v>
      </c>
      <c r="E14" s="10" t="s">
        <v>47</v>
      </c>
      <c r="F14" s="10"/>
      <c r="G14" s="10" t="s">
        <v>16</v>
      </c>
      <c r="H14" s="10" t="s">
        <v>24</v>
      </c>
      <c r="J14" s="10"/>
    </row>
    <row r="15" spans="1:10" x14ac:dyDescent="0.35">
      <c r="A15" s="10"/>
      <c r="B15" s="10">
        <v>673549848</v>
      </c>
      <c r="C15" s="10" t="s">
        <v>48</v>
      </c>
      <c r="D15" s="10" t="s">
        <v>49</v>
      </c>
      <c r="E15" s="10" t="s">
        <v>50</v>
      </c>
      <c r="F15" s="10"/>
      <c r="G15" s="10" t="s">
        <v>11</v>
      </c>
      <c r="H15" s="10" t="s">
        <v>42</v>
      </c>
      <c r="J15" s="10"/>
    </row>
    <row r="16" spans="1:10" x14ac:dyDescent="0.35">
      <c r="A16" s="10"/>
      <c r="B16" s="10">
        <v>588070957</v>
      </c>
      <c r="C16" s="10" t="s">
        <v>53</v>
      </c>
      <c r="D16" s="10" t="s">
        <v>14</v>
      </c>
      <c r="E16" s="10" t="s">
        <v>54</v>
      </c>
      <c r="F16" s="10"/>
      <c r="G16" s="10" t="s">
        <v>55</v>
      </c>
      <c r="H16" s="10" t="s">
        <v>42</v>
      </c>
      <c r="J16" s="10"/>
    </row>
    <row r="17" spans="1:10" x14ac:dyDescent="0.35">
      <c r="A17" s="10"/>
      <c r="B17" s="10">
        <v>111119645</v>
      </c>
      <c r="C17" s="10" t="s">
        <v>56</v>
      </c>
      <c r="D17" s="10" t="s">
        <v>40</v>
      </c>
      <c r="E17" s="10" t="s">
        <v>57</v>
      </c>
      <c r="F17" s="10"/>
      <c r="G17" s="10" t="s">
        <v>16</v>
      </c>
      <c r="H17" s="10" t="s">
        <v>42</v>
      </c>
      <c r="J17" s="10"/>
    </row>
    <row r="18" spans="1:10" x14ac:dyDescent="0.35">
      <c r="A18" s="10"/>
      <c r="B18" s="10">
        <v>311558773</v>
      </c>
      <c r="C18" s="10" t="s">
        <v>58</v>
      </c>
      <c r="D18" s="10" t="s">
        <v>14</v>
      </c>
      <c r="E18" s="10" t="s">
        <v>59</v>
      </c>
      <c r="F18" s="10"/>
      <c r="G18" s="10" t="s">
        <v>60</v>
      </c>
      <c r="H18" s="10" t="s">
        <v>42</v>
      </c>
      <c r="J18" s="10"/>
    </row>
    <row r="19" spans="1:10" x14ac:dyDescent="0.35">
      <c r="A19" s="10"/>
      <c r="B19" s="10">
        <v>470120568</v>
      </c>
      <c r="C19" s="10" t="s">
        <v>61</v>
      </c>
      <c r="D19" s="10" t="s">
        <v>34</v>
      </c>
      <c r="E19" s="10" t="s">
        <v>62</v>
      </c>
      <c r="F19" s="10"/>
      <c r="G19" s="10" t="s">
        <v>27</v>
      </c>
      <c r="H19" s="10" t="s">
        <v>17</v>
      </c>
      <c r="J19" s="10"/>
    </row>
    <row r="20" spans="1:10" x14ac:dyDescent="0.35">
      <c r="A20" s="10"/>
      <c r="B20" s="10">
        <v>412557815</v>
      </c>
      <c r="C20" s="10" t="s">
        <v>63</v>
      </c>
      <c r="D20" s="10" t="s">
        <v>40</v>
      </c>
      <c r="E20" s="10" t="s">
        <v>64</v>
      </c>
      <c r="F20" s="10"/>
      <c r="G20" s="10" t="s">
        <v>65</v>
      </c>
      <c r="H20" s="10" t="s">
        <v>42</v>
      </c>
      <c r="J20" s="10"/>
    </row>
    <row r="21" spans="1:10" x14ac:dyDescent="0.35">
      <c r="A21" s="10"/>
      <c r="B21" s="10">
        <v>549523963</v>
      </c>
      <c r="C21" s="10" t="s">
        <v>66</v>
      </c>
      <c r="D21" s="10" t="s">
        <v>9</v>
      </c>
      <c r="E21" s="10" t="s">
        <v>67</v>
      </c>
      <c r="F21" s="10"/>
      <c r="G21" s="10" t="s">
        <v>55</v>
      </c>
      <c r="H21" s="10" t="s">
        <v>17</v>
      </c>
      <c r="J21" s="10"/>
    </row>
    <row r="22" spans="1:10" x14ac:dyDescent="0.35">
      <c r="A22" s="10"/>
      <c r="B22" s="10">
        <v>803541449</v>
      </c>
      <c r="C22" s="10" t="s">
        <v>68</v>
      </c>
      <c r="D22" s="10" t="s">
        <v>29</v>
      </c>
      <c r="E22" s="10" t="s">
        <v>69</v>
      </c>
      <c r="F22" s="10"/>
      <c r="G22" s="10" t="s">
        <v>16</v>
      </c>
      <c r="H22" s="10" t="s">
        <v>24</v>
      </c>
      <c r="J22" s="10"/>
    </row>
    <row r="23" spans="1:10" x14ac:dyDescent="0.35">
      <c r="A23" s="10"/>
      <c r="B23" s="10">
        <v>663303436</v>
      </c>
      <c r="C23" s="10" t="s">
        <v>1255</v>
      </c>
      <c r="D23" s="10" t="s">
        <v>1256</v>
      </c>
      <c r="E23" s="10" t="s">
        <v>1234</v>
      </c>
      <c r="F23" s="10"/>
      <c r="G23" s="10" t="s">
        <v>16</v>
      </c>
      <c r="H23" s="10" t="s">
        <v>24</v>
      </c>
      <c r="J23" s="10"/>
    </row>
    <row r="24" spans="1:10" x14ac:dyDescent="0.35">
      <c r="A24" s="10"/>
      <c r="B24" s="10">
        <v>511365712</v>
      </c>
      <c r="C24" s="10" t="s">
        <v>70</v>
      </c>
      <c r="D24" s="10" t="s">
        <v>19</v>
      </c>
      <c r="E24" s="10" t="s">
        <v>71</v>
      </c>
      <c r="F24" s="10"/>
      <c r="G24" s="10" t="s">
        <v>11</v>
      </c>
      <c r="H24" s="10" t="s">
        <v>17</v>
      </c>
      <c r="J24" s="10"/>
    </row>
    <row r="25" spans="1:10" x14ac:dyDescent="0.35">
      <c r="A25" s="10"/>
      <c r="B25" s="10">
        <v>519744574</v>
      </c>
      <c r="C25" s="10" t="s">
        <v>72</v>
      </c>
      <c r="D25" s="10" t="s">
        <v>22</v>
      </c>
      <c r="E25" s="10" t="s">
        <v>73</v>
      </c>
      <c r="F25" s="10"/>
      <c r="G25" s="10" t="s">
        <v>52</v>
      </c>
      <c r="H25" s="10" t="s">
        <v>24</v>
      </c>
      <c r="J25" s="10"/>
    </row>
    <row r="26" spans="1:10" x14ac:dyDescent="0.35">
      <c r="A26" s="10"/>
      <c r="B26" s="10">
        <v>777822279</v>
      </c>
      <c r="C26" s="10" t="s">
        <v>74</v>
      </c>
      <c r="D26" s="10" t="s">
        <v>49</v>
      </c>
      <c r="E26" s="10" t="s">
        <v>75</v>
      </c>
      <c r="F26" s="10"/>
      <c r="G26" s="10" t="s">
        <v>16</v>
      </c>
      <c r="H26" s="10" t="s">
        <v>42</v>
      </c>
      <c r="J26" s="10"/>
    </row>
    <row r="27" spans="1:10" x14ac:dyDescent="0.35">
      <c r="A27" s="10"/>
      <c r="B27" s="10">
        <v>701187734</v>
      </c>
      <c r="C27" s="10" t="s">
        <v>76</v>
      </c>
      <c r="D27" s="10" t="s">
        <v>9</v>
      </c>
      <c r="E27" s="10" t="s">
        <v>77</v>
      </c>
      <c r="F27" s="10"/>
      <c r="G27" s="10" t="s">
        <v>16</v>
      </c>
      <c r="H27" s="10" t="s">
        <v>17</v>
      </c>
      <c r="J27" s="10"/>
    </row>
    <row r="28" spans="1:10" x14ac:dyDescent="0.35">
      <c r="A28" s="10"/>
      <c r="B28" s="10">
        <v>185880826</v>
      </c>
      <c r="C28" s="10" t="s">
        <v>78</v>
      </c>
      <c r="D28" s="10" t="s">
        <v>9</v>
      </c>
      <c r="E28" s="10" t="s">
        <v>79</v>
      </c>
      <c r="F28" s="10"/>
      <c r="G28" s="10" t="s">
        <v>16</v>
      </c>
      <c r="H28" s="10" t="s">
        <v>24</v>
      </c>
      <c r="J28" s="10"/>
    </row>
    <row r="29" spans="1:10" x14ac:dyDescent="0.35">
      <c r="A29" s="10"/>
      <c r="B29" s="10">
        <v>489714082</v>
      </c>
      <c r="C29" s="10" t="s">
        <v>80</v>
      </c>
      <c r="D29" s="10" t="s">
        <v>9</v>
      </c>
      <c r="E29" s="10" t="s">
        <v>81</v>
      </c>
      <c r="F29" s="10"/>
      <c r="G29" s="10" t="s">
        <v>16</v>
      </c>
      <c r="H29" s="10" t="s">
        <v>17</v>
      </c>
      <c r="J29" s="10"/>
    </row>
    <row r="30" spans="1:10" x14ac:dyDescent="0.35">
      <c r="A30" s="10"/>
      <c r="B30" s="10">
        <v>549671794</v>
      </c>
      <c r="C30" s="10" t="s">
        <v>82</v>
      </c>
      <c r="D30" s="10" t="s">
        <v>9</v>
      </c>
      <c r="E30" s="10" t="s">
        <v>83</v>
      </c>
      <c r="F30" s="10"/>
      <c r="G30" s="10" t="s">
        <v>11</v>
      </c>
      <c r="H30" s="10" t="s">
        <v>17</v>
      </c>
      <c r="J30" s="10"/>
    </row>
    <row r="31" spans="1:10" x14ac:dyDescent="0.35">
      <c r="A31" s="10"/>
      <c r="B31" s="10">
        <v>962546248</v>
      </c>
      <c r="C31" s="10" t="s">
        <v>84</v>
      </c>
      <c r="D31" s="10" t="s">
        <v>49</v>
      </c>
      <c r="E31" s="10" t="s">
        <v>85</v>
      </c>
      <c r="F31" s="10"/>
      <c r="G31" s="10" t="s">
        <v>11</v>
      </c>
      <c r="H31" s="10" t="s">
        <v>17</v>
      </c>
      <c r="J31" s="10"/>
    </row>
    <row r="32" spans="1:10" x14ac:dyDescent="0.35">
      <c r="A32" s="10"/>
      <c r="B32" s="10">
        <v>721684185</v>
      </c>
      <c r="C32" s="10" t="s">
        <v>86</v>
      </c>
      <c r="D32" s="10" t="s">
        <v>9</v>
      </c>
      <c r="E32" s="10" t="s">
        <v>87</v>
      </c>
      <c r="F32" s="10"/>
      <c r="G32" s="10" t="s">
        <v>55</v>
      </c>
      <c r="H32" s="10" t="s">
        <v>17</v>
      </c>
      <c r="J32" s="10"/>
    </row>
    <row r="33" spans="1:10" x14ac:dyDescent="0.35">
      <c r="A33" s="10"/>
      <c r="B33" s="10">
        <v>132926197</v>
      </c>
      <c r="C33" s="10" t="s">
        <v>88</v>
      </c>
      <c r="D33" s="10" t="s">
        <v>22</v>
      </c>
      <c r="E33" s="10" t="s">
        <v>89</v>
      </c>
      <c r="F33" s="10"/>
      <c r="G33" s="10" t="s">
        <v>90</v>
      </c>
      <c r="H33" s="10" t="s">
        <v>17</v>
      </c>
      <c r="J33" s="10"/>
    </row>
    <row r="34" spans="1:10" x14ac:dyDescent="0.35">
      <c r="A34" s="10"/>
      <c r="B34" s="10">
        <v>163889224</v>
      </c>
      <c r="C34" s="10" t="s">
        <v>91</v>
      </c>
      <c r="D34" s="10" t="s">
        <v>49</v>
      </c>
      <c r="E34" s="10" t="s">
        <v>92</v>
      </c>
      <c r="F34" s="10"/>
      <c r="G34" s="10" t="s">
        <v>93</v>
      </c>
      <c r="H34" s="10" t="s">
        <v>42</v>
      </c>
      <c r="J34" s="10"/>
    </row>
    <row r="35" spans="1:10" x14ac:dyDescent="0.35">
      <c r="A35" s="10"/>
      <c r="B35" s="10">
        <v>746433930</v>
      </c>
      <c r="C35" s="10" t="s">
        <v>94</v>
      </c>
      <c r="D35" s="10" t="s">
        <v>19</v>
      </c>
      <c r="E35" s="10" t="s">
        <v>95</v>
      </c>
      <c r="F35" s="10"/>
      <c r="G35" s="10" t="s">
        <v>55</v>
      </c>
      <c r="H35" s="10" t="s">
        <v>17</v>
      </c>
      <c r="J35" s="10"/>
    </row>
    <row r="36" spans="1:10" x14ac:dyDescent="0.35">
      <c r="A36" s="10"/>
      <c r="B36" s="10">
        <v>145994001</v>
      </c>
      <c r="C36" s="10" t="s">
        <v>96</v>
      </c>
      <c r="D36" s="10" t="s">
        <v>22</v>
      </c>
      <c r="E36" s="10" t="s">
        <v>97</v>
      </c>
      <c r="F36" s="10"/>
      <c r="G36" s="10" t="s">
        <v>98</v>
      </c>
      <c r="H36" s="10" t="s">
        <v>17</v>
      </c>
      <c r="J36" s="10"/>
    </row>
    <row r="37" spans="1:10" x14ac:dyDescent="0.35">
      <c r="A37" s="10"/>
      <c r="B37" s="10">
        <v>680064464</v>
      </c>
      <c r="C37" s="10" t="s">
        <v>99</v>
      </c>
      <c r="D37" s="10" t="s">
        <v>9</v>
      </c>
      <c r="E37" s="10" t="s">
        <v>100</v>
      </c>
      <c r="F37" s="10"/>
      <c r="G37" s="10" t="s">
        <v>11</v>
      </c>
      <c r="H37" s="10" t="s">
        <v>24</v>
      </c>
      <c r="J37" s="10"/>
    </row>
    <row r="38" spans="1:10" x14ac:dyDescent="0.35">
      <c r="A38" s="10"/>
      <c r="B38" s="10">
        <v>270409869</v>
      </c>
      <c r="C38" s="10" t="s">
        <v>101</v>
      </c>
      <c r="D38" s="10" t="s">
        <v>9</v>
      </c>
      <c r="E38" s="10" t="s">
        <v>102</v>
      </c>
      <c r="F38" s="10"/>
      <c r="G38" s="10" t="s">
        <v>16</v>
      </c>
      <c r="H38" s="10" t="s">
        <v>17</v>
      </c>
      <c r="J38" s="10"/>
    </row>
    <row r="39" spans="1:10" x14ac:dyDescent="0.35">
      <c r="A39" s="10"/>
      <c r="B39" s="10">
        <v>371762779</v>
      </c>
      <c r="C39" s="10" t="s">
        <v>103</v>
      </c>
      <c r="D39" s="10" t="s">
        <v>19</v>
      </c>
      <c r="E39" s="10" t="s">
        <v>104</v>
      </c>
      <c r="F39" s="10"/>
      <c r="G39" s="10" t="s">
        <v>11</v>
      </c>
      <c r="H39" s="10" t="s">
        <v>42</v>
      </c>
      <c r="J39" s="10"/>
    </row>
    <row r="40" spans="1:10" x14ac:dyDescent="0.35">
      <c r="A40" s="10"/>
      <c r="B40" s="10">
        <v>578796594</v>
      </c>
      <c r="C40" s="10" t="s">
        <v>105</v>
      </c>
      <c r="D40" s="10" t="s">
        <v>40</v>
      </c>
      <c r="E40" s="10" t="s">
        <v>107</v>
      </c>
      <c r="F40" s="10"/>
      <c r="G40" s="10" t="s">
        <v>11</v>
      </c>
      <c r="H40" s="10" t="s">
        <v>42</v>
      </c>
      <c r="J40" s="10"/>
    </row>
    <row r="41" spans="1:10" x14ac:dyDescent="0.35">
      <c r="A41" s="10"/>
      <c r="B41" s="10">
        <v>198260898</v>
      </c>
      <c r="C41" s="10" t="s">
        <v>108</v>
      </c>
      <c r="D41" s="10" t="s">
        <v>40</v>
      </c>
      <c r="E41" s="10" t="s">
        <v>109</v>
      </c>
      <c r="F41" s="10"/>
      <c r="G41" s="10" t="s">
        <v>16</v>
      </c>
      <c r="H41" s="10" t="s">
        <v>24</v>
      </c>
      <c r="J41" s="10"/>
    </row>
    <row r="42" spans="1:10" x14ac:dyDescent="0.35">
      <c r="A42" s="10"/>
      <c r="B42" s="10">
        <v>892764551</v>
      </c>
      <c r="C42" s="10" t="s">
        <v>110</v>
      </c>
      <c r="D42" s="10" t="s">
        <v>111</v>
      </c>
      <c r="E42" s="10" t="s">
        <v>112</v>
      </c>
      <c r="F42" s="10"/>
      <c r="G42" s="10" t="s">
        <v>16</v>
      </c>
      <c r="H42" s="10" t="s">
        <v>12</v>
      </c>
      <c r="J42" s="10"/>
    </row>
    <row r="43" spans="1:10" x14ac:dyDescent="0.35">
      <c r="A43" s="10"/>
      <c r="B43" s="10">
        <v>543559034</v>
      </c>
      <c r="C43" s="10" t="s">
        <v>113</v>
      </c>
      <c r="D43" s="10" t="s">
        <v>22</v>
      </c>
      <c r="E43" s="10" t="s">
        <v>114</v>
      </c>
      <c r="F43" s="10"/>
      <c r="G43" s="10" t="s">
        <v>16</v>
      </c>
      <c r="H43" s="10" t="s">
        <v>24</v>
      </c>
      <c r="J43" s="10"/>
    </row>
    <row r="44" spans="1:10" x14ac:dyDescent="0.35">
      <c r="A44" s="10"/>
      <c r="B44" s="10">
        <v>465582584</v>
      </c>
      <c r="C44" s="10" t="s">
        <v>115</v>
      </c>
      <c r="D44" s="10" t="s">
        <v>19</v>
      </c>
      <c r="E44" s="10" t="s">
        <v>116</v>
      </c>
      <c r="F44" s="10"/>
      <c r="G44" s="10" t="s">
        <v>11</v>
      </c>
      <c r="H44" s="10" t="s">
        <v>17</v>
      </c>
      <c r="J44" s="10"/>
    </row>
    <row r="45" spans="1:10" x14ac:dyDescent="0.35">
      <c r="A45" s="10"/>
      <c r="B45" s="10">
        <v>769153811</v>
      </c>
      <c r="C45" s="10" t="s">
        <v>117</v>
      </c>
      <c r="D45" s="10" t="s">
        <v>49</v>
      </c>
      <c r="E45" s="10" t="s">
        <v>118</v>
      </c>
      <c r="F45" s="10"/>
      <c r="G45" s="10" t="s">
        <v>16</v>
      </c>
      <c r="H45" s="10" t="s">
        <v>42</v>
      </c>
      <c r="J45" s="10"/>
    </row>
    <row r="46" spans="1:10" x14ac:dyDescent="0.35">
      <c r="A46" s="10"/>
      <c r="B46" s="10">
        <v>812510054</v>
      </c>
      <c r="C46" s="10" t="s">
        <v>119</v>
      </c>
      <c r="D46" s="10" t="s">
        <v>9</v>
      </c>
      <c r="E46" s="10" t="s">
        <v>120</v>
      </c>
      <c r="F46" s="10"/>
      <c r="G46" s="10" t="s">
        <v>11</v>
      </c>
      <c r="H46" s="10" t="s">
        <v>17</v>
      </c>
      <c r="J46" s="10"/>
    </row>
    <row r="47" spans="1:10" x14ac:dyDescent="0.35">
      <c r="A47" s="10"/>
      <c r="B47" s="10">
        <v>786280425</v>
      </c>
      <c r="C47" s="10" t="s">
        <v>121</v>
      </c>
      <c r="D47" s="10" t="s">
        <v>40</v>
      </c>
      <c r="E47" s="10" t="s">
        <v>122</v>
      </c>
      <c r="F47" s="10"/>
      <c r="G47" s="10" t="s">
        <v>16</v>
      </c>
      <c r="H47" s="10" t="s">
        <v>42</v>
      </c>
      <c r="J47" s="10"/>
    </row>
    <row r="48" spans="1:10" x14ac:dyDescent="0.35">
      <c r="A48" s="10"/>
      <c r="B48" s="10">
        <v>571298262</v>
      </c>
      <c r="C48" s="10" t="s">
        <v>123</v>
      </c>
      <c r="D48" s="10" t="s">
        <v>19</v>
      </c>
      <c r="E48" s="10" t="s">
        <v>124</v>
      </c>
      <c r="F48" s="10"/>
      <c r="G48" s="10" t="s">
        <v>125</v>
      </c>
      <c r="H48" s="10" t="s">
        <v>42</v>
      </c>
      <c r="J48" s="10"/>
    </row>
    <row r="49" spans="1:10" x14ac:dyDescent="0.35">
      <c r="A49" s="10"/>
      <c r="B49" s="10">
        <v>235563382</v>
      </c>
      <c r="C49" s="10" t="s">
        <v>126</v>
      </c>
      <c r="D49" s="10" t="s">
        <v>40</v>
      </c>
      <c r="E49" s="10" t="s">
        <v>127</v>
      </c>
      <c r="F49" s="10"/>
      <c r="G49" s="10" t="s">
        <v>90</v>
      </c>
      <c r="H49" s="10" t="s">
        <v>42</v>
      </c>
      <c r="J49" s="10"/>
    </row>
    <row r="50" spans="1:10" x14ac:dyDescent="0.35">
      <c r="A50" s="10"/>
      <c r="B50" s="10">
        <v>148025323</v>
      </c>
      <c r="C50" s="10" t="s">
        <v>128</v>
      </c>
      <c r="D50" s="10" t="s">
        <v>19</v>
      </c>
      <c r="E50" s="10" t="s">
        <v>129</v>
      </c>
      <c r="F50" s="10"/>
      <c r="G50" s="10" t="s">
        <v>11</v>
      </c>
      <c r="H50" s="10" t="s">
        <v>17</v>
      </c>
      <c r="J50" s="10"/>
    </row>
    <row r="51" spans="1:10" x14ac:dyDescent="0.35">
      <c r="A51" s="10"/>
      <c r="B51" s="10">
        <v>370088639</v>
      </c>
      <c r="C51" s="10" t="s">
        <v>130</v>
      </c>
      <c r="D51" s="10" t="s">
        <v>22</v>
      </c>
      <c r="E51" s="10" t="s">
        <v>131</v>
      </c>
      <c r="F51" s="10"/>
      <c r="G51" s="10" t="s">
        <v>11</v>
      </c>
      <c r="H51" s="10" t="s">
        <v>24</v>
      </c>
      <c r="J51" s="10"/>
    </row>
    <row r="52" spans="1:10" x14ac:dyDescent="0.35">
      <c r="A52" s="10"/>
      <c r="B52" s="10">
        <v>634331319</v>
      </c>
      <c r="C52" s="10" t="s">
        <v>132</v>
      </c>
      <c r="D52" s="10" t="s">
        <v>22</v>
      </c>
      <c r="E52" s="10" t="s">
        <v>133</v>
      </c>
      <c r="F52" s="10"/>
      <c r="G52" s="10" t="s">
        <v>60</v>
      </c>
      <c r="H52" s="10" t="s">
        <v>17</v>
      </c>
      <c r="J52" s="10"/>
    </row>
    <row r="53" spans="1:10" x14ac:dyDescent="0.35">
      <c r="A53" s="10"/>
      <c r="B53" s="10">
        <v>268282482</v>
      </c>
      <c r="C53" s="10" t="s">
        <v>134</v>
      </c>
      <c r="D53" s="10" t="s">
        <v>29</v>
      </c>
      <c r="E53" s="10" t="s">
        <v>135</v>
      </c>
      <c r="F53" s="10"/>
      <c r="G53" s="10" t="s">
        <v>11</v>
      </c>
      <c r="H53" s="10" t="s">
        <v>24</v>
      </c>
      <c r="J53" s="10"/>
    </row>
    <row r="54" spans="1:10" x14ac:dyDescent="0.35">
      <c r="A54" s="10"/>
      <c r="B54" s="10">
        <v>373529268</v>
      </c>
      <c r="C54" s="10" t="s">
        <v>136</v>
      </c>
      <c r="D54" s="10" t="s">
        <v>22</v>
      </c>
      <c r="E54" s="10" t="s">
        <v>137</v>
      </c>
      <c r="F54" s="10"/>
      <c r="G54" s="10" t="s">
        <v>11</v>
      </c>
      <c r="H54" s="10" t="s">
        <v>24</v>
      </c>
      <c r="J54" s="10"/>
    </row>
    <row r="55" spans="1:10" x14ac:dyDescent="0.35">
      <c r="A55" s="10"/>
      <c r="B55" s="10">
        <v>280055042</v>
      </c>
      <c r="C55" s="10" t="s">
        <v>138</v>
      </c>
      <c r="D55" s="10" t="s">
        <v>29</v>
      </c>
      <c r="E55" s="10" t="s">
        <v>139</v>
      </c>
      <c r="F55" s="10"/>
      <c r="G55" s="10" t="s">
        <v>11</v>
      </c>
      <c r="H55" s="10" t="s">
        <v>17</v>
      </c>
      <c r="J55" s="10"/>
    </row>
    <row r="56" spans="1:10" x14ac:dyDescent="0.35">
      <c r="A56" s="10"/>
      <c r="B56" s="10">
        <v>920195982</v>
      </c>
      <c r="C56" s="10" t="s">
        <v>140</v>
      </c>
      <c r="D56" s="10" t="s">
        <v>14</v>
      </c>
      <c r="E56" s="10" t="s">
        <v>141</v>
      </c>
      <c r="F56" s="10"/>
      <c r="G56" s="10" t="s">
        <v>16</v>
      </c>
      <c r="H56" s="10" t="s">
        <v>42</v>
      </c>
      <c r="J56" s="10"/>
    </row>
    <row r="57" spans="1:10" x14ac:dyDescent="0.35">
      <c r="A57" s="10"/>
      <c r="B57" s="10">
        <v>47573509</v>
      </c>
      <c r="C57" s="10" t="s">
        <v>142</v>
      </c>
      <c r="D57" s="10" t="s">
        <v>34</v>
      </c>
      <c r="E57" s="10" t="s">
        <v>143</v>
      </c>
      <c r="F57" s="10"/>
      <c r="G57" s="10" t="s">
        <v>60</v>
      </c>
      <c r="H57" s="10" t="s">
        <v>17</v>
      </c>
      <c r="J57" s="10"/>
    </row>
    <row r="58" spans="1:10" x14ac:dyDescent="0.35">
      <c r="A58" s="10" t="s">
        <v>144</v>
      </c>
      <c r="B58" s="10">
        <v>211259825</v>
      </c>
      <c r="C58" s="10" t="s">
        <v>145</v>
      </c>
      <c r="D58" s="10" t="s">
        <v>106</v>
      </c>
      <c r="E58" s="10" t="s">
        <v>146</v>
      </c>
      <c r="F58" s="10"/>
      <c r="G58" s="10" t="s">
        <v>16</v>
      </c>
      <c r="H58" s="10" t="s">
        <v>24</v>
      </c>
      <c r="J58" s="10"/>
    </row>
    <row r="59" spans="1:10" x14ac:dyDescent="0.35">
      <c r="A59" s="10"/>
      <c r="B59" s="10">
        <v>157636773</v>
      </c>
      <c r="C59" s="10" t="s">
        <v>147</v>
      </c>
      <c r="D59" s="10" t="s">
        <v>9</v>
      </c>
      <c r="E59" s="10" t="s">
        <v>148</v>
      </c>
      <c r="F59" s="10"/>
      <c r="G59" s="10" t="s">
        <v>149</v>
      </c>
      <c r="H59" s="10" t="s">
        <v>17</v>
      </c>
      <c r="J59" s="10"/>
    </row>
    <row r="60" spans="1:10" x14ac:dyDescent="0.35">
      <c r="A60" s="10"/>
      <c r="B60" s="10">
        <v>53847667</v>
      </c>
      <c r="C60" s="10" t="s">
        <v>150</v>
      </c>
      <c r="D60" s="10" t="s">
        <v>40</v>
      </c>
      <c r="E60" s="10" t="s">
        <v>151</v>
      </c>
      <c r="F60" s="10"/>
      <c r="G60" s="10" t="s">
        <v>11</v>
      </c>
      <c r="H60" s="10" t="s">
        <v>24</v>
      </c>
      <c r="J60" s="10"/>
    </row>
    <row r="61" spans="1:10" x14ac:dyDescent="0.35">
      <c r="A61" s="10"/>
      <c r="B61" s="10">
        <v>508558387</v>
      </c>
      <c r="C61" s="10" t="s">
        <v>152</v>
      </c>
      <c r="D61" s="10" t="s">
        <v>22</v>
      </c>
      <c r="E61" s="10" t="s">
        <v>153</v>
      </c>
      <c r="F61" s="10"/>
      <c r="G61" s="10" t="s">
        <v>16</v>
      </c>
      <c r="H61" s="10" t="s">
        <v>17</v>
      </c>
      <c r="J61" s="10"/>
    </row>
    <row r="62" spans="1:10" x14ac:dyDescent="0.35">
      <c r="A62" s="10"/>
      <c r="B62" s="10">
        <v>77522519</v>
      </c>
      <c r="C62" s="10" t="s">
        <v>154</v>
      </c>
      <c r="D62" s="10" t="s">
        <v>29</v>
      </c>
      <c r="E62" s="10" t="s">
        <v>155</v>
      </c>
      <c r="F62" s="10"/>
      <c r="G62" s="10" t="s">
        <v>156</v>
      </c>
      <c r="H62" s="10" t="s">
        <v>24</v>
      </c>
      <c r="J62" s="10"/>
    </row>
    <row r="63" spans="1:10" x14ac:dyDescent="0.35">
      <c r="A63" s="10"/>
      <c r="B63" s="10">
        <v>153742692</v>
      </c>
      <c r="C63" s="10" t="s">
        <v>157</v>
      </c>
      <c r="D63" s="10" t="s">
        <v>14</v>
      </c>
      <c r="E63" s="10" t="s">
        <v>158</v>
      </c>
      <c r="F63" s="10"/>
      <c r="G63" s="10" t="s">
        <v>55</v>
      </c>
      <c r="H63" s="10" t="s">
        <v>42</v>
      </c>
      <c r="J63" s="10"/>
    </row>
    <row r="64" spans="1:10" x14ac:dyDescent="0.35">
      <c r="A64" s="10"/>
      <c r="B64" s="10">
        <v>322832069</v>
      </c>
      <c r="C64" s="10" t="s">
        <v>1219</v>
      </c>
      <c r="D64" s="10" t="s">
        <v>1220</v>
      </c>
      <c r="E64" s="10" t="s">
        <v>676</v>
      </c>
      <c r="F64" s="10"/>
      <c r="G64" s="10" t="s">
        <v>16</v>
      </c>
      <c r="H64" s="10" t="s">
        <v>24</v>
      </c>
      <c r="J64" s="10"/>
    </row>
    <row r="65" spans="1:10" x14ac:dyDescent="0.35">
      <c r="A65" s="10"/>
      <c r="B65" s="10">
        <v>813575353</v>
      </c>
      <c r="C65" s="10" t="s">
        <v>159</v>
      </c>
      <c r="D65" s="10" t="s">
        <v>9</v>
      </c>
      <c r="E65" s="10" t="s">
        <v>160</v>
      </c>
      <c r="F65" s="10"/>
      <c r="G65" s="10" t="s">
        <v>11</v>
      </c>
      <c r="H65" s="10" t="s">
        <v>17</v>
      </c>
      <c r="J65" s="10"/>
    </row>
    <row r="66" spans="1:10" x14ac:dyDescent="0.35">
      <c r="A66" s="10"/>
      <c r="B66" s="10">
        <v>470687621</v>
      </c>
      <c r="C66" s="10" t="s">
        <v>161</v>
      </c>
      <c r="D66" s="10" t="s">
        <v>22</v>
      </c>
      <c r="E66" s="10" t="s">
        <v>162</v>
      </c>
      <c r="F66" s="10"/>
      <c r="G66" s="10" t="s">
        <v>16</v>
      </c>
      <c r="H66" s="10" t="s">
        <v>24</v>
      </c>
      <c r="J66" s="10"/>
    </row>
    <row r="67" spans="1:10" x14ac:dyDescent="0.35">
      <c r="A67" s="10"/>
      <c r="B67" s="10">
        <v>792566764</v>
      </c>
      <c r="C67" s="10" t="s">
        <v>163</v>
      </c>
      <c r="D67" s="10" t="s">
        <v>14</v>
      </c>
      <c r="E67" s="10" t="s">
        <v>164</v>
      </c>
      <c r="F67" s="10"/>
      <c r="G67" s="10" t="s">
        <v>16</v>
      </c>
      <c r="H67" s="10" t="s">
        <v>17</v>
      </c>
      <c r="J67" s="10"/>
    </row>
    <row r="68" spans="1:10" x14ac:dyDescent="0.35">
      <c r="A68" s="10"/>
      <c r="B68" s="10">
        <v>638930218</v>
      </c>
      <c r="C68" s="10" t="s">
        <v>165</v>
      </c>
      <c r="D68" s="10" t="s">
        <v>19</v>
      </c>
      <c r="E68" s="10" t="s">
        <v>166</v>
      </c>
      <c r="F68" s="10"/>
      <c r="G68" s="10" t="s">
        <v>11</v>
      </c>
      <c r="H68" s="10" t="s">
        <v>17</v>
      </c>
      <c r="J68" s="10"/>
    </row>
    <row r="69" spans="1:10" x14ac:dyDescent="0.35">
      <c r="A69" s="10"/>
      <c r="B69" s="10">
        <v>564411004</v>
      </c>
      <c r="C69" s="10" t="s">
        <v>168</v>
      </c>
      <c r="D69" s="10" t="s">
        <v>22</v>
      </c>
      <c r="E69" s="10" t="s">
        <v>169</v>
      </c>
      <c r="F69" s="10"/>
      <c r="G69" s="10" t="s">
        <v>45</v>
      </c>
      <c r="H69" s="10" t="s">
        <v>24</v>
      </c>
      <c r="J69" s="10"/>
    </row>
    <row r="70" spans="1:10" x14ac:dyDescent="0.35">
      <c r="A70" s="10"/>
      <c r="B70" s="10">
        <v>637724576</v>
      </c>
      <c r="C70" s="10" t="s">
        <v>170</v>
      </c>
      <c r="D70" s="10" t="s">
        <v>29</v>
      </c>
      <c r="E70" s="10" t="s">
        <v>171</v>
      </c>
      <c r="F70" s="10"/>
      <c r="G70" s="10" t="s">
        <v>11</v>
      </c>
      <c r="H70" s="10" t="s">
        <v>24</v>
      </c>
      <c r="J70" s="10"/>
    </row>
    <row r="71" spans="1:10" x14ac:dyDescent="0.35">
      <c r="A71" s="10"/>
      <c r="B71" s="10">
        <v>123586510</v>
      </c>
      <c r="C71" s="10" t="s">
        <v>172</v>
      </c>
      <c r="D71" s="10" t="s">
        <v>29</v>
      </c>
      <c r="E71" s="10" t="s">
        <v>173</v>
      </c>
      <c r="F71" s="10"/>
      <c r="G71" s="10" t="s">
        <v>156</v>
      </c>
      <c r="H71" s="10" t="s">
        <v>24</v>
      </c>
      <c r="J71" s="10"/>
    </row>
    <row r="72" spans="1:10" x14ac:dyDescent="0.35">
      <c r="A72" s="10"/>
      <c r="B72" s="10">
        <v>317627104</v>
      </c>
      <c r="C72" s="10" t="s">
        <v>174</v>
      </c>
      <c r="D72" s="10" t="s">
        <v>22</v>
      </c>
      <c r="E72" s="10" t="s">
        <v>175</v>
      </c>
      <c r="F72" s="10"/>
      <c r="G72" s="10" t="s">
        <v>16</v>
      </c>
      <c r="H72" s="10" t="s">
        <v>24</v>
      </c>
      <c r="J72" s="10"/>
    </row>
    <row r="73" spans="1:10" x14ac:dyDescent="0.35">
      <c r="A73" s="10"/>
      <c r="B73" s="10">
        <v>662632512</v>
      </c>
      <c r="C73" s="10" t="s">
        <v>176</v>
      </c>
      <c r="D73" s="10" t="s">
        <v>9</v>
      </c>
      <c r="E73" s="10" t="s">
        <v>177</v>
      </c>
      <c r="F73" s="10"/>
      <c r="G73" s="10" t="s">
        <v>11</v>
      </c>
      <c r="H73" s="10" t="s">
        <v>17</v>
      </c>
      <c r="J73" s="10"/>
    </row>
    <row r="74" spans="1:10" x14ac:dyDescent="0.35">
      <c r="A74" s="10"/>
      <c r="B74" s="10">
        <v>685183372</v>
      </c>
      <c r="C74" s="10" t="s">
        <v>178</v>
      </c>
      <c r="D74" s="10" t="s">
        <v>34</v>
      </c>
      <c r="E74" s="10" t="s">
        <v>179</v>
      </c>
      <c r="F74" s="10"/>
      <c r="G74" s="10" t="s">
        <v>16</v>
      </c>
      <c r="H74" s="10" t="s">
        <v>12</v>
      </c>
      <c r="J74" s="10"/>
    </row>
    <row r="75" spans="1:10" x14ac:dyDescent="0.35">
      <c r="A75" s="10"/>
      <c r="B75" s="10">
        <v>30572742</v>
      </c>
      <c r="C75" s="10" t="s">
        <v>180</v>
      </c>
      <c r="D75" s="10" t="s">
        <v>9</v>
      </c>
      <c r="E75" s="10" t="s">
        <v>181</v>
      </c>
      <c r="F75" s="10"/>
      <c r="G75" s="10" t="s">
        <v>90</v>
      </c>
      <c r="H75" s="10" t="s">
        <v>17</v>
      </c>
      <c r="J75" s="10"/>
    </row>
    <row r="76" spans="1:10" x14ac:dyDescent="0.35">
      <c r="A76" s="10"/>
      <c r="B76" s="10">
        <v>680970626</v>
      </c>
      <c r="C76" s="10" t="s">
        <v>182</v>
      </c>
      <c r="D76" s="10" t="s">
        <v>9</v>
      </c>
      <c r="E76" s="10" t="s">
        <v>183</v>
      </c>
      <c r="F76" s="10"/>
      <c r="G76" s="10" t="s">
        <v>16</v>
      </c>
      <c r="H76" s="10" t="s">
        <v>17</v>
      </c>
      <c r="J76" s="10"/>
    </row>
    <row r="77" spans="1:10" x14ac:dyDescent="0.35">
      <c r="A77" s="10"/>
      <c r="B77" s="10">
        <v>784807406</v>
      </c>
      <c r="C77" s="10" t="s">
        <v>184</v>
      </c>
      <c r="D77" s="10" t="s">
        <v>29</v>
      </c>
      <c r="E77" s="10" t="s">
        <v>185</v>
      </c>
      <c r="F77" s="10"/>
      <c r="G77" s="10" t="s">
        <v>16</v>
      </c>
      <c r="H77" s="10" t="s">
        <v>24</v>
      </c>
      <c r="J77" s="10"/>
    </row>
    <row r="78" spans="1:10" x14ac:dyDescent="0.35">
      <c r="A78" s="10"/>
      <c r="B78" s="10">
        <v>230117809</v>
      </c>
      <c r="C78" s="10" t="s">
        <v>186</v>
      </c>
      <c r="D78" s="10" t="s">
        <v>34</v>
      </c>
      <c r="E78" s="10" t="s">
        <v>187</v>
      </c>
      <c r="F78" s="10"/>
      <c r="G78" s="10" t="s">
        <v>188</v>
      </c>
      <c r="H78" s="10" t="s">
        <v>24</v>
      </c>
      <c r="J78" s="10"/>
    </row>
    <row r="79" spans="1:10" x14ac:dyDescent="0.35">
      <c r="A79" s="10"/>
      <c r="B79" s="10">
        <v>722542692</v>
      </c>
      <c r="C79" s="10" t="s">
        <v>189</v>
      </c>
      <c r="D79" s="10" t="s">
        <v>34</v>
      </c>
      <c r="E79" s="10" t="s">
        <v>190</v>
      </c>
      <c r="F79" s="10"/>
      <c r="G79" s="10" t="s">
        <v>16</v>
      </c>
      <c r="H79" s="10" t="s">
        <v>17</v>
      </c>
      <c r="J79" s="10"/>
    </row>
    <row r="80" spans="1:10" x14ac:dyDescent="0.35">
      <c r="A80" s="10"/>
      <c r="B80" s="10">
        <v>797770244</v>
      </c>
      <c r="C80" s="10" t="s">
        <v>191</v>
      </c>
      <c r="D80" s="10" t="s">
        <v>34</v>
      </c>
      <c r="E80" s="10" t="s">
        <v>192</v>
      </c>
      <c r="F80" s="10"/>
      <c r="G80" s="10" t="s">
        <v>11</v>
      </c>
      <c r="H80" s="10" t="s">
        <v>17</v>
      </c>
      <c r="J80" s="10"/>
    </row>
    <row r="81" spans="1:10" x14ac:dyDescent="0.35">
      <c r="A81" s="10"/>
      <c r="B81" s="10">
        <v>895764543</v>
      </c>
      <c r="C81" s="10" t="s">
        <v>193</v>
      </c>
      <c r="D81" s="10" t="s">
        <v>22</v>
      </c>
      <c r="E81" s="10" t="s">
        <v>194</v>
      </c>
      <c r="F81" s="10"/>
      <c r="G81" s="10" t="s">
        <v>11</v>
      </c>
      <c r="H81" s="10" t="s">
        <v>24</v>
      </c>
      <c r="J81" s="10"/>
    </row>
    <row r="82" spans="1:10" x14ac:dyDescent="0.35">
      <c r="A82" s="10"/>
      <c r="B82" s="10">
        <v>863236482</v>
      </c>
      <c r="C82" s="10" t="s">
        <v>195</v>
      </c>
      <c r="D82" s="10" t="s">
        <v>19</v>
      </c>
      <c r="E82" s="10" t="s">
        <v>196</v>
      </c>
      <c r="F82" s="10"/>
      <c r="G82" s="10" t="s">
        <v>52</v>
      </c>
      <c r="H82" s="10" t="s">
        <v>17</v>
      </c>
      <c r="J82" s="10"/>
    </row>
    <row r="83" spans="1:10" x14ac:dyDescent="0.35">
      <c r="A83" s="10"/>
      <c r="B83" s="10">
        <v>160797800</v>
      </c>
      <c r="C83" s="10" t="s">
        <v>197</v>
      </c>
      <c r="D83" s="10" t="s">
        <v>40</v>
      </c>
      <c r="E83" s="10" t="s">
        <v>198</v>
      </c>
      <c r="F83" s="10"/>
      <c r="G83" s="10" t="s">
        <v>16</v>
      </c>
      <c r="H83" s="10" t="s">
        <v>42</v>
      </c>
      <c r="J83" s="10"/>
    </row>
    <row r="84" spans="1:10" x14ac:dyDescent="0.35">
      <c r="A84" s="10"/>
      <c r="B84" s="10">
        <v>143953096</v>
      </c>
      <c r="C84" s="10" t="s">
        <v>199</v>
      </c>
      <c r="D84" s="10" t="s">
        <v>9</v>
      </c>
      <c r="E84" s="10" t="s">
        <v>200</v>
      </c>
      <c r="F84" s="10"/>
      <c r="G84" s="10" t="s">
        <v>11</v>
      </c>
      <c r="H84" s="10" t="s">
        <v>17</v>
      </c>
      <c r="J84" s="10"/>
    </row>
    <row r="85" spans="1:10" x14ac:dyDescent="0.35">
      <c r="A85" s="10"/>
      <c r="B85" s="10">
        <v>363998903</v>
      </c>
      <c r="C85" s="10" t="s">
        <v>201</v>
      </c>
      <c r="D85" s="10" t="s">
        <v>22</v>
      </c>
      <c r="E85" s="10" t="s">
        <v>202</v>
      </c>
      <c r="F85" s="10"/>
      <c r="G85" s="10" t="s">
        <v>11</v>
      </c>
      <c r="H85" s="10" t="s">
        <v>17</v>
      </c>
      <c r="J85" s="10"/>
    </row>
    <row r="86" spans="1:10" x14ac:dyDescent="0.35">
      <c r="A86" s="10"/>
      <c r="B86" s="10">
        <v>693247104</v>
      </c>
      <c r="C86" s="10" t="s">
        <v>203</v>
      </c>
      <c r="D86" s="10" t="s">
        <v>22</v>
      </c>
      <c r="E86" s="10" t="s">
        <v>204</v>
      </c>
      <c r="F86" s="10"/>
      <c r="G86" s="10" t="s">
        <v>16</v>
      </c>
      <c r="H86" s="10" t="s">
        <v>24</v>
      </c>
      <c r="J86" s="10"/>
    </row>
    <row r="87" spans="1:10" x14ac:dyDescent="0.35">
      <c r="A87" s="10"/>
      <c r="B87" s="10">
        <v>554569937</v>
      </c>
      <c r="C87" s="10" t="s">
        <v>206</v>
      </c>
      <c r="D87" s="10" t="s">
        <v>40</v>
      </c>
      <c r="E87" s="10" t="s">
        <v>207</v>
      </c>
      <c r="F87" s="10"/>
      <c r="G87" s="10" t="s">
        <v>16</v>
      </c>
      <c r="H87" s="10" t="s">
        <v>42</v>
      </c>
      <c r="J87" s="10"/>
    </row>
    <row r="88" spans="1:10" x14ac:dyDescent="0.35">
      <c r="A88" s="10"/>
      <c r="B88" s="10">
        <v>79186087</v>
      </c>
      <c r="C88" s="10" t="s">
        <v>208</v>
      </c>
      <c r="D88" s="10" t="s">
        <v>19</v>
      </c>
      <c r="E88" s="10" t="s">
        <v>209</v>
      </c>
      <c r="F88" s="10"/>
      <c r="G88" s="10" t="s">
        <v>16</v>
      </c>
      <c r="H88" s="10" t="s">
        <v>17</v>
      </c>
      <c r="J88" s="10"/>
    </row>
    <row r="89" spans="1:10" x14ac:dyDescent="0.35">
      <c r="A89" s="10"/>
      <c r="B89" s="10">
        <v>284582208</v>
      </c>
      <c r="C89" s="10" t="s">
        <v>210</v>
      </c>
      <c r="D89" s="10" t="s">
        <v>34</v>
      </c>
      <c r="E89" s="10" t="s">
        <v>211</v>
      </c>
      <c r="F89" s="10"/>
      <c r="G89" s="10" t="s">
        <v>52</v>
      </c>
      <c r="H89" s="10" t="s">
        <v>17</v>
      </c>
      <c r="J89" s="10"/>
    </row>
    <row r="90" spans="1:10" x14ac:dyDescent="0.35">
      <c r="A90" s="10"/>
      <c r="B90" s="10">
        <v>908257166</v>
      </c>
      <c r="C90" s="10" t="s">
        <v>212</v>
      </c>
      <c r="D90" s="10" t="s">
        <v>22</v>
      </c>
      <c r="E90" s="10" t="s">
        <v>213</v>
      </c>
      <c r="F90" s="10"/>
      <c r="G90" s="10" t="s">
        <v>16</v>
      </c>
      <c r="H90" s="10" t="s">
        <v>24</v>
      </c>
      <c r="J90" s="10"/>
    </row>
    <row r="91" spans="1:10" x14ac:dyDescent="0.35">
      <c r="A91" s="10"/>
      <c r="B91" s="10">
        <v>414051602</v>
      </c>
      <c r="C91" s="10" t="s">
        <v>1179</v>
      </c>
      <c r="D91" s="10" t="s">
        <v>1180</v>
      </c>
      <c r="E91" s="10" t="s">
        <v>533</v>
      </c>
      <c r="F91" s="10"/>
      <c r="G91" s="10" t="s">
        <v>11</v>
      </c>
      <c r="H91" s="10" t="s">
        <v>24</v>
      </c>
      <c r="J91" s="10"/>
    </row>
    <row r="92" spans="1:10" x14ac:dyDescent="0.35">
      <c r="A92" s="10"/>
      <c r="B92" s="10">
        <v>738480983</v>
      </c>
      <c r="C92" s="10" t="s">
        <v>214</v>
      </c>
      <c r="D92" s="10" t="s">
        <v>14</v>
      </c>
      <c r="E92" s="10" t="s">
        <v>215</v>
      </c>
      <c r="F92" s="10"/>
      <c r="G92" s="10" t="s">
        <v>16</v>
      </c>
      <c r="H92" s="10" t="s">
        <v>17</v>
      </c>
      <c r="J92" s="10"/>
    </row>
    <row r="93" spans="1:10" x14ac:dyDescent="0.35">
      <c r="A93" s="10"/>
      <c r="B93" s="10">
        <v>136722606</v>
      </c>
      <c r="C93" s="10" t="s">
        <v>216</v>
      </c>
      <c r="D93" s="10" t="s">
        <v>19</v>
      </c>
      <c r="E93" s="10" t="s">
        <v>217</v>
      </c>
      <c r="F93" s="10"/>
      <c r="G93" s="10" t="s">
        <v>11</v>
      </c>
      <c r="H93" s="10" t="s">
        <v>17</v>
      </c>
      <c r="J93" s="10"/>
    </row>
    <row r="94" spans="1:10" x14ac:dyDescent="0.35">
      <c r="A94" s="10"/>
      <c r="B94" s="10">
        <v>892276272</v>
      </c>
      <c r="C94" s="10" t="s">
        <v>218</v>
      </c>
      <c r="D94" s="10" t="s">
        <v>29</v>
      </c>
      <c r="E94" s="10" t="s">
        <v>219</v>
      </c>
      <c r="F94" s="10"/>
      <c r="G94" s="10" t="s">
        <v>16</v>
      </c>
      <c r="H94" s="10" t="s">
        <v>24</v>
      </c>
      <c r="J94" s="10"/>
    </row>
    <row r="95" spans="1:10" x14ac:dyDescent="0.35">
      <c r="A95" s="10"/>
      <c r="B95" s="10">
        <v>924620397</v>
      </c>
      <c r="C95" s="10" t="s">
        <v>220</v>
      </c>
      <c r="D95" s="10" t="s">
        <v>40</v>
      </c>
      <c r="E95" s="10" t="s">
        <v>221</v>
      </c>
      <c r="F95" s="10"/>
      <c r="G95" s="10" t="s">
        <v>16</v>
      </c>
      <c r="H95" s="10" t="s">
        <v>42</v>
      </c>
      <c r="J95" s="10"/>
    </row>
    <row r="96" spans="1:10" x14ac:dyDescent="0.35">
      <c r="A96" s="10"/>
      <c r="B96" s="10">
        <v>392745980</v>
      </c>
      <c r="C96" s="10" t="s">
        <v>222</v>
      </c>
      <c r="D96" s="10" t="s">
        <v>223</v>
      </c>
      <c r="E96" s="10" t="s">
        <v>224</v>
      </c>
      <c r="F96" s="10"/>
      <c r="G96" s="10" t="s">
        <v>16</v>
      </c>
      <c r="H96" s="10" t="s">
        <v>24</v>
      </c>
      <c r="J96" s="10"/>
    </row>
    <row r="97" spans="1:10" x14ac:dyDescent="0.35">
      <c r="A97" s="10"/>
      <c r="B97" s="10">
        <v>495609905</v>
      </c>
      <c r="C97" s="10" t="s">
        <v>225</v>
      </c>
      <c r="D97" s="10" t="s">
        <v>14</v>
      </c>
      <c r="E97" s="10" t="s">
        <v>226</v>
      </c>
      <c r="F97" s="10"/>
      <c r="G97" s="10" t="s">
        <v>55</v>
      </c>
      <c r="H97" s="10" t="s">
        <v>42</v>
      </c>
      <c r="J97" s="10"/>
    </row>
    <row r="98" spans="1:10" x14ac:dyDescent="0.35">
      <c r="A98" s="10"/>
      <c r="B98" s="10">
        <v>577085268</v>
      </c>
      <c r="C98" s="10" t="s">
        <v>227</v>
      </c>
      <c r="D98" s="10" t="s">
        <v>34</v>
      </c>
      <c r="E98" s="10" t="s">
        <v>228</v>
      </c>
      <c r="F98" s="10"/>
      <c r="G98" s="10" t="s">
        <v>11</v>
      </c>
      <c r="H98" s="10" t="s">
        <v>17</v>
      </c>
      <c r="J98" s="10"/>
    </row>
    <row r="99" spans="1:10" x14ac:dyDescent="0.35">
      <c r="A99" s="10"/>
      <c r="B99" s="10">
        <v>999316690</v>
      </c>
      <c r="C99" s="10" t="s">
        <v>229</v>
      </c>
      <c r="D99" s="10" t="s">
        <v>9</v>
      </c>
      <c r="E99" s="10" t="s">
        <v>230</v>
      </c>
      <c r="F99" s="10"/>
      <c r="G99" s="10" t="s">
        <v>16</v>
      </c>
      <c r="H99" s="10" t="s">
        <v>17</v>
      </c>
      <c r="J99" s="10"/>
    </row>
    <row r="100" spans="1:10" x14ac:dyDescent="0.35">
      <c r="A100" s="10"/>
      <c r="B100" s="10">
        <v>4068962</v>
      </c>
      <c r="C100" s="10" t="s">
        <v>231</v>
      </c>
      <c r="D100" s="10" t="s">
        <v>9</v>
      </c>
      <c r="E100" s="10" t="s">
        <v>232</v>
      </c>
      <c r="F100" s="10"/>
      <c r="G100" s="10" t="s">
        <v>233</v>
      </c>
      <c r="H100" s="10" t="s">
        <v>17</v>
      </c>
      <c r="J100" s="10"/>
    </row>
    <row r="101" spans="1:10" x14ac:dyDescent="0.35">
      <c r="A101" s="10"/>
      <c r="B101" s="10">
        <v>812633835</v>
      </c>
      <c r="C101" s="10" t="s">
        <v>234</v>
      </c>
      <c r="D101" s="10" t="s">
        <v>34</v>
      </c>
      <c r="E101" s="10" t="s">
        <v>235</v>
      </c>
      <c r="F101" s="10"/>
      <c r="G101" s="10" t="s">
        <v>16</v>
      </c>
      <c r="H101" s="10" t="s">
        <v>24</v>
      </c>
      <c r="J101" s="10"/>
    </row>
    <row r="102" spans="1:10" x14ac:dyDescent="0.35">
      <c r="A102" s="10"/>
      <c r="B102" s="10">
        <v>824551314</v>
      </c>
      <c r="C102" s="10" t="s">
        <v>236</v>
      </c>
      <c r="D102" s="10" t="s">
        <v>9</v>
      </c>
      <c r="E102" s="10" t="s">
        <v>237</v>
      </c>
      <c r="F102" s="10"/>
      <c r="G102" s="10" t="s">
        <v>16</v>
      </c>
      <c r="H102" s="10" t="s">
        <v>42</v>
      </c>
      <c r="J102" s="10"/>
    </row>
    <row r="103" spans="1:10" x14ac:dyDescent="0.35">
      <c r="A103" s="10"/>
      <c r="B103" s="10">
        <v>671965794</v>
      </c>
      <c r="C103" s="10" t="s">
        <v>238</v>
      </c>
      <c r="D103" s="10" t="s">
        <v>29</v>
      </c>
      <c r="E103" s="10" t="s">
        <v>239</v>
      </c>
      <c r="F103" s="10"/>
      <c r="G103" s="10" t="s">
        <v>11</v>
      </c>
      <c r="H103" s="10" t="s">
        <v>24</v>
      </c>
      <c r="J103" s="10"/>
    </row>
    <row r="104" spans="1:10" x14ac:dyDescent="0.35">
      <c r="A104" s="10"/>
      <c r="B104" s="10">
        <v>69504177</v>
      </c>
      <c r="C104" s="10" t="s">
        <v>240</v>
      </c>
      <c r="D104" s="10" t="s">
        <v>9</v>
      </c>
      <c r="E104" s="10" t="s">
        <v>241</v>
      </c>
      <c r="F104" s="10"/>
      <c r="G104" s="10" t="s">
        <v>16</v>
      </c>
      <c r="H104" s="10" t="s">
        <v>17</v>
      </c>
      <c r="J104" s="10"/>
    </row>
    <row r="105" spans="1:10" x14ac:dyDescent="0.35">
      <c r="A105" s="10"/>
      <c r="B105" s="10">
        <v>711605442</v>
      </c>
      <c r="C105" s="10" t="s">
        <v>242</v>
      </c>
      <c r="D105" s="10" t="s">
        <v>19</v>
      </c>
      <c r="E105" s="10" t="s">
        <v>243</v>
      </c>
      <c r="F105" s="10"/>
      <c r="G105" s="10" t="s">
        <v>16</v>
      </c>
      <c r="H105" s="10" t="s">
        <v>24</v>
      </c>
      <c r="J105" s="10"/>
    </row>
    <row r="106" spans="1:10" x14ac:dyDescent="0.35">
      <c r="A106" s="10"/>
      <c r="B106" s="10">
        <v>565443919</v>
      </c>
      <c r="C106" s="10" t="s">
        <v>244</v>
      </c>
      <c r="D106" s="10" t="s">
        <v>29</v>
      </c>
      <c r="E106" s="10" t="s">
        <v>245</v>
      </c>
      <c r="F106" s="10"/>
      <c r="G106" s="10" t="s">
        <v>246</v>
      </c>
      <c r="H106" s="10" t="s">
        <v>24</v>
      </c>
      <c r="J106" s="10"/>
    </row>
    <row r="107" spans="1:10" x14ac:dyDescent="0.35">
      <c r="A107" s="10"/>
      <c r="B107" s="10">
        <v>340728324</v>
      </c>
      <c r="C107" s="10" t="s">
        <v>247</v>
      </c>
      <c r="D107" s="10" t="s">
        <v>14</v>
      </c>
      <c r="E107" s="10" t="s">
        <v>248</v>
      </c>
      <c r="F107" s="10"/>
      <c r="G107" s="10" t="s">
        <v>16</v>
      </c>
      <c r="H107" s="10" t="s">
        <v>24</v>
      </c>
      <c r="J107" s="10"/>
    </row>
    <row r="108" spans="1:10" x14ac:dyDescent="0.35">
      <c r="A108" s="10"/>
      <c r="B108" s="10">
        <v>824818807</v>
      </c>
      <c r="C108" s="10" t="s">
        <v>249</v>
      </c>
      <c r="D108" s="10" t="s">
        <v>34</v>
      </c>
      <c r="E108" s="10" t="s">
        <v>250</v>
      </c>
      <c r="F108" s="10"/>
      <c r="G108" s="10" t="s">
        <v>16</v>
      </c>
      <c r="H108" s="10" t="s">
        <v>17</v>
      </c>
      <c r="J108" s="10"/>
    </row>
    <row r="109" spans="1:10" x14ac:dyDescent="0.35">
      <c r="A109" s="10"/>
      <c r="B109" s="10">
        <v>946643528</v>
      </c>
      <c r="C109" s="10" t="s">
        <v>251</v>
      </c>
      <c r="D109" s="10" t="s">
        <v>9</v>
      </c>
      <c r="E109" s="10" t="s">
        <v>252</v>
      </c>
      <c r="F109" s="10"/>
      <c r="G109" s="10" t="s">
        <v>16</v>
      </c>
      <c r="H109" s="10" t="s">
        <v>17</v>
      </c>
      <c r="J109" s="10"/>
    </row>
    <row r="110" spans="1:10" x14ac:dyDescent="0.35">
      <c r="A110" s="10"/>
      <c r="B110" s="10">
        <v>626661282</v>
      </c>
      <c r="C110" s="10" t="s">
        <v>1042</v>
      </c>
      <c r="D110" s="10" t="s">
        <v>34</v>
      </c>
      <c r="E110" s="10" t="s">
        <v>51</v>
      </c>
      <c r="F110" s="10"/>
      <c r="G110" s="10" t="s">
        <v>52</v>
      </c>
      <c r="H110" s="10" t="s">
        <v>24</v>
      </c>
      <c r="J110" s="10"/>
    </row>
    <row r="111" spans="1:10" x14ac:dyDescent="0.35">
      <c r="A111" s="10"/>
      <c r="B111" s="10">
        <v>110319353</v>
      </c>
      <c r="C111" s="10" t="s">
        <v>253</v>
      </c>
      <c r="D111" s="10" t="s">
        <v>22</v>
      </c>
      <c r="E111" s="10" t="s">
        <v>254</v>
      </c>
      <c r="F111" s="10"/>
      <c r="G111" s="10" t="s">
        <v>156</v>
      </c>
      <c r="H111" s="10" t="s">
        <v>24</v>
      </c>
      <c r="J111" s="10"/>
    </row>
    <row r="112" spans="1:10" x14ac:dyDescent="0.35">
      <c r="A112" s="10"/>
      <c r="B112" s="10">
        <v>583136688</v>
      </c>
      <c r="C112" s="10" t="s">
        <v>255</v>
      </c>
      <c r="D112" s="10" t="s">
        <v>14</v>
      </c>
      <c r="E112" s="10" t="s">
        <v>256</v>
      </c>
      <c r="F112" s="10"/>
      <c r="G112" s="10" t="s">
        <v>16</v>
      </c>
      <c r="H112" s="10" t="s">
        <v>17</v>
      </c>
      <c r="J112" s="10"/>
    </row>
    <row r="113" spans="1:10" x14ac:dyDescent="0.35">
      <c r="A113" s="10"/>
      <c r="B113" s="10">
        <v>748593673</v>
      </c>
      <c r="C113" s="10" t="s">
        <v>257</v>
      </c>
      <c r="D113" s="10" t="s">
        <v>22</v>
      </c>
      <c r="E113" s="10" t="s">
        <v>258</v>
      </c>
      <c r="F113" s="10"/>
      <c r="G113" s="10" t="s">
        <v>11</v>
      </c>
      <c r="H113" s="10" t="s">
        <v>17</v>
      </c>
      <c r="J113" s="10"/>
    </row>
    <row r="114" spans="1:10" x14ac:dyDescent="0.35">
      <c r="A114" s="10"/>
      <c r="B114" s="10">
        <v>270786811</v>
      </c>
      <c r="C114" s="10" t="s">
        <v>259</v>
      </c>
      <c r="D114" s="10" t="s">
        <v>29</v>
      </c>
      <c r="E114" s="10" t="s">
        <v>260</v>
      </c>
      <c r="F114" s="10"/>
      <c r="G114" s="10" t="s">
        <v>16</v>
      </c>
      <c r="H114" s="10" t="s">
        <v>24</v>
      </c>
      <c r="J114" s="10"/>
    </row>
    <row r="115" spans="1:10" x14ac:dyDescent="0.35">
      <c r="A115" s="10"/>
      <c r="B115" s="10">
        <v>214102137</v>
      </c>
      <c r="C115" s="10" t="s">
        <v>261</v>
      </c>
      <c r="D115" s="10" t="s">
        <v>22</v>
      </c>
      <c r="E115" s="10" t="s">
        <v>262</v>
      </c>
      <c r="F115" s="10"/>
      <c r="G115" s="10" t="s">
        <v>11</v>
      </c>
      <c r="H115" s="10" t="s">
        <v>24</v>
      </c>
      <c r="J115" s="10"/>
    </row>
    <row r="116" spans="1:10" x14ac:dyDescent="0.35">
      <c r="A116" s="10"/>
      <c r="B116" s="10">
        <v>614166758</v>
      </c>
      <c r="C116" s="10" t="s">
        <v>263</v>
      </c>
      <c r="D116" s="10" t="s">
        <v>34</v>
      </c>
      <c r="E116" s="10" t="s">
        <v>264</v>
      </c>
      <c r="F116" s="10"/>
      <c r="G116" s="10" t="s">
        <v>16</v>
      </c>
      <c r="H116" s="10" t="s">
        <v>17</v>
      </c>
      <c r="J116" s="10"/>
    </row>
    <row r="117" spans="1:10" x14ac:dyDescent="0.35">
      <c r="A117" s="10"/>
      <c r="B117" s="10">
        <v>408862491</v>
      </c>
      <c r="C117" s="10" t="s">
        <v>265</v>
      </c>
      <c r="D117" s="10" t="s">
        <v>22</v>
      </c>
      <c r="E117" s="10" t="s">
        <v>266</v>
      </c>
      <c r="F117" s="10"/>
      <c r="G117" s="10" t="s">
        <v>267</v>
      </c>
      <c r="H117" s="10" t="s">
        <v>24</v>
      </c>
      <c r="J117" s="10"/>
    </row>
    <row r="118" spans="1:10" x14ac:dyDescent="0.35">
      <c r="A118" s="10"/>
      <c r="B118" s="10">
        <v>644046442</v>
      </c>
      <c r="C118" s="10" t="s">
        <v>268</v>
      </c>
      <c r="D118" s="10" t="s">
        <v>40</v>
      </c>
      <c r="E118" s="10" t="s">
        <v>269</v>
      </c>
      <c r="F118" s="10"/>
      <c r="G118" s="10" t="s">
        <v>11</v>
      </c>
      <c r="H118" s="10" t="s">
        <v>42</v>
      </c>
      <c r="J118" s="10"/>
    </row>
    <row r="119" spans="1:10" x14ac:dyDescent="0.35">
      <c r="A119" s="10"/>
      <c r="B119" s="10">
        <v>275800024</v>
      </c>
      <c r="C119" s="10" t="s">
        <v>270</v>
      </c>
      <c r="D119" s="10" t="s">
        <v>40</v>
      </c>
      <c r="E119" s="10" t="s">
        <v>271</v>
      </c>
      <c r="F119" s="10"/>
      <c r="G119" s="10" t="s">
        <v>16</v>
      </c>
      <c r="H119" s="10" t="s">
        <v>42</v>
      </c>
      <c r="J119" s="10"/>
    </row>
    <row r="120" spans="1:10" x14ac:dyDescent="0.35">
      <c r="A120" s="10"/>
      <c r="B120" s="10">
        <v>525876496</v>
      </c>
      <c r="C120" s="10" t="s">
        <v>272</v>
      </c>
      <c r="D120" s="10" t="s">
        <v>14</v>
      </c>
      <c r="E120" s="10" t="s">
        <v>273</v>
      </c>
      <c r="F120" s="10"/>
      <c r="G120" s="10" t="s">
        <v>16</v>
      </c>
      <c r="H120" s="10" t="s">
        <v>42</v>
      </c>
      <c r="J120" s="10"/>
    </row>
    <row r="121" spans="1:10" x14ac:dyDescent="0.35">
      <c r="A121" s="10"/>
      <c r="B121" s="10">
        <v>206818577</v>
      </c>
      <c r="C121" s="10" t="s">
        <v>274</v>
      </c>
      <c r="D121" s="10" t="s">
        <v>34</v>
      </c>
      <c r="E121" s="10" t="s">
        <v>275</v>
      </c>
      <c r="F121" s="10"/>
      <c r="G121" s="10" t="s">
        <v>16</v>
      </c>
      <c r="H121" s="10" t="s">
        <v>17</v>
      </c>
      <c r="J121" s="10"/>
    </row>
    <row r="122" spans="1:10" x14ac:dyDescent="0.35">
      <c r="A122" s="10"/>
      <c r="B122" s="10">
        <v>112494288</v>
      </c>
      <c r="C122" s="10" t="s">
        <v>276</v>
      </c>
      <c r="D122" s="10" t="s">
        <v>9</v>
      </c>
      <c r="E122" s="10" t="s">
        <v>277</v>
      </c>
      <c r="F122" s="10"/>
      <c r="G122" s="10" t="s">
        <v>45</v>
      </c>
      <c r="H122" s="10" t="s">
        <v>17</v>
      </c>
      <c r="J122" s="10"/>
    </row>
    <row r="123" spans="1:10" x14ac:dyDescent="0.35">
      <c r="A123" s="10"/>
      <c r="B123" s="10">
        <v>94999543</v>
      </c>
      <c r="C123" s="10" t="s">
        <v>278</v>
      </c>
      <c r="D123" s="10" t="s">
        <v>49</v>
      </c>
      <c r="E123" s="10" t="s">
        <v>279</v>
      </c>
      <c r="F123" s="10"/>
      <c r="G123" s="10" t="s">
        <v>11</v>
      </c>
      <c r="H123" s="10" t="s">
        <v>42</v>
      </c>
      <c r="J123" s="10"/>
    </row>
    <row r="124" spans="1:10" x14ac:dyDescent="0.35">
      <c r="A124" s="10"/>
      <c r="B124" s="10">
        <v>777031609</v>
      </c>
      <c r="C124" s="10" t="s">
        <v>280</v>
      </c>
      <c r="D124" s="10" t="s">
        <v>22</v>
      </c>
      <c r="E124" s="10" t="s">
        <v>281</v>
      </c>
      <c r="F124" s="10"/>
      <c r="G124" s="10" t="s">
        <v>16</v>
      </c>
      <c r="H124" s="10" t="s">
        <v>24</v>
      </c>
      <c r="J124" s="10"/>
    </row>
    <row r="125" spans="1:10" x14ac:dyDescent="0.35">
      <c r="A125" s="10"/>
      <c r="B125" s="10">
        <v>810397167</v>
      </c>
      <c r="C125" s="10" t="s">
        <v>282</v>
      </c>
      <c r="D125" s="10" t="s">
        <v>40</v>
      </c>
      <c r="E125" s="10" t="s">
        <v>283</v>
      </c>
      <c r="F125" s="10"/>
      <c r="G125" s="10" t="s">
        <v>11</v>
      </c>
      <c r="H125" s="10" t="s">
        <v>42</v>
      </c>
      <c r="J125" s="10"/>
    </row>
    <row r="126" spans="1:10" x14ac:dyDescent="0.35">
      <c r="A126" s="10"/>
      <c r="B126" s="10">
        <v>713504182</v>
      </c>
      <c r="C126" s="10" t="s">
        <v>284</v>
      </c>
      <c r="D126" s="10" t="s">
        <v>19</v>
      </c>
      <c r="E126" s="10" t="s">
        <v>285</v>
      </c>
      <c r="F126" s="10"/>
      <c r="G126" s="10" t="s">
        <v>60</v>
      </c>
      <c r="H126" s="10" t="s">
        <v>17</v>
      </c>
      <c r="J126" s="10"/>
    </row>
    <row r="127" spans="1:10" x14ac:dyDescent="0.35">
      <c r="A127" s="10"/>
      <c r="B127" s="10">
        <v>170708384</v>
      </c>
      <c r="C127" s="10" t="s">
        <v>286</v>
      </c>
      <c r="D127" s="10" t="s">
        <v>22</v>
      </c>
      <c r="E127" s="10" t="s">
        <v>287</v>
      </c>
      <c r="F127" s="10"/>
      <c r="G127" s="10" t="s">
        <v>11</v>
      </c>
      <c r="H127" s="10" t="s">
        <v>24</v>
      </c>
      <c r="J127" s="10"/>
    </row>
    <row r="128" spans="1:10" x14ac:dyDescent="0.35">
      <c r="A128" s="10"/>
      <c r="B128" s="10">
        <v>273635544</v>
      </c>
      <c r="C128" s="10" t="s">
        <v>1043</v>
      </c>
      <c r="D128" s="10" t="s">
        <v>1044</v>
      </c>
      <c r="E128" s="10" t="s">
        <v>354</v>
      </c>
      <c r="F128" s="10"/>
      <c r="G128" s="10" t="s">
        <v>11</v>
      </c>
      <c r="H128" s="10" t="s">
        <v>24</v>
      </c>
      <c r="J128" s="10"/>
    </row>
    <row r="129" spans="1:10" x14ac:dyDescent="0.35">
      <c r="A129" s="10"/>
      <c r="B129" s="10">
        <v>531816060</v>
      </c>
      <c r="C129" s="10" t="s">
        <v>1186</v>
      </c>
      <c r="D129" s="10" t="s">
        <v>1187</v>
      </c>
      <c r="E129" s="10" t="s">
        <v>349</v>
      </c>
      <c r="F129" s="10"/>
      <c r="G129" s="10" t="s">
        <v>156</v>
      </c>
      <c r="H129" s="10" t="s">
        <v>24</v>
      </c>
      <c r="J129" s="10"/>
    </row>
    <row r="130" spans="1:10" x14ac:dyDescent="0.35">
      <c r="A130" s="10"/>
      <c r="B130" s="10">
        <v>362305245</v>
      </c>
      <c r="C130" s="10" t="s">
        <v>288</v>
      </c>
      <c r="D130" s="10" t="s">
        <v>34</v>
      </c>
      <c r="E130" s="10" t="s">
        <v>289</v>
      </c>
      <c r="F130" s="10"/>
      <c r="G130" s="10" t="s">
        <v>11</v>
      </c>
      <c r="H130" s="10" t="s">
        <v>17</v>
      </c>
      <c r="J130" s="10"/>
    </row>
    <row r="131" spans="1:10" x14ac:dyDescent="0.35">
      <c r="A131" s="10"/>
      <c r="B131" s="10">
        <v>748175315</v>
      </c>
      <c r="C131" s="10" t="s">
        <v>290</v>
      </c>
      <c r="D131" s="10" t="s">
        <v>34</v>
      </c>
      <c r="E131" s="10" t="s">
        <v>291</v>
      </c>
      <c r="F131" s="10"/>
      <c r="G131" s="10" t="s">
        <v>16</v>
      </c>
      <c r="H131" s="10" t="s">
        <v>24</v>
      </c>
      <c r="J131" s="10"/>
    </row>
    <row r="132" spans="1:10" x14ac:dyDescent="0.35">
      <c r="A132" s="10"/>
      <c r="B132" s="10">
        <v>464824214</v>
      </c>
      <c r="C132" s="10" t="s">
        <v>292</v>
      </c>
      <c r="D132" s="10" t="s">
        <v>9</v>
      </c>
      <c r="E132" s="10" t="s">
        <v>293</v>
      </c>
      <c r="F132" s="10"/>
      <c r="G132" s="10" t="s">
        <v>11</v>
      </c>
      <c r="H132" s="10" t="s">
        <v>17</v>
      </c>
    </row>
    <row r="133" spans="1:10" x14ac:dyDescent="0.35">
      <c r="A133" s="10"/>
      <c r="B133" s="10">
        <v>445785212</v>
      </c>
      <c r="C133" s="10" t="s">
        <v>294</v>
      </c>
      <c r="D133" s="10" t="s">
        <v>19</v>
      </c>
      <c r="E133" s="10" t="s">
        <v>295</v>
      </c>
      <c r="F133" s="10"/>
      <c r="G133" s="10" t="s">
        <v>11</v>
      </c>
      <c r="H133" s="10" t="s">
        <v>17</v>
      </c>
    </row>
  </sheetData>
  <sortState xmlns:xlrd2="http://schemas.microsoft.com/office/spreadsheetml/2017/richdata2" ref="A2:H131">
    <sortCondition descending="1" ref="D2:D13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CFA4-1E3B-4711-BE55-BB5074B77622}">
  <dimension ref="A1:C9"/>
  <sheetViews>
    <sheetView workbookViewId="0">
      <selection activeCell="D23" sqref="D23"/>
    </sheetView>
  </sheetViews>
  <sheetFormatPr defaultColWidth="53.81640625" defaultRowHeight="14.5" x14ac:dyDescent="0.35"/>
  <cols>
    <col min="1" max="1" width="18.08984375" bestFit="1" customWidth="1"/>
    <col min="2" max="2" width="8.81640625" bestFit="1" customWidth="1"/>
    <col min="3" max="3" width="15.54296875" bestFit="1" customWidth="1"/>
  </cols>
  <sheetData>
    <row r="1" spans="1:3" ht="18.5" x14ac:dyDescent="0.35">
      <c r="A1" s="16" t="s">
        <v>1192</v>
      </c>
      <c r="B1" s="16" t="s">
        <v>1210</v>
      </c>
      <c r="C1" s="16" t="s">
        <v>1193</v>
      </c>
    </row>
    <row r="2" spans="1:3" x14ac:dyDescent="0.35">
      <c r="A2" s="18" t="s">
        <v>1194</v>
      </c>
      <c r="B2" s="13">
        <v>1</v>
      </c>
      <c r="C2" s="17" t="s">
        <v>1195</v>
      </c>
    </row>
    <row r="3" spans="1:3" x14ac:dyDescent="0.35">
      <c r="A3" s="18" t="s">
        <v>1196</v>
      </c>
      <c r="B3" s="13">
        <v>2</v>
      </c>
      <c r="C3" s="17" t="s">
        <v>1197</v>
      </c>
    </row>
    <row r="4" spans="1:3" x14ac:dyDescent="0.35">
      <c r="A4" s="18" t="s">
        <v>1198</v>
      </c>
      <c r="B4" s="13">
        <v>3</v>
      </c>
      <c r="C4" s="17" t="s">
        <v>1199</v>
      </c>
    </row>
    <row r="5" spans="1:3" x14ac:dyDescent="0.35">
      <c r="A5" s="18" t="s">
        <v>1200</v>
      </c>
      <c r="B5" s="13">
        <v>4</v>
      </c>
      <c r="C5" s="17" t="s">
        <v>1201</v>
      </c>
    </row>
    <row r="6" spans="1:3" x14ac:dyDescent="0.35">
      <c r="A6" s="18" t="s">
        <v>1202</v>
      </c>
      <c r="B6" s="13">
        <v>5</v>
      </c>
      <c r="C6" s="17" t="s">
        <v>1203</v>
      </c>
    </row>
    <row r="7" spans="1:3" x14ac:dyDescent="0.35">
      <c r="A7" s="18" t="s">
        <v>1204</v>
      </c>
      <c r="B7" s="13">
        <v>6</v>
      </c>
      <c r="C7" s="17" t="s">
        <v>1205</v>
      </c>
    </row>
    <row r="8" spans="1:3" x14ac:dyDescent="0.35">
      <c r="A8" s="18" t="s">
        <v>1206</v>
      </c>
      <c r="B8" s="13">
        <v>7</v>
      </c>
      <c r="C8" s="17" t="s">
        <v>1207</v>
      </c>
    </row>
    <row r="9" spans="1:3" x14ac:dyDescent="0.35">
      <c r="A9" s="18" t="s">
        <v>1208</v>
      </c>
      <c r="B9" s="13">
        <v>8</v>
      </c>
      <c r="C9" s="17" t="s">
        <v>1209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78"/>
  <sheetViews>
    <sheetView topLeftCell="A72" workbookViewId="0">
      <selection activeCell="A81" sqref="A81"/>
    </sheetView>
  </sheetViews>
  <sheetFormatPr defaultRowHeight="14.5" x14ac:dyDescent="0.35"/>
  <cols>
    <col min="1" max="2" width="14.54296875" bestFit="1" customWidth="1"/>
    <col min="3" max="3" width="15" customWidth="1"/>
    <col min="4" max="4" width="16.81640625" customWidth="1"/>
    <col min="5" max="5" width="9" customWidth="1"/>
    <col min="6" max="6" width="20.7265625" customWidth="1"/>
    <col min="8" max="8" width="14.7265625" customWidth="1"/>
    <col min="9" max="9" width="23.08984375" customWidth="1"/>
    <col min="10" max="10" width="20" customWidth="1"/>
    <col min="11" max="11" width="20.08984375" customWidth="1"/>
    <col min="12" max="12" width="15.26953125" customWidth="1"/>
    <col min="13" max="13" width="23.6328125" customWidth="1"/>
    <col min="14" max="14" width="17" customWidth="1"/>
    <col min="15" max="15" width="18.6328125" customWidth="1"/>
    <col min="16" max="16" width="19.81640625" customWidth="1"/>
    <col min="17" max="17" width="14.81640625" customWidth="1"/>
    <col min="18" max="18" width="34.36328125" customWidth="1"/>
    <col min="19" max="19" width="34.26953125" customWidth="1"/>
    <col min="20" max="20" width="44.6328125" style="5" bestFit="1" customWidth="1"/>
    <col min="21" max="21" width="105" customWidth="1"/>
    <col min="22" max="22" width="71.81640625" customWidth="1"/>
    <col min="23" max="23" width="20.6328125" customWidth="1"/>
    <col min="24" max="24" width="36" customWidth="1"/>
    <col min="25" max="25" width="89.6328125" customWidth="1"/>
    <col min="26" max="26" width="68.81640625" customWidth="1"/>
    <col min="27" max="27" width="27" customWidth="1"/>
    <col min="28" max="28" width="154" customWidth="1"/>
  </cols>
  <sheetData>
    <row r="1" spans="1:28" x14ac:dyDescent="0.35">
      <c r="A1" s="3" t="s">
        <v>297</v>
      </c>
      <c r="B1" s="3" t="s">
        <v>298</v>
      </c>
      <c r="C1" s="3" t="s">
        <v>299</v>
      </c>
      <c r="D1" s="3" t="s">
        <v>300</v>
      </c>
      <c r="E1" s="3" t="s">
        <v>301</v>
      </c>
      <c r="F1" s="3" t="s">
        <v>302</v>
      </c>
      <c r="G1" s="3" t="s">
        <v>303</v>
      </c>
      <c r="H1" s="3" t="s">
        <v>304</v>
      </c>
      <c r="I1" s="3" t="s">
        <v>305</v>
      </c>
      <c r="J1" s="3" t="s">
        <v>306</v>
      </c>
      <c r="K1" s="3" t="s">
        <v>307</v>
      </c>
      <c r="L1" s="3" t="s">
        <v>308</v>
      </c>
      <c r="M1" s="3" t="s">
        <v>309</v>
      </c>
      <c r="N1" s="3" t="s">
        <v>310</v>
      </c>
      <c r="O1" s="3" t="s">
        <v>311</v>
      </c>
      <c r="P1" s="3" t="s">
        <v>312</v>
      </c>
      <c r="Q1" s="3" t="s">
        <v>313</v>
      </c>
      <c r="R1" s="3" t="s">
        <v>314</v>
      </c>
      <c r="S1" s="3" t="s">
        <v>315</v>
      </c>
      <c r="T1" s="4" t="s">
        <v>316</v>
      </c>
      <c r="U1" s="3" t="s">
        <v>317</v>
      </c>
      <c r="V1" s="3" t="s">
        <v>318</v>
      </c>
      <c r="W1" s="3" t="s">
        <v>319</v>
      </c>
      <c r="X1" s="3" t="s">
        <v>320</v>
      </c>
      <c r="Y1" s="3" t="s">
        <v>321</v>
      </c>
      <c r="Z1" s="3" t="s">
        <v>322</v>
      </c>
      <c r="AA1" s="3" t="s">
        <v>323</v>
      </c>
      <c r="AB1" s="3" t="s">
        <v>324</v>
      </c>
    </row>
    <row r="2" spans="1:28" x14ac:dyDescent="0.35">
      <c r="A2" s="8">
        <v>44243.396527777775</v>
      </c>
      <c r="B2" s="8">
        <v>44243.399270833332</v>
      </c>
      <c r="C2" s="7" t="s">
        <v>300</v>
      </c>
      <c r="D2" s="7" t="s">
        <v>699</v>
      </c>
      <c r="E2" s="9">
        <v>100</v>
      </c>
      <c r="F2" s="9">
        <v>237</v>
      </c>
      <c r="G2" s="7" t="s">
        <v>1112</v>
      </c>
      <c r="H2" s="8">
        <v>44243.399281134261</v>
      </c>
      <c r="I2" s="7" t="s">
        <v>825</v>
      </c>
      <c r="J2" s="7" t="s">
        <v>327</v>
      </c>
      <c r="K2" s="7" t="s">
        <v>327</v>
      </c>
      <c r="L2" s="7" t="s">
        <v>327</v>
      </c>
      <c r="M2" s="7" t="s">
        <v>327</v>
      </c>
      <c r="N2" s="9">
        <v>43.8125</v>
      </c>
      <c r="O2" s="9">
        <v>-111.78549957275391</v>
      </c>
      <c r="P2" s="7" t="s">
        <v>328</v>
      </c>
      <c r="Q2" s="7" t="s">
        <v>329</v>
      </c>
      <c r="R2" s="7" t="s">
        <v>826</v>
      </c>
      <c r="S2" s="7" t="s">
        <v>827</v>
      </c>
      <c r="T2" s="6">
        <v>803541449</v>
      </c>
      <c r="U2" s="7" t="s">
        <v>69</v>
      </c>
      <c r="V2" s="7" t="s">
        <v>828</v>
      </c>
      <c r="W2" s="7" t="s">
        <v>1113</v>
      </c>
      <c r="X2" s="7" t="s">
        <v>1114</v>
      </c>
      <c r="Y2" s="7" t="s">
        <v>327</v>
      </c>
      <c r="Z2" s="7" t="s">
        <v>1115</v>
      </c>
      <c r="AA2" s="7" t="s">
        <v>1116</v>
      </c>
      <c r="AB2" s="7" t="s">
        <v>1117</v>
      </c>
    </row>
    <row r="3" spans="1:28" x14ac:dyDescent="0.35">
      <c r="A3" s="8">
        <v>44244.871979166666</v>
      </c>
      <c r="B3" s="8">
        <v>44244.872916666667</v>
      </c>
      <c r="C3" s="7" t="s">
        <v>300</v>
      </c>
      <c r="D3" s="7" t="s">
        <v>923</v>
      </c>
      <c r="E3" s="9">
        <v>100</v>
      </c>
      <c r="F3" s="9">
        <v>80</v>
      </c>
      <c r="G3" s="7" t="s">
        <v>1112</v>
      </c>
      <c r="H3" s="8">
        <v>44244.872920949078</v>
      </c>
      <c r="I3" s="7" t="s">
        <v>924</v>
      </c>
      <c r="J3" s="7" t="s">
        <v>327</v>
      </c>
      <c r="K3" s="7" t="s">
        <v>327</v>
      </c>
      <c r="L3" s="7" t="s">
        <v>327</v>
      </c>
      <c r="M3" s="7" t="s">
        <v>327</v>
      </c>
      <c r="N3" s="9">
        <v>33.398101806640625</v>
      </c>
      <c r="O3" s="9">
        <v>-111.78500366210938</v>
      </c>
      <c r="P3" s="7" t="s">
        <v>328</v>
      </c>
      <c r="Q3" s="7" t="s">
        <v>329</v>
      </c>
      <c r="R3" s="7" t="s">
        <v>925</v>
      </c>
      <c r="S3" s="7" t="s">
        <v>926</v>
      </c>
      <c r="T3" s="6">
        <v>861452686</v>
      </c>
      <c r="U3" s="7" t="s">
        <v>927</v>
      </c>
      <c r="V3" s="7" t="s">
        <v>928</v>
      </c>
      <c r="W3" s="7" t="s">
        <v>1113</v>
      </c>
      <c r="X3" s="7" t="s">
        <v>1114</v>
      </c>
      <c r="Y3" s="7" t="s">
        <v>327</v>
      </c>
      <c r="Z3" s="7" t="s">
        <v>1117</v>
      </c>
      <c r="AA3" s="7" t="s">
        <v>1116</v>
      </c>
      <c r="AB3" s="7" t="s">
        <v>1117</v>
      </c>
    </row>
    <row r="4" spans="1:28" x14ac:dyDescent="0.35">
      <c r="A4" s="8">
        <v>44250.865428240744</v>
      </c>
      <c r="B4" s="8">
        <v>44250.871030092596</v>
      </c>
      <c r="C4" s="7" t="s">
        <v>300</v>
      </c>
      <c r="D4" s="7" t="s">
        <v>748</v>
      </c>
      <c r="E4" s="9">
        <v>100</v>
      </c>
      <c r="F4" s="9">
        <v>483</v>
      </c>
      <c r="G4" s="7" t="s">
        <v>1112</v>
      </c>
      <c r="H4" s="8">
        <v>44250.871035937504</v>
      </c>
      <c r="I4" s="7" t="s">
        <v>749</v>
      </c>
      <c r="J4" s="7" t="s">
        <v>327</v>
      </c>
      <c r="K4" s="7" t="s">
        <v>327</v>
      </c>
      <c r="L4" s="7" t="s">
        <v>327</v>
      </c>
      <c r="M4" s="7" t="s">
        <v>327</v>
      </c>
      <c r="N4" s="9">
        <v>44.015304565429688</v>
      </c>
      <c r="O4" s="9">
        <v>-111.42530059814453</v>
      </c>
      <c r="P4" s="7" t="s">
        <v>328</v>
      </c>
      <c r="Q4" s="7" t="s">
        <v>329</v>
      </c>
      <c r="R4" s="7" t="s">
        <v>750</v>
      </c>
      <c r="S4" s="7" t="s">
        <v>751</v>
      </c>
      <c r="T4" s="6">
        <v>892764551</v>
      </c>
      <c r="U4" s="7" t="s">
        <v>112</v>
      </c>
      <c r="V4" s="7" t="s">
        <v>752</v>
      </c>
      <c r="W4" s="7" t="s">
        <v>1118</v>
      </c>
      <c r="X4" s="7" t="s">
        <v>1114</v>
      </c>
      <c r="Y4" s="7" t="s">
        <v>327</v>
      </c>
      <c r="Z4" s="7" t="s">
        <v>1117</v>
      </c>
      <c r="AA4" s="7" t="s">
        <v>1119</v>
      </c>
      <c r="AB4" s="7" t="s">
        <v>1115</v>
      </c>
    </row>
    <row r="5" spans="1:28" x14ac:dyDescent="0.35">
      <c r="A5" s="8">
        <v>44256.472025462965</v>
      </c>
      <c r="B5" s="8">
        <v>44256.472696759258</v>
      </c>
      <c r="C5" s="7" t="s">
        <v>300</v>
      </c>
      <c r="D5" s="7" t="s">
        <v>672</v>
      </c>
      <c r="E5" s="9">
        <v>100</v>
      </c>
      <c r="F5" s="9">
        <v>57</v>
      </c>
      <c r="G5" s="7" t="s">
        <v>1112</v>
      </c>
      <c r="H5" s="8">
        <v>44256.472703321757</v>
      </c>
      <c r="I5" s="7" t="s">
        <v>673</v>
      </c>
      <c r="J5" s="7" t="s">
        <v>327</v>
      </c>
      <c r="K5" s="7" t="s">
        <v>327</v>
      </c>
      <c r="L5" s="7" t="s">
        <v>327</v>
      </c>
      <c r="M5" s="7" t="s">
        <v>327</v>
      </c>
      <c r="N5" s="9">
        <v>41.2626953125</v>
      </c>
      <c r="O5" s="9">
        <v>-111.98370361328125</v>
      </c>
      <c r="P5" s="7" t="s">
        <v>328</v>
      </c>
      <c r="Q5" s="7" t="s">
        <v>329</v>
      </c>
      <c r="R5" s="7" t="s">
        <v>674</v>
      </c>
      <c r="S5" s="7" t="s">
        <v>675</v>
      </c>
      <c r="T5" s="6">
        <v>322832069</v>
      </c>
      <c r="U5" s="7" t="s">
        <v>676</v>
      </c>
      <c r="V5" s="7" t="s">
        <v>677</v>
      </c>
      <c r="W5" s="7" t="s">
        <v>1113</v>
      </c>
      <c r="X5" s="7" t="s">
        <v>1114</v>
      </c>
      <c r="Y5" s="7" t="s">
        <v>327</v>
      </c>
      <c r="Z5" s="7" t="s">
        <v>1117</v>
      </c>
      <c r="AA5" s="7" t="s">
        <v>1116</v>
      </c>
      <c r="AB5" s="7" t="s">
        <v>1117</v>
      </c>
    </row>
    <row r="6" spans="1:28" x14ac:dyDescent="0.35">
      <c r="A6" s="8">
        <v>44256.507002314815</v>
      </c>
      <c r="B6" s="8">
        <v>44256.507962962962</v>
      </c>
      <c r="C6" s="7" t="s">
        <v>300</v>
      </c>
      <c r="D6" s="7" t="s">
        <v>442</v>
      </c>
      <c r="E6" s="9">
        <v>100</v>
      </c>
      <c r="F6" s="9">
        <v>82</v>
      </c>
      <c r="G6" s="7" t="s">
        <v>1112</v>
      </c>
      <c r="H6" s="8">
        <v>44256.507967534722</v>
      </c>
      <c r="I6" s="7" t="s">
        <v>709</v>
      </c>
      <c r="J6" s="7" t="s">
        <v>327</v>
      </c>
      <c r="K6" s="7" t="s">
        <v>327</v>
      </c>
      <c r="L6" s="7" t="s">
        <v>327</v>
      </c>
      <c r="M6" s="7" t="s">
        <v>327</v>
      </c>
      <c r="N6" s="9">
        <v>43.8125</v>
      </c>
      <c r="O6" s="9">
        <v>-111.78549957275391</v>
      </c>
      <c r="P6" s="7" t="s">
        <v>328</v>
      </c>
      <c r="Q6" s="7" t="s">
        <v>329</v>
      </c>
      <c r="R6" s="7" t="s">
        <v>503</v>
      </c>
      <c r="S6" s="7" t="s">
        <v>710</v>
      </c>
      <c r="T6" s="6">
        <v>280055042</v>
      </c>
      <c r="U6" s="7" t="s">
        <v>139</v>
      </c>
      <c r="V6" s="7" t="s">
        <v>711</v>
      </c>
      <c r="W6" s="7" t="s">
        <v>1113</v>
      </c>
      <c r="X6" s="7" t="s">
        <v>1114</v>
      </c>
      <c r="Y6" s="7" t="s">
        <v>327</v>
      </c>
      <c r="Z6" s="7" t="s">
        <v>1117</v>
      </c>
      <c r="AA6" s="7" t="s">
        <v>1120</v>
      </c>
      <c r="AB6" s="7" t="s">
        <v>1115</v>
      </c>
    </row>
    <row r="7" spans="1:28" x14ac:dyDescent="0.35">
      <c r="A7" s="8">
        <v>44256.568518518521</v>
      </c>
      <c r="B7" s="8">
        <v>44256.569652777776</v>
      </c>
      <c r="C7" s="7" t="s">
        <v>300</v>
      </c>
      <c r="D7" s="7" t="s">
        <v>356</v>
      </c>
      <c r="E7" s="9">
        <v>100</v>
      </c>
      <c r="F7" s="9">
        <v>97</v>
      </c>
      <c r="G7" s="7" t="s">
        <v>1112</v>
      </c>
      <c r="H7" s="8">
        <v>44256.569657280095</v>
      </c>
      <c r="I7" s="7" t="s">
        <v>357</v>
      </c>
      <c r="J7" s="7" t="s">
        <v>327</v>
      </c>
      <c r="K7" s="7" t="s">
        <v>327</v>
      </c>
      <c r="L7" s="7" t="s">
        <v>327</v>
      </c>
      <c r="M7" s="7" t="s">
        <v>327</v>
      </c>
      <c r="N7" s="9">
        <v>43.8125</v>
      </c>
      <c r="O7" s="9">
        <v>-111.78549957275391</v>
      </c>
      <c r="P7" s="7" t="s">
        <v>328</v>
      </c>
      <c r="Q7" s="7" t="s">
        <v>329</v>
      </c>
      <c r="R7" s="7" t="s">
        <v>358</v>
      </c>
      <c r="S7" s="7" t="s">
        <v>359</v>
      </c>
      <c r="T7" s="6">
        <v>170708384</v>
      </c>
      <c r="U7" s="7" t="s">
        <v>287</v>
      </c>
      <c r="V7" s="7" t="s">
        <v>360</v>
      </c>
      <c r="W7" s="7" t="s">
        <v>1118</v>
      </c>
      <c r="X7" s="7" t="s">
        <v>1121</v>
      </c>
      <c r="Y7" s="7" t="s">
        <v>327</v>
      </c>
      <c r="Z7" s="7" t="s">
        <v>1117</v>
      </c>
      <c r="AA7" s="7" t="s">
        <v>1116</v>
      </c>
      <c r="AB7" s="7" t="s">
        <v>1115</v>
      </c>
    </row>
    <row r="8" spans="1:28" x14ac:dyDescent="0.35">
      <c r="A8" s="8">
        <v>44256.659432870372</v>
      </c>
      <c r="B8" s="8">
        <v>44256.664340277777</v>
      </c>
      <c r="C8" s="7" t="s">
        <v>300</v>
      </c>
      <c r="D8" s="7" t="s">
        <v>495</v>
      </c>
      <c r="E8" s="9">
        <v>100</v>
      </c>
      <c r="F8" s="9">
        <v>424</v>
      </c>
      <c r="G8" s="7" t="s">
        <v>1112</v>
      </c>
      <c r="H8" s="8">
        <v>44256.664359224538</v>
      </c>
      <c r="I8" s="7" t="s">
        <v>496</v>
      </c>
      <c r="J8" s="7" t="s">
        <v>327</v>
      </c>
      <c r="K8" s="7" t="s">
        <v>327</v>
      </c>
      <c r="L8" s="7" t="s">
        <v>327</v>
      </c>
      <c r="M8" s="7" t="s">
        <v>327</v>
      </c>
      <c r="N8" s="9">
        <v>40.70379638671875</v>
      </c>
      <c r="O8" s="9">
        <v>-111.543701171875</v>
      </c>
      <c r="P8" s="7" t="s">
        <v>328</v>
      </c>
      <c r="Q8" s="7" t="s">
        <v>329</v>
      </c>
      <c r="R8" s="7" t="s">
        <v>497</v>
      </c>
      <c r="S8" s="7" t="s">
        <v>498</v>
      </c>
      <c r="T8" s="6">
        <v>736271261</v>
      </c>
      <c r="U8" s="7" t="s">
        <v>499</v>
      </c>
      <c r="V8" s="7" t="s">
        <v>500</v>
      </c>
      <c r="W8" s="7" t="s">
        <v>1113</v>
      </c>
      <c r="X8" s="7" t="s">
        <v>1114</v>
      </c>
      <c r="Y8" s="7" t="s">
        <v>327</v>
      </c>
      <c r="Z8" s="7" t="s">
        <v>1117</v>
      </c>
      <c r="AA8" s="7" t="s">
        <v>1119</v>
      </c>
      <c r="AB8" s="7" t="s">
        <v>1117</v>
      </c>
    </row>
    <row r="9" spans="1:28" x14ac:dyDescent="0.35">
      <c r="A9" s="8">
        <v>44256.733900462961</v>
      </c>
      <c r="B9" s="8">
        <v>44256.735509259262</v>
      </c>
      <c r="C9" s="7" t="s">
        <v>300</v>
      </c>
      <c r="D9" s="7" t="s">
        <v>686</v>
      </c>
      <c r="E9" s="9">
        <v>100</v>
      </c>
      <c r="F9" s="9">
        <v>139</v>
      </c>
      <c r="G9" s="7" t="s">
        <v>1112</v>
      </c>
      <c r="H9" s="8">
        <v>44256.735518912035</v>
      </c>
      <c r="I9" s="7" t="s">
        <v>687</v>
      </c>
      <c r="J9" s="7" t="s">
        <v>327</v>
      </c>
      <c r="K9" s="7" t="s">
        <v>327</v>
      </c>
      <c r="L9" s="7" t="s">
        <v>327</v>
      </c>
      <c r="M9" s="7" t="s">
        <v>327</v>
      </c>
      <c r="N9" s="9">
        <v>43.8125</v>
      </c>
      <c r="O9" s="9">
        <v>-111.78549957275391</v>
      </c>
      <c r="P9" s="7" t="s">
        <v>328</v>
      </c>
      <c r="Q9" s="7" t="s">
        <v>329</v>
      </c>
      <c r="R9" s="7" t="s">
        <v>688</v>
      </c>
      <c r="S9" s="7" t="s">
        <v>689</v>
      </c>
      <c r="T9" s="6">
        <v>77522519</v>
      </c>
      <c r="U9" s="7" t="s">
        <v>690</v>
      </c>
      <c r="V9" s="7" t="s">
        <v>691</v>
      </c>
      <c r="W9" s="7" t="s">
        <v>1118</v>
      </c>
      <c r="X9" s="7" t="s">
        <v>1122</v>
      </c>
      <c r="Y9" s="7" t="s">
        <v>692</v>
      </c>
      <c r="Z9" s="7" t="s">
        <v>1117</v>
      </c>
      <c r="AA9" s="7" t="s">
        <v>1116</v>
      </c>
      <c r="AB9" s="7" t="s">
        <v>1115</v>
      </c>
    </row>
    <row r="10" spans="1:28" x14ac:dyDescent="0.35">
      <c r="A10" s="8">
        <v>44257.683298611111</v>
      </c>
      <c r="B10" s="8">
        <v>44257.685532407406</v>
      </c>
      <c r="C10" s="7" t="s">
        <v>300</v>
      </c>
      <c r="D10" s="7" t="s">
        <v>779</v>
      </c>
      <c r="E10" s="9">
        <v>100</v>
      </c>
      <c r="F10" s="9">
        <v>193</v>
      </c>
      <c r="G10" s="7" t="s">
        <v>1112</v>
      </c>
      <c r="H10" s="8">
        <v>44257.685539756945</v>
      </c>
      <c r="I10" s="7" t="s">
        <v>780</v>
      </c>
      <c r="J10" s="7" t="s">
        <v>327</v>
      </c>
      <c r="K10" s="7" t="s">
        <v>327</v>
      </c>
      <c r="L10" s="7" t="s">
        <v>327</v>
      </c>
      <c r="M10" s="7" t="s">
        <v>327</v>
      </c>
      <c r="N10" s="9">
        <v>37.25909423828125</v>
      </c>
      <c r="O10" s="9">
        <v>-105.90720367431641</v>
      </c>
      <c r="P10" s="7" t="s">
        <v>328</v>
      </c>
      <c r="Q10" s="7" t="s">
        <v>329</v>
      </c>
      <c r="R10" s="7" t="s">
        <v>781</v>
      </c>
      <c r="S10" s="7" t="s">
        <v>782</v>
      </c>
      <c r="T10" s="6">
        <v>132926197</v>
      </c>
      <c r="U10" s="7" t="s">
        <v>783</v>
      </c>
      <c r="V10" s="7" t="s">
        <v>784</v>
      </c>
      <c r="W10" s="7" t="s">
        <v>1113</v>
      </c>
      <c r="X10" s="7" t="s">
        <v>1122</v>
      </c>
      <c r="Y10" s="7" t="s">
        <v>785</v>
      </c>
      <c r="Z10" s="7" t="s">
        <v>1115</v>
      </c>
      <c r="AA10" s="7" t="s">
        <v>1116</v>
      </c>
      <c r="AB10" s="7" t="s">
        <v>1117</v>
      </c>
    </row>
    <row r="11" spans="1:28" x14ac:dyDescent="0.35">
      <c r="A11" s="8">
        <v>44257.738275462965</v>
      </c>
      <c r="B11" s="8">
        <v>44257.739803240744</v>
      </c>
      <c r="C11" s="7" t="s">
        <v>300</v>
      </c>
      <c r="D11" s="7" t="s">
        <v>468</v>
      </c>
      <c r="E11" s="9">
        <v>100</v>
      </c>
      <c r="F11" s="9">
        <v>132</v>
      </c>
      <c r="G11" s="7" t="s">
        <v>1112</v>
      </c>
      <c r="H11" s="8">
        <v>44257.739814166664</v>
      </c>
      <c r="I11" s="7" t="s">
        <v>679</v>
      </c>
      <c r="J11" s="7" t="s">
        <v>327</v>
      </c>
      <c r="K11" s="7" t="s">
        <v>327</v>
      </c>
      <c r="L11" s="7" t="s">
        <v>327</v>
      </c>
      <c r="M11" s="7" t="s">
        <v>327</v>
      </c>
      <c r="N11" s="9">
        <v>43.8125</v>
      </c>
      <c r="O11" s="9">
        <v>-111.78549957275391</v>
      </c>
      <c r="P11" s="7" t="s">
        <v>328</v>
      </c>
      <c r="Q11" s="7" t="s">
        <v>329</v>
      </c>
      <c r="R11" s="7" t="s">
        <v>680</v>
      </c>
      <c r="S11" s="7" t="s">
        <v>681</v>
      </c>
      <c r="T11" s="6">
        <v>153742692</v>
      </c>
      <c r="U11" s="7" t="s">
        <v>682</v>
      </c>
      <c r="V11" s="7" t="s">
        <v>683</v>
      </c>
      <c r="W11" s="7" t="s">
        <v>1113</v>
      </c>
      <c r="X11" s="7" t="s">
        <v>1123</v>
      </c>
      <c r="Y11" s="7" t="s">
        <v>327</v>
      </c>
      <c r="Z11" s="7" t="s">
        <v>1117</v>
      </c>
      <c r="AA11" s="7" t="s">
        <v>1119</v>
      </c>
      <c r="AB11" s="7" t="s">
        <v>1115</v>
      </c>
    </row>
    <row r="12" spans="1:28" x14ac:dyDescent="0.35">
      <c r="A12" s="8">
        <v>44257.900439814817</v>
      </c>
      <c r="B12" s="8">
        <v>44257.901435185187</v>
      </c>
      <c r="C12" s="7" t="s">
        <v>300</v>
      </c>
      <c r="D12" s="7" t="s">
        <v>871</v>
      </c>
      <c r="E12" s="9">
        <v>100</v>
      </c>
      <c r="F12" s="9">
        <v>85</v>
      </c>
      <c r="G12" s="7" t="s">
        <v>1112</v>
      </c>
      <c r="H12" s="8">
        <v>44257.90144011574</v>
      </c>
      <c r="I12" s="7" t="s">
        <v>872</v>
      </c>
      <c r="J12" s="7" t="s">
        <v>327</v>
      </c>
      <c r="K12" s="7" t="s">
        <v>327</v>
      </c>
      <c r="L12" s="7" t="s">
        <v>327</v>
      </c>
      <c r="M12" s="7" t="s">
        <v>327</v>
      </c>
      <c r="N12" s="9">
        <v>43.8125</v>
      </c>
      <c r="O12" s="9">
        <v>-111.78549957275391</v>
      </c>
      <c r="P12" s="7" t="s">
        <v>328</v>
      </c>
      <c r="Q12" s="7" t="s">
        <v>329</v>
      </c>
      <c r="R12" s="7" t="s">
        <v>873</v>
      </c>
      <c r="S12" s="7" t="s">
        <v>874</v>
      </c>
      <c r="T12" s="6">
        <v>155779376</v>
      </c>
      <c r="U12" s="7" t="s">
        <v>875</v>
      </c>
      <c r="V12" s="7" t="s">
        <v>876</v>
      </c>
      <c r="W12" s="7" t="s">
        <v>1113</v>
      </c>
      <c r="X12" s="7" t="s">
        <v>1124</v>
      </c>
      <c r="Y12" s="7" t="s">
        <v>327</v>
      </c>
      <c r="Z12" s="7" t="s">
        <v>1115</v>
      </c>
      <c r="AA12" s="7" t="s">
        <v>1116</v>
      </c>
      <c r="AB12" s="7" t="s">
        <v>1115</v>
      </c>
    </row>
    <row r="13" spans="1:28" x14ac:dyDescent="0.35">
      <c r="A13" s="8">
        <v>44257.924085648148</v>
      </c>
      <c r="B13" s="8">
        <v>44257.925092592595</v>
      </c>
      <c r="C13" s="7" t="s">
        <v>300</v>
      </c>
      <c r="D13" s="7" t="s">
        <v>734</v>
      </c>
      <c r="E13" s="9">
        <v>100</v>
      </c>
      <c r="F13" s="9">
        <v>86</v>
      </c>
      <c r="G13" s="7" t="s">
        <v>1112</v>
      </c>
      <c r="H13" s="8">
        <v>44257.925112129633</v>
      </c>
      <c r="I13" s="7" t="s">
        <v>735</v>
      </c>
      <c r="J13" s="7" t="s">
        <v>327</v>
      </c>
      <c r="K13" s="7" t="s">
        <v>327</v>
      </c>
      <c r="L13" s="7" t="s">
        <v>327</v>
      </c>
      <c r="M13" s="7" t="s">
        <v>327</v>
      </c>
      <c r="N13" s="9">
        <v>43.8125</v>
      </c>
      <c r="O13" s="9">
        <v>-111.78549957275391</v>
      </c>
      <c r="P13" s="7" t="s">
        <v>328</v>
      </c>
      <c r="Q13" s="7" t="s">
        <v>329</v>
      </c>
      <c r="R13" s="7" t="s">
        <v>736</v>
      </c>
      <c r="S13" s="7" t="s">
        <v>737</v>
      </c>
      <c r="T13" s="6">
        <v>571298262</v>
      </c>
      <c r="U13" s="7" t="s">
        <v>124</v>
      </c>
      <c r="V13" s="7" t="s">
        <v>738</v>
      </c>
      <c r="W13" s="7" t="s">
        <v>1118</v>
      </c>
      <c r="X13" s="7" t="s">
        <v>1122</v>
      </c>
      <c r="Y13" s="7" t="s">
        <v>739</v>
      </c>
      <c r="Z13" s="7" t="s">
        <v>1117</v>
      </c>
      <c r="AA13" s="7" t="s">
        <v>1119</v>
      </c>
      <c r="AB13" s="7" t="s">
        <v>1115</v>
      </c>
    </row>
    <row r="14" spans="1:28" x14ac:dyDescent="0.35">
      <c r="A14" s="8">
        <v>44258.970277777778</v>
      </c>
      <c r="B14" s="8">
        <v>44258.973877314813</v>
      </c>
      <c r="C14" s="7" t="s">
        <v>300</v>
      </c>
      <c r="D14" s="7" t="s">
        <v>490</v>
      </c>
      <c r="E14" s="9">
        <v>100</v>
      </c>
      <c r="F14" s="9">
        <v>311</v>
      </c>
      <c r="G14" s="7" t="s">
        <v>1112</v>
      </c>
      <c r="H14" s="8">
        <v>44258.973890034722</v>
      </c>
      <c r="I14" s="7" t="s">
        <v>491</v>
      </c>
      <c r="J14" s="7" t="s">
        <v>327</v>
      </c>
      <c r="K14" s="7" t="s">
        <v>327</v>
      </c>
      <c r="L14" s="7" t="s">
        <v>327</v>
      </c>
      <c r="M14" s="7" t="s">
        <v>327</v>
      </c>
      <c r="N14" s="9">
        <v>43.8125</v>
      </c>
      <c r="O14" s="9">
        <v>-111.78549957275391</v>
      </c>
      <c r="P14" s="7" t="s">
        <v>328</v>
      </c>
      <c r="Q14" s="7" t="s">
        <v>329</v>
      </c>
      <c r="R14" s="7" t="s">
        <v>492</v>
      </c>
      <c r="S14" s="7" t="s">
        <v>493</v>
      </c>
      <c r="T14" s="6">
        <v>999316690</v>
      </c>
      <c r="U14" s="7" t="s">
        <v>230</v>
      </c>
      <c r="V14" s="7" t="s">
        <v>494</v>
      </c>
      <c r="W14" s="7" t="s">
        <v>1118</v>
      </c>
      <c r="X14" s="7" t="s">
        <v>1114</v>
      </c>
      <c r="Y14" s="7" t="s">
        <v>327</v>
      </c>
      <c r="Z14" s="7" t="s">
        <v>1117</v>
      </c>
      <c r="AA14" s="7" t="s">
        <v>1120</v>
      </c>
      <c r="AB14" s="7" t="s">
        <v>1115</v>
      </c>
    </row>
    <row r="15" spans="1:28" x14ac:dyDescent="0.35">
      <c r="A15" s="8">
        <v>44259.309942129628</v>
      </c>
      <c r="B15" s="8">
        <v>44259.310763888891</v>
      </c>
      <c r="C15" s="7" t="s">
        <v>300</v>
      </c>
      <c r="D15" s="7" t="s">
        <v>631</v>
      </c>
      <c r="E15" s="9">
        <v>100</v>
      </c>
      <c r="F15" s="9">
        <v>71</v>
      </c>
      <c r="G15" s="7" t="s">
        <v>1112</v>
      </c>
      <c r="H15" s="8">
        <v>44259.310771863427</v>
      </c>
      <c r="I15" s="7" t="s">
        <v>632</v>
      </c>
      <c r="J15" s="7" t="s">
        <v>327</v>
      </c>
      <c r="K15" s="7" t="s">
        <v>327</v>
      </c>
      <c r="L15" s="7" t="s">
        <v>327</v>
      </c>
      <c r="M15" s="7" t="s">
        <v>327</v>
      </c>
      <c r="N15" s="9">
        <v>43.8125</v>
      </c>
      <c r="O15" s="9">
        <v>-111.78549957275391</v>
      </c>
      <c r="P15" s="7" t="s">
        <v>328</v>
      </c>
      <c r="Q15" s="7" t="s">
        <v>329</v>
      </c>
      <c r="R15" s="7" t="s">
        <v>633</v>
      </c>
      <c r="S15" s="7" t="s">
        <v>634</v>
      </c>
      <c r="T15" s="6">
        <v>637724576</v>
      </c>
      <c r="U15" s="7" t="s">
        <v>635</v>
      </c>
      <c r="V15" s="7" t="s">
        <v>636</v>
      </c>
      <c r="W15" s="7" t="s">
        <v>1113</v>
      </c>
      <c r="X15" s="7" t="s">
        <v>1121</v>
      </c>
      <c r="Y15" s="7" t="s">
        <v>327</v>
      </c>
      <c r="Z15" s="7" t="s">
        <v>1117</v>
      </c>
      <c r="AA15" s="7" t="s">
        <v>1116</v>
      </c>
      <c r="AB15" s="7" t="s">
        <v>1115</v>
      </c>
    </row>
    <row r="16" spans="1:28" x14ac:dyDescent="0.35">
      <c r="A16" s="8">
        <v>44259.512280092589</v>
      </c>
      <c r="B16" s="8">
        <v>44259.514965277776</v>
      </c>
      <c r="C16" s="7" t="s">
        <v>300</v>
      </c>
      <c r="D16" s="7" t="s">
        <v>799</v>
      </c>
      <c r="E16" s="9">
        <v>100</v>
      </c>
      <c r="F16" s="9">
        <v>232</v>
      </c>
      <c r="G16" s="7" t="s">
        <v>1112</v>
      </c>
      <c r="H16" s="8">
        <v>44259.514975347221</v>
      </c>
      <c r="I16" s="7" t="s">
        <v>800</v>
      </c>
      <c r="J16" s="7" t="s">
        <v>327</v>
      </c>
      <c r="K16" s="7" t="s">
        <v>327</v>
      </c>
      <c r="L16" s="7" t="s">
        <v>327</v>
      </c>
      <c r="M16" s="7" t="s">
        <v>327</v>
      </c>
      <c r="N16" s="9">
        <v>43.8125</v>
      </c>
      <c r="O16" s="9">
        <v>-111.78549957275391</v>
      </c>
      <c r="P16" s="7" t="s">
        <v>328</v>
      </c>
      <c r="Q16" s="7" t="s">
        <v>329</v>
      </c>
      <c r="R16" s="7" t="s">
        <v>801</v>
      </c>
      <c r="S16" s="7" t="s">
        <v>802</v>
      </c>
      <c r="T16" s="6">
        <v>447579875</v>
      </c>
      <c r="U16" s="7" t="s">
        <v>803</v>
      </c>
      <c r="V16" s="7" t="s">
        <v>804</v>
      </c>
      <c r="W16" s="7" t="s">
        <v>1113</v>
      </c>
      <c r="X16" s="7" t="s">
        <v>1121</v>
      </c>
      <c r="Y16" s="7" t="s">
        <v>327</v>
      </c>
      <c r="Z16" s="7" t="s">
        <v>1117</v>
      </c>
      <c r="AA16" s="7" t="s">
        <v>1116</v>
      </c>
      <c r="AB16" s="7" t="s">
        <v>1117</v>
      </c>
    </row>
    <row r="17" spans="1:28" x14ac:dyDescent="0.35">
      <c r="A17" s="8">
        <v>44259.597199074073</v>
      </c>
      <c r="B17" s="8">
        <v>44259.598668981482</v>
      </c>
      <c r="C17" s="7" t="s">
        <v>300</v>
      </c>
      <c r="D17" s="7" t="s">
        <v>599</v>
      </c>
      <c r="E17" s="9">
        <v>100</v>
      </c>
      <c r="F17" s="9">
        <v>126</v>
      </c>
      <c r="G17" s="7" t="s">
        <v>1112</v>
      </c>
      <c r="H17" s="8">
        <v>44259.598679131945</v>
      </c>
      <c r="I17" s="7" t="s">
        <v>626</v>
      </c>
      <c r="J17" s="7" t="s">
        <v>327</v>
      </c>
      <c r="K17" s="7" t="s">
        <v>327</v>
      </c>
      <c r="L17" s="7" t="s">
        <v>327</v>
      </c>
      <c r="M17" s="7" t="s">
        <v>327</v>
      </c>
      <c r="N17" s="9">
        <v>43.8125</v>
      </c>
      <c r="O17" s="9">
        <v>-111.78549957275391</v>
      </c>
      <c r="P17" s="7" t="s">
        <v>328</v>
      </c>
      <c r="Q17" s="7" t="s">
        <v>329</v>
      </c>
      <c r="R17" s="7" t="s">
        <v>627</v>
      </c>
      <c r="S17" s="7" t="s">
        <v>628</v>
      </c>
      <c r="T17" s="6">
        <v>123586510</v>
      </c>
      <c r="U17" s="7" t="s">
        <v>173</v>
      </c>
      <c r="V17" s="7" t="s">
        <v>629</v>
      </c>
      <c r="W17" s="7" t="s">
        <v>1118</v>
      </c>
      <c r="X17" s="7" t="s">
        <v>1122</v>
      </c>
      <c r="Y17" s="7" t="s">
        <v>630</v>
      </c>
      <c r="Z17" s="7" t="s">
        <v>1117</v>
      </c>
      <c r="AA17" s="7" t="s">
        <v>1116</v>
      </c>
      <c r="AB17" s="7" t="s">
        <v>1115</v>
      </c>
    </row>
    <row r="18" spans="1:28" x14ac:dyDescent="0.35">
      <c r="A18" s="8">
        <v>44259.622465277775</v>
      </c>
      <c r="B18" s="8">
        <v>44259.623993055553</v>
      </c>
      <c r="C18" s="7" t="s">
        <v>300</v>
      </c>
      <c r="D18" s="7" t="s">
        <v>647</v>
      </c>
      <c r="E18" s="9">
        <v>100</v>
      </c>
      <c r="F18" s="9">
        <v>132</v>
      </c>
      <c r="G18" s="7" t="s">
        <v>1112</v>
      </c>
      <c r="H18" s="8">
        <v>44259.624002418983</v>
      </c>
      <c r="I18" s="7" t="s">
        <v>648</v>
      </c>
      <c r="J18" s="7" t="s">
        <v>327</v>
      </c>
      <c r="K18" s="7" t="s">
        <v>327</v>
      </c>
      <c r="L18" s="7" t="s">
        <v>327</v>
      </c>
      <c r="M18" s="7" t="s">
        <v>327</v>
      </c>
      <c r="N18" s="9">
        <v>43.8125</v>
      </c>
      <c r="O18" s="9">
        <v>-111.78549957275391</v>
      </c>
      <c r="P18" s="7" t="s">
        <v>328</v>
      </c>
      <c r="Q18" s="7" t="s">
        <v>329</v>
      </c>
      <c r="R18" s="7" t="s">
        <v>649</v>
      </c>
      <c r="S18" s="7" t="s">
        <v>650</v>
      </c>
      <c r="T18" s="6">
        <v>638930218</v>
      </c>
      <c r="U18" s="7" t="s">
        <v>166</v>
      </c>
      <c r="V18" s="7" t="s">
        <v>651</v>
      </c>
      <c r="W18" s="7" t="s">
        <v>1118</v>
      </c>
      <c r="X18" s="7" t="s">
        <v>1121</v>
      </c>
      <c r="Y18" s="7" t="s">
        <v>327</v>
      </c>
      <c r="Z18" s="7" t="s">
        <v>1117</v>
      </c>
      <c r="AA18" s="7" t="s">
        <v>1120</v>
      </c>
      <c r="AB18" s="7" t="s">
        <v>1115</v>
      </c>
    </row>
    <row r="19" spans="1:28" x14ac:dyDescent="0.35">
      <c r="A19" s="8">
        <v>44259.658333333333</v>
      </c>
      <c r="B19" s="8">
        <v>44259.666006944448</v>
      </c>
      <c r="C19" s="7" t="s">
        <v>300</v>
      </c>
      <c r="D19" s="7" t="s">
        <v>512</v>
      </c>
      <c r="E19" s="9">
        <v>100</v>
      </c>
      <c r="F19" s="9">
        <v>662</v>
      </c>
      <c r="G19" s="7" t="s">
        <v>1112</v>
      </c>
      <c r="H19" s="8">
        <v>44259.666013622686</v>
      </c>
      <c r="I19" s="7" t="s">
        <v>513</v>
      </c>
      <c r="J19" s="7" t="s">
        <v>327</v>
      </c>
      <c r="K19" s="7" t="s">
        <v>327</v>
      </c>
      <c r="L19" s="7" t="s">
        <v>327</v>
      </c>
      <c r="M19" s="7" t="s">
        <v>327</v>
      </c>
      <c r="N19" s="9">
        <v>43.8125</v>
      </c>
      <c r="O19" s="9">
        <v>-111.78549957275391</v>
      </c>
      <c r="P19" s="7" t="s">
        <v>328</v>
      </c>
      <c r="Q19" s="7" t="s">
        <v>329</v>
      </c>
      <c r="R19" s="7" t="s">
        <v>514</v>
      </c>
      <c r="S19" s="7" t="s">
        <v>515</v>
      </c>
      <c r="T19" s="6">
        <v>892276272</v>
      </c>
      <c r="U19" s="7" t="s">
        <v>219</v>
      </c>
      <c r="V19" s="7" t="s">
        <v>516</v>
      </c>
      <c r="W19" s="7" t="s">
        <v>1113</v>
      </c>
      <c r="X19" s="7" t="s">
        <v>1114</v>
      </c>
      <c r="Y19" s="7" t="s">
        <v>327</v>
      </c>
      <c r="Z19" s="7" t="s">
        <v>1117</v>
      </c>
      <c r="AA19" s="7" t="s">
        <v>1116</v>
      </c>
      <c r="AB19" s="7" t="s">
        <v>1115</v>
      </c>
    </row>
    <row r="20" spans="1:28" x14ac:dyDescent="0.35">
      <c r="A20" s="8">
        <v>44259.673784722225</v>
      </c>
      <c r="B20" s="8">
        <v>44259.67465277778</v>
      </c>
      <c r="C20" s="7" t="s">
        <v>300</v>
      </c>
      <c r="D20" s="7" t="s">
        <v>902</v>
      </c>
      <c r="E20" s="9">
        <v>100</v>
      </c>
      <c r="F20" s="9">
        <v>74</v>
      </c>
      <c r="G20" s="7" t="s">
        <v>1112</v>
      </c>
      <c r="H20" s="8">
        <v>44259.674660023149</v>
      </c>
      <c r="I20" s="7" t="s">
        <v>903</v>
      </c>
      <c r="J20" s="7" t="s">
        <v>327</v>
      </c>
      <c r="K20" s="7" t="s">
        <v>327</v>
      </c>
      <c r="L20" s="7" t="s">
        <v>327</v>
      </c>
      <c r="M20" s="7" t="s">
        <v>327</v>
      </c>
      <c r="N20" s="9">
        <v>43.8125</v>
      </c>
      <c r="O20" s="9">
        <v>-111.78549957275391</v>
      </c>
      <c r="P20" s="7" t="s">
        <v>328</v>
      </c>
      <c r="Q20" s="7" t="s">
        <v>329</v>
      </c>
      <c r="R20" s="7" t="s">
        <v>904</v>
      </c>
      <c r="S20" s="7" t="s">
        <v>905</v>
      </c>
      <c r="T20" s="6">
        <v>86740515</v>
      </c>
      <c r="U20" s="7" t="s">
        <v>906</v>
      </c>
      <c r="V20" s="7" t="s">
        <v>907</v>
      </c>
      <c r="W20" s="7" t="s">
        <v>1118</v>
      </c>
      <c r="X20" s="7" t="s">
        <v>1114</v>
      </c>
      <c r="Y20" s="7" t="s">
        <v>327</v>
      </c>
      <c r="Z20" s="7" t="s">
        <v>1117</v>
      </c>
      <c r="AA20" s="7" t="s">
        <v>1116</v>
      </c>
      <c r="AB20" s="7" t="s">
        <v>1115</v>
      </c>
    </row>
    <row r="21" spans="1:28" x14ac:dyDescent="0.35">
      <c r="A21" s="8">
        <v>44259.767627314817</v>
      </c>
      <c r="B21" s="8">
        <v>44259.768923611111</v>
      </c>
      <c r="C21" s="7" t="s">
        <v>300</v>
      </c>
      <c r="D21" s="7" t="s">
        <v>792</v>
      </c>
      <c r="E21" s="9">
        <v>100</v>
      </c>
      <c r="F21" s="9">
        <v>112</v>
      </c>
      <c r="G21" s="7" t="s">
        <v>1112</v>
      </c>
      <c r="H21" s="8">
        <v>44259.768932881947</v>
      </c>
      <c r="I21" s="7" t="s">
        <v>908</v>
      </c>
      <c r="J21" s="7" t="s">
        <v>327</v>
      </c>
      <c r="K21" s="7" t="s">
        <v>327</v>
      </c>
      <c r="L21" s="7" t="s">
        <v>327</v>
      </c>
      <c r="M21" s="7" t="s">
        <v>327</v>
      </c>
      <c r="N21" s="9">
        <v>43.8125</v>
      </c>
      <c r="O21" s="9">
        <v>-111.78549957275391</v>
      </c>
      <c r="P21" s="7" t="s">
        <v>328</v>
      </c>
      <c r="Q21" s="7" t="s">
        <v>329</v>
      </c>
      <c r="R21" s="7" t="s">
        <v>909</v>
      </c>
      <c r="S21" s="7" t="s">
        <v>910</v>
      </c>
      <c r="T21" s="6">
        <v>915371148</v>
      </c>
      <c r="U21" s="7" t="s">
        <v>911</v>
      </c>
      <c r="V21" s="7" t="s">
        <v>912</v>
      </c>
      <c r="W21" s="7" t="s">
        <v>1113</v>
      </c>
      <c r="X21" s="7" t="s">
        <v>1122</v>
      </c>
      <c r="Y21" s="7" t="s">
        <v>913</v>
      </c>
      <c r="Z21" s="7" t="s">
        <v>1115</v>
      </c>
      <c r="AA21" s="7" t="s">
        <v>1116</v>
      </c>
      <c r="AB21" s="7" t="s">
        <v>1115</v>
      </c>
    </row>
    <row r="22" spans="1:28" x14ac:dyDescent="0.35">
      <c r="A22" s="8">
        <v>44259.769201388888</v>
      </c>
      <c r="B22" s="8">
        <v>44259.770219907405</v>
      </c>
      <c r="C22" s="7" t="s">
        <v>300</v>
      </c>
      <c r="D22" s="7" t="s">
        <v>792</v>
      </c>
      <c r="E22" s="9">
        <v>100</v>
      </c>
      <c r="F22" s="9">
        <v>87</v>
      </c>
      <c r="G22" s="7" t="s">
        <v>1112</v>
      </c>
      <c r="H22" s="8">
        <v>44259.770232870367</v>
      </c>
      <c r="I22" s="7" t="s">
        <v>914</v>
      </c>
      <c r="J22" s="7" t="s">
        <v>327</v>
      </c>
      <c r="K22" s="7" t="s">
        <v>327</v>
      </c>
      <c r="L22" s="7" t="s">
        <v>327</v>
      </c>
      <c r="M22" s="7" t="s">
        <v>327</v>
      </c>
      <c r="N22" s="9">
        <v>43.8125</v>
      </c>
      <c r="O22" s="9">
        <v>-111.78549957275391</v>
      </c>
      <c r="P22" s="7" t="s">
        <v>328</v>
      </c>
      <c r="Q22" s="7" t="s">
        <v>329</v>
      </c>
      <c r="R22" s="7" t="s">
        <v>909</v>
      </c>
      <c r="S22" s="7" t="s">
        <v>910</v>
      </c>
      <c r="T22" s="6">
        <v>915371148</v>
      </c>
      <c r="U22" s="7" t="s">
        <v>26</v>
      </c>
      <c r="V22" s="7" t="s">
        <v>915</v>
      </c>
      <c r="W22" s="7" t="s">
        <v>1113</v>
      </c>
      <c r="X22" s="7" t="s">
        <v>1122</v>
      </c>
      <c r="Y22" s="7" t="s">
        <v>916</v>
      </c>
      <c r="Z22" s="7" t="s">
        <v>1115</v>
      </c>
      <c r="AA22" s="7" t="s">
        <v>1116</v>
      </c>
      <c r="AB22" s="7" t="s">
        <v>1115</v>
      </c>
    </row>
    <row r="23" spans="1:28" x14ac:dyDescent="0.35">
      <c r="A23" s="8">
        <v>44259.926018518519</v>
      </c>
      <c r="B23" s="8">
        <v>44259.927187499998</v>
      </c>
      <c r="C23" s="7" t="s">
        <v>300</v>
      </c>
      <c r="D23" s="7" t="s">
        <v>535</v>
      </c>
      <c r="E23" s="9">
        <v>100</v>
      </c>
      <c r="F23" s="9">
        <v>101</v>
      </c>
      <c r="G23" s="7" t="s">
        <v>1112</v>
      </c>
      <c r="H23" s="8">
        <v>44259.927202395833</v>
      </c>
      <c r="I23" s="7" t="s">
        <v>536</v>
      </c>
      <c r="J23" s="7" t="s">
        <v>327</v>
      </c>
      <c r="K23" s="7" t="s">
        <v>327</v>
      </c>
      <c r="L23" s="7" t="s">
        <v>327</v>
      </c>
      <c r="M23" s="7" t="s">
        <v>327</v>
      </c>
      <c r="N23" s="9">
        <v>43.5552978515625</v>
      </c>
      <c r="O23" s="9">
        <v>-111.89219665527344</v>
      </c>
      <c r="P23" s="7" t="s">
        <v>328</v>
      </c>
      <c r="Q23" s="7" t="s">
        <v>329</v>
      </c>
      <c r="R23" s="7" t="s">
        <v>537</v>
      </c>
      <c r="S23" s="7" t="s">
        <v>538</v>
      </c>
      <c r="T23" s="6">
        <v>908257166</v>
      </c>
      <c r="U23" s="7" t="s">
        <v>539</v>
      </c>
      <c r="V23" s="7" t="s">
        <v>540</v>
      </c>
      <c r="W23" s="7" t="s">
        <v>1118</v>
      </c>
      <c r="X23" s="7" t="s">
        <v>1114</v>
      </c>
      <c r="Y23" s="7" t="s">
        <v>327</v>
      </c>
      <c r="Z23" s="7" t="s">
        <v>1117</v>
      </c>
      <c r="AA23" s="7" t="s">
        <v>1116</v>
      </c>
      <c r="AB23" s="7" t="s">
        <v>1115</v>
      </c>
    </row>
    <row r="24" spans="1:28" x14ac:dyDescent="0.35">
      <c r="A24" s="8">
        <v>44259.965763888889</v>
      </c>
      <c r="B24" s="8">
        <v>44259.967233796298</v>
      </c>
      <c r="C24" s="7" t="s">
        <v>300</v>
      </c>
      <c r="D24" s="7" t="s">
        <v>339</v>
      </c>
      <c r="E24" s="9">
        <v>100</v>
      </c>
      <c r="F24" s="9">
        <v>126</v>
      </c>
      <c r="G24" s="7" t="s">
        <v>1112</v>
      </c>
      <c r="H24" s="8">
        <v>44259.967242928244</v>
      </c>
      <c r="I24" s="7" t="s">
        <v>351</v>
      </c>
      <c r="J24" s="7" t="s">
        <v>327</v>
      </c>
      <c r="K24" s="7" t="s">
        <v>327</v>
      </c>
      <c r="L24" s="7" t="s">
        <v>327</v>
      </c>
      <c r="M24" s="7" t="s">
        <v>327</v>
      </c>
      <c r="N24" s="9">
        <v>43.8125</v>
      </c>
      <c r="O24" s="9">
        <v>-111.78549957275391</v>
      </c>
      <c r="P24" s="7" t="s">
        <v>328</v>
      </c>
      <c r="Q24" s="7" t="s">
        <v>329</v>
      </c>
      <c r="R24" s="7" t="s">
        <v>352</v>
      </c>
      <c r="S24" s="7" t="s">
        <v>353</v>
      </c>
      <c r="T24" s="6">
        <v>273635544</v>
      </c>
      <c r="U24" s="7" t="s">
        <v>354</v>
      </c>
      <c r="V24" s="7" t="s">
        <v>355</v>
      </c>
      <c r="W24" s="7" t="s">
        <v>1118</v>
      </c>
      <c r="X24" s="7" t="s">
        <v>1121</v>
      </c>
      <c r="Y24" s="7" t="s">
        <v>327</v>
      </c>
      <c r="Z24" s="7" t="s">
        <v>1117</v>
      </c>
      <c r="AA24" s="7" t="s">
        <v>1116</v>
      </c>
      <c r="AB24" s="7" t="s">
        <v>1115</v>
      </c>
    </row>
    <row r="25" spans="1:28" x14ac:dyDescent="0.35">
      <c r="A25" s="8">
        <v>44259.981539351851</v>
      </c>
      <c r="B25" s="8">
        <v>44259.982291666667</v>
      </c>
      <c r="C25" s="7" t="s">
        <v>300</v>
      </c>
      <c r="D25" s="7" t="s">
        <v>373</v>
      </c>
      <c r="E25" s="9">
        <v>100</v>
      </c>
      <c r="F25" s="9">
        <v>65</v>
      </c>
      <c r="G25" s="7" t="s">
        <v>1112</v>
      </c>
      <c r="H25" s="8">
        <v>44259.98230462963</v>
      </c>
      <c r="I25" s="7" t="s">
        <v>374</v>
      </c>
      <c r="J25" s="7" t="s">
        <v>327</v>
      </c>
      <c r="K25" s="7" t="s">
        <v>327</v>
      </c>
      <c r="L25" s="7" t="s">
        <v>327</v>
      </c>
      <c r="M25" s="7" t="s">
        <v>327</v>
      </c>
      <c r="N25" s="9">
        <v>14.634292602539063</v>
      </c>
      <c r="O25" s="9">
        <v>-90.5155029296875</v>
      </c>
      <c r="P25" s="7" t="s">
        <v>328</v>
      </c>
      <c r="Q25" s="7" t="s">
        <v>329</v>
      </c>
      <c r="R25" s="7" t="s">
        <v>375</v>
      </c>
      <c r="S25" s="7" t="s">
        <v>376</v>
      </c>
      <c r="T25" s="6">
        <v>777031609</v>
      </c>
      <c r="U25" s="7" t="s">
        <v>377</v>
      </c>
      <c r="V25" s="7" t="s">
        <v>378</v>
      </c>
      <c r="W25" s="7" t="s">
        <v>1118</v>
      </c>
      <c r="X25" s="7" t="s">
        <v>1114</v>
      </c>
      <c r="Y25" s="7" t="s">
        <v>327</v>
      </c>
      <c r="Z25" s="7" t="s">
        <v>1117</v>
      </c>
      <c r="AA25" s="7" t="s">
        <v>1116</v>
      </c>
      <c r="AB25" s="7" t="s">
        <v>1117</v>
      </c>
    </row>
    <row r="26" spans="1:28" x14ac:dyDescent="0.35">
      <c r="A26" s="8">
        <v>44259.982546296298</v>
      </c>
      <c r="B26" s="8">
        <v>44259.983159722222</v>
      </c>
      <c r="C26" s="7" t="s">
        <v>300</v>
      </c>
      <c r="D26" s="7" t="s">
        <v>373</v>
      </c>
      <c r="E26" s="9">
        <v>100</v>
      </c>
      <c r="F26" s="9">
        <v>52</v>
      </c>
      <c r="G26" s="7" t="s">
        <v>1112</v>
      </c>
      <c r="H26" s="8">
        <v>44259.983163634257</v>
      </c>
      <c r="I26" s="7" t="s">
        <v>379</v>
      </c>
      <c r="J26" s="7" t="s">
        <v>327</v>
      </c>
      <c r="K26" s="7" t="s">
        <v>327</v>
      </c>
      <c r="L26" s="7" t="s">
        <v>327</v>
      </c>
      <c r="M26" s="7" t="s">
        <v>327</v>
      </c>
      <c r="N26" s="9">
        <v>14.634292602539063</v>
      </c>
      <c r="O26" s="9">
        <v>-90.5155029296875</v>
      </c>
      <c r="P26" s="7" t="s">
        <v>328</v>
      </c>
      <c r="Q26" s="7" t="s">
        <v>329</v>
      </c>
      <c r="R26" s="7" t="s">
        <v>375</v>
      </c>
      <c r="S26" s="7" t="s">
        <v>376</v>
      </c>
      <c r="T26" s="6">
        <v>777031609</v>
      </c>
      <c r="U26" s="7" t="s">
        <v>380</v>
      </c>
      <c r="V26" s="7" t="s">
        <v>378</v>
      </c>
      <c r="W26" s="7" t="s">
        <v>1118</v>
      </c>
      <c r="X26" s="7" t="s">
        <v>1114</v>
      </c>
      <c r="Y26" s="7" t="s">
        <v>327</v>
      </c>
      <c r="Z26" s="7" t="s">
        <v>1117</v>
      </c>
      <c r="AA26" s="7" t="s">
        <v>1116</v>
      </c>
      <c r="AB26" s="7" t="s">
        <v>1117</v>
      </c>
    </row>
    <row r="27" spans="1:28" x14ac:dyDescent="0.35">
      <c r="A27" s="8">
        <v>44260.098252314812</v>
      </c>
      <c r="B27" s="8">
        <v>44260.103310185186</v>
      </c>
      <c r="C27" s="7" t="s">
        <v>300</v>
      </c>
      <c r="D27" s="7" t="s">
        <v>420</v>
      </c>
      <c r="E27" s="9">
        <v>100</v>
      </c>
      <c r="F27" s="9">
        <v>436</v>
      </c>
      <c r="G27" s="7" t="s">
        <v>1112</v>
      </c>
      <c r="H27" s="8">
        <v>44260.103323136573</v>
      </c>
      <c r="I27" s="7" t="s">
        <v>421</v>
      </c>
      <c r="J27" s="7" t="s">
        <v>327</v>
      </c>
      <c r="K27" s="7" t="s">
        <v>327</v>
      </c>
      <c r="L27" s="7" t="s">
        <v>327</v>
      </c>
      <c r="M27" s="7" t="s">
        <v>327</v>
      </c>
      <c r="N27" s="9">
        <v>43.8125</v>
      </c>
      <c r="O27" s="9">
        <v>-111.78549957275391</v>
      </c>
      <c r="P27" s="7" t="s">
        <v>328</v>
      </c>
      <c r="Q27" s="7" t="s">
        <v>329</v>
      </c>
      <c r="R27" s="7" t="s">
        <v>422</v>
      </c>
      <c r="S27" s="7" t="s">
        <v>423</v>
      </c>
      <c r="T27" s="6">
        <v>614166758</v>
      </c>
      <c r="U27" s="7" t="s">
        <v>424</v>
      </c>
      <c r="V27" s="7" t="s">
        <v>425</v>
      </c>
      <c r="W27" s="7" t="s">
        <v>1113</v>
      </c>
      <c r="X27" s="7" t="s">
        <v>1114</v>
      </c>
      <c r="Y27" s="7" t="s">
        <v>327</v>
      </c>
      <c r="Z27" s="7" t="s">
        <v>1117</v>
      </c>
      <c r="AA27" s="7" t="s">
        <v>1116</v>
      </c>
      <c r="AB27" s="7" t="s">
        <v>1117</v>
      </c>
    </row>
    <row r="28" spans="1:28" x14ac:dyDescent="0.35">
      <c r="A28" s="8">
        <v>44260.391122685185</v>
      </c>
      <c r="B28" s="8">
        <v>44260.391909722224</v>
      </c>
      <c r="C28" s="7" t="s">
        <v>300</v>
      </c>
      <c r="D28" s="7" t="s">
        <v>723</v>
      </c>
      <c r="E28" s="9">
        <v>100</v>
      </c>
      <c r="F28" s="9">
        <v>68</v>
      </c>
      <c r="G28" s="7" t="s">
        <v>1112</v>
      </c>
      <c r="H28" s="8">
        <v>44260.39191903935</v>
      </c>
      <c r="I28" s="7" t="s">
        <v>724</v>
      </c>
      <c r="J28" s="7" t="s">
        <v>327</v>
      </c>
      <c r="K28" s="7" t="s">
        <v>327</v>
      </c>
      <c r="L28" s="7" t="s">
        <v>327</v>
      </c>
      <c r="M28" s="7" t="s">
        <v>327</v>
      </c>
      <c r="N28" s="9">
        <v>33.465606689453125</v>
      </c>
      <c r="O28" s="9">
        <v>-111.99559783935547</v>
      </c>
      <c r="P28" s="7" t="s">
        <v>328</v>
      </c>
      <c r="Q28" s="7" t="s">
        <v>329</v>
      </c>
      <c r="R28" s="7" t="s">
        <v>725</v>
      </c>
      <c r="S28" s="7" t="s">
        <v>726</v>
      </c>
      <c r="T28" s="6">
        <v>370088639</v>
      </c>
      <c r="U28" s="7" t="s">
        <v>727</v>
      </c>
      <c r="V28" s="7" t="s">
        <v>728</v>
      </c>
      <c r="W28" s="7" t="s">
        <v>1113</v>
      </c>
      <c r="X28" s="7" t="s">
        <v>1121</v>
      </c>
      <c r="Y28" s="7" t="s">
        <v>327</v>
      </c>
      <c r="Z28" s="7" t="s">
        <v>1117</v>
      </c>
      <c r="AA28" s="7" t="s">
        <v>1116</v>
      </c>
      <c r="AB28" s="7" t="s">
        <v>1117</v>
      </c>
    </row>
    <row r="29" spans="1:28" x14ac:dyDescent="0.35">
      <c r="A29" s="8">
        <v>44260.502442129633</v>
      </c>
      <c r="B29" s="8">
        <v>44260.504143518519</v>
      </c>
      <c r="C29" s="7" t="s">
        <v>300</v>
      </c>
      <c r="D29" s="7" t="s">
        <v>637</v>
      </c>
      <c r="E29" s="9">
        <v>100</v>
      </c>
      <c r="F29" s="9">
        <v>147</v>
      </c>
      <c r="G29" s="7" t="s">
        <v>1112</v>
      </c>
      <c r="H29" s="8">
        <v>44260.504156875002</v>
      </c>
      <c r="I29" s="7" t="s">
        <v>638</v>
      </c>
      <c r="J29" s="7" t="s">
        <v>327</v>
      </c>
      <c r="K29" s="7" t="s">
        <v>327</v>
      </c>
      <c r="L29" s="7" t="s">
        <v>327</v>
      </c>
      <c r="M29" s="7" t="s">
        <v>327</v>
      </c>
      <c r="N29" s="9">
        <v>43.8125</v>
      </c>
      <c r="O29" s="9">
        <v>-111.78549957275391</v>
      </c>
      <c r="P29" s="7" t="s">
        <v>328</v>
      </c>
      <c r="Q29" s="7" t="s">
        <v>329</v>
      </c>
      <c r="R29" s="7" t="s">
        <v>639</v>
      </c>
      <c r="S29" s="7" t="s">
        <v>640</v>
      </c>
      <c r="T29" s="6">
        <v>564411004</v>
      </c>
      <c r="U29" s="7" t="s">
        <v>169</v>
      </c>
      <c r="V29" s="7" t="s">
        <v>641</v>
      </c>
      <c r="W29" s="7" t="s">
        <v>1113</v>
      </c>
      <c r="X29" s="7" t="s">
        <v>1122</v>
      </c>
      <c r="Y29" s="7" t="s">
        <v>45</v>
      </c>
      <c r="Z29" s="7" t="s">
        <v>1115</v>
      </c>
      <c r="AA29" s="7" t="s">
        <v>1116</v>
      </c>
      <c r="AB29" s="7" t="s">
        <v>1115</v>
      </c>
    </row>
    <row r="30" spans="1:28" x14ac:dyDescent="0.35">
      <c r="A30" s="8">
        <v>44260.510416666664</v>
      </c>
      <c r="B30" s="8">
        <v>44260.511597222219</v>
      </c>
      <c r="C30" s="7" t="s">
        <v>300</v>
      </c>
      <c r="D30" s="7" t="s">
        <v>431</v>
      </c>
      <c r="E30" s="9">
        <v>100</v>
      </c>
      <c r="F30" s="9">
        <v>102</v>
      </c>
      <c r="G30" s="7" t="s">
        <v>1112</v>
      </c>
      <c r="H30" s="8">
        <v>44260.511612488423</v>
      </c>
      <c r="I30" s="7" t="s">
        <v>432</v>
      </c>
      <c r="J30" s="7" t="s">
        <v>327</v>
      </c>
      <c r="K30" s="7" t="s">
        <v>327</v>
      </c>
      <c r="L30" s="7" t="s">
        <v>327</v>
      </c>
      <c r="M30" s="7" t="s">
        <v>327</v>
      </c>
      <c r="N30" s="9">
        <v>35.483795166015625</v>
      </c>
      <c r="O30" s="9">
        <v>-80.603103637695313</v>
      </c>
      <c r="P30" s="7" t="s">
        <v>328</v>
      </c>
      <c r="Q30" s="7" t="s">
        <v>329</v>
      </c>
      <c r="R30" s="7" t="s">
        <v>433</v>
      </c>
      <c r="S30" s="7" t="s">
        <v>434</v>
      </c>
      <c r="T30" s="6">
        <v>748593673</v>
      </c>
      <c r="U30" s="7" t="s">
        <v>435</v>
      </c>
      <c r="V30" s="7" t="s">
        <v>436</v>
      </c>
      <c r="W30" s="7" t="s">
        <v>1113</v>
      </c>
      <c r="X30" s="7" t="s">
        <v>1121</v>
      </c>
      <c r="Y30" s="7" t="s">
        <v>327</v>
      </c>
      <c r="Z30" s="7" t="s">
        <v>1115</v>
      </c>
      <c r="AA30" s="7" t="s">
        <v>1120</v>
      </c>
      <c r="AB30" s="7" t="s">
        <v>1115</v>
      </c>
    </row>
    <row r="31" spans="1:28" x14ac:dyDescent="0.35">
      <c r="A31" s="8">
        <v>44261.448888888888</v>
      </c>
      <c r="B31" s="8">
        <v>44261.453298611108</v>
      </c>
      <c r="C31" s="7" t="s">
        <v>300</v>
      </c>
      <c r="D31" s="7" t="s">
        <v>642</v>
      </c>
      <c r="E31" s="9">
        <v>100</v>
      </c>
      <c r="F31" s="9">
        <v>381</v>
      </c>
      <c r="G31" s="7" t="s">
        <v>1112</v>
      </c>
      <c r="H31" s="8">
        <v>44261.453307800926</v>
      </c>
      <c r="I31" s="7" t="s">
        <v>643</v>
      </c>
      <c r="J31" s="7" t="s">
        <v>327</v>
      </c>
      <c r="K31" s="7" t="s">
        <v>327</v>
      </c>
      <c r="L31" s="7" t="s">
        <v>327</v>
      </c>
      <c r="M31" s="7" t="s">
        <v>327</v>
      </c>
      <c r="N31" s="9">
        <v>43.8125</v>
      </c>
      <c r="O31" s="9">
        <v>-111.78549957275391</v>
      </c>
      <c r="P31" s="7" t="s">
        <v>328</v>
      </c>
      <c r="Q31" s="7" t="s">
        <v>329</v>
      </c>
      <c r="R31" s="7" t="s">
        <v>644</v>
      </c>
      <c r="S31" s="7" t="s">
        <v>645</v>
      </c>
      <c r="T31" s="6">
        <v>739027814</v>
      </c>
      <c r="U31" s="7" t="s">
        <v>167</v>
      </c>
      <c r="V31" s="7" t="s">
        <v>646</v>
      </c>
      <c r="W31" s="7" t="s">
        <v>1118</v>
      </c>
      <c r="X31" s="7" t="s">
        <v>1125</v>
      </c>
      <c r="Y31" s="7" t="s">
        <v>327</v>
      </c>
      <c r="Z31" s="7" t="s">
        <v>1117</v>
      </c>
      <c r="AA31" s="7" t="s">
        <v>1116</v>
      </c>
      <c r="AB31" s="7" t="s">
        <v>1117</v>
      </c>
    </row>
    <row r="32" spans="1:28" x14ac:dyDescent="0.35">
      <c r="A32" s="8">
        <v>44261.577777777777</v>
      </c>
      <c r="B32" s="8">
        <v>44261.578518518516</v>
      </c>
      <c r="C32" s="7" t="s">
        <v>300</v>
      </c>
      <c r="D32" s="7" t="s">
        <v>463</v>
      </c>
      <c r="E32" s="9">
        <v>100</v>
      </c>
      <c r="F32" s="9">
        <v>64</v>
      </c>
      <c r="G32" s="7" t="s">
        <v>1112</v>
      </c>
      <c r="H32" s="8">
        <v>44261.578528796294</v>
      </c>
      <c r="I32" s="7" t="s">
        <v>818</v>
      </c>
      <c r="J32" s="7" t="s">
        <v>327</v>
      </c>
      <c r="K32" s="7" t="s">
        <v>327</v>
      </c>
      <c r="L32" s="7" t="s">
        <v>327</v>
      </c>
      <c r="M32" s="7" t="s">
        <v>327</v>
      </c>
      <c r="N32" s="9">
        <v>43.8125</v>
      </c>
      <c r="O32" s="9">
        <v>-111.78549957275391</v>
      </c>
      <c r="P32" s="7" t="s">
        <v>328</v>
      </c>
      <c r="Q32" s="7" t="s">
        <v>329</v>
      </c>
      <c r="R32" s="7" t="s">
        <v>411</v>
      </c>
      <c r="S32" s="7" t="s">
        <v>819</v>
      </c>
      <c r="T32" s="6">
        <v>777822279</v>
      </c>
      <c r="U32" s="7" t="s">
        <v>75</v>
      </c>
      <c r="V32" s="7" t="s">
        <v>820</v>
      </c>
      <c r="W32" s="7" t="s">
        <v>1113</v>
      </c>
      <c r="X32" s="7" t="s">
        <v>1114</v>
      </c>
      <c r="Y32" s="7" t="s">
        <v>327</v>
      </c>
      <c r="Z32" s="7" t="s">
        <v>1117</v>
      </c>
      <c r="AA32" s="7" t="s">
        <v>1119</v>
      </c>
      <c r="AB32" s="7" t="s">
        <v>1115</v>
      </c>
    </row>
    <row r="33" spans="1:28" x14ac:dyDescent="0.35">
      <c r="A33" s="8">
        <v>44261.625162037039</v>
      </c>
      <c r="B33" s="8">
        <v>44261.627349537041</v>
      </c>
      <c r="C33" s="7" t="s">
        <v>300</v>
      </c>
      <c r="D33" s="7" t="s">
        <v>557</v>
      </c>
      <c r="E33" s="9">
        <v>100</v>
      </c>
      <c r="F33" s="9">
        <v>188</v>
      </c>
      <c r="G33" s="7" t="s">
        <v>1112</v>
      </c>
      <c r="H33" s="8">
        <v>44261.627358206017</v>
      </c>
      <c r="I33" s="7" t="s">
        <v>558</v>
      </c>
      <c r="J33" s="7" t="s">
        <v>327</v>
      </c>
      <c r="K33" s="7" t="s">
        <v>327</v>
      </c>
      <c r="L33" s="7" t="s">
        <v>327</v>
      </c>
      <c r="M33" s="7" t="s">
        <v>327</v>
      </c>
      <c r="N33" s="9">
        <v>43.8125</v>
      </c>
      <c r="O33" s="9">
        <v>-111.78549957275391</v>
      </c>
      <c r="P33" s="7" t="s">
        <v>328</v>
      </c>
      <c r="Q33" s="7" t="s">
        <v>329</v>
      </c>
      <c r="R33" s="7" t="s">
        <v>559</v>
      </c>
      <c r="S33" s="7" t="s">
        <v>560</v>
      </c>
      <c r="T33" s="6">
        <v>922024147</v>
      </c>
      <c r="U33" s="7" t="s">
        <v>561</v>
      </c>
      <c r="V33" s="7" t="s">
        <v>562</v>
      </c>
      <c r="W33" s="7" t="s">
        <v>1113</v>
      </c>
      <c r="X33" s="7" t="s">
        <v>1121</v>
      </c>
      <c r="Y33" s="7" t="s">
        <v>327</v>
      </c>
      <c r="Z33" s="7" t="s">
        <v>1117</v>
      </c>
      <c r="AA33" s="7" t="s">
        <v>1116</v>
      </c>
      <c r="AB33" s="7" t="s">
        <v>1115</v>
      </c>
    </row>
    <row r="34" spans="1:28" x14ac:dyDescent="0.35">
      <c r="A34" s="8">
        <v>44261.784074074072</v>
      </c>
      <c r="B34" s="8">
        <v>44261.785127314812</v>
      </c>
      <c r="C34" s="7" t="s">
        <v>300</v>
      </c>
      <c r="D34" s="7" t="s">
        <v>409</v>
      </c>
      <c r="E34" s="9">
        <v>100</v>
      </c>
      <c r="F34" s="9">
        <v>90</v>
      </c>
      <c r="G34" s="7" t="s">
        <v>1112</v>
      </c>
      <c r="H34" s="8">
        <v>44261.785130393517</v>
      </c>
      <c r="I34" s="7" t="s">
        <v>796</v>
      </c>
      <c r="J34" s="7" t="s">
        <v>327</v>
      </c>
      <c r="K34" s="7" t="s">
        <v>327</v>
      </c>
      <c r="L34" s="7" t="s">
        <v>327</v>
      </c>
      <c r="M34" s="7" t="s">
        <v>327</v>
      </c>
      <c r="N34" s="9">
        <v>43.8125</v>
      </c>
      <c r="O34" s="9">
        <v>-111.78549957275391</v>
      </c>
      <c r="P34" s="7" t="s">
        <v>328</v>
      </c>
      <c r="Q34" s="7" t="s">
        <v>329</v>
      </c>
      <c r="R34" s="7" t="s">
        <v>363</v>
      </c>
      <c r="S34" s="7" t="s">
        <v>797</v>
      </c>
      <c r="T34" s="6">
        <v>489714082</v>
      </c>
      <c r="U34" s="7" t="s">
        <v>81</v>
      </c>
      <c r="V34" s="7" t="s">
        <v>798</v>
      </c>
      <c r="W34" s="7" t="s">
        <v>1113</v>
      </c>
      <c r="X34" s="7" t="s">
        <v>1114</v>
      </c>
      <c r="Y34" s="7" t="s">
        <v>327</v>
      </c>
      <c r="Z34" s="7" t="s">
        <v>1115</v>
      </c>
      <c r="AA34" s="7" t="s">
        <v>1116</v>
      </c>
      <c r="AB34" s="7" t="s">
        <v>1117</v>
      </c>
    </row>
    <row r="35" spans="1:28" x14ac:dyDescent="0.35">
      <c r="A35" s="8">
        <v>44262.588101851848</v>
      </c>
      <c r="B35" s="8">
        <v>44262.589606481481</v>
      </c>
      <c r="C35" s="7" t="s">
        <v>300</v>
      </c>
      <c r="D35" s="7" t="s">
        <v>805</v>
      </c>
      <c r="E35" s="9">
        <v>100</v>
      </c>
      <c r="F35" s="9">
        <v>130</v>
      </c>
      <c r="G35" s="7" t="s">
        <v>1112</v>
      </c>
      <c r="H35" s="8">
        <v>44262.589622280095</v>
      </c>
      <c r="I35" s="7" t="s">
        <v>806</v>
      </c>
      <c r="J35" s="7" t="s">
        <v>327</v>
      </c>
      <c r="K35" s="7" t="s">
        <v>327</v>
      </c>
      <c r="L35" s="7" t="s">
        <v>327</v>
      </c>
      <c r="M35" s="7" t="s">
        <v>327</v>
      </c>
      <c r="N35" s="9">
        <v>40.784896850585938</v>
      </c>
      <c r="O35" s="9">
        <v>-111.93379974365234</v>
      </c>
      <c r="P35" s="7" t="s">
        <v>328</v>
      </c>
      <c r="Q35" s="7" t="s">
        <v>329</v>
      </c>
      <c r="R35" s="7" t="s">
        <v>807</v>
      </c>
      <c r="S35" s="7" t="s">
        <v>808</v>
      </c>
      <c r="T35" s="6">
        <v>185880826</v>
      </c>
      <c r="U35" s="7" t="s">
        <v>79</v>
      </c>
      <c r="V35" s="7" t="s">
        <v>809</v>
      </c>
      <c r="W35" s="7" t="s">
        <v>1113</v>
      </c>
      <c r="X35" s="7" t="s">
        <v>1114</v>
      </c>
      <c r="Y35" s="7" t="s">
        <v>327</v>
      </c>
      <c r="Z35" s="7" t="s">
        <v>1117</v>
      </c>
      <c r="AA35" s="7" t="s">
        <v>1116</v>
      </c>
      <c r="AB35" s="7" t="s">
        <v>1117</v>
      </c>
    </row>
    <row r="36" spans="1:28" x14ac:dyDescent="0.35">
      <c r="A36" s="8">
        <v>44262.589861111112</v>
      </c>
      <c r="B36" s="8">
        <v>44262.59033564815</v>
      </c>
      <c r="C36" s="7" t="s">
        <v>300</v>
      </c>
      <c r="D36" s="7" t="s">
        <v>805</v>
      </c>
      <c r="E36" s="9">
        <v>100</v>
      </c>
      <c r="F36" s="9">
        <v>41</v>
      </c>
      <c r="G36" s="7" t="s">
        <v>1112</v>
      </c>
      <c r="H36" s="8">
        <v>44262.590344895834</v>
      </c>
      <c r="I36" s="7" t="s">
        <v>810</v>
      </c>
      <c r="J36" s="7" t="s">
        <v>327</v>
      </c>
      <c r="K36" s="7" t="s">
        <v>327</v>
      </c>
      <c r="L36" s="7" t="s">
        <v>327</v>
      </c>
      <c r="M36" s="7" t="s">
        <v>327</v>
      </c>
      <c r="N36" s="9">
        <v>40.784896850585938</v>
      </c>
      <c r="O36" s="9">
        <v>-111.93379974365234</v>
      </c>
      <c r="P36" s="7" t="s">
        <v>328</v>
      </c>
      <c r="Q36" s="7" t="s">
        <v>329</v>
      </c>
      <c r="R36" s="7" t="s">
        <v>807</v>
      </c>
      <c r="S36" s="7" t="s">
        <v>808</v>
      </c>
      <c r="T36" s="6">
        <v>185880826</v>
      </c>
      <c r="U36" s="7" t="s">
        <v>79</v>
      </c>
      <c r="V36" s="7" t="s">
        <v>809</v>
      </c>
      <c r="W36" s="7" t="s">
        <v>1113</v>
      </c>
      <c r="X36" s="7" t="s">
        <v>1114</v>
      </c>
      <c r="Y36" s="7" t="s">
        <v>327</v>
      </c>
      <c r="Z36" s="7" t="s">
        <v>1117</v>
      </c>
      <c r="AA36" s="7" t="s">
        <v>1116</v>
      </c>
      <c r="AB36" s="7" t="s">
        <v>1117</v>
      </c>
    </row>
    <row r="37" spans="1:28" x14ac:dyDescent="0.35">
      <c r="A37" s="8">
        <v>44262.590462962966</v>
      </c>
      <c r="B37" s="8">
        <v>44262.590810185182</v>
      </c>
      <c r="C37" s="7" t="s">
        <v>1126</v>
      </c>
      <c r="D37" s="7" t="s">
        <v>805</v>
      </c>
      <c r="E37" s="9">
        <v>100</v>
      </c>
      <c r="F37" s="9">
        <v>29</v>
      </c>
      <c r="G37" s="7" t="s">
        <v>1112</v>
      </c>
      <c r="H37" s="8">
        <v>44262.590822314814</v>
      </c>
      <c r="I37" s="7" t="s">
        <v>811</v>
      </c>
      <c r="J37" s="7" t="s">
        <v>327</v>
      </c>
      <c r="K37" s="7" t="s">
        <v>327</v>
      </c>
      <c r="L37" s="7" t="s">
        <v>327</v>
      </c>
      <c r="M37" s="7" t="s">
        <v>327</v>
      </c>
      <c r="N37" s="9">
        <v>40.784896850585938</v>
      </c>
      <c r="O37" s="9">
        <v>-111.93379974365234</v>
      </c>
      <c r="P37" s="7" t="s">
        <v>328</v>
      </c>
      <c r="Q37" s="7" t="s">
        <v>329</v>
      </c>
      <c r="R37" s="7" t="s">
        <v>807</v>
      </c>
      <c r="S37" s="7" t="s">
        <v>808</v>
      </c>
      <c r="T37" s="6">
        <v>185880826</v>
      </c>
      <c r="U37" s="7" t="s">
        <v>79</v>
      </c>
      <c r="V37" s="7" t="s">
        <v>809</v>
      </c>
      <c r="W37" s="7" t="s">
        <v>1113</v>
      </c>
      <c r="X37" s="7" t="s">
        <v>1114</v>
      </c>
      <c r="Y37" s="7" t="s">
        <v>327</v>
      </c>
      <c r="Z37" s="7" t="s">
        <v>1117</v>
      </c>
      <c r="AA37" s="7" t="s">
        <v>1116</v>
      </c>
      <c r="AB37" s="7" t="s">
        <v>1117</v>
      </c>
    </row>
    <row r="38" spans="1:28" x14ac:dyDescent="0.35">
      <c r="A38" s="8">
        <v>44262.650196759256</v>
      </c>
      <c r="B38" s="8">
        <v>44262.846435185187</v>
      </c>
      <c r="C38" s="7" t="s">
        <v>300</v>
      </c>
      <c r="D38" s="7" t="s">
        <v>501</v>
      </c>
      <c r="E38" s="9">
        <v>100</v>
      </c>
      <c r="F38" s="9">
        <v>16955</v>
      </c>
      <c r="G38" s="7" t="s">
        <v>1112</v>
      </c>
      <c r="H38" s="8">
        <v>44262.846447141201</v>
      </c>
      <c r="I38" s="7" t="s">
        <v>502</v>
      </c>
      <c r="J38" s="7" t="s">
        <v>327</v>
      </c>
      <c r="K38" s="7" t="s">
        <v>327</v>
      </c>
      <c r="L38" s="7" t="s">
        <v>327</v>
      </c>
      <c r="M38" s="7" t="s">
        <v>327</v>
      </c>
      <c r="N38" s="9">
        <v>43.194305419921875</v>
      </c>
      <c r="O38" s="9">
        <v>-112.36150360107422</v>
      </c>
      <c r="P38" s="7" t="s">
        <v>328</v>
      </c>
      <c r="Q38" s="7" t="s">
        <v>329</v>
      </c>
      <c r="R38" s="7" t="s">
        <v>503</v>
      </c>
      <c r="S38" s="7" t="s">
        <v>504</v>
      </c>
      <c r="T38" s="6">
        <v>392745980</v>
      </c>
      <c r="U38" s="7" t="s">
        <v>224</v>
      </c>
      <c r="V38" s="7" t="s">
        <v>505</v>
      </c>
      <c r="W38" s="7" t="s">
        <v>1113</v>
      </c>
      <c r="X38" s="7" t="s">
        <v>1114</v>
      </c>
      <c r="Y38" s="7" t="s">
        <v>327</v>
      </c>
      <c r="Z38" s="7" t="s">
        <v>1117</v>
      </c>
      <c r="AA38" s="7" t="s">
        <v>1116</v>
      </c>
      <c r="AB38" s="7" t="s">
        <v>1117</v>
      </c>
    </row>
    <row r="39" spans="1:28" x14ac:dyDescent="0.35">
      <c r="A39" s="8">
        <v>44262.65934027778</v>
      </c>
      <c r="B39" s="8">
        <v>44262.66170138889</v>
      </c>
      <c r="C39" s="7" t="s">
        <v>300</v>
      </c>
      <c r="D39" s="7" t="s">
        <v>753</v>
      </c>
      <c r="E39" s="9">
        <v>100</v>
      </c>
      <c r="F39" s="9">
        <v>203</v>
      </c>
      <c r="G39" s="7" t="s">
        <v>1112</v>
      </c>
      <c r="H39" s="8">
        <v>44262.661711643515</v>
      </c>
      <c r="I39" s="7" t="s">
        <v>754</v>
      </c>
      <c r="J39" s="7" t="s">
        <v>327</v>
      </c>
      <c r="K39" s="7" t="s">
        <v>327</v>
      </c>
      <c r="L39" s="7" t="s">
        <v>327</v>
      </c>
      <c r="M39" s="7" t="s">
        <v>327</v>
      </c>
      <c r="N39" s="9">
        <v>33.656295776367188</v>
      </c>
      <c r="O39" s="9">
        <v>-112.17060089111328</v>
      </c>
      <c r="P39" s="7" t="s">
        <v>328</v>
      </c>
      <c r="Q39" s="7" t="s">
        <v>329</v>
      </c>
      <c r="R39" s="7" t="s">
        <v>755</v>
      </c>
      <c r="S39" s="7" t="s">
        <v>756</v>
      </c>
      <c r="T39" s="6">
        <v>270409869</v>
      </c>
      <c r="U39" s="7" t="s">
        <v>102</v>
      </c>
      <c r="V39" s="7" t="s">
        <v>757</v>
      </c>
      <c r="W39" s="7" t="s">
        <v>1113</v>
      </c>
      <c r="X39" s="7" t="s">
        <v>1114</v>
      </c>
      <c r="Y39" s="7" t="s">
        <v>327</v>
      </c>
      <c r="Z39" s="7" t="s">
        <v>1117</v>
      </c>
      <c r="AA39" s="7" t="s">
        <v>1116</v>
      </c>
      <c r="AB39" s="7" t="s">
        <v>1115</v>
      </c>
    </row>
    <row r="40" spans="1:28" x14ac:dyDescent="0.35">
      <c r="A40" s="8">
        <v>44263.264155092591</v>
      </c>
      <c r="B40" s="8">
        <v>44263.266099537039</v>
      </c>
      <c r="C40" s="7" t="s">
        <v>300</v>
      </c>
      <c r="D40" s="7" t="s">
        <v>578</v>
      </c>
      <c r="E40" s="9">
        <v>100</v>
      </c>
      <c r="F40" s="9">
        <v>167</v>
      </c>
      <c r="G40" s="7" t="s">
        <v>1112</v>
      </c>
      <c r="H40" s="8">
        <v>44263.266115590275</v>
      </c>
      <c r="I40" s="7" t="s">
        <v>579</v>
      </c>
      <c r="J40" s="7" t="s">
        <v>327</v>
      </c>
      <c r="K40" s="7" t="s">
        <v>327</v>
      </c>
      <c r="L40" s="7" t="s">
        <v>327</v>
      </c>
      <c r="M40" s="7" t="s">
        <v>327</v>
      </c>
      <c r="N40" s="9">
        <v>43.8125</v>
      </c>
      <c r="O40" s="9">
        <v>-111.78549957275391</v>
      </c>
      <c r="P40" s="7" t="s">
        <v>328</v>
      </c>
      <c r="Q40" s="7" t="s">
        <v>329</v>
      </c>
      <c r="R40" s="7" t="s">
        <v>580</v>
      </c>
      <c r="S40" s="7" t="s">
        <v>581</v>
      </c>
      <c r="T40" s="6">
        <v>797770244</v>
      </c>
      <c r="U40" s="7" t="s">
        <v>192</v>
      </c>
      <c r="V40" s="7" t="s">
        <v>582</v>
      </c>
      <c r="W40" s="7" t="s">
        <v>1118</v>
      </c>
      <c r="X40" s="7" t="s">
        <v>1121</v>
      </c>
      <c r="Y40" s="7" t="s">
        <v>327</v>
      </c>
      <c r="Z40" s="7" t="s">
        <v>1117</v>
      </c>
      <c r="AA40" s="7" t="s">
        <v>1120</v>
      </c>
      <c r="AB40" s="7" t="s">
        <v>1115</v>
      </c>
    </row>
    <row r="41" spans="1:28" x14ac:dyDescent="0.35">
      <c r="A41" s="8">
        <v>44263.289942129632</v>
      </c>
      <c r="B41" s="8">
        <v>44263.322627314818</v>
      </c>
      <c r="C41" s="7" t="s">
        <v>300</v>
      </c>
      <c r="D41" s="7" t="s">
        <v>386</v>
      </c>
      <c r="E41" s="9">
        <v>100</v>
      </c>
      <c r="F41" s="9">
        <v>2823</v>
      </c>
      <c r="G41" s="7" t="s">
        <v>1112</v>
      </c>
      <c r="H41" s="8">
        <v>44263.322631828705</v>
      </c>
      <c r="I41" s="7" t="s">
        <v>387</v>
      </c>
      <c r="J41" s="7" t="s">
        <v>327</v>
      </c>
      <c r="K41" s="7" t="s">
        <v>327</v>
      </c>
      <c r="L41" s="7" t="s">
        <v>327</v>
      </c>
      <c r="M41" s="7" t="s">
        <v>327</v>
      </c>
      <c r="N41" s="9">
        <v>43.670700073242188</v>
      </c>
      <c r="O41" s="9">
        <v>-111.89700317382813</v>
      </c>
      <c r="P41" s="7" t="s">
        <v>328</v>
      </c>
      <c r="Q41" s="7" t="s">
        <v>329</v>
      </c>
      <c r="R41" s="7" t="s">
        <v>388</v>
      </c>
      <c r="S41" s="7" t="s">
        <v>389</v>
      </c>
      <c r="T41" s="6">
        <v>206818577</v>
      </c>
      <c r="U41" s="7" t="s">
        <v>390</v>
      </c>
      <c r="V41" s="7" t="s">
        <v>391</v>
      </c>
      <c r="W41" s="7" t="s">
        <v>1118</v>
      </c>
      <c r="X41" s="7" t="s">
        <v>1114</v>
      </c>
      <c r="Y41" s="7" t="s">
        <v>327</v>
      </c>
      <c r="Z41" s="7" t="s">
        <v>1117</v>
      </c>
      <c r="AA41" s="7" t="s">
        <v>1120</v>
      </c>
      <c r="AB41" s="7" t="s">
        <v>1115</v>
      </c>
    </row>
    <row r="42" spans="1:28" x14ac:dyDescent="0.35">
      <c r="A42" s="8">
        <v>44263.355057870373</v>
      </c>
      <c r="B42" s="8">
        <v>44263.357546296298</v>
      </c>
      <c r="C42" s="7" t="s">
        <v>300</v>
      </c>
      <c r="D42" s="7" t="s">
        <v>541</v>
      </c>
      <c r="E42" s="9">
        <v>100</v>
      </c>
      <c r="F42" s="9">
        <v>215</v>
      </c>
      <c r="G42" s="7" t="s">
        <v>1112</v>
      </c>
      <c r="H42" s="8">
        <v>44263.357555995368</v>
      </c>
      <c r="I42" s="7" t="s">
        <v>542</v>
      </c>
      <c r="J42" s="7" t="s">
        <v>327</v>
      </c>
      <c r="K42" s="7" t="s">
        <v>327</v>
      </c>
      <c r="L42" s="7" t="s">
        <v>327</v>
      </c>
      <c r="M42" s="7" t="s">
        <v>327</v>
      </c>
      <c r="N42" s="9">
        <v>43.634902954101563</v>
      </c>
      <c r="O42" s="9">
        <v>-116.20230102539063</v>
      </c>
      <c r="P42" s="7" t="s">
        <v>328</v>
      </c>
      <c r="Q42" s="7" t="s">
        <v>329</v>
      </c>
      <c r="R42" s="7" t="s">
        <v>543</v>
      </c>
      <c r="S42" s="7" t="s">
        <v>544</v>
      </c>
      <c r="T42" s="6">
        <v>284582208</v>
      </c>
      <c r="U42" s="7" t="s">
        <v>211</v>
      </c>
      <c r="V42" s="7" t="s">
        <v>545</v>
      </c>
      <c r="W42" s="7" t="s">
        <v>1118</v>
      </c>
      <c r="X42" s="7" t="s">
        <v>1125</v>
      </c>
      <c r="Y42" s="7" t="s">
        <v>327</v>
      </c>
      <c r="Z42" s="7" t="s">
        <v>1117</v>
      </c>
      <c r="AA42" s="7" t="s">
        <v>1120</v>
      </c>
      <c r="AB42" s="7" t="s">
        <v>1115</v>
      </c>
    </row>
    <row r="43" spans="1:28" x14ac:dyDescent="0.35">
      <c r="A43" s="8">
        <v>44263.387152777781</v>
      </c>
      <c r="B43" s="8">
        <v>44263.389340277776</v>
      </c>
      <c r="C43" s="7" t="s">
        <v>300</v>
      </c>
      <c r="D43" s="7" t="s">
        <v>599</v>
      </c>
      <c r="E43" s="9">
        <v>100</v>
      </c>
      <c r="F43" s="9">
        <v>189</v>
      </c>
      <c r="G43" s="7" t="s">
        <v>1112</v>
      </c>
      <c r="H43" s="8">
        <v>44263.389350277779</v>
      </c>
      <c r="I43" s="7" t="s">
        <v>600</v>
      </c>
      <c r="J43" s="7" t="s">
        <v>327</v>
      </c>
      <c r="K43" s="7" t="s">
        <v>327</v>
      </c>
      <c r="L43" s="7" t="s">
        <v>327</v>
      </c>
      <c r="M43" s="7" t="s">
        <v>327</v>
      </c>
      <c r="N43" s="9">
        <v>43.8125</v>
      </c>
      <c r="O43" s="9">
        <v>-111.78549957275391</v>
      </c>
      <c r="P43" s="7" t="s">
        <v>328</v>
      </c>
      <c r="Q43" s="7" t="s">
        <v>329</v>
      </c>
      <c r="R43" s="7" t="s">
        <v>601</v>
      </c>
      <c r="S43" s="7" t="s">
        <v>602</v>
      </c>
      <c r="T43" s="6">
        <v>680970626</v>
      </c>
      <c r="U43" s="7" t="s">
        <v>183</v>
      </c>
      <c r="V43" s="7" t="s">
        <v>603</v>
      </c>
      <c r="W43" s="7" t="s">
        <v>1113</v>
      </c>
      <c r="X43" s="7" t="s">
        <v>1114</v>
      </c>
      <c r="Y43" s="7" t="s">
        <v>327</v>
      </c>
      <c r="Z43" s="7" t="s">
        <v>1117</v>
      </c>
      <c r="AA43" s="7" t="s">
        <v>1120</v>
      </c>
      <c r="AB43" s="7" t="s">
        <v>1115</v>
      </c>
    </row>
    <row r="44" spans="1:28" x14ac:dyDescent="0.35">
      <c r="A44" s="8">
        <v>44263.391770833332</v>
      </c>
      <c r="B44" s="8">
        <v>44263.668981481482</v>
      </c>
      <c r="C44" s="7" t="s">
        <v>300</v>
      </c>
      <c r="D44" s="7" t="s">
        <v>599</v>
      </c>
      <c r="E44" s="9">
        <v>100</v>
      </c>
      <c r="F44" s="9">
        <v>23951</v>
      </c>
      <c r="G44" s="7" t="s">
        <v>1112</v>
      </c>
      <c r="H44" s="8">
        <v>44263.668993749998</v>
      </c>
      <c r="I44" s="7" t="s">
        <v>855</v>
      </c>
      <c r="J44" s="7" t="s">
        <v>327</v>
      </c>
      <c r="K44" s="7" t="s">
        <v>327</v>
      </c>
      <c r="L44" s="7" t="s">
        <v>327</v>
      </c>
      <c r="M44" s="7" t="s">
        <v>327</v>
      </c>
      <c r="N44" s="9">
        <v>43.8125</v>
      </c>
      <c r="O44" s="9">
        <v>-111.78549957275391</v>
      </c>
      <c r="P44" s="7" t="s">
        <v>328</v>
      </c>
      <c r="Q44" s="7" t="s">
        <v>329</v>
      </c>
      <c r="R44" s="7" t="s">
        <v>856</v>
      </c>
      <c r="S44" s="7" t="s">
        <v>857</v>
      </c>
      <c r="T44" s="6">
        <v>470120568</v>
      </c>
      <c r="U44" s="7" t="s">
        <v>62</v>
      </c>
      <c r="V44" s="7" t="s">
        <v>858</v>
      </c>
      <c r="W44" s="7" t="s">
        <v>1113</v>
      </c>
      <c r="X44" s="7" t="s">
        <v>1122</v>
      </c>
      <c r="Y44" s="7" t="s">
        <v>859</v>
      </c>
      <c r="Z44" s="7" t="s">
        <v>1117</v>
      </c>
      <c r="AA44" s="7" t="s">
        <v>1116</v>
      </c>
      <c r="AB44" s="7" t="s">
        <v>1115</v>
      </c>
    </row>
    <row r="45" spans="1:28" x14ac:dyDescent="0.35">
      <c r="A45" s="8">
        <v>44263.422743055555</v>
      </c>
      <c r="B45" s="8">
        <v>44263.425763888888</v>
      </c>
      <c r="C45" s="7" t="s">
        <v>300</v>
      </c>
      <c r="D45" s="7" t="s">
        <v>888</v>
      </c>
      <c r="E45" s="9">
        <v>100</v>
      </c>
      <c r="F45" s="9">
        <v>261</v>
      </c>
      <c r="G45" s="7" t="s">
        <v>1112</v>
      </c>
      <c r="H45" s="8">
        <v>44263.425780844904</v>
      </c>
      <c r="I45" s="7" t="s">
        <v>889</v>
      </c>
      <c r="J45" s="7" t="s">
        <v>327</v>
      </c>
      <c r="K45" s="7" t="s">
        <v>327</v>
      </c>
      <c r="L45" s="7" t="s">
        <v>327</v>
      </c>
      <c r="M45" s="7" t="s">
        <v>327</v>
      </c>
      <c r="N45" s="9">
        <v>35.415496826171875</v>
      </c>
      <c r="O45" s="9">
        <v>-80.614303588867188</v>
      </c>
      <c r="P45" s="7" t="s">
        <v>328</v>
      </c>
      <c r="Q45" s="7" t="s">
        <v>329</v>
      </c>
      <c r="R45" s="7" t="s">
        <v>890</v>
      </c>
      <c r="S45" s="7" t="s">
        <v>891</v>
      </c>
      <c r="T45" s="6">
        <v>355079276</v>
      </c>
      <c r="U45" s="7" t="s">
        <v>892</v>
      </c>
      <c r="V45" s="7" t="s">
        <v>893</v>
      </c>
      <c r="W45" s="7" t="s">
        <v>1118</v>
      </c>
      <c r="X45" s="7" t="s">
        <v>1121</v>
      </c>
      <c r="Y45" s="7" t="s">
        <v>327</v>
      </c>
      <c r="Z45" s="7" t="s">
        <v>1117</v>
      </c>
      <c r="AA45" s="7" t="s">
        <v>1116</v>
      </c>
      <c r="AB45" s="7" t="s">
        <v>1115</v>
      </c>
    </row>
    <row r="46" spans="1:28" x14ac:dyDescent="0.35">
      <c r="A46" s="8">
        <v>44263.447534722225</v>
      </c>
      <c r="B46" s="8">
        <v>44263.449525462966</v>
      </c>
      <c r="C46" s="7" t="s">
        <v>300</v>
      </c>
      <c r="D46" s="7" t="s">
        <v>448</v>
      </c>
      <c r="E46" s="9">
        <v>100</v>
      </c>
      <c r="F46" s="9">
        <v>171</v>
      </c>
      <c r="G46" s="7" t="s">
        <v>1112</v>
      </c>
      <c r="H46" s="8">
        <v>44263.449532372688</v>
      </c>
      <c r="I46" s="7" t="s">
        <v>449</v>
      </c>
      <c r="J46" s="7" t="s">
        <v>327</v>
      </c>
      <c r="K46" s="7" t="s">
        <v>327</v>
      </c>
      <c r="L46" s="7" t="s">
        <v>327</v>
      </c>
      <c r="M46" s="7" t="s">
        <v>327</v>
      </c>
      <c r="N46" s="9">
        <v>43.8125</v>
      </c>
      <c r="O46" s="9">
        <v>-111.78549957275391</v>
      </c>
      <c r="P46" s="7" t="s">
        <v>328</v>
      </c>
      <c r="Q46" s="7" t="s">
        <v>329</v>
      </c>
      <c r="R46" s="7" t="s">
        <v>450</v>
      </c>
      <c r="S46" s="7" t="s">
        <v>451</v>
      </c>
      <c r="T46" s="6">
        <v>946643528</v>
      </c>
      <c r="U46" s="7" t="s">
        <v>252</v>
      </c>
      <c r="V46" s="7" t="s">
        <v>452</v>
      </c>
      <c r="W46" s="7" t="s">
        <v>1113</v>
      </c>
      <c r="X46" s="7" t="s">
        <v>1114</v>
      </c>
      <c r="Y46" s="7" t="s">
        <v>327</v>
      </c>
      <c r="Z46" s="7" t="s">
        <v>1117</v>
      </c>
      <c r="AA46" s="7" t="s">
        <v>1116</v>
      </c>
      <c r="AB46" s="7" t="s">
        <v>1115</v>
      </c>
    </row>
    <row r="47" spans="1:28" x14ac:dyDescent="0.35">
      <c r="A47" s="8">
        <v>44263.513148148151</v>
      </c>
      <c r="B47" s="8">
        <v>44263.513877314814</v>
      </c>
      <c r="C47" s="7" t="s">
        <v>300</v>
      </c>
      <c r="D47" s="7" t="s">
        <v>589</v>
      </c>
      <c r="E47" s="9">
        <v>100</v>
      </c>
      <c r="F47" s="9">
        <v>62</v>
      </c>
      <c r="G47" s="7" t="s">
        <v>1112</v>
      </c>
      <c r="H47" s="8">
        <v>44263.513886909721</v>
      </c>
      <c r="I47" s="7" t="s">
        <v>590</v>
      </c>
      <c r="J47" s="7" t="s">
        <v>327</v>
      </c>
      <c r="K47" s="7" t="s">
        <v>327</v>
      </c>
      <c r="L47" s="7" t="s">
        <v>327</v>
      </c>
      <c r="M47" s="7" t="s">
        <v>327</v>
      </c>
      <c r="N47" s="9">
        <v>34.176498413085938</v>
      </c>
      <c r="O47" s="9">
        <v>-118.61399841308594</v>
      </c>
      <c r="P47" s="7" t="s">
        <v>328</v>
      </c>
      <c r="Q47" s="7" t="s">
        <v>329</v>
      </c>
      <c r="R47" s="7" t="s">
        <v>591</v>
      </c>
      <c r="S47" s="7" t="s">
        <v>592</v>
      </c>
      <c r="T47" s="6">
        <v>722542692</v>
      </c>
      <c r="U47" s="7" t="s">
        <v>190</v>
      </c>
      <c r="V47" s="7" t="s">
        <v>593</v>
      </c>
      <c r="W47" s="7" t="s">
        <v>1118</v>
      </c>
      <c r="X47" s="7" t="s">
        <v>1114</v>
      </c>
      <c r="Y47" s="7" t="s">
        <v>327</v>
      </c>
      <c r="Z47" s="7" t="s">
        <v>1117</v>
      </c>
      <c r="AA47" s="7" t="s">
        <v>1120</v>
      </c>
      <c r="AB47" s="7" t="s">
        <v>1115</v>
      </c>
    </row>
    <row r="48" spans="1:28" x14ac:dyDescent="0.35">
      <c r="A48" s="8">
        <v>44263.590532407405</v>
      </c>
      <c r="B48" s="8">
        <v>44263.594537037039</v>
      </c>
      <c r="C48" s="7" t="s">
        <v>300</v>
      </c>
      <c r="D48" s="7" t="s">
        <v>484</v>
      </c>
      <c r="E48" s="9">
        <v>100</v>
      </c>
      <c r="F48" s="9">
        <v>346</v>
      </c>
      <c r="G48" s="7" t="s">
        <v>1112</v>
      </c>
      <c r="H48" s="8">
        <v>44263.594546064814</v>
      </c>
      <c r="I48" s="7" t="s">
        <v>881</v>
      </c>
      <c r="J48" s="7" t="s">
        <v>327</v>
      </c>
      <c r="K48" s="7" t="s">
        <v>327</v>
      </c>
      <c r="L48" s="7" t="s">
        <v>327</v>
      </c>
      <c r="M48" s="7" t="s">
        <v>327</v>
      </c>
      <c r="N48" s="9">
        <v>43.8125</v>
      </c>
      <c r="O48" s="9">
        <v>-111.78549957275391</v>
      </c>
      <c r="P48" s="7" t="s">
        <v>328</v>
      </c>
      <c r="Q48" s="7" t="s">
        <v>329</v>
      </c>
      <c r="R48" s="7" t="s">
        <v>882</v>
      </c>
      <c r="S48" s="7" t="s">
        <v>883</v>
      </c>
      <c r="T48" s="6">
        <v>238218143</v>
      </c>
      <c r="U48" s="7" t="s">
        <v>47</v>
      </c>
      <c r="V48" s="7" t="s">
        <v>884</v>
      </c>
      <c r="W48" s="7" t="s">
        <v>1113</v>
      </c>
      <c r="X48" s="7" t="s">
        <v>1114</v>
      </c>
      <c r="Y48" s="7" t="s">
        <v>327</v>
      </c>
      <c r="Z48" s="7" t="s">
        <v>1117</v>
      </c>
      <c r="AA48" s="7" t="s">
        <v>1116</v>
      </c>
      <c r="AB48" s="7" t="s">
        <v>1115</v>
      </c>
    </row>
    <row r="49" spans="1:28" x14ac:dyDescent="0.35">
      <c r="A49" s="8">
        <v>44263.629444444443</v>
      </c>
      <c r="B49" s="8">
        <v>44263.630798611113</v>
      </c>
      <c r="C49" s="7" t="s">
        <v>300</v>
      </c>
      <c r="D49" s="7" t="s">
        <v>833</v>
      </c>
      <c r="E49" s="9">
        <v>100</v>
      </c>
      <c r="F49" s="9">
        <v>117</v>
      </c>
      <c r="G49" s="7" t="s">
        <v>1112</v>
      </c>
      <c r="H49" s="8">
        <v>44263.630808726855</v>
      </c>
      <c r="I49" s="7" t="s">
        <v>834</v>
      </c>
      <c r="J49" s="7" t="s">
        <v>327</v>
      </c>
      <c r="K49" s="7" t="s">
        <v>327</v>
      </c>
      <c r="L49" s="7" t="s">
        <v>327</v>
      </c>
      <c r="M49" s="7" t="s">
        <v>327</v>
      </c>
      <c r="N49" s="9">
        <v>43.5552978515625</v>
      </c>
      <c r="O49" s="9">
        <v>-111.89219665527344</v>
      </c>
      <c r="P49" s="7" t="s">
        <v>328</v>
      </c>
      <c r="Q49" s="7" t="s">
        <v>329</v>
      </c>
      <c r="R49" s="7" t="s">
        <v>835</v>
      </c>
      <c r="S49" s="7" t="s">
        <v>836</v>
      </c>
      <c r="T49" s="6">
        <v>549523963</v>
      </c>
      <c r="U49" s="7" t="s">
        <v>67</v>
      </c>
      <c r="V49" s="7" t="s">
        <v>837</v>
      </c>
      <c r="W49" s="7" t="s">
        <v>1113</v>
      </c>
      <c r="X49" s="7" t="s">
        <v>1123</v>
      </c>
      <c r="Y49" s="7" t="s">
        <v>327</v>
      </c>
      <c r="Z49" s="7" t="s">
        <v>1115</v>
      </c>
      <c r="AA49" s="7" t="s">
        <v>1120</v>
      </c>
      <c r="AB49" s="7" t="s">
        <v>1115</v>
      </c>
    </row>
    <row r="50" spans="1:28" x14ac:dyDescent="0.35">
      <c r="A50" s="8">
        <v>44263.665578703702</v>
      </c>
      <c r="B50" s="8">
        <v>44263.669421296298</v>
      </c>
      <c r="C50" s="7" t="s">
        <v>300</v>
      </c>
      <c r="D50" s="7" t="s">
        <v>453</v>
      </c>
      <c r="E50" s="9">
        <v>100</v>
      </c>
      <c r="F50" s="9">
        <v>332</v>
      </c>
      <c r="G50" s="7" t="s">
        <v>1112</v>
      </c>
      <c r="H50" s="8">
        <v>44263.669430254631</v>
      </c>
      <c r="I50" s="7" t="s">
        <v>454</v>
      </c>
      <c r="J50" s="7" t="s">
        <v>327</v>
      </c>
      <c r="K50" s="7" t="s">
        <v>327</v>
      </c>
      <c r="L50" s="7" t="s">
        <v>327</v>
      </c>
      <c r="M50" s="7" t="s">
        <v>327</v>
      </c>
      <c r="N50" s="9">
        <v>43.8125</v>
      </c>
      <c r="O50" s="9">
        <v>-111.78549957275391</v>
      </c>
      <c r="P50" s="7" t="s">
        <v>328</v>
      </c>
      <c r="Q50" s="7" t="s">
        <v>329</v>
      </c>
      <c r="R50" s="7" t="s">
        <v>455</v>
      </c>
      <c r="S50" s="7" t="s">
        <v>456</v>
      </c>
      <c r="T50" s="6">
        <v>824818807</v>
      </c>
      <c r="U50" s="7" t="s">
        <v>250</v>
      </c>
      <c r="V50" s="7" t="s">
        <v>457</v>
      </c>
      <c r="W50" s="7" t="s">
        <v>1118</v>
      </c>
      <c r="X50" s="7" t="s">
        <v>1114</v>
      </c>
      <c r="Y50" s="7" t="s">
        <v>327</v>
      </c>
      <c r="Z50" s="7" t="s">
        <v>1117</v>
      </c>
      <c r="AA50" s="7" t="s">
        <v>1120</v>
      </c>
      <c r="AB50" s="7" t="s">
        <v>1115</v>
      </c>
    </row>
    <row r="51" spans="1:28" x14ac:dyDescent="0.35">
      <c r="A51" s="8">
        <v>44263.716956018521</v>
      </c>
      <c r="B51" s="8">
        <v>44263.718368055554</v>
      </c>
      <c r="C51" s="7" t="s">
        <v>300</v>
      </c>
      <c r="D51" s="7" t="s">
        <v>812</v>
      </c>
      <c r="E51" s="9">
        <v>100</v>
      </c>
      <c r="F51" s="9">
        <v>121</v>
      </c>
      <c r="G51" s="7" t="s">
        <v>1112</v>
      </c>
      <c r="H51" s="8">
        <v>44263.718391319446</v>
      </c>
      <c r="I51" s="7" t="s">
        <v>813</v>
      </c>
      <c r="J51" s="7" t="s">
        <v>327</v>
      </c>
      <c r="K51" s="7" t="s">
        <v>327</v>
      </c>
      <c r="L51" s="7" t="s">
        <v>327</v>
      </c>
      <c r="M51" s="7" t="s">
        <v>327</v>
      </c>
      <c r="N51" s="9">
        <v>43.8125</v>
      </c>
      <c r="O51" s="9">
        <v>-111.78549957275391</v>
      </c>
      <c r="P51" s="7" t="s">
        <v>328</v>
      </c>
      <c r="Q51" s="7" t="s">
        <v>329</v>
      </c>
      <c r="R51" s="7" t="s">
        <v>814</v>
      </c>
      <c r="S51" s="7" t="s">
        <v>815</v>
      </c>
      <c r="T51" s="6">
        <v>701187734</v>
      </c>
      <c r="U51" s="7" t="s">
        <v>816</v>
      </c>
      <c r="V51" s="7" t="s">
        <v>817</v>
      </c>
      <c r="W51" s="7" t="s">
        <v>1113</v>
      </c>
      <c r="X51" s="7" t="s">
        <v>1114</v>
      </c>
      <c r="Y51" s="7" t="s">
        <v>327</v>
      </c>
      <c r="Z51" s="7" t="s">
        <v>1117</v>
      </c>
      <c r="AA51" s="7" t="s">
        <v>1120</v>
      </c>
      <c r="AB51" s="7" t="s">
        <v>1115</v>
      </c>
    </row>
    <row r="52" spans="1:28" x14ac:dyDescent="0.35">
      <c r="A52" s="8">
        <v>44263.880300925928</v>
      </c>
      <c r="B52" s="8">
        <v>44263.880868055552</v>
      </c>
      <c r="C52" s="7" t="s">
        <v>300</v>
      </c>
      <c r="D52" s="7" t="s">
        <v>616</v>
      </c>
      <c r="E52" s="9">
        <v>100</v>
      </c>
      <c r="F52" s="9">
        <v>49</v>
      </c>
      <c r="G52" s="7" t="s">
        <v>1112</v>
      </c>
      <c r="H52" s="8">
        <v>44263.880877071759</v>
      </c>
      <c r="I52" s="7" t="s">
        <v>617</v>
      </c>
      <c r="J52" s="7" t="s">
        <v>327</v>
      </c>
      <c r="K52" s="7" t="s">
        <v>327</v>
      </c>
      <c r="L52" s="7" t="s">
        <v>327</v>
      </c>
      <c r="M52" s="7" t="s">
        <v>327</v>
      </c>
      <c r="N52" s="9">
        <v>43.633895874023438</v>
      </c>
      <c r="O52" s="9">
        <v>-116.29420471191406</v>
      </c>
      <c r="P52" s="7" t="s">
        <v>328</v>
      </c>
      <c r="Q52" s="7" t="s">
        <v>329</v>
      </c>
      <c r="R52" s="7" t="s">
        <v>618</v>
      </c>
      <c r="S52" s="7" t="s">
        <v>619</v>
      </c>
      <c r="T52" s="6">
        <v>662632512</v>
      </c>
      <c r="U52" s="7" t="s">
        <v>177</v>
      </c>
      <c r="V52" s="7" t="s">
        <v>620</v>
      </c>
      <c r="W52" s="7" t="s">
        <v>1118</v>
      </c>
      <c r="X52" s="7" t="s">
        <v>1121</v>
      </c>
      <c r="Y52" s="7" t="s">
        <v>327</v>
      </c>
      <c r="Z52" s="7" t="s">
        <v>1117</v>
      </c>
      <c r="AA52" s="7" t="s">
        <v>1120</v>
      </c>
      <c r="AB52" s="7" t="s">
        <v>1115</v>
      </c>
    </row>
    <row r="53" spans="1:28" x14ac:dyDescent="0.35">
      <c r="A53" s="8">
        <v>44263.903101851851</v>
      </c>
      <c r="B53" s="8">
        <v>44263.90388888889</v>
      </c>
      <c r="C53" s="7" t="s">
        <v>300</v>
      </c>
      <c r="D53" s="7" t="s">
        <v>894</v>
      </c>
      <c r="E53" s="9">
        <v>100</v>
      </c>
      <c r="F53" s="9">
        <v>68</v>
      </c>
      <c r="G53" s="7" t="s">
        <v>1112</v>
      </c>
      <c r="H53" s="8">
        <v>44263.90389765046</v>
      </c>
      <c r="I53" s="7" t="s">
        <v>895</v>
      </c>
      <c r="J53" s="7" t="s">
        <v>327</v>
      </c>
      <c r="K53" s="7" t="s">
        <v>327</v>
      </c>
      <c r="L53" s="7" t="s">
        <v>327</v>
      </c>
      <c r="M53" s="7" t="s">
        <v>327</v>
      </c>
      <c r="N53" s="9">
        <v>35.717803955078125</v>
      </c>
      <c r="O53" s="9">
        <v>-78.842796325683594</v>
      </c>
      <c r="P53" s="7" t="s">
        <v>328</v>
      </c>
      <c r="Q53" s="7" t="s">
        <v>329</v>
      </c>
      <c r="R53" s="7" t="s">
        <v>890</v>
      </c>
      <c r="S53" s="7" t="s">
        <v>891</v>
      </c>
      <c r="T53" s="6">
        <v>355079276</v>
      </c>
      <c r="U53" s="7" t="s">
        <v>38</v>
      </c>
      <c r="V53" s="7" t="s">
        <v>893</v>
      </c>
      <c r="W53" s="7" t="s">
        <v>1118</v>
      </c>
      <c r="X53" s="7" t="s">
        <v>1121</v>
      </c>
      <c r="Y53" s="7" t="s">
        <v>327</v>
      </c>
      <c r="Z53" s="7" t="s">
        <v>1117</v>
      </c>
      <c r="AA53" s="7" t="s">
        <v>1116</v>
      </c>
      <c r="AB53" s="7" t="s">
        <v>1115</v>
      </c>
    </row>
    <row r="54" spans="1:28" x14ac:dyDescent="0.35">
      <c r="A54" s="8">
        <v>44264.355416666665</v>
      </c>
      <c r="B54" s="8">
        <v>44264.356388888889</v>
      </c>
      <c r="C54" s="7" t="s">
        <v>300</v>
      </c>
      <c r="D54" s="7" t="s">
        <v>468</v>
      </c>
      <c r="E54" s="9">
        <v>100</v>
      </c>
      <c r="F54" s="9">
        <v>84</v>
      </c>
      <c r="G54" s="7" t="s">
        <v>1112</v>
      </c>
      <c r="H54" s="8">
        <v>44264.356397685187</v>
      </c>
      <c r="I54" s="7" t="s">
        <v>469</v>
      </c>
      <c r="J54" s="7" t="s">
        <v>327</v>
      </c>
      <c r="K54" s="7" t="s">
        <v>327</v>
      </c>
      <c r="L54" s="7" t="s">
        <v>327</v>
      </c>
      <c r="M54" s="7" t="s">
        <v>327</v>
      </c>
      <c r="N54" s="9">
        <v>43.8125</v>
      </c>
      <c r="O54" s="9">
        <v>-111.78549957275391</v>
      </c>
      <c r="P54" s="7" t="s">
        <v>328</v>
      </c>
      <c r="Q54" s="7" t="s">
        <v>329</v>
      </c>
      <c r="R54" s="7" t="s">
        <v>470</v>
      </c>
      <c r="S54" s="7" t="s">
        <v>471</v>
      </c>
      <c r="T54" s="6">
        <v>69504177</v>
      </c>
      <c r="U54" s="7" t="s">
        <v>241</v>
      </c>
      <c r="V54" s="7" t="s">
        <v>472</v>
      </c>
      <c r="W54" s="7" t="s">
        <v>1118</v>
      </c>
      <c r="X54" s="7" t="s">
        <v>1114</v>
      </c>
      <c r="Y54" s="7" t="s">
        <v>327</v>
      </c>
      <c r="Z54" s="7" t="s">
        <v>1117</v>
      </c>
      <c r="AA54" s="7" t="s">
        <v>1120</v>
      </c>
      <c r="AB54" s="7" t="s">
        <v>1115</v>
      </c>
    </row>
    <row r="55" spans="1:28" x14ac:dyDescent="0.35">
      <c r="A55" s="8">
        <v>44264.459699074076</v>
      </c>
      <c r="B55" s="8">
        <v>44264.460543981484</v>
      </c>
      <c r="C55" s="7" t="s">
        <v>300</v>
      </c>
      <c r="D55" s="7" t="s">
        <v>758</v>
      </c>
      <c r="E55" s="9">
        <v>100</v>
      </c>
      <c r="F55" s="9">
        <v>72</v>
      </c>
      <c r="G55" s="7" t="s">
        <v>1112</v>
      </c>
      <c r="H55" s="8">
        <v>44264.460559733794</v>
      </c>
      <c r="I55" s="7" t="s">
        <v>759</v>
      </c>
      <c r="J55" s="7" t="s">
        <v>327</v>
      </c>
      <c r="K55" s="7" t="s">
        <v>327</v>
      </c>
      <c r="L55" s="7" t="s">
        <v>327</v>
      </c>
      <c r="M55" s="7" t="s">
        <v>327</v>
      </c>
      <c r="N55" s="9">
        <v>41.775894165039063</v>
      </c>
      <c r="O55" s="9">
        <v>-111.80680084228516</v>
      </c>
      <c r="P55" s="7" t="s">
        <v>328</v>
      </c>
      <c r="Q55" s="7" t="s">
        <v>329</v>
      </c>
      <c r="R55" s="7" t="s">
        <v>760</v>
      </c>
      <c r="S55" s="7" t="s">
        <v>761</v>
      </c>
      <c r="T55" s="6">
        <v>680064464</v>
      </c>
      <c r="U55" s="7" t="s">
        <v>100</v>
      </c>
      <c r="V55" s="7" t="s">
        <v>762</v>
      </c>
      <c r="W55" s="7" t="s">
        <v>1113</v>
      </c>
      <c r="X55" s="7" t="s">
        <v>1121</v>
      </c>
      <c r="Y55" s="7" t="s">
        <v>327</v>
      </c>
      <c r="Z55" s="7" t="s">
        <v>1117</v>
      </c>
      <c r="AA55" s="7" t="s">
        <v>1116</v>
      </c>
      <c r="AB55" s="7" t="s">
        <v>1117</v>
      </c>
    </row>
    <row r="56" spans="1:28" x14ac:dyDescent="0.35">
      <c r="A56" s="8">
        <v>44264.461724537039</v>
      </c>
      <c r="B56" s="8">
        <v>44264.462430555555</v>
      </c>
      <c r="C56" s="7" t="s">
        <v>300</v>
      </c>
      <c r="D56" s="7" t="s">
        <v>381</v>
      </c>
      <c r="E56" s="9">
        <v>100</v>
      </c>
      <c r="F56" s="9">
        <v>61</v>
      </c>
      <c r="G56" s="7" t="s">
        <v>1112</v>
      </c>
      <c r="H56" s="8">
        <v>44264.462444837962</v>
      </c>
      <c r="I56" s="7" t="s">
        <v>382</v>
      </c>
      <c r="J56" s="7" t="s">
        <v>327</v>
      </c>
      <c r="K56" s="7" t="s">
        <v>327</v>
      </c>
      <c r="L56" s="7" t="s">
        <v>327</v>
      </c>
      <c r="M56" s="7" t="s">
        <v>327</v>
      </c>
      <c r="N56" s="9">
        <v>43.376907348632813</v>
      </c>
      <c r="O56" s="9">
        <v>-112.10749816894531</v>
      </c>
      <c r="P56" s="7" t="s">
        <v>328</v>
      </c>
      <c r="Q56" s="7" t="s">
        <v>329</v>
      </c>
      <c r="R56" s="7" t="s">
        <v>383</v>
      </c>
      <c r="S56" s="7" t="s">
        <v>384</v>
      </c>
      <c r="T56" s="6">
        <v>112494288</v>
      </c>
      <c r="U56" s="7" t="s">
        <v>277</v>
      </c>
      <c r="V56" s="7" t="s">
        <v>385</v>
      </c>
      <c r="W56" s="7" t="s">
        <v>1113</v>
      </c>
      <c r="X56" s="7" t="s">
        <v>1122</v>
      </c>
      <c r="Y56" s="7" t="s">
        <v>45</v>
      </c>
      <c r="Z56" s="7" t="s">
        <v>1115</v>
      </c>
      <c r="AA56" s="7" t="s">
        <v>1120</v>
      </c>
      <c r="AB56" s="7" t="s">
        <v>1115</v>
      </c>
    </row>
    <row r="57" spans="1:28" x14ac:dyDescent="0.35">
      <c r="A57" s="8">
        <v>44264.463182870371</v>
      </c>
      <c r="B57" s="8">
        <v>44264.466516203705</v>
      </c>
      <c r="C57" s="7" t="s">
        <v>300</v>
      </c>
      <c r="D57" s="7" t="s">
        <v>484</v>
      </c>
      <c r="E57" s="9">
        <v>100</v>
      </c>
      <c r="F57" s="9">
        <v>287</v>
      </c>
      <c r="G57" s="7" t="s">
        <v>1112</v>
      </c>
      <c r="H57" s="8">
        <v>44264.466521782408</v>
      </c>
      <c r="I57" s="7" t="s">
        <v>485</v>
      </c>
      <c r="J57" s="7" t="s">
        <v>327</v>
      </c>
      <c r="K57" s="7" t="s">
        <v>327</v>
      </c>
      <c r="L57" s="7" t="s">
        <v>327</v>
      </c>
      <c r="M57" s="7" t="s">
        <v>327</v>
      </c>
      <c r="N57" s="9">
        <v>43.8125</v>
      </c>
      <c r="O57" s="9">
        <v>-111.78549957275391</v>
      </c>
      <c r="P57" s="7" t="s">
        <v>328</v>
      </c>
      <c r="Q57" s="7" t="s">
        <v>329</v>
      </c>
      <c r="R57" s="7" t="s">
        <v>486</v>
      </c>
      <c r="S57" s="7" t="s">
        <v>487</v>
      </c>
      <c r="T57" s="6">
        <v>4068962</v>
      </c>
      <c r="U57" s="7" t="s">
        <v>232</v>
      </c>
      <c r="V57" s="7" t="s">
        <v>488</v>
      </c>
      <c r="W57" s="7" t="s">
        <v>1113</v>
      </c>
      <c r="X57" s="7" t="s">
        <v>1122</v>
      </c>
      <c r="Y57" s="7" t="s">
        <v>489</v>
      </c>
      <c r="Z57" s="7" t="s">
        <v>1117</v>
      </c>
      <c r="AA57" s="7" t="s">
        <v>1120</v>
      </c>
      <c r="AB57" s="7" t="s">
        <v>1115</v>
      </c>
    </row>
    <row r="58" spans="1:28" x14ac:dyDescent="0.35">
      <c r="A58" s="8">
        <v>44264.53869212963</v>
      </c>
      <c r="B58" s="8">
        <v>44264.540347222224</v>
      </c>
      <c r="C58" s="7" t="s">
        <v>300</v>
      </c>
      <c r="D58" s="7" t="s">
        <v>792</v>
      </c>
      <c r="E58" s="9">
        <v>100</v>
      </c>
      <c r="F58" s="9">
        <v>142</v>
      </c>
      <c r="G58" s="7" t="s">
        <v>1112</v>
      </c>
      <c r="H58" s="8">
        <v>44264.540359456019</v>
      </c>
      <c r="I58" s="7" t="s">
        <v>793</v>
      </c>
      <c r="J58" s="7" t="s">
        <v>327</v>
      </c>
      <c r="K58" s="7" t="s">
        <v>327</v>
      </c>
      <c r="L58" s="7" t="s">
        <v>327</v>
      </c>
      <c r="M58" s="7" t="s">
        <v>327</v>
      </c>
      <c r="N58" s="9">
        <v>43.8125</v>
      </c>
      <c r="O58" s="9">
        <v>-111.78549957275391</v>
      </c>
      <c r="P58" s="7" t="s">
        <v>328</v>
      </c>
      <c r="Q58" s="7" t="s">
        <v>329</v>
      </c>
      <c r="R58" s="7" t="s">
        <v>519</v>
      </c>
      <c r="S58" s="7" t="s">
        <v>794</v>
      </c>
      <c r="T58" s="6">
        <v>549671794</v>
      </c>
      <c r="U58" s="7" t="s">
        <v>83</v>
      </c>
      <c r="V58" s="7" t="s">
        <v>795</v>
      </c>
      <c r="W58" s="7" t="s">
        <v>1113</v>
      </c>
      <c r="X58" s="7" t="s">
        <v>1121</v>
      </c>
      <c r="Y58" s="7" t="s">
        <v>327</v>
      </c>
      <c r="Z58" s="7" t="s">
        <v>1117</v>
      </c>
      <c r="AA58" s="7" t="s">
        <v>1120</v>
      </c>
      <c r="AB58" s="7" t="s">
        <v>1115</v>
      </c>
    </row>
    <row r="59" spans="1:28" x14ac:dyDescent="0.35">
      <c r="A59" s="8">
        <v>44264.665034722224</v>
      </c>
      <c r="B59" s="8">
        <v>44264.667280092595</v>
      </c>
      <c r="C59" s="7" t="s">
        <v>300</v>
      </c>
      <c r="D59" s="7" t="s">
        <v>442</v>
      </c>
      <c r="E59" s="9">
        <v>100</v>
      </c>
      <c r="F59" s="9">
        <v>193</v>
      </c>
      <c r="G59" s="7" t="s">
        <v>1112</v>
      </c>
      <c r="H59" s="8">
        <v>44264.667284745374</v>
      </c>
      <c r="I59" s="7" t="s">
        <v>443</v>
      </c>
      <c r="J59" s="7" t="s">
        <v>327</v>
      </c>
      <c r="K59" s="7" t="s">
        <v>327</v>
      </c>
      <c r="L59" s="7" t="s">
        <v>327</v>
      </c>
      <c r="M59" s="7" t="s">
        <v>327</v>
      </c>
      <c r="N59" s="9">
        <v>43.8125</v>
      </c>
      <c r="O59" s="9">
        <v>-111.78549957275391</v>
      </c>
      <c r="P59" s="7" t="s">
        <v>328</v>
      </c>
      <c r="Q59" s="7" t="s">
        <v>329</v>
      </c>
      <c r="R59" s="7" t="s">
        <v>444</v>
      </c>
      <c r="S59" s="7" t="s">
        <v>445</v>
      </c>
      <c r="T59" s="6">
        <v>110319353</v>
      </c>
      <c r="U59" s="7" t="s">
        <v>254</v>
      </c>
      <c r="V59" s="7" t="s">
        <v>446</v>
      </c>
      <c r="W59" s="7" t="s">
        <v>1113</v>
      </c>
      <c r="X59" s="7" t="s">
        <v>1122</v>
      </c>
      <c r="Y59" s="7" t="s">
        <v>447</v>
      </c>
      <c r="Z59" s="7" t="s">
        <v>1117</v>
      </c>
      <c r="AA59" s="7" t="s">
        <v>1116</v>
      </c>
      <c r="AB59" s="7" t="s">
        <v>1115</v>
      </c>
    </row>
    <row r="60" spans="1:28" x14ac:dyDescent="0.35">
      <c r="A60" s="8">
        <v>44264.66684027778</v>
      </c>
      <c r="B60" s="8">
        <v>44264.667627314811</v>
      </c>
      <c r="C60" s="7" t="s">
        <v>300</v>
      </c>
      <c r="D60" s="7" t="s">
        <v>517</v>
      </c>
      <c r="E60" s="9">
        <v>100</v>
      </c>
      <c r="F60" s="9">
        <v>68</v>
      </c>
      <c r="G60" s="7" t="s">
        <v>1112</v>
      </c>
      <c r="H60" s="8">
        <v>44264.667638067127</v>
      </c>
      <c r="I60" s="7" t="s">
        <v>518</v>
      </c>
      <c r="J60" s="7" t="s">
        <v>327</v>
      </c>
      <c r="K60" s="7" t="s">
        <v>327</v>
      </c>
      <c r="L60" s="7" t="s">
        <v>327</v>
      </c>
      <c r="M60" s="7" t="s">
        <v>327</v>
      </c>
      <c r="N60" s="9">
        <v>43.8125</v>
      </c>
      <c r="O60" s="9">
        <v>-111.78549957275391</v>
      </c>
      <c r="P60" s="7" t="s">
        <v>328</v>
      </c>
      <c r="Q60" s="7" t="s">
        <v>329</v>
      </c>
      <c r="R60" s="7" t="s">
        <v>519</v>
      </c>
      <c r="S60" s="7" t="s">
        <v>520</v>
      </c>
      <c r="T60" s="6">
        <v>219434349</v>
      </c>
      <c r="U60" s="7" t="s">
        <v>521</v>
      </c>
      <c r="V60" s="7" t="s">
        <v>522</v>
      </c>
      <c r="W60" s="7" t="s">
        <v>1113</v>
      </c>
      <c r="X60" s="7" t="s">
        <v>1114</v>
      </c>
      <c r="Y60" s="7" t="s">
        <v>327</v>
      </c>
      <c r="Z60" s="7" t="s">
        <v>1117</v>
      </c>
      <c r="AA60" s="7" t="s">
        <v>1120</v>
      </c>
      <c r="AB60" s="7" t="s">
        <v>1115</v>
      </c>
    </row>
    <row r="61" spans="1:28" x14ac:dyDescent="0.35">
      <c r="A61" s="8">
        <v>44264.668344907404</v>
      </c>
      <c r="B61" s="8">
        <v>44264.669120370374</v>
      </c>
      <c r="C61" s="7" t="s">
        <v>300</v>
      </c>
      <c r="D61" s="7" t="s">
        <v>787</v>
      </c>
      <c r="E61" s="9">
        <v>100</v>
      </c>
      <c r="F61" s="9">
        <v>66</v>
      </c>
      <c r="G61" s="7" t="s">
        <v>1112</v>
      </c>
      <c r="H61" s="8">
        <v>44264.669126284723</v>
      </c>
      <c r="I61" s="7" t="s">
        <v>788</v>
      </c>
      <c r="J61" s="7" t="s">
        <v>327</v>
      </c>
      <c r="K61" s="7" t="s">
        <v>327</v>
      </c>
      <c r="L61" s="7" t="s">
        <v>327</v>
      </c>
      <c r="M61" s="7" t="s">
        <v>327</v>
      </c>
      <c r="N61" s="9">
        <v>40.754501342773438</v>
      </c>
      <c r="O61" s="9">
        <v>-111.88300323486328</v>
      </c>
      <c r="P61" s="7" t="s">
        <v>328</v>
      </c>
      <c r="Q61" s="7" t="s">
        <v>329</v>
      </c>
      <c r="R61" s="7" t="s">
        <v>789</v>
      </c>
      <c r="S61" s="7" t="s">
        <v>790</v>
      </c>
      <c r="T61" s="6">
        <v>721684185</v>
      </c>
      <c r="U61" s="7" t="s">
        <v>87</v>
      </c>
      <c r="V61" s="7" t="s">
        <v>791</v>
      </c>
      <c r="W61" s="7" t="s">
        <v>1113</v>
      </c>
      <c r="X61" s="7" t="s">
        <v>1123</v>
      </c>
      <c r="Y61" s="7" t="s">
        <v>327</v>
      </c>
      <c r="Z61" s="7" t="s">
        <v>1117</v>
      </c>
      <c r="AA61" s="7" t="s">
        <v>1120</v>
      </c>
      <c r="AB61" s="7" t="s">
        <v>1115</v>
      </c>
    </row>
    <row r="62" spans="1:28" x14ac:dyDescent="0.35">
      <c r="A62" s="8">
        <v>44264.680300925924</v>
      </c>
      <c r="B62" s="8">
        <v>44264.681967592594</v>
      </c>
      <c r="C62" s="7" t="s">
        <v>300</v>
      </c>
      <c r="D62" s="7" t="s">
        <v>917</v>
      </c>
      <c r="E62" s="9">
        <v>100</v>
      </c>
      <c r="F62" s="9">
        <v>144</v>
      </c>
      <c r="G62" s="7" t="s">
        <v>1112</v>
      </c>
      <c r="H62" s="8">
        <v>44264.681981365742</v>
      </c>
      <c r="I62" s="7" t="s">
        <v>918</v>
      </c>
      <c r="J62" s="7" t="s">
        <v>327</v>
      </c>
      <c r="K62" s="7" t="s">
        <v>327</v>
      </c>
      <c r="L62" s="7" t="s">
        <v>327</v>
      </c>
      <c r="M62" s="7" t="s">
        <v>327</v>
      </c>
      <c r="N62" s="9">
        <v>33.509292602539063</v>
      </c>
      <c r="O62" s="9">
        <v>-112.05629730224609</v>
      </c>
      <c r="P62" s="7" t="s">
        <v>328</v>
      </c>
      <c r="Q62" s="7" t="s">
        <v>329</v>
      </c>
      <c r="R62" s="7" t="s">
        <v>919</v>
      </c>
      <c r="S62" s="7" t="s">
        <v>920</v>
      </c>
      <c r="T62" s="6">
        <v>498725923</v>
      </c>
      <c r="U62" s="7" t="s">
        <v>921</v>
      </c>
      <c r="V62" s="7" t="s">
        <v>922</v>
      </c>
      <c r="W62" s="7" t="s">
        <v>1113</v>
      </c>
      <c r="X62" s="7" t="s">
        <v>1121</v>
      </c>
      <c r="Y62" s="7" t="s">
        <v>327</v>
      </c>
      <c r="Z62" s="7" t="s">
        <v>1115</v>
      </c>
      <c r="AA62" s="7" t="s">
        <v>1120</v>
      </c>
      <c r="AB62" s="7" t="s">
        <v>1117</v>
      </c>
    </row>
    <row r="63" spans="1:28" x14ac:dyDescent="0.35">
      <c r="A63" s="8">
        <v>44264.692986111113</v>
      </c>
      <c r="B63" s="8">
        <v>44264.70103009259</v>
      </c>
      <c r="C63" s="7" t="s">
        <v>300</v>
      </c>
      <c r="D63" s="7" t="s">
        <v>573</v>
      </c>
      <c r="E63" s="9">
        <v>100</v>
      </c>
      <c r="F63" s="9">
        <v>695</v>
      </c>
      <c r="G63" s="7" t="s">
        <v>1112</v>
      </c>
      <c r="H63" s="8">
        <v>44264.701041365741</v>
      </c>
      <c r="I63" s="7" t="s">
        <v>574</v>
      </c>
      <c r="J63" s="7" t="s">
        <v>327</v>
      </c>
      <c r="K63" s="7" t="s">
        <v>327</v>
      </c>
      <c r="L63" s="7" t="s">
        <v>327</v>
      </c>
      <c r="M63" s="7" t="s">
        <v>327</v>
      </c>
      <c r="N63" s="9">
        <v>43.8125</v>
      </c>
      <c r="O63" s="9">
        <v>-111.78549957275391</v>
      </c>
      <c r="P63" s="7" t="s">
        <v>328</v>
      </c>
      <c r="Q63" s="7" t="s">
        <v>329</v>
      </c>
      <c r="R63" s="7" t="s">
        <v>575</v>
      </c>
      <c r="S63" s="7" t="s">
        <v>576</v>
      </c>
      <c r="T63" s="6">
        <v>863236482</v>
      </c>
      <c r="U63" s="7" t="s">
        <v>196</v>
      </c>
      <c r="V63" s="7" t="s">
        <v>577</v>
      </c>
      <c r="W63" s="7" t="s">
        <v>1118</v>
      </c>
      <c r="X63" s="7" t="s">
        <v>1125</v>
      </c>
      <c r="Y63" s="7" t="s">
        <v>327</v>
      </c>
      <c r="Z63" s="7" t="s">
        <v>1117</v>
      </c>
      <c r="AA63" s="7" t="s">
        <v>1120</v>
      </c>
      <c r="AB63" s="7" t="s">
        <v>1115</v>
      </c>
    </row>
    <row r="64" spans="1:28" x14ac:dyDescent="0.35">
      <c r="A64" s="8">
        <v>44264.713356481479</v>
      </c>
      <c r="B64" s="8">
        <v>44264.714456018519</v>
      </c>
      <c r="C64" s="7" t="s">
        <v>300</v>
      </c>
      <c r="D64" s="7" t="s">
        <v>663</v>
      </c>
      <c r="E64" s="9">
        <v>100</v>
      </c>
      <c r="F64" s="9">
        <v>94</v>
      </c>
      <c r="G64" s="7" t="s">
        <v>1112</v>
      </c>
      <c r="H64" s="8">
        <v>44264.714462025462</v>
      </c>
      <c r="I64" s="7" t="s">
        <v>664</v>
      </c>
      <c r="J64" s="7" t="s">
        <v>327</v>
      </c>
      <c r="K64" s="7" t="s">
        <v>327</v>
      </c>
      <c r="L64" s="7" t="s">
        <v>327</v>
      </c>
      <c r="M64" s="7" t="s">
        <v>327</v>
      </c>
      <c r="N64" s="9">
        <v>43.835296630859375</v>
      </c>
      <c r="O64" s="9">
        <v>-111.78829956054688</v>
      </c>
      <c r="P64" s="7" t="s">
        <v>328</v>
      </c>
      <c r="Q64" s="7" t="s">
        <v>329</v>
      </c>
      <c r="R64" s="7" t="s">
        <v>665</v>
      </c>
      <c r="S64" s="7" t="s">
        <v>666</v>
      </c>
      <c r="T64" s="6">
        <v>470687621</v>
      </c>
      <c r="U64" s="7" t="s">
        <v>162</v>
      </c>
      <c r="V64" s="7" t="s">
        <v>667</v>
      </c>
      <c r="W64" s="7" t="s">
        <v>1118</v>
      </c>
      <c r="X64" s="7" t="s">
        <v>1114</v>
      </c>
      <c r="Y64" s="7" t="s">
        <v>327</v>
      </c>
      <c r="Z64" s="7" t="s">
        <v>1117</v>
      </c>
      <c r="AA64" s="7" t="s">
        <v>1116</v>
      </c>
      <c r="AB64" s="7" t="s">
        <v>1117</v>
      </c>
    </row>
    <row r="65" spans="1:28" x14ac:dyDescent="0.35">
      <c r="A65" s="8">
        <v>44264.854768518519</v>
      </c>
      <c r="B65" s="8">
        <v>44264.856319444443</v>
      </c>
      <c r="C65" s="7" t="s">
        <v>300</v>
      </c>
      <c r="D65" s="7" t="s">
        <v>563</v>
      </c>
      <c r="E65" s="9">
        <v>100</v>
      </c>
      <c r="F65" s="9">
        <v>133</v>
      </c>
      <c r="G65" s="7" t="s">
        <v>1112</v>
      </c>
      <c r="H65" s="8">
        <v>44264.856327858797</v>
      </c>
      <c r="I65" s="7" t="s">
        <v>564</v>
      </c>
      <c r="J65" s="7" t="s">
        <v>327</v>
      </c>
      <c r="K65" s="7" t="s">
        <v>327</v>
      </c>
      <c r="L65" s="7" t="s">
        <v>327</v>
      </c>
      <c r="M65" s="7" t="s">
        <v>327</v>
      </c>
      <c r="N65" s="9">
        <v>40.698196411132813</v>
      </c>
      <c r="O65" s="9">
        <v>-111.84100341796875</v>
      </c>
      <c r="P65" s="7" t="s">
        <v>328</v>
      </c>
      <c r="Q65" s="7" t="s">
        <v>329</v>
      </c>
      <c r="R65" s="7" t="s">
        <v>565</v>
      </c>
      <c r="S65" s="7" t="s">
        <v>566</v>
      </c>
      <c r="T65" s="6">
        <v>133963096</v>
      </c>
      <c r="U65" s="7" t="s">
        <v>200</v>
      </c>
      <c r="V65" s="7" t="s">
        <v>567</v>
      </c>
      <c r="W65" s="7" t="s">
        <v>1113</v>
      </c>
      <c r="X65" s="7" t="s">
        <v>1122</v>
      </c>
      <c r="Y65" s="7" t="s">
        <v>327</v>
      </c>
      <c r="Z65" s="7" t="s">
        <v>1117</v>
      </c>
      <c r="AA65" s="7" t="s">
        <v>1116</v>
      </c>
      <c r="AB65" s="7" t="s">
        <v>1117</v>
      </c>
    </row>
    <row r="66" spans="1:28" x14ac:dyDescent="0.35">
      <c r="A66" s="8">
        <v>44264.937881944446</v>
      </c>
      <c r="B66" s="8">
        <v>44264.938923611109</v>
      </c>
      <c r="C66" s="7" t="s">
        <v>300</v>
      </c>
      <c r="D66" s="7" t="s">
        <v>339</v>
      </c>
      <c r="E66" s="9">
        <v>100</v>
      </c>
      <c r="F66" s="9">
        <v>90</v>
      </c>
      <c r="G66" s="7" t="s">
        <v>1112</v>
      </c>
      <c r="H66" s="8">
        <v>44264.938936921295</v>
      </c>
      <c r="I66" s="7" t="s">
        <v>340</v>
      </c>
      <c r="J66" s="7" t="s">
        <v>327</v>
      </c>
      <c r="K66" s="7" t="s">
        <v>327</v>
      </c>
      <c r="L66" s="7" t="s">
        <v>327</v>
      </c>
      <c r="M66" s="7" t="s">
        <v>327</v>
      </c>
      <c r="N66" s="9">
        <v>43.8125</v>
      </c>
      <c r="O66" s="9">
        <v>-111.78549957275391</v>
      </c>
      <c r="P66" s="7" t="s">
        <v>328</v>
      </c>
      <c r="Q66" s="7" t="s">
        <v>329</v>
      </c>
      <c r="R66" s="7" t="s">
        <v>341</v>
      </c>
      <c r="S66" s="7" t="s">
        <v>342</v>
      </c>
      <c r="T66" s="6">
        <v>362305245</v>
      </c>
      <c r="U66" s="7" t="s">
        <v>343</v>
      </c>
      <c r="V66" s="7" t="s">
        <v>344</v>
      </c>
      <c r="W66" s="7" t="s">
        <v>1113</v>
      </c>
      <c r="X66" s="7" t="s">
        <v>1121</v>
      </c>
      <c r="Y66" s="7" t="s">
        <v>327</v>
      </c>
      <c r="Z66" s="7" t="s">
        <v>1117</v>
      </c>
      <c r="AA66" s="7" t="s">
        <v>1120</v>
      </c>
      <c r="AB66" s="7" t="s">
        <v>1115</v>
      </c>
    </row>
    <row r="67" spans="1:28" x14ac:dyDescent="0.35">
      <c r="A67" s="8">
        <v>44265.251898148148</v>
      </c>
      <c r="B67" s="8">
        <v>44265.254062499997</v>
      </c>
      <c r="C67" s="7" t="s">
        <v>300</v>
      </c>
      <c r="D67" s="7" t="s">
        <v>325</v>
      </c>
      <c r="E67" s="9">
        <v>100</v>
      </c>
      <c r="F67" s="9">
        <v>187</v>
      </c>
      <c r="G67" s="7" t="s">
        <v>1112</v>
      </c>
      <c r="H67" s="8">
        <v>44265.254069340277</v>
      </c>
      <c r="I67" s="7" t="s">
        <v>326</v>
      </c>
      <c r="J67" s="7" t="s">
        <v>327</v>
      </c>
      <c r="K67" s="7" t="s">
        <v>327</v>
      </c>
      <c r="L67" s="7" t="s">
        <v>327</v>
      </c>
      <c r="M67" s="7" t="s">
        <v>327</v>
      </c>
      <c r="N67" s="9">
        <v>30.103805541992188</v>
      </c>
      <c r="O67" s="9">
        <v>-95.505699157714844</v>
      </c>
      <c r="P67" s="7" t="s">
        <v>328</v>
      </c>
      <c r="Q67" s="7" t="s">
        <v>329</v>
      </c>
      <c r="R67" s="7" t="s">
        <v>330</v>
      </c>
      <c r="S67" s="7" t="s">
        <v>331</v>
      </c>
      <c r="T67" s="6">
        <v>445785212</v>
      </c>
      <c r="U67" s="7" t="s">
        <v>295</v>
      </c>
      <c r="V67" s="7" t="s">
        <v>332</v>
      </c>
      <c r="W67" s="7" t="s">
        <v>1118</v>
      </c>
      <c r="X67" s="7" t="s">
        <v>1121</v>
      </c>
      <c r="Y67" s="7" t="s">
        <v>327</v>
      </c>
      <c r="Z67" s="7" t="s">
        <v>1117</v>
      </c>
      <c r="AA67" s="7" t="s">
        <v>1120</v>
      </c>
      <c r="AB67" s="7" t="s">
        <v>1117</v>
      </c>
    </row>
    <row r="68" spans="1:28" x14ac:dyDescent="0.35">
      <c r="A68" s="8">
        <v>44265.684976851851</v>
      </c>
      <c r="B68" s="8">
        <v>44265.686145833337</v>
      </c>
      <c r="C68" s="7" t="s">
        <v>300</v>
      </c>
      <c r="D68" s="7" t="s">
        <v>523</v>
      </c>
      <c r="E68" s="9">
        <v>100</v>
      </c>
      <c r="F68" s="9">
        <v>100</v>
      </c>
      <c r="G68" s="7" t="s">
        <v>1112</v>
      </c>
      <c r="H68" s="8">
        <v>44265.6861584375</v>
      </c>
      <c r="I68" s="7" t="s">
        <v>524</v>
      </c>
      <c r="J68" s="7" t="s">
        <v>327</v>
      </c>
      <c r="K68" s="7" t="s">
        <v>327</v>
      </c>
      <c r="L68" s="7" t="s">
        <v>327</v>
      </c>
      <c r="M68" s="7" t="s">
        <v>327</v>
      </c>
      <c r="N68" s="9">
        <v>43.8125</v>
      </c>
      <c r="O68" s="9">
        <v>-111.78549957275391</v>
      </c>
      <c r="P68" s="7" t="s">
        <v>328</v>
      </c>
      <c r="Q68" s="7" t="s">
        <v>329</v>
      </c>
      <c r="R68" s="7" t="s">
        <v>525</v>
      </c>
      <c r="S68" s="7" t="s">
        <v>526</v>
      </c>
      <c r="T68" s="6">
        <v>738480983</v>
      </c>
      <c r="U68" s="7" t="s">
        <v>527</v>
      </c>
      <c r="V68" s="7" t="s">
        <v>528</v>
      </c>
      <c r="W68" s="7" t="s">
        <v>1113</v>
      </c>
      <c r="X68" s="7" t="s">
        <v>1121</v>
      </c>
      <c r="Y68" s="7" t="s">
        <v>327</v>
      </c>
      <c r="Z68" s="7" t="s">
        <v>1117</v>
      </c>
      <c r="AA68" s="7" t="s">
        <v>1120</v>
      </c>
      <c r="AB68" s="7" t="s">
        <v>1115</v>
      </c>
    </row>
    <row r="69" spans="1:28" x14ac:dyDescent="0.35">
      <c r="A69" s="8">
        <v>44265.708912037036</v>
      </c>
      <c r="B69" s="8">
        <v>44265.710324074076</v>
      </c>
      <c r="C69" s="7" t="s">
        <v>300</v>
      </c>
      <c r="D69" s="7" t="s">
        <v>546</v>
      </c>
      <c r="E69" s="9">
        <v>100</v>
      </c>
      <c r="F69" s="9">
        <v>121</v>
      </c>
      <c r="G69" s="7" t="s">
        <v>1112</v>
      </c>
      <c r="H69" s="8">
        <v>44265.710335625001</v>
      </c>
      <c r="I69" s="7" t="s">
        <v>547</v>
      </c>
      <c r="J69" s="7" t="s">
        <v>327</v>
      </c>
      <c r="K69" s="7" t="s">
        <v>327</v>
      </c>
      <c r="L69" s="7" t="s">
        <v>327</v>
      </c>
      <c r="M69" s="7" t="s">
        <v>327</v>
      </c>
      <c r="N69" s="9">
        <v>37.259902954101563</v>
      </c>
      <c r="O69" s="9">
        <v>-121.91709899902344</v>
      </c>
      <c r="P69" s="7" t="s">
        <v>328</v>
      </c>
      <c r="Q69" s="7" t="s">
        <v>329</v>
      </c>
      <c r="R69" s="7" t="s">
        <v>548</v>
      </c>
      <c r="S69" s="7" t="s">
        <v>549</v>
      </c>
      <c r="T69" s="6">
        <v>79186087</v>
      </c>
      <c r="U69" s="7" t="s">
        <v>209</v>
      </c>
      <c r="V69" s="7" t="s">
        <v>550</v>
      </c>
      <c r="W69" s="7" t="s">
        <v>1113</v>
      </c>
      <c r="X69" s="7" t="s">
        <v>1114</v>
      </c>
      <c r="Y69" s="7" t="s">
        <v>327</v>
      </c>
      <c r="Z69" s="7" t="s">
        <v>1117</v>
      </c>
      <c r="AA69" s="7" t="s">
        <v>1120</v>
      </c>
      <c r="AB69" s="7" t="s">
        <v>1115</v>
      </c>
    </row>
    <row r="70" spans="1:28" x14ac:dyDescent="0.35">
      <c r="A70" s="8">
        <v>44266.348182870373</v>
      </c>
      <c r="B70" s="8">
        <v>44266.34920138889</v>
      </c>
      <c r="C70" s="7" t="s">
        <v>300</v>
      </c>
      <c r="D70" s="7" t="s">
        <v>684</v>
      </c>
      <c r="E70" s="9">
        <v>100</v>
      </c>
      <c r="F70" s="9">
        <v>88</v>
      </c>
      <c r="G70" s="7" t="s">
        <v>1112</v>
      </c>
      <c r="H70" s="8">
        <v>44266.349213055553</v>
      </c>
      <c r="I70" s="7" t="s">
        <v>685</v>
      </c>
      <c r="J70" s="7" t="s">
        <v>327</v>
      </c>
      <c r="K70" s="7" t="s">
        <v>327</v>
      </c>
      <c r="L70" s="7" t="s">
        <v>327</v>
      </c>
      <c r="M70" s="7" t="s">
        <v>327</v>
      </c>
      <c r="N70" s="9">
        <v>43.8125</v>
      </c>
      <c r="O70" s="9">
        <v>-111.78549957275391</v>
      </c>
      <c r="P70" s="7" t="s">
        <v>328</v>
      </c>
      <c r="Q70" s="7" t="s">
        <v>329</v>
      </c>
      <c r="R70" s="7" t="s">
        <v>680</v>
      </c>
      <c r="S70" s="7" t="s">
        <v>681</v>
      </c>
      <c r="T70" s="6">
        <v>153742692</v>
      </c>
      <c r="U70" s="7" t="s">
        <v>682</v>
      </c>
      <c r="V70" s="7" t="s">
        <v>683</v>
      </c>
      <c r="W70" s="7" t="s">
        <v>1113</v>
      </c>
      <c r="X70" s="7" t="s">
        <v>1124</v>
      </c>
      <c r="Y70" s="7" t="s">
        <v>327</v>
      </c>
      <c r="Z70" s="7" t="s">
        <v>1115</v>
      </c>
      <c r="AA70" s="7" t="s">
        <v>1119</v>
      </c>
      <c r="AB70" s="7" t="s">
        <v>1115</v>
      </c>
    </row>
    <row r="71" spans="1:28" x14ac:dyDescent="0.35">
      <c r="A71" s="8">
        <v>44266.389849537038</v>
      </c>
      <c r="B71" s="8">
        <v>44266.40116898148</v>
      </c>
      <c r="C71" s="7" t="s">
        <v>300</v>
      </c>
      <c r="D71" s="7" t="s">
        <v>437</v>
      </c>
      <c r="E71" s="9">
        <v>100</v>
      </c>
      <c r="F71" s="9">
        <v>978</v>
      </c>
      <c r="G71" s="7" t="s">
        <v>1112</v>
      </c>
      <c r="H71" s="8">
        <v>44266.401181122688</v>
      </c>
      <c r="I71" s="7" t="s">
        <v>438</v>
      </c>
      <c r="J71" s="7" t="s">
        <v>327</v>
      </c>
      <c r="K71" s="7" t="s">
        <v>327</v>
      </c>
      <c r="L71" s="7" t="s">
        <v>327</v>
      </c>
      <c r="M71" s="7" t="s">
        <v>327</v>
      </c>
      <c r="N71" s="9">
        <v>40.232894897460938</v>
      </c>
      <c r="O71" s="9">
        <v>-111.66880035400391</v>
      </c>
      <c r="P71" s="7" t="s">
        <v>328</v>
      </c>
      <c r="Q71" s="7" t="s">
        <v>329</v>
      </c>
      <c r="R71" s="7" t="s">
        <v>439</v>
      </c>
      <c r="S71" s="7" t="s">
        <v>440</v>
      </c>
      <c r="T71" s="6">
        <v>583136688</v>
      </c>
      <c r="U71" s="7" t="s">
        <v>256</v>
      </c>
      <c r="V71" s="7" t="s">
        <v>441</v>
      </c>
      <c r="W71" s="7" t="s">
        <v>1118</v>
      </c>
      <c r="X71" s="7" t="s">
        <v>1114</v>
      </c>
      <c r="Y71" s="7" t="s">
        <v>327</v>
      </c>
      <c r="Z71" s="7" t="s">
        <v>1117</v>
      </c>
      <c r="AA71" s="7" t="s">
        <v>1120</v>
      </c>
      <c r="AB71" s="7" t="s">
        <v>1115</v>
      </c>
    </row>
    <row r="72" spans="1:28" x14ac:dyDescent="0.35">
      <c r="A72" s="8">
        <v>44266.535081018519</v>
      </c>
      <c r="B72" s="8">
        <v>44266.536122685182</v>
      </c>
      <c r="C72" s="7" t="s">
        <v>300</v>
      </c>
      <c r="D72" s="7" t="s">
        <v>704</v>
      </c>
      <c r="E72" s="9">
        <v>100</v>
      </c>
      <c r="F72" s="9">
        <v>89</v>
      </c>
      <c r="G72" s="7" t="s">
        <v>1112</v>
      </c>
      <c r="H72" s="8">
        <v>44266.536128900465</v>
      </c>
      <c r="I72" s="7" t="s">
        <v>705</v>
      </c>
      <c r="J72" s="7" t="s">
        <v>327</v>
      </c>
      <c r="K72" s="7" t="s">
        <v>327</v>
      </c>
      <c r="L72" s="7" t="s">
        <v>327</v>
      </c>
      <c r="M72" s="7" t="s">
        <v>327</v>
      </c>
      <c r="N72" s="9">
        <v>47.85809326171875</v>
      </c>
      <c r="O72" s="9">
        <v>-122.08720397949219</v>
      </c>
      <c r="P72" s="7" t="s">
        <v>328</v>
      </c>
      <c r="Q72" s="7" t="s">
        <v>329</v>
      </c>
      <c r="R72" s="7" t="s">
        <v>706</v>
      </c>
      <c r="S72" s="7" t="s">
        <v>707</v>
      </c>
      <c r="T72" s="6">
        <v>920195982</v>
      </c>
      <c r="U72" s="7" t="s">
        <v>141</v>
      </c>
      <c r="V72" s="7" t="s">
        <v>708</v>
      </c>
      <c r="W72" s="7" t="s">
        <v>1118</v>
      </c>
      <c r="X72" s="7" t="s">
        <v>1114</v>
      </c>
      <c r="Y72" s="7" t="s">
        <v>327</v>
      </c>
      <c r="Z72" s="7" t="s">
        <v>1117</v>
      </c>
      <c r="AA72" s="7" t="s">
        <v>1120</v>
      </c>
      <c r="AB72" s="7" t="s">
        <v>1115</v>
      </c>
    </row>
    <row r="73" spans="1:28" x14ac:dyDescent="0.35">
      <c r="A73" s="8">
        <v>44266.642476851855</v>
      </c>
      <c r="B73" s="8">
        <v>44266.64303240741</v>
      </c>
      <c r="C73" s="7" t="s">
        <v>300</v>
      </c>
      <c r="D73" s="7" t="s">
        <v>672</v>
      </c>
      <c r="E73" s="9">
        <v>100</v>
      </c>
      <c r="F73" s="9">
        <v>47</v>
      </c>
      <c r="G73" s="7" t="s">
        <v>1112</v>
      </c>
      <c r="H73" s="8">
        <v>44266.643038784721</v>
      </c>
      <c r="I73" s="7" t="s">
        <v>678</v>
      </c>
      <c r="J73" s="7" t="s">
        <v>327</v>
      </c>
      <c r="K73" s="7" t="s">
        <v>327</v>
      </c>
      <c r="L73" s="7" t="s">
        <v>327</v>
      </c>
      <c r="M73" s="7" t="s">
        <v>327</v>
      </c>
      <c r="N73" s="9">
        <v>41.2626953125</v>
      </c>
      <c r="O73" s="9">
        <v>-111.98370361328125</v>
      </c>
      <c r="P73" s="7" t="s">
        <v>328</v>
      </c>
      <c r="Q73" s="7" t="s">
        <v>329</v>
      </c>
      <c r="R73" s="7" t="s">
        <v>674</v>
      </c>
      <c r="S73" s="7" t="s">
        <v>675</v>
      </c>
      <c r="T73" s="6">
        <v>322832069</v>
      </c>
      <c r="U73" s="7" t="s">
        <v>676</v>
      </c>
      <c r="V73" s="7" t="s">
        <v>677</v>
      </c>
      <c r="W73" s="7" t="s">
        <v>1113</v>
      </c>
      <c r="X73" s="7" t="s">
        <v>1114</v>
      </c>
      <c r="Y73" s="7" t="s">
        <v>327</v>
      </c>
      <c r="Z73" s="7" t="s">
        <v>1117</v>
      </c>
      <c r="AA73" s="7" t="s">
        <v>1116</v>
      </c>
      <c r="AB73" s="7" t="s">
        <v>1117</v>
      </c>
    </row>
    <row r="74" spans="1:28" x14ac:dyDescent="0.35">
      <c r="A74" s="8">
        <v>44266.781724537039</v>
      </c>
      <c r="B74" s="8">
        <v>44266.782731481479</v>
      </c>
      <c r="C74" s="7" t="s">
        <v>300</v>
      </c>
      <c r="D74" s="7" t="s">
        <v>398</v>
      </c>
      <c r="E74" s="9">
        <v>100</v>
      </c>
      <c r="F74" s="9">
        <v>87</v>
      </c>
      <c r="G74" s="7" t="s">
        <v>1112</v>
      </c>
      <c r="H74" s="8">
        <v>44266.78274166667</v>
      </c>
      <c r="I74" s="7" t="s">
        <v>399</v>
      </c>
      <c r="J74" s="7" t="s">
        <v>327</v>
      </c>
      <c r="K74" s="7" t="s">
        <v>327</v>
      </c>
      <c r="L74" s="7" t="s">
        <v>327</v>
      </c>
      <c r="M74" s="7" t="s">
        <v>327</v>
      </c>
      <c r="N74" s="9">
        <v>43.8125</v>
      </c>
      <c r="O74" s="9">
        <v>-111.78549957275391</v>
      </c>
      <c r="P74" s="7" t="s">
        <v>328</v>
      </c>
      <c r="Q74" s="7" t="s">
        <v>329</v>
      </c>
      <c r="R74" s="7" t="s">
        <v>400</v>
      </c>
      <c r="S74" s="7" t="s">
        <v>401</v>
      </c>
      <c r="T74" s="6">
        <v>525876496</v>
      </c>
      <c r="U74" s="7" t="s">
        <v>273</v>
      </c>
      <c r="V74" s="7" t="s">
        <v>402</v>
      </c>
      <c r="W74" s="7" t="s">
        <v>1118</v>
      </c>
      <c r="X74" s="7" t="s">
        <v>1121</v>
      </c>
      <c r="Y74" s="7" t="s">
        <v>327</v>
      </c>
      <c r="Z74" s="7" t="s">
        <v>1117</v>
      </c>
      <c r="AA74" s="7" t="s">
        <v>1119</v>
      </c>
      <c r="AB74" s="7" t="s">
        <v>1115</v>
      </c>
    </row>
    <row r="75" spans="1:28" x14ac:dyDescent="0.35">
      <c r="A75" s="8">
        <v>44266.785486111112</v>
      </c>
      <c r="B75" s="8">
        <v>44266.789027777777</v>
      </c>
      <c r="C75" s="7" t="s">
        <v>300</v>
      </c>
      <c r="D75" s="7" t="s">
        <v>458</v>
      </c>
      <c r="E75" s="9">
        <v>100</v>
      </c>
      <c r="F75" s="9">
        <v>305</v>
      </c>
      <c r="G75" s="7" t="s">
        <v>1112</v>
      </c>
      <c r="H75" s="8">
        <v>44266.789032303241</v>
      </c>
      <c r="I75" s="7" t="s">
        <v>459</v>
      </c>
      <c r="J75" s="7" t="s">
        <v>327</v>
      </c>
      <c r="K75" s="7" t="s">
        <v>327</v>
      </c>
      <c r="L75" s="7" t="s">
        <v>327</v>
      </c>
      <c r="M75" s="7" t="s">
        <v>327</v>
      </c>
      <c r="N75" s="9">
        <v>26.330398559570313</v>
      </c>
      <c r="O75" s="9">
        <v>-81.58709716796875</v>
      </c>
      <c r="P75" s="7" t="s">
        <v>328</v>
      </c>
      <c r="Q75" s="7" t="s">
        <v>329</v>
      </c>
      <c r="R75" s="7" t="s">
        <v>460</v>
      </c>
      <c r="S75" s="7" t="s">
        <v>461</v>
      </c>
      <c r="T75" s="6">
        <v>340728324</v>
      </c>
      <c r="U75" s="7" t="s">
        <v>248</v>
      </c>
      <c r="V75" s="7" t="s">
        <v>462</v>
      </c>
      <c r="W75" s="7" t="s">
        <v>1113</v>
      </c>
      <c r="X75" s="7" t="s">
        <v>1114</v>
      </c>
      <c r="Y75" s="7" t="s">
        <v>327</v>
      </c>
      <c r="Z75" s="7" t="s">
        <v>1117</v>
      </c>
      <c r="AA75" s="7" t="s">
        <v>1116</v>
      </c>
      <c r="AB75" s="7" t="s">
        <v>1117</v>
      </c>
    </row>
    <row r="76" spans="1:28" x14ac:dyDescent="0.35">
      <c r="A76" s="8">
        <v>44267.177349537036</v>
      </c>
      <c r="B76" s="8">
        <v>44267.289548611108</v>
      </c>
      <c r="C76" s="7" t="s">
        <v>300</v>
      </c>
      <c r="D76" s="7" t="s">
        <v>415</v>
      </c>
      <c r="E76" s="9">
        <v>100</v>
      </c>
      <c r="F76" s="9">
        <v>9693</v>
      </c>
      <c r="G76" s="7" t="s">
        <v>1112</v>
      </c>
      <c r="H76" s="8">
        <v>44267.289559594908</v>
      </c>
      <c r="I76" s="7" t="s">
        <v>416</v>
      </c>
      <c r="J76" s="7" t="s">
        <v>327</v>
      </c>
      <c r="K76" s="7" t="s">
        <v>327</v>
      </c>
      <c r="L76" s="7" t="s">
        <v>327</v>
      </c>
      <c r="M76" s="7" t="s">
        <v>327</v>
      </c>
      <c r="N76" s="9">
        <v>40.635696411132813</v>
      </c>
      <c r="O76" s="9">
        <v>-74.252700805664063</v>
      </c>
      <c r="P76" s="7" t="s">
        <v>328</v>
      </c>
      <c r="Q76" s="7" t="s">
        <v>329</v>
      </c>
      <c r="R76" s="7" t="s">
        <v>417</v>
      </c>
      <c r="S76" s="7" t="s">
        <v>418</v>
      </c>
      <c r="T76" s="6">
        <v>644046442</v>
      </c>
      <c r="U76" s="7" t="s">
        <v>269</v>
      </c>
      <c r="V76" s="7" t="s">
        <v>419</v>
      </c>
      <c r="W76" s="7" t="s">
        <v>1118</v>
      </c>
      <c r="X76" s="7" t="s">
        <v>1121</v>
      </c>
      <c r="Y76" s="7" t="s">
        <v>327</v>
      </c>
      <c r="Z76" s="7" t="s">
        <v>1117</v>
      </c>
      <c r="AA76" s="7" t="s">
        <v>1120</v>
      </c>
      <c r="AB76" s="7" t="s">
        <v>1115</v>
      </c>
    </row>
    <row r="77" spans="1:28" x14ac:dyDescent="0.35">
      <c r="A77" s="8">
        <v>44267.252847222226</v>
      </c>
      <c r="B77" s="8">
        <v>44267.255729166667</v>
      </c>
      <c r="C77" s="7" t="s">
        <v>300</v>
      </c>
      <c r="D77" s="7" t="s">
        <v>850</v>
      </c>
      <c r="E77" s="9">
        <v>100</v>
      </c>
      <c r="F77" s="9">
        <v>249</v>
      </c>
      <c r="G77" s="7" t="s">
        <v>1112</v>
      </c>
      <c r="H77" s="8">
        <v>44267.25574252315</v>
      </c>
      <c r="I77" s="7" t="s">
        <v>851</v>
      </c>
      <c r="J77" s="7" t="s">
        <v>327</v>
      </c>
      <c r="K77" s="7" t="s">
        <v>327</v>
      </c>
      <c r="L77" s="7" t="s">
        <v>327</v>
      </c>
      <c r="M77" s="7" t="s">
        <v>327</v>
      </c>
      <c r="N77" s="9">
        <v>29.573806762695313</v>
      </c>
      <c r="O77" s="9">
        <v>-98.229202270507813</v>
      </c>
      <c r="P77" s="7" t="s">
        <v>328</v>
      </c>
      <c r="Q77" s="7" t="s">
        <v>329</v>
      </c>
      <c r="R77" s="7" t="s">
        <v>852</v>
      </c>
      <c r="S77" s="7" t="s">
        <v>853</v>
      </c>
      <c r="T77" s="6">
        <v>412557815</v>
      </c>
      <c r="U77" s="7" t="s">
        <v>64</v>
      </c>
      <c r="V77" s="7" t="s">
        <v>854</v>
      </c>
      <c r="W77" s="7" t="s">
        <v>1113</v>
      </c>
      <c r="X77" s="7" t="s">
        <v>1121</v>
      </c>
      <c r="Y77" s="7" t="s">
        <v>327</v>
      </c>
      <c r="Z77" s="7" t="s">
        <v>1117</v>
      </c>
      <c r="AA77" s="7" t="s">
        <v>1119</v>
      </c>
      <c r="AB77" s="7" t="s">
        <v>1115</v>
      </c>
    </row>
    <row r="78" spans="1:28" x14ac:dyDescent="0.35">
      <c r="A78" s="8">
        <v>44267.294178240743</v>
      </c>
      <c r="B78" s="8">
        <v>44267.296724537038</v>
      </c>
      <c r="C78" s="7" t="s">
        <v>300</v>
      </c>
      <c r="D78" s="7" t="s">
        <v>367</v>
      </c>
      <c r="E78" s="9">
        <v>100</v>
      </c>
      <c r="F78" s="9">
        <v>220</v>
      </c>
      <c r="G78" s="7" t="s">
        <v>1112</v>
      </c>
      <c r="H78" s="8">
        <v>44267.296736203702</v>
      </c>
      <c r="I78" s="7" t="s">
        <v>368</v>
      </c>
      <c r="J78" s="7" t="s">
        <v>327</v>
      </c>
      <c r="K78" s="7" t="s">
        <v>327</v>
      </c>
      <c r="L78" s="7" t="s">
        <v>327</v>
      </c>
      <c r="M78" s="7" t="s">
        <v>327</v>
      </c>
      <c r="N78" s="9">
        <v>38.845199584960938</v>
      </c>
      <c r="O78" s="9">
        <v>-77.465103149414063</v>
      </c>
      <c r="P78" s="7" t="s">
        <v>328</v>
      </c>
      <c r="Q78" s="7" t="s">
        <v>329</v>
      </c>
      <c r="R78" s="7" t="s">
        <v>369</v>
      </c>
      <c r="S78" s="7" t="s">
        <v>370</v>
      </c>
      <c r="T78" s="6">
        <v>810397167</v>
      </c>
      <c r="U78" s="7" t="s">
        <v>371</v>
      </c>
      <c r="V78" s="7" t="s">
        <v>372</v>
      </c>
      <c r="W78" s="7" t="s">
        <v>1118</v>
      </c>
      <c r="X78" s="7" t="s">
        <v>1121</v>
      </c>
      <c r="Y78" s="7" t="s">
        <v>327</v>
      </c>
      <c r="Z78" s="7" t="s">
        <v>1117</v>
      </c>
      <c r="AA78" s="7" t="s">
        <v>1119</v>
      </c>
      <c r="AB78" s="7" t="s">
        <v>1115</v>
      </c>
    </row>
    <row r="79" spans="1:28" x14ac:dyDescent="0.35">
      <c r="A79" s="8">
        <v>44267.657523148147</v>
      </c>
      <c r="B79" s="8">
        <v>44267.65960648148</v>
      </c>
      <c r="C79" s="7" t="s">
        <v>300</v>
      </c>
      <c r="D79" s="7" t="s">
        <v>473</v>
      </c>
      <c r="E79" s="9">
        <v>100</v>
      </c>
      <c r="F79" s="9">
        <v>179</v>
      </c>
      <c r="G79" s="7" t="s">
        <v>1112</v>
      </c>
      <c r="H79" s="8">
        <v>44267.659614270837</v>
      </c>
      <c r="I79" s="7" t="s">
        <v>474</v>
      </c>
      <c r="J79" s="7" t="s">
        <v>327</v>
      </c>
      <c r="K79" s="7" t="s">
        <v>327</v>
      </c>
      <c r="L79" s="7" t="s">
        <v>327</v>
      </c>
      <c r="M79" s="7" t="s">
        <v>327</v>
      </c>
      <c r="N79" s="9">
        <v>43.8125</v>
      </c>
      <c r="O79" s="9">
        <v>-111.78549957275391</v>
      </c>
      <c r="P79" s="7" t="s">
        <v>328</v>
      </c>
      <c r="Q79" s="7" t="s">
        <v>329</v>
      </c>
      <c r="R79" s="7" t="s">
        <v>475</v>
      </c>
      <c r="S79" s="7" t="s">
        <v>476</v>
      </c>
      <c r="T79" s="6">
        <v>671965794</v>
      </c>
      <c r="U79" s="7" t="s">
        <v>477</v>
      </c>
      <c r="V79" s="7" t="s">
        <v>478</v>
      </c>
      <c r="W79" s="7" t="s">
        <v>1118</v>
      </c>
      <c r="X79" s="7" t="s">
        <v>1121</v>
      </c>
      <c r="Y79" s="7" t="s">
        <v>327</v>
      </c>
      <c r="Z79" s="7" t="s">
        <v>1117</v>
      </c>
      <c r="AA79" s="7" t="s">
        <v>1116</v>
      </c>
      <c r="AB79" s="7" t="s">
        <v>1115</v>
      </c>
    </row>
    <row r="80" spans="1:28" x14ac:dyDescent="0.35">
      <c r="A80" s="8">
        <v>44267.674861111111</v>
      </c>
      <c r="B80" s="8">
        <v>44267.676574074074</v>
      </c>
      <c r="C80" s="7" t="s">
        <v>300</v>
      </c>
      <c r="D80" s="7" t="s">
        <v>568</v>
      </c>
      <c r="E80" s="9">
        <v>100</v>
      </c>
      <c r="F80" s="9">
        <v>147</v>
      </c>
      <c r="G80" s="7" t="s">
        <v>1112</v>
      </c>
      <c r="H80" s="8">
        <v>44267.676578865743</v>
      </c>
      <c r="I80" s="7" t="s">
        <v>569</v>
      </c>
      <c r="J80" s="7" t="s">
        <v>327</v>
      </c>
      <c r="K80" s="7" t="s">
        <v>327</v>
      </c>
      <c r="L80" s="7" t="s">
        <v>327</v>
      </c>
      <c r="M80" s="7" t="s">
        <v>327</v>
      </c>
      <c r="N80" s="9">
        <v>43.8125</v>
      </c>
      <c r="O80" s="9">
        <v>-111.78549957275391</v>
      </c>
      <c r="P80" s="7" t="s">
        <v>328</v>
      </c>
      <c r="Q80" s="7" t="s">
        <v>329</v>
      </c>
      <c r="R80" s="7" t="s">
        <v>570</v>
      </c>
      <c r="S80" s="7" t="s">
        <v>571</v>
      </c>
      <c r="T80" s="6">
        <v>160797800</v>
      </c>
      <c r="U80" s="7" t="s">
        <v>198</v>
      </c>
      <c r="V80" s="7" t="s">
        <v>572</v>
      </c>
      <c r="W80" s="7" t="s">
        <v>1113</v>
      </c>
      <c r="X80" s="7" t="s">
        <v>1114</v>
      </c>
      <c r="Y80" s="7" t="s">
        <v>327</v>
      </c>
      <c r="Z80" s="7" t="s">
        <v>1117</v>
      </c>
      <c r="AA80" s="7" t="s">
        <v>1120</v>
      </c>
      <c r="AB80" s="7" t="s">
        <v>1115</v>
      </c>
    </row>
    <row r="81" spans="1:28" x14ac:dyDescent="0.35">
      <c r="A81" s="8">
        <v>44267.676435185182</v>
      </c>
      <c r="B81" s="8">
        <v>44267.677881944444</v>
      </c>
      <c r="C81" s="7" t="s">
        <v>300</v>
      </c>
      <c r="D81" s="7" t="s">
        <v>551</v>
      </c>
      <c r="E81" s="9">
        <v>100</v>
      </c>
      <c r="F81" s="9">
        <v>124</v>
      </c>
      <c r="G81" s="7" t="s">
        <v>1112</v>
      </c>
      <c r="H81" s="8">
        <v>44267.677890312501</v>
      </c>
      <c r="I81" s="7" t="s">
        <v>552</v>
      </c>
      <c r="J81" s="7" t="s">
        <v>327</v>
      </c>
      <c r="K81" s="7" t="s">
        <v>327</v>
      </c>
      <c r="L81" s="7" t="s">
        <v>327</v>
      </c>
      <c r="M81" s="7" t="s">
        <v>327</v>
      </c>
      <c r="N81" s="9">
        <v>43.5780029296875</v>
      </c>
      <c r="O81" s="9">
        <v>-116.29539489746094</v>
      </c>
      <c r="P81" s="7" t="s">
        <v>328</v>
      </c>
      <c r="Q81" s="7" t="s">
        <v>329</v>
      </c>
      <c r="R81" s="7" t="s">
        <v>553</v>
      </c>
      <c r="S81" s="7" t="s">
        <v>554</v>
      </c>
      <c r="T81" s="6">
        <v>554569937</v>
      </c>
      <c r="U81" s="7" t="s">
        <v>555</v>
      </c>
      <c r="V81" s="7" t="s">
        <v>556</v>
      </c>
      <c r="W81" s="7" t="s">
        <v>1118</v>
      </c>
      <c r="X81" s="7" t="s">
        <v>1114</v>
      </c>
      <c r="Y81" s="7" t="s">
        <v>327</v>
      </c>
      <c r="Z81" s="7" t="s">
        <v>1117</v>
      </c>
      <c r="AA81" s="7" t="s">
        <v>1119</v>
      </c>
      <c r="AB81" s="7" t="s">
        <v>1115</v>
      </c>
    </row>
    <row r="82" spans="1:28" x14ac:dyDescent="0.35">
      <c r="A82" s="8">
        <v>44267.686493055553</v>
      </c>
      <c r="B82" s="8">
        <v>44267.688680555555</v>
      </c>
      <c r="C82" s="7" t="s">
        <v>300</v>
      </c>
      <c r="D82" s="7" t="s">
        <v>507</v>
      </c>
      <c r="E82" s="9">
        <v>100</v>
      </c>
      <c r="F82" s="9">
        <v>189</v>
      </c>
      <c r="G82" s="7" t="s">
        <v>1112</v>
      </c>
      <c r="H82" s="8">
        <v>44267.688693738426</v>
      </c>
      <c r="I82" s="7" t="s">
        <v>508</v>
      </c>
      <c r="J82" s="7" t="s">
        <v>327</v>
      </c>
      <c r="K82" s="7" t="s">
        <v>327</v>
      </c>
      <c r="L82" s="7" t="s">
        <v>327</v>
      </c>
      <c r="M82" s="7" t="s">
        <v>327</v>
      </c>
      <c r="N82" s="9">
        <v>44.048995971679688</v>
      </c>
      <c r="O82" s="9">
        <v>-103.17859649658203</v>
      </c>
      <c r="P82" s="7" t="s">
        <v>328</v>
      </c>
      <c r="Q82" s="7" t="s">
        <v>329</v>
      </c>
      <c r="R82" s="7" t="s">
        <v>509</v>
      </c>
      <c r="S82" s="7" t="s">
        <v>510</v>
      </c>
      <c r="T82" s="6">
        <v>924620397</v>
      </c>
      <c r="U82" s="7" t="s">
        <v>221</v>
      </c>
      <c r="V82" s="7" t="s">
        <v>511</v>
      </c>
      <c r="W82" s="7" t="s">
        <v>1118</v>
      </c>
      <c r="X82" s="7" t="s">
        <v>1114</v>
      </c>
      <c r="Y82" s="7" t="s">
        <v>327</v>
      </c>
      <c r="Z82" s="7" t="s">
        <v>1117</v>
      </c>
      <c r="AA82" s="7" t="s">
        <v>1119</v>
      </c>
      <c r="AB82" s="7" t="s">
        <v>1115</v>
      </c>
    </row>
    <row r="83" spans="1:28" x14ac:dyDescent="0.35">
      <c r="A83" s="8">
        <v>44268.577326388891</v>
      </c>
      <c r="B83" s="8">
        <v>44268.578819444447</v>
      </c>
      <c r="C83" s="7" t="s">
        <v>300</v>
      </c>
      <c r="D83" s="7" t="s">
        <v>699</v>
      </c>
      <c r="E83" s="9">
        <v>100</v>
      </c>
      <c r="F83" s="9">
        <v>129</v>
      </c>
      <c r="G83" s="7" t="s">
        <v>1112</v>
      </c>
      <c r="H83" s="8">
        <v>44268.578833101848</v>
      </c>
      <c r="I83" s="7" t="s">
        <v>933</v>
      </c>
      <c r="J83" s="7" t="s">
        <v>327</v>
      </c>
      <c r="K83" s="7" t="s">
        <v>327</v>
      </c>
      <c r="L83" s="7" t="s">
        <v>327</v>
      </c>
      <c r="M83" s="7" t="s">
        <v>327</v>
      </c>
      <c r="N83" s="9">
        <v>43.8125</v>
      </c>
      <c r="O83" s="9">
        <v>-111.78549957275391</v>
      </c>
      <c r="P83" s="7" t="s">
        <v>328</v>
      </c>
      <c r="Q83" s="7" t="s">
        <v>329</v>
      </c>
      <c r="R83" s="7" t="s">
        <v>934</v>
      </c>
      <c r="S83" s="7" t="s">
        <v>935</v>
      </c>
      <c r="T83" s="6">
        <v>588012948</v>
      </c>
      <c r="U83" s="7" t="s">
        <v>936</v>
      </c>
      <c r="V83" s="7" t="s">
        <v>937</v>
      </c>
      <c r="W83" s="7" t="s">
        <v>1113</v>
      </c>
      <c r="X83" s="7" t="s">
        <v>1114</v>
      </c>
      <c r="Y83" s="7" t="s">
        <v>327</v>
      </c>
      <c r="Z83" s="7" t="s">
        <v>1115</v>
      </c>
      <c r="AA83" s="7" t="s">
        <v>1120</v>
      </c>
      <c r="AB83" s="7" t="s">
        <v>1115</v>
      </c>
    </row>
    <row r="84" spans="1:28" x14ac:dyDescent="0.35">
      <c r="A84" s="8">
        <v>44270.244537037041</v>
      </c>
      <c r="B84" s="8">
        <v>44270.247812499998</v>
      </c>
      <c r="C84" s="7" t="s">
        <v>300</v>
      </c>
      <c r="D84" s="7" t="s">
        <v>774</v>
      </c>
      <c r="E84" s="9">
        <v>100</v>
      </c>
      <c r="F84" s="9">
        <v>283</v>
      </c>
      <c r="G84" s="7" t="s">
        <v>1112</v>
      </c>
      <c r="H84" s="8">
        <v>44270.247827465275</v>
      </c>
      <c r="I84" s="7" t="s">
        <v>775</v>
      </c>
      <c r="J84" s="7" t="s">
        <v>327</v>
      </c>
      <c r="K84" s="7" t="s">
        <v>327</v>
      </c>
      <c r="L84" s="7" t="s">
        <v>327</v>
      </c>
      <c r="M84" s="7" t="s">
        <v>327</v>
      </c>
      <c r="N84" s="9">
        <v>43.613800048828125</v>
      </c>
      <c r="O84" s="9">
        <v>-116.39720153808594</v>
      </c>
      <c r="P84" s="7" t="s">
        <v>328</v>
      </c>
      <c r="Q84" s="7" t="s">
        <v>329</v>
      </c>
      <c r="R84" s="7" t="s">
        <v>776</v>
      </c>
      <c r="S84" s="7" t="s">
        <v>777</v>
      </c>
      <c r="T84" s="6">
        <v>163889224</v>
      </c>
      <c r="U84" s="7" t="s">
        <v>92</v>
      </c>
      <c r="V84" s="7" t="s">
        <v>778</v>
      </c>
      <c r="W84" s="7" t="s">
        <v>1113</v>
      </c>
      <c r="X84" s="7" t="s">
        <v>1122</v>
      </c>
      <c r="Y84" s="7" t="s">
        <v>93</v>
      </c>
      <c r="Z84" s="7" t="s">
        <v>1117</v>
      </c>
      <c r="AA84" s="7" t="s">
        <v>1119</v>
      </c>
      <c r="AB84" s="7" t="s">
        <v>1115</v>
      </c>
    </row>
    <row r="85" spans="1:28" x14ac:dyDescent="0.35">
      <c r="A85" s="8">
        <v>44270.750636574077</v>
      </c>
      <c r="B85" s="8">
        <v>44270.751921296294</v>
      </c>
      <c r="C85" s="7" t="s">
        <v>300</v>
      </c>
      <c r="D85" s="7" t="s">
        <v>345</v>
      </c>
      <c r="E85" s="9">
        <v>100</v>
      </c>
      <c r="F85" s="9">
        <v>111</v>
      </c>
      <c r="G85" s="7" t="s">
        <v>1112</v>
      </c>
      <c r="H85" s="8">
        <v>44270.751935023145</v>
      </c>
      <c r="I85" s="7" t="s">
        <v>346</v>
      </c>
      <c r="J85" s="7" t="s">
        <v>327</v>
      </c>
      <c r="K85" s="7" t="s">
        <v>327</v>
      </c>
      <c r="L85" s="7" t="s">
        <v>327</v>
      </c>
      <c r="M85" s="7" t="s">
        <v>327</v>
      </c>
      <c r="N85" s="9">
        <v>43.8125</v>
      </c>
      <c r="O85" s="9">
        <v>-111.78549957275391</v>
      </c>
      <c r="P85" s="7" t="s">
        <v>328</v>
      </c>
      <c r="Q85" s="7" t="s">
        <v>329</v>
      </c>
      <c r="R85" s="7" t="s">
        <v>347</v>
      </c>
      <c r="S85" s="7" t="s">
        <v>348</v>
      </c>
      <c r="T85" s="6">
        <v>531816060</v>
      </c>
      <c r="U85" s="7" t="s">
        <v>349</v>
      </c>
      <c r="V85" s="7" t="s">
        <v>350</v>
      </c>
      <c r="W85" s="7" t="s">
        <v>1113</v>
      </c>
      <c r="X85" s="7" t="s">
        <v>1122</v>
      </c>
      <c r="Y85" s="7" t="s">
        <v>156</v>
      </c>
      <c r="Z85" s="7" t="s">
        <v>1117</v>
      </c>
      <c r="AA85" s="7" t="s">
        <v>1116</v>
      </c>
      <c r="AB85" s="7" t="s">
        <v>1117</v>
      </c>
    </row>
    <row r="86" spans="1:28" x14ac:dyDescent="0.35">
      <c r="A86" s="8">
        <v>44270.823229166665</v>
      </c>
      <c r="B86" s="8">
        <v>44270.824050925927</v>
      </c>
      <c r="C86" s="7" t="s">
        <v>300</v>
      </c>
      <c r="D86" s="7" t="s">
        <v>409</v>
      </c>
      <c r="E86" s="9">
        <v>100</v>
      </c>
      <c r="F86" s="9">
        <v>71</v>
      </c>
      <c r="G86" s="7" t="s">
        <v>1112</v>
      </c>
      <c r="H86" s="8">
        <v>44270.824064143519</v>
      </c>
      <c r="I86" s="7" t="s">
        <v>410</v>
      </c>
      <c r="J86" s="7" t="s">
        <v>327</v>
      </c>
      <c r="K86" s="7" t="s">
        <v>327</v>
      </c>
      <c r="L86" s="7" t="s">
        <v>327</v>
      </c>
      <c r="M86" s="7" t="s">
        <v>327</v>
      </c>
      <c r="N86" s="9">
        <v>43.8125</v>
      </c>
      <c r="O86" s="9">
        <v>-111.78549957275391</v>
      </c>
      <c r="P86" s="7" t="s">
        <v>328</v>
      </c>
      <c r="Q86" s="7" t="s">
        <v>329</v>
      </c>
      <c r="R86" s="7" t="s">
        <v>411</v>
      </c>
      <c r="S86" s="7" t="s">
        <v>412</v>
      </c>
      <c r="T86" s="6">
        <v>216980543</v>
      </c>
      <c r="U86" s="7" t="s">
        <v>413</v>
      </c>
      <c r="V86" s="7" t="s">
        <v>414</v>
      </c>
      <c r="W86" s="7" t="s">
        <v>1113</v>
      </c>
      <c r="X86" s="7" t="s">
        <v>1121</v>
      </c>
      <c r="Y86" s="7" t="s">
        <v>327</v>
      </c>
      <c r="Z86" s="7" t="s">
        <v>1117</v>
      </c>
      <c r="AA86" s="7" t="s">
        <v>1120</v>
      </c>
      <c r="AB86" s="7" t="s">
        <v>1115</v>
      </c>
    </row>
    <row r="87" spans="1:28" x14ac:dyDescent="0.35">
      <c r="A87" s="8">
        <v>44271.555243055554</v>
      </c>
      <c r="B87" s="8">
        <v>44271.557662037034</v>
      </c>
      <c r="C87" s="7" t="s">
        <v>300</v>
      </c>
      <c r="D87" s="7" t="s">
        <v>699</v>
      </c>
      <c r="E87" s="9">
        <v>100</v>
      </c>
      <c r="F87" s="9">
        <v>209</v>
      </c>
      <c r="G87" s="7" t="s">
        <v>1112</v>
      </c>
      <c r="H87" s="8">
        <v>44271.557677210651</v>
      </c>
      <c r="I87" s="7" t="s">
        <v>700</v>
      </c>
      <c r="J87" s="7" t="s">
        <v>327</v>
      </c>
      <c r="K87" s="7" t="s">
        <v>327</v>
      </c>
      <c r="L87" s="7" t="s">
        <v>327</v>
      </c>
      <c r="M87" s="7" t="s">
        <v>327</v>
      </c>
      <c r="N87" s="9">
        <v>43.8125</v>
      </c>
      <c r="O87" s="9">
        <v>-111.78549957275391</v>
      </c>
      <c r="P87" s="7" t="s">
        <v>328</v>
      </c>
      <c r="Q87" s="7" t="s">
        <v>329</v>
      </c>
      <c r="R87" s="7" t="s">
        <v>701</v>
      </c>
      <c r="S87" s="7" t="s">
        <v>702</v>
      </c>
      <c r="T87" s="6">
        <v>211259825</v>
      </c>
      <c r="U87" s="7" t="s">
        <v>146</v>
      </c>
      <c r="V87" s="7" t="s">
        <v>703</v>
      </c>
      <c r="W87" s="7" t="s">
        <v>1118</v>
      </c>
      <c r="X87" s="7" t="s">
        <v>1114</v>
      </c>
      <c r="Y87" s="7" t="s">
        <v>327</v>
      </c>
      <c r="Z87" s="7" t="s">
        <v>1117</v>
      </c>
      <c r="AA87" s="7" t="s">
        <v>1116</v>
      </c>
      <c r="AB87" s="7" t="s">
        <v>1115</v>
      </c>
    </row>
    <row r="88" spans="1:28" x14ac:dyDescent="0.35">
      <c r="A88" s="8">
        <v>44271.675324074073</v>
      </c>
      <c r="B88" s="8">
        <v>44271.676701388889</v>
      </c>
      <c r="C88" s="7" t="s">
        <v>300</v>
      </c>
      <c r="D88" s="7" t="s">
        <v>655</v>
      </c>
      <c r="E88" s="9">
        <v>100</v>
      </c>
      <c r="F88" s="9">
        <v>118</v>
      </c>
      <c r="G88" s="7" t="s">
        <v>1112</v>
      </c>
      <c r="H88" s="8">
        <v>44271.676709803243</v>
      </c>
      <c r="I88" s="7" t="s">
        <v>829</v>
      </c>
      <c r="J88" s="7" t="s">
        <v>327</v>
      </c>
      <c r="K88" s="7" t="s">
        <v>327</v>
      </c>
      <c r="L88" s="7" t="s">
        <v>327</v>
      </c>
      <c r="M88" s="7" t="s">
        <v>327</v>
      </c>
      <c r="N88" s="9">
        <v>43.8125</v>
      </c>
      <c r="O88" s="9">
        <v>-111.78549957275391</v>
      </c>
      <c r="P88" s="7" t="s">
        <v>328</v>
      </c>
      <c r="Q88" s="7" t="s">
        <v>329</v>
      </c>
      <c r="R88" s="7" t="s">
        <v>363</v>
      </c>
      <c r="S88" s="7" t="s">
        <v>830</v>
      </c>
      <c r="T88" s="6">
        <v>878412488</v>
      </c>
      <c r="U88" s="7" t="s">
        <v>831</v>
      </c>
      <c r="V88" s="7" t="s">
        <v>832</v>
      </c>
      <c r="W88" s="7" t="s">
        <v>1113</v>
      </c>
      <c r="X88" s="7" t="s">
        <v>1121</v>
      </c>
      <c r="Y88" s="7" t="s">
        <v>327</v>
      </c>
      <c r="Z88" s="7" t="s">
        <v>1117</v>
      </c>
      <c r="AA88" s="7" t="s">
        <v>1119</v>
      </c>
      <c r="AB88" s="7" t="s">
        <v>1115</v>
      </c>
    </row>
    <row r="89" spans="1:28" x14ac:dyDescent="0.35">
      <c r="A89" s="8">
        <v>44271.780231481483</v>
      </c>
      <c r="B89" s="8">
        <v>44271.781539351854</v>
      </c>
      <c r="C89" s="7" t="s">
        <v>300</v>
      </c>
      <c r="D89" s="7" t="s">
        <v>838</v>
      </c>
      <c r="E89" s="9">
        <v>100</v>
      </c>
      <c r="F89" s="9">
        <v>113</v>
      </c>
      <c r="G89" s="7" t="s">
        <v>1112</v>
      </c>
      <c r="H89" s="8">
        <v>44271.781545115744</v>
      </c>
      <c r="I89" s="7" t="s">
        <v>839</v>
      </c>
      <c r="J89" s="7" t="s">
        <v>327</v>
      </c>
      <c r="K89" s="7" t="s">
        <v>327</v>
      </c>
      <c r="L89" s="7" t="s">
        <v>327</v>
      </c>
      <c r="M89" s="7" t="s">
        <v>327</v>
      </c>
      <c r="N89" s="9">
        <v>43.452804565429688</v>
      </c>
      <c r="O89" s="9">
        <v>-110.73930358886719</v>
      </c>
      <c r="P89" s="7" t="s">
        <v>328</v>
      </c>
      <c r="Q89" s="7" t="s">
        <v>329</v>
      </c>
      <c r="R89" s="7" t="s">
        <v>840</v>
      </c>
      <c r="S89" s="7" t="s">
        <v>841</v>
      </c>
      <c r="T89" s="6">
        <v>499135210</v>
      </c>
      <c r="U89" s="7" t="s">
        <v>842</v>
      </c>
      <c r="V89" s="7" t="s">
        <v>843</v>
      </c>
      <c r="W89" s="7" t="s">
        <v>1113</v>
      </c>
      <c r="X89" s="7" t="s">
        <v>1122</v>
      </c>
      <c r="Y89" s="7" t="s">
        <v>45</v>
      </c>
      <c r="Z89" s="7" t="s">
        <v>1115</v>
      </c>
      <c r="AA89" s="7" t="s">
        <v>1120</v>
      </c>
      <c r="AB89" s="7" t="s">
        <v>1115</v>
      </c>
    </row>
    <row r="90" spans="1:28" x14ac:dyDescent="0.35">
      <c r="A90" s="8">
        <v>44272.521921296298</v>
      </c>
      <c r="B90" s="8">
        <v>44272.522673611114</v>
      </c>
      <c r="C90" s="7" t="s">
        <v>300</v>
      </c>
      <c r="D90" s="7" t="s">
        <v>392</v>
      </c>
      <c r="E90" s="9">
        <v>100</v>
      </c>
      <c r="F90" s="9">
        <v>65</v>
      </c>
      <c r="G90" s="7" t="s">
        <v>1112</v>
      </c>
      <c r="H90" s="8">
        <v>44272.522686724536</v>
      </c>
      <c r="I90" s="7" t="s">
        <v>393</v>
      </c>
      <c r="J90" s="7" t="s">
        <v>327</v>
      </c>
      <c r="K90" s="7" t="s">
        <v>327</v>
      </c>
      <c r="L90" s="7" t="s">
        <v>327</v>
      </c>
      <c r="M90" s="7" t="s">
        <v>327</v>
      </c>
      <c r="N90" s="9">
        <v>43.8125</v>
      </c>
      <c r="O90" s="9">
        <v>-111.78549957275391</v>
      </c>
      <c r="P90" s="7" t="s">
        <v>328</v>
      </c>
      <c r="Q90" s="7" t="s">
        <v>329</v>
      </c>
      <c r="R90" s="7" t="s">
        <v>394</v>
      </c>
      <c r="S90" s="7" t="s">
        <v>395</v>
      </c>
      <c r="T90" s="6">
        <v>340349388</v>
      </c>
      <c r="U90" s="7" t="s">
        <v>396</v>
      </c>
      <c r="V90" s="7" t="s">
        <v>397</v>
      </c>
      <c r="W90" s="7" t="s">
        <v>1113</v>
      </c>
      <c r="X90" s="7" t="s">
        <v>1114</v>
      </c>
      <c r="Y90" s="7" t="s">
        <v>327</v>
      </c>
      <c r="Z90" s="7" t="s">
        <v>1117</v>
      </c>
      <c r="AA90" s="7" t="s">
        <v>1119</v>
      </c>
      <c r="AB90" s="7" t="s">
        <v>1115</v>
      </c>
    </row>
    <row r="91" spans="1:28" x14ac:dyDescent="0.35">
      <c r="A91" s="8">
        <v>44272.524768518517</v>
      </c>
      <c r="B91" s="8">
        <v>44272.526018518518</v>
      </c>
      <c r="C91" s="7" t="s">
        <v>300</v>
      </c>
      <c r="D91" s="7" t="s">
        <v>844</v>
      </c>
      <c r="E91" s="9">
        <v>100</v>
      </c>
      <c r="F91" s="9">
        <v>108</v>
      </c>
      <c r="G91" s="7" t="s">
        <v>1112</v>
      </c>
      <c r="H91" s="8">
        <v>44272.526033425929</v>
      </c>
      <c r="I91" s="7" t="s">
        <v>845</v>
      </c>
      <c r="J91" s="7" t="s">
        <v>327</v>
      </c>
      <c r="K91" s="7" t="s">
        <v>327</v>
      </c>
      <c r="L91" s="7" t="s">
        <v>327</v>
      </c>
      <c r="M91" s="7" t="s">
        <v>327</v>
      </c>
      <c r="N91" s="9">
        <v>43.8125</v>
      </c>
      <c r="O91" s="9">
        <v>-111.78549957275391</v>
      </c>
      <c r="P91" s="7" t="s">
        <v>328</v>
      </c>
      <c r="Q91" s="7" t="s">
        <v>329</v>
      </c>
      <c r="R91" s="7" t="s">
        <v>846</v>
      </c>
      <c r="S91" s="7" t="s">
        <v>847</v>
      </c>
      <c r="T91" s="6">
        <v>934640792</v>
      </c>
      <c r="U91" s="7" t="s">
        <v>848</v>
      </c>
      <c r="V91" s="7" t="s">
        <v>849</v>
      </c>
      <c r="W91" s="7" t="s">
        <v>1118</v>
      </c>
      <c r="X91" s="7" t="s">
        <v>1114</v>
      </c>
      <c r="Y91" s="7" t="s">
        <v>327</v>
      </c>
      <c r="Z91" s="7" t="s">
        <v>1117</v>
      </c>
      <c r="AA91" s="7" t="s">
        <v>1116</v>
      </c>
      <c r="AB91" s="7" t="s">
        <v>1115</v>
      </c>
    </row>
    <row r="92" spans="1:28" x14ac:dyDescent="0.35">
      <c r="A92" s="8">
        <v>44272.591874999998</v>
      </c>
      <c r="B92" s="8">
        <v>44272.596087962964</v>
      </c>
      <c r="C92" s="7" t="s">
        <v>300</v>
      </c>
      <c r="D92" s="7" t="s">
        <v>529</v>
      </c>
      <c r="E92" s="9">
        <v>100</v>
      </c>
      <c r="F92" s="9">
        <v>363</v>
      </c>
      <c r="G92" s="7" t="s">
        <v>1112</v>
      </c>
      <c r="H92" s="8">
        <v>44272.596096018518</v>
      </c>
      <c r="I92" s="7" t="s">
        <v>530</v>
      </c>
      <c r="J92" s="7" t="s">
        <v>327</v>
      </c>
      <c r="K92" s="7" t="s">
        <v>327</v>
      </c>
      <c r="L92" s="7" t="s">
        <v>327</v>
      </c>
      <c r="M92" s="7" t="s">
        <v>327</v>
      </c>
      <c r="N92" s="9">
        <v>32.85369873046875</v>
      </c>
      <c r="O92" s="9">
        <v>-109.73870086669922</v>
      </c>
      <c r="P92" s="7" t="s">
        <v>328</v>
      </c>
      <c r="Q92" s="7" t="s">
        <v>329</v>
      </c>
      <c r="R92" s="7" t="s">
        <v>531</v>
      </c>
      <c r="S92" s="7" t="s">
        <v>532</v>
      </c>
      <c r="T92" s="6">
        <v>414051602</v>
      </c>
      <c r="U92" s="7" t="s">
        <v>533</v>
      </c>
      <c r="V92" s="7" t="s">
        <v>534</v>
      </c>
      <c r="W92" s="7" t="s">
        <v>1118</v>
      </c>
      <c r="X92" s="7" t="s">
        <v>1121</v>
      </c>
      <c r="Y92" s="7" t="s">
        <v>327</v>
      </c>
      <c r="Z92" s="7" t="s">
        <v>1117</v>
      </c>
      <c r="AA92" s="7" t="s">
        <v>1116</v>
      </c>
      <c r="AB92" s="7" t="s">
        <v>1117</v>
      </c>
    </row>
    <row r="93" spans="1:28" x14ac:dyDescent="0.35">
      <c r="A93" s="8">
        <v>44272.636284722219</v>
      </c>
      <c r="B93" s="8">
        <v>44272.637835648151</v>
      </c>
      <c r="C93" s="7" t="s">
        <v>300</v>
      </c>
      <c r="D93" s="7" t="s">
        <v>583</v>
      </c>
      <c r="E93" s="9">
        <v>100</v>
      </c>
      <c r="F93" s="9">
        <v>134</v>
      </c>
      <c r="G93" s="7" t="s">
        <v>1112</v>
      </c>
      <c r="H93" s="8">
        <v>44272.637844652774</v>
      </c>
      <c r="I93" s="7" t="s">
        <v>584</v>
      </c>
      <c r="J93" s="7" t="s">
        <v>327</v>
      </c>
      <c r="K93" s="7" t="s">
        <v>327</v>
      </c>
      <c r="L93" s="7" t="s">
        <v>327</v>
      </c>
      <c r="M93" s="7" t="s">
        <v>327</v>
      </c>
      <c r="N93" s="9">
        <v>43.8125</v>
      </c>
      <c r="O93" s="9">
        <v>-111.78549957275391</v>
      </c>
      <c r="P93" s="7" t="s">
        <v>328</v>
      </c>
      <c r="Q93" s="7" t="s">
        <v>329</v>
      </c>
      <c r="R93" s="7" t="s">
        <v>585</v>
      </c>
      <c r="S93" s="7" t="s">
        <v>586</v>
      </c>
      <c r="T93" s="6">
        <v>326982738</v>
      </c>
      <c r="U93" s="7" t="s">
        <v>587</v>
      </c>
      <c r="V93" s="7" t="s">
        <v>588</v>
      </c>
      <c r="W93" s="7" t="s">
        <v>1113</v>
      </c>
      <c r="X93" s="7" t="s">
        <v>1121</v>
      </c>
      <c r="Y93" s="7" t="s">
        <v>327</v>
      </c>
      <c r="Z93" s="7" t="s">
        <v>1117</v>
      </c>
      <c r="AA93" s="7" t="s">
        <v>1119</v>
      </c>
      <c r="AB93" s="7" t="s">
        <v>1115</v>
      </c>
    </row>
    <row r="94" spans="1:28" x14ac:dyDescent="0.35">
      <c r="A94" s="8">
        <v>44272.671620370369</v>
      </c>
      <c r="B94" s="8">
        <v>44272.67255787037</v>
      </c>
      <c r="C94" s="7" t="s">
        <v>300</v>
      </c>
      <c r="D94" s="7" t="s">
        <v>655</v>
      </c>
      <c r="E94" s="9">
        <v>100</v>
      </c>
      <c r="F94" s="9">
        <v>80</v>
      </c>
      <c r="G94" s="7" t="s">
        <v>1112</v>
      </c>
      <c r="H94" s="8">
        <v>44272.672563553242</v>
      </c>
      <c r="I94" s="7" t="s">
        <v>656</v>
      </c>
      <c r="J94" s="7" t="s">
        <v>327</v>
      </c>
      <c r="K94" s="7" t="s">
        <v>327</v>
      </c>
      <c r="L94" s="7" t="s">
        <v>327</v>
      </c>
      <c r="M94" s="7" t="s">
        <v>327</v>
      </c>
      <c r="N94" s="9">
        <v>43.8125</v>
      </c>
      <c r="O94" s="9">
        <v>-111.78549957275391</v>
      </c>
      <c r="P94" s="7" t="s">
        <v>328</v>
      </c>
      <c r="Q94" s="7" t="s">
        <v>329</v>
      </c>
      <c r="R94" s="7" t="s">
        <v>657</v>
      </c>
      <c r="S94" s="7" t="s">
        <v>658</v>
      </c>
      <c r="T94" s="6">
        <v>457851537</v>
      </c>
      <c r="U94" s="7" t="s">
        <v>659</v>
      </c>
      <c r="V94" s="7" t="s">
        <v>660</v>
      </c>
      <c r="W94" s="7" t="s">
        <v>1113</v>
      </c>
      <c r="X94" s="7" t="s">
        <v>1121</v>
      </c>
      <c r="Y94" s="7" t="s">
        <v>327</v>
      </c>
      <c r="Z94" s="7" t="s">
        <v>1117</v>
      </c>
      <c r="AA94" s="7" t="s">
        <v>1119</v>
      </c>
      <c r="AB94" s="7" t="s">
        <v>1115</v>
      </c>
    </row>
    <row r="95" spans="1:28" x14ac:dyDescent="0.35">
      <c r="A95" s="8">
        <v>44272.672685185185</v>
      </c>
      <c r="B95" s="8">
        <v>44272.67328703704</v>
      </c>
      <c r="C95" s="7" t="s">
        <v>300</v>
      </c>
      <c r="D95" s="7" t="s">
        <v>655</v>
      </c>
      <c r="E95" s="9">
        <v>100</v>
      </c>
      <c r="F95" s="9">
        <v>52</v>
      </c>
      <c r="G95" s="7" t="s">
        <v>1112</v>
      </c>
      <c r="H95" s="8">
        <v>44272.673302175928</v>
      </c>
      <c r="I95" s="7" t="s">
        <v>661</v>
      </c>
      <c r="J95" s="7" t="s">
        <v>327</v>
      </c>
      <c r="K95" s="7" t="s">
        <v>327</v>
      </c>
      <c r="L95" s="7" t="s">
        <v>327</v>
      </c>
      <c r="M95" s="7" t="s">
        <v>327</v>
      </c>
      <c r="N95" s="9">
        <v>43.8125</v>
      </c>
      <c r="O95" s="9">
        <v>-111.78549957275391</v>
      </c>
      <c r="P95" s="7" t="s">
        <v>328</v>
      </c>
      <c r="Q95" s="7" t="s">
        <v>329</v>
      </c>
      <c r="R95" s="7" t="s">
        <v>657</v>
      </c>
      <c r="S95" s="7" t="s">
        <v>658</v>
      </c>
      <c r="T95" s="6">
        <v>457851537</v>
      </c>
      <c r="U95" s="7" t="s">
        <v>662</v>
      </c>
      <c r="V95" s="7" t="s">
        <v>660</v>
      </c>
      <c r="W95" s="7" t="s">
        <v>1113</v>
      </c>
      <c r="X95" s="7" t="s">
        <v>1121</v>
      </c>
      <c r="Y95" s="7" t="s">
        <v>327</v>
      </c>
      <c r="Z95" s="7" t="s">
        <v>1117</v>
      </c>
      <c r="AA95" s="7" t="s">
        <v>1119</v>
      </c>
      <c r="AB95" s="7" t="s">
        <v>1115</v>
      </c>
    </row>
    <row r="96" spans="1:28" x14ac:dyDescent="0.35">
      <c r="A96" s="8">
        <v>44272.711342592593</v>
      </c>
      <c r="B96" s="8">
        <v>44272.712152777778</v>
      </c>
      <c r="C96" s="7" t="s">
        <v>300</v>
      </c>
      <c r="D96" s="7" t="s">
        <v>866</v>
      </c>
      <c r="E96" s="9">
        <v>100</v>
      </c>
      <c r="F96" s="9">
        <v>70</v>
      </c>
      <c r="G96" s="7" t="s">
        <v>1112</v>
      </c>
      <c r="H96" s="8">
        <v>44272.712168935184</v>
      </c>
      <c r="I96" s="7" t="s">
        <v>867</v>
      </c>
      <c r="J96" s="7" t="s">
        <v>327</v>
      </c>
      <c r="K96" s="7" t="s">
        <v>327</v>
      </c>
      <c r="L96" s="7" t="s">
        <v>327</v>
      </c>
      <c r="M96" s="7" t="s">
        <v>327</v>
      </c>
      <c r="N96" s="9">
        <v>43.8125</v>
      </c>
      <c r="O96" s="9">
        <v>-111.78549957275391</v>
      </c>
      <c r="P96" s="7" t="s">
        <v>328</v>
      </c>
      <c r="Q96" s="7" t="s">
        <v>329</v>
      </c>
      <c r="R96" s="7" t="s">
        <v>868</v>
      </c>
      <c r="S96" s="7" t="s">
        <v>869</v>
      </c>
      <c r="T96" s="6">
        <v>588070957</v>
      </c>
      <c r="U96" s="7" t="s">
        <v>54</v>
      </c>
      <c r="V96" s="7" t="s">
        <v>870</v>
      </c>
      <c r="W96" s="7" t="s">
        <v>1113</v>
      </c>
      <c r="X96" s="7" t="s">
        <v>1123</v>
      </c>
      <c r="Y96" s="7" t="s">
        <v>327</v>
      </c>
      <c r="Z96" s="7" t="s">
        <v>1117</v>
      </c>
      <c r="AA96" s="7" t="s">
        <v>1119</v>
      </c>
      <c r="AB96" s="7" t="s">
        <v>1115</v>
      </c>
    </row>
    <row r="97" spans="1:28" x14ac:dyDescent="0.35">
      <c r="A97" s="8">
        <v>44272.711539351854</v>
      </c>
      <c r="B97" s="8">
        <v>44272.712754629632</v>
      </c>
      <c r="C97" s="7" t="s">
        <v>300</v>
      </c>
      <c r="D97" s="7" t="s">
        <v>712</v>
      </c>
      <c r="E97" s="9">
        <v>100</v>
      </c>
      <c r="F97" s="9">
        <v>104</v>
      </c>
      <c r="G97" s="7" t="s">
        <v>1112</v>
      </c>
      <c r="H97" s="8">
        <v>44272.712758611109</v>
      </c>
      <c r="I97" s="7" t="s">
        <v>713</v>
      </c>
      <c r="J97" s="7" t="s">
        <v>327</v>
      </c>
      <c r="K97" s="7" t="s">
        <v>327</v>
      </c>
      <c r="L97" s="7" t="s">
        <v>327</v>
      </c>
      <c r="M97" s="7" t="s">
        <v>327</v>
      </c>
      <c r="N97" s="9">
        <v>43.8125</v>
      </c>
      <c r="O97" s="9">
        <v>-111.78549957275391</v>
      </c>
      <c r="P97" s="7" t="s">
        <v>328</v>
      </c>
      <c r="Q97" s="7" t="s">
        <v>329</v>
      </c>
      <c r="R97" s="7" t="s">
        <v>714</v>
      </c>
      <c r="S97" s="7" t="s">
        <v>715</v>
      </c>
      <c r="T97" s="6">
        <v>373529268</v>
      </c>
      <c r="U97" s="7" t="s">
        <v>716</v>
      </c>
      <c r="V97" s="7" t="s">
        <v>717</v>
      </c>
      <c r="W97" s="7" t="s">
        <v>1113</v>
      </c>
      <c r="X97" s="7" t="s">
        <v>1121</v>
      </c>
      <c r="Y97" s="7" t="s">
        <v>327</v>
      </c>
      <c r="Z97" s="7" t="s">
        <v>1117</v>
      </c>
      <c r="AA97" s="7" t="s">
        <v>1116</v>
      </c>
      <c r="AB97" s="7" t="s">
        <v>1117</v>
      </c>
    </row>
    <row r="98" spans="1:28" x14ac:dyDescent="0.35">
      <c r="A98" s="8">
        <v>44272.713263888887</v>
      </c>
      <c r="B98" s="8">
        <v>44272.715578703705</v>
      </c>
      <c r="C98" s="7" t="s">
        <v>300</v>
      </c>
      <c r="D98" s="7" t="s">
        <v>463</v>
      </c>
      <c r="E98" s="9">
        <v>100</v>
      </c>
      <c r="F98" s="9">
        <v>199</v>
      </c>
      <c r="G98" s="7" t="s">
        <v>1112</v>
      </c>
      <c r="H98" s="8">
        <v>44272.715588819447</v>
      </c>
      <c r="I98" s="7" t="s">
        <v>464</v>
      </c>
      <c r="J98" s="7" t="s">
        <v>327</v>
      </c>
      <c r="K98" s="7" t="s">
        <v>327</v>
      </c>
      <c r="L98" s="7" t="s">
        <v>327</v>
      </c>
      <c r="M98" s="7" t="s">
        <v>327</v>
      </c>
      <c r="N98" s="9">
        <v>43.8125</v>
      </c>
      <c r="O98" s="9">
        <v>-111.78549957275391</v>
      </c>
      <c r="P98" s="7" t="s">
        <v>328</v>
      </c>
      <c r="Q98" s="7" t="s">
        <v>329</v>
      </c>
      <c r="R98" s="7" t="s">
        <v>465</v>
      </c>
      <c r="S98" s="7" t="s">
        <v>466</v>
      </c>
      <c r="T98" s="6">
        <v>565443919</v>
      </c>
      <c r="U98" s="7" t="s">
        <v>245</v>
      </c>
      <c r="V98" s="7" t="s">
        <v>467</v>
      </c>
      <c r="W98" s="7" t="s">
        <v>1118</v>
      </c>
      <c r="X98" s="7" t="s">
        <v>1122</v>
      </c>
      <c r="Y98" s="7" t="s">
        <v>246</v>
      </c>
      <c r="Z98" s="7" t="s">
        <v>1117</v>
      </c>
      <c r="AA98" s="7" t="s">
        <v>1116</v>
      </c>
      <c r="AB98" s="7" t="s">
        <v>1115</v>
      </c>
    </row>
    <row r="99" spans="1:28" x14ac:dyDescent="0.35">
      <c r="A99" s="8">
        <v>44272.719386574077</v>
      </c>
      <c r="B99" s="8">
        <v>44272.720879629633</v>
      </c>
      <c r="C99" s="7" t="s">
        <v>300</v>
      </c>
      <c r="D99" s="7" t="s">
        <v>743</v>
      </c>
      <c r="E99" s="9">
        <v>100</v>
      </c>
      <c r="F99" s="9">
        <v>129</v>
      </c>
      <c r="G99" s="7" t="s">
        <v>1112</v>
      </c>
      <c r="H99" s="8">
        <v>44272.720884814815</v>
      </c>
      <c r="I99" s="7" t="s">
        <v>744</v>
      </c>
      <c r="J99" s="7" t="s">
        <v>327</v>
      </c>
      <c r="K99" s="7" t="s">
        <v>327</v>
      </c>
      <c r="L99" s="7" t="s">
        <v>327</v>
      </c>
      <c r="M99" s="7" t="s">
        <v>327</v>
      </c>
      <c r="N99" s="9">
        <v>43.8125</v>
      </c>
      <c r="O99" s="9">
        <v>-111.78549957275391</v>
      </c>
      <c r="P99" s="7" t="s">
        <v>328</v>
      </c>
      <c r="Q99" s="7" t="s">
        <v>329</v>
      </c>
      <c r="R99" s="7" t="s">
        <v>745</v>
      </c>
      <c r="S99" s="7" t="s">
        <v>746</v>
      </c>
      <c r="T99" s="6">
        <v>543559034</v>
      </c>
      <c r="U99" s="7" t="s">
        <v>114</v>
      </c>
      <c r="V99" s="7" t="s">
        <v>747</v>
      </c>
      <c r="W99" s="7" t="s">
        <v>1113</v>
      </c>
      <c r="X99" s="7" t="s">
        <v>1114</v>
      </c>
      <c r="Y99" s="7" t="s">
        <v>327</v>
      </c>
      <c r="Z99" s="7" t="s">
        <v>1117</v>
      </c>
      <c r="AA99" s="7" t="s">
        <v>1116</v>
      </c>
      <c r="AB99" s="7" t="s">
        <v>1115</v>
      </c>
    </row>
    <row r="100" spans="1:28" x14ac:dyDescent="0.35">
      <c r="A100" s="8">
        <v>44272.722002314818</v>
      </c>
      <c r="B100" s="8">
        <v>44272.723136574074</v>
      </c>
      <c r="C100" s="7" t="s">
        <v>300</v>
      </c>
      <c r="D100" s="7" t="s">
        <v>763</v>
      </c>
      <c r="E100" s="9">
        <v>100</v>
      </c>
      <c r="F100" s="9">
        <v>98</v>
      </c>
      <c r="G100" s="7" t="s">
        <v>1112</v>
      </c>
      <c r="H100" s="8">
        <v>44272.723149062498</v>
      </c>
      <c r="I100" s="7" t="s">
        <v>764</v>
      </c>
      <c r="J100" s="7" t="s">
        <v>327</v>
      </c>
      <c r="K100" s="7" t="s">
        <v>327</v>
      </c>
      <c r="L100" s="7" t="s">
        <v>327</v>
      </c>
      <c r="M100" s="7" t="s">
        <v>327</v>
      </c>
      <c r="N100" s="9">
        <v>43.8125</v>
      </c>
      <c r="O100" s="9">
        <v>-111.78549957275391</v>
      </c>
      <c r="P100" s="7" t="s">
        <v>328</v>
      </c>
      <c r="Q100" s="7" t="s">
        <v>329</v>
      </c>
      <c r="R100" s="7" t="s">
        <v>765</v>
      </c>
      <c r="S100" s="7" t="s">
        <v>766</v>
      </c>
      <c r="T100" s="6">
        <v>145994001</v>
      </c>
      <c r="U100" s="7" t="s">
        <v>97</v>
      </c>
      <c r="V100" s="7" t="s">
        <v>767</v>
      </c>
      <c r="W100" s="7" t="s">
        <v>1118</v>
      </c>
      <c r="X100" s="7" t="s">
        <v>1122</v>
      </c>
      <c r="Y100" s="7" t="s">
        <v>768</v>
      </c>
      <c r="Z100" s="7" t="s">
        <v>1117</v>
      </c>
      <c r="AA100" s="7" t="s">
        <v>1116</v>
      </c>
      <c r="AB100" s="7" t="s">
        <v>1115</v>
      </c>
    </row>
    <row r="101" spans="1:28" x14ac:dyDescent="0.35">
      <c r="A101" s="8">
        <v>44272.722939814812</v>
      </c>
      <c r="B101" s="8">
        <v>44272.723599537036</v>
      </c>
      <c r="C101" s="7" t="s">
        <v>300</v>
      </c>
      <c r="D101" s="7" t="s">
        <v>333</v>
      </c>
      <c r="E101" s="9">
        <v>100</v>
      </c>
      <c r="F101" s="9">
        <v>57</v>
      </c>
      <c r="G101" s="7" t="s">
        <v>1112</v>
      </c>
      <c r="H101" s="8">
        <v>44272.723616053241</v>
      </c>
      <c r="I101" s="7" t="s">
        <v>334</v>
      </c>
      <c r="J101" s="7" t="s">
        <v>327</v>
      </c>
      <c r="K101" s="7" t="s">
        <v>327</v>
      </c>
      <c r="L101" s="7" t="s">
        <v>327</v>
      </c>
      <c r="M101" s="7" t="s">
        <v>327</v>
      </c>
      <c r="N101" s="9">
        <v>43.8125</v>
      </c>
      <c r="O101" s="9">
        <v>-111.78549957275391</v>
      </c>
      <c r="P101" s="7" t="s">
        <v>328</v>
      </c>
      <c r="Q101" s="7" t="s">
        <v>329</v>
      </c>
      <c r="R101" s="7" t="s">
        <v>335</v>
      </c>
      <c r="S101" s="7" t="s">
        <v>336</v>
      </c>
      <c r="T101" s="6">
        <v>464824214</v>
      </c>
      <c r="U101" s="7" t="s">
        <v>337</v>
      </c>
      <c r="V101" s="7" t="s">
        <v>338</v>
      </c>
      <c r="W101" s="7" t="s">
        <v>1113</v>
      </c>
      <c r="X101" s="7" t="s">
        <v>1121</v>
      </c>
      <c r="Y101" s="7" t="s">
        <v>327</v>
      </c>
      <c r="Z101" s="7" t="s">
        <v>1117</v>
      </c>
      <c r="AA101" s="7" t="s">
        <v>1120</v>
      </c>
      <c r="AB101" s="7" t="s">
        <v>1115</v>
      </c>
    </row>
    <row r="102" spans="1:28" x14ac:dyDescent="0.35">
      <c r="A102" s="8">
        <v>44272.724293981482</v>
      </c>
      <c r="B102" s="8">
        <v>44272.725081018521</v>
      </c>
      <c r="C102" s="7" t="s">
        <v>300</v>
      </c>
      <c r="D102" s="7" t="s">
        <v>734</v>
      </c>
      <c r="E102" s="9">
        <v>100</v>
      </c>
      <c r="F102" s="9">
        <v>68</v>
      </c>
      <c r="G102" s="7" t="s">
        <v>1112</v>
      </c>
      <c r="H102" s="8">
        <v>44272.725090092594</v>
      </c>
      <c r="I102" s="7" t="s">
        <v>740</v>
      </c>
      <c r="J102" s="7" t="s">
        <v>327</v>
      </c>
      <c r="K102" s="7" t="s">
        <v>327</v>
      </c>
      <c r="L102" s="7" t="s">
        <v>327</v>
      </c>
      <c r="M102" s="7" t="s">
        <v>327</v>
      </c>
      <c r="N102" s="9">
        <v>43.8125</v>
      </c>
      <c r="O102" s="9">
        <v>-111.78549957275391</v>
      </c>
      <c r="P102" s="7" t="s">
        <v>328</v>
      </c>
      <c r="Q102" s="7" t="s">
        <v>329</v>
      </c>
      <c r="R102" s="7" t="s">
        <v>736</v>
      </c>
      <c r="S102" s="7" t="s">
        <v>737</v>
      </c>
      <c r="T102" s="6">
        <v>672483</v>
      </c>
      <c r="U102" s="7" t="s">
        <v>741</v>
      </c>
      <c r="V102" s="7" t="s">
        <v>738</v>
      </c>
      <c r="W102" s="7" t="s">
        <v>1118</v>
      </c>
      <c r="X102" s="7" t="s">
        <v>1122</v>
      </c>
      <c r="Y102" s="7" t="s">
        <v>742</v>
      </c>
      <c r="Z102" s="7" t="s">
        <v>1117</v>
      </c>
      <c r="AA102" s="7" t="s">
        <v>1119</v>
      </c>
      <c r="AB102" s="7" t="s">
        <v>1115</v>
      </c>
    </row>
    <row r="103" spans="1:28" x14ac:dyDescent="0.35">
      <c r="A103" s="8">
        <v>44272.729166666664</v>
      </c>
      <c r="B103" s="8">
        <v>44272.736215277779</v>
      </c>
      <c r="C103" s="7" t="s">
        <v>300</v>
      </c>
      <c r="D103" s="7" t="s">
        <v>938</v>
      </c>
      <c r="E103" s="9">
        <v>100</v>
      </c>
      <c r="F103" s="9">
        <v>609</v>
      </c>
      <c r="G103" s="7" t="s">
        <v>1112</v>
      </c>
      <c r="H103" s="8">
        <v>44272.736222094907</v>
      </c>
      <c r="I103" s="7" t="s">
        <v>939</v>
      </c>
      <c r="J103" s="7" t="s">
        <v>327</v>
      </c>
      <c r="K103" s="7" t="s">
        <v>327</v>
      </c>
      <c r="L103" s="7" t="s">
        <v>327</v>
      </c>
      <c r="M103" s="7" t="s">
        <v>327</v>
      </c>
      <c r="N103" s="9">
        <v>19.547103881835938</v>
      </c>
      <c r="O103" s="9">
        <v>-99.013603210449219</v>
      </c>
      <c r="P103" s="7" t="s">
        <v>328</v>
      </c>
      <c r="Q103" s="7" t="s">
        <v>329</v>
      </c>
      <c r="R103" s="7" t="s">
        <v>940</v>
      </c>
      <c r="S103" s="7" t="s">
        <v>941</v>
      </c>
      <c r="T103" s="6">
        <v>190908507</v>
      </c>
      <c r="U103" s="7" t="s">
        <v>942</v>
      </c>
      <c r="V103" s="7" t="s">
        <v>943</v>
      </c>
      <c r="W103" s="7" t="s">
        <v>1118</v>
      </c>
      <c r="X103" s="7" t="s">
        <v>1114</v>
      </c>
      <c r="Y103" s="7" t="s">
        <v>327</v>
      </c>
      <c r="Z103" s="7" t="s">
        <v>1117</v>
      </c>
      <c r="AA103" s="7" t="s">
        <v>1120</v>
      </c>
      <c r="AB103" s="7" t="s">
        <v>1117</v>
      </c>
    </row>
    <row r="104" spans="1:28" x14ac:dyDescent="0.35">
      <c r="A104" s="8">
        <v>44272.729432870372</v>
      </c>
      <c r="B104" s="8">
        <v>44272.732361111113</v>
      </c>
      <c r="C104" s="7" t="s">
        <v>300</v>
      </c>
      <c r="D104" s="7" t="s">
        <v>604</v>
      </c>
      <c r="E104" s="9">
        <v>100</v>
      </c>
      <c r="F104" s="9">
        <v>253</v>
      </c>
      <c r="G104" s="7" t="s">
        <v>1112</v>
      </c>
      <c r="H104" s="8">
        <v>44272.732374525462</v>
      </c>
      <c r="I104" s="7" t="s">
        <v>652</v>
      </c>
      <c r="J104" s="7" t="s">
        <v>327</v>
      </c>
      <c r="K104" s="7" t="s">
        <v>327</v>
      </c>
      <c r="L104" s="7" t="s">
        <v>327</v>
      </c>
      <c r="M104" s="7" t="s">
        <v>327</v>
      </c>
      <c r="N104" s="9">
        <v>43.8125</v>
      </c>
      <c r="O104" s="9">
        <v>-111.78549957275391</v>
      </c>
      <c r="P104" s="7" t="s">
        <v>328</v>
      </c>
      <c r="Q104" s="7" t="s">
        <v>329</v>
      </c>
      <c r="R104" s="7" t="s">
        <v>653</v>
      </c>
      <c r="S104" s="7" t="s">
        <v>650</v>
      </c>
      <c r="T104" s="6">
        <v>638930218</v>
      </c>
      <c r="U104" s="7" t="s">
        <v>166</v>
      </c>
      <c r="V104" s="7" t="s">
        <v>654</v>
      </c>
      <c r="W104" s="7" t="s">
        <v>1118</v>
      </c>
      <c r="X104" s="7" t="s">
        <v>1121</v>
      </c>
      <c r="Y104" s="7" t="s">
        <v>327</v>
      </c>
      <c r="Z104" s="7" t="s">
        <v>1117</v>
      </c>
      <c r="AA104" s="7" t="s">
        <v>1120</v>
      </c>
      <c r="AB104" s="7" t="s">
        <v>1115</v>
      </c>
    </row>
    <row r="105" spans="1:28" x14ac:dyDescent="0.35">
      <c r="A105" s="8">
        <v>44272.733923611115</v>
      </c>
      <c r="B105" s="8">
        <v>44272.736342592594</v>
      </c>
      <c r="C105" s="7" t="s">
        <v>300</v>
      </c>
      <c r="D105" s="7" t="s">
        <v>769</v>
      </c>
      <c r="E105" s="9">
        <v>100</v>
      </c>
      <c r="F105" s="9">
        <v>208</v>
      </c>
      <c r="G105" s="7" t="s">
        <v>1112</v>
      </c>
      <c r="H105" s="8">
        <v>44272.7363477662</v>
      </c>
      <c r="I105" s="7" t="s">
        <v>770</v>
      </c>
      <c r="J105" s="7" t="s">
        <v>327</v>
      </c>
      <c r="K105" s="7" t="s">
        <v>327</v>
      </c>
      <c r="L105" s="7" t="s">
        <v>327</v>
      </c>
      <c r="M105" s="7" t="s">
        <v>327</v>
      </c>
      <c r="N105" s="9">
        <v>32.67730712890625</v>
      </c>
      <c r="O105" s="9">
        <v>-117.04769897460938</v>
      </c>
      <c r="P105" s="7" t="s">
        <v>328</v>
      </c>
      <c r="Q105" s="7" t="s">
        <v>329</v>
      </c>
      <c r="R105" s="7" t="s">
        <v>771</v>
      </c>
      <c r="S105" s="7" t="s">
        <v>772</v>
      </c>
      <c r="T105" s="6">
        <v>746433930</v>
      </c>
      <c r="U105" s="7" t="s">
        <v>95</v>
      </c>
      <c r="V105" s="7" t="s">
        <v>773</v>
      </c>
      <c r="W105" s="7" t="s">
        <v>1113</v>
      </c>
      <c r="X105" s="7" t="s">
        <v>1123</v>
      </c>
      <c r="Y105" s="7" t="s">
        <v>327</v>
      </c>
      <c r="Z105" s="7" t="s">
        <v>1117</v>
      </c>
      <c r="AA105" s="7" t="s">
        <v>1120</v>
      </c>
      <c r="AB105" s="7" t="s">
        <v>1115</v>
      </c>
    </row>
    <row r="106" spans="1:28" x14ac:dyDescent="0.35">
      <c r="A106" s="8">
        <v>44272.738969907405</v>
      </c>
      <c r="B106" s="8">
        <v>44272.828425925924</v>
      </c>
      <c r="C106" s="7" t="s">
        <v>300</v>
      </c>
      <c r="D106" s="7" t="s">
        <v>743</v>
      </c>
      <c r="E106" s="9">
        <v>100</v>
      </c>
      <c r="F106" s="9">
        <v>7728</v>
      </c>
      <c r="G106" s="7" t="s">
        <v>1112</v>
      </c>
      <c r="H106" s="8">
        <v>44272.828431793983</v>
      </c>
      <c r="I106" s="7" t="s">
        <v>877</v>
      </c>
      <c r="J106" s="7" t="s">
        <v>327</v>
      </c>
      <c r="K106" s="7" t="s">
        <v>327</v>
      </c>
      <c r="L106" s="7" t="s">
        <v>327</v>
      </c>
      <c r="M106" s="7" t="s">
        <v>327</v>
      </c>
      <c r="N106" s="9">
        <v>43.8125</v>
      </c>
      <c r="O106" s="9">
        <v>-111.78549957275391</v>
      </c>
      <c r="P106" s="7" t="s">
        <v>328</v>
      </c>
      <c r="Q106" s="7" t="s">
        <v>329</v>
      </c>
      <c r="R106" s="7" t="s">
        <v>878</v>
      </c>
      <c r="S106" s="7" t="s">
        <v>879</v>
      </c>
      <c r="T106" s="6">
        <v>626661282</v>
      </c>
      <c r="U106" s="7" t="s">
        <v>51</v>
      </c>
      <c r="V106" s="7" t="s">
        <v>880</v>
      </c>
      <c r="W106" s="7" t="s">
        <v>1118</v>
      </c>
      <c r="X106" s="7" t="s">
        <v>1125</v>
      </c>
      <c r="Y106" s="7" t="s">
        <v>327</v>
      </c>
      <c r="Z106" s="7" t="s">
        <v>1117</v>
      </c>
      <c r="AA106" s="7" t="s">
        <v>1116</v>
      </c>
      <c r="AB106" s="7" t="s">
        <v>1115</v>
      </c>
    </row>
    <row r="107" spans="1:28" x14ac:dyDescent="0.35">
      <c r="A107" s="8">
        <v>44272.744513888887</v>
      </c>
      <c r="B107" s="8">
        <v>44272.745219907411</v>
      </c>
      <c r="C107" s="7" t="s">
        <v>300</v>
      </c>
      <c r="D107" s="7" t="s">
        <v>621</v>
      </c>
      <c r="E107" s="9">
        <v>100</v>
      </c>
      <c r="F107" s="9">
        <v>60</v>
      </c>
      <c r="G107" s="7" t="s">
        <v>1112</v>
      </c>
      <c r="H107" s="8">
        <v>44272.745225405095</v>
      </c>
      <c r="I107" s="7" t="s">
        <v>622</v>
      </c>
      <c r="J107" s="7" t="s">
        <v>327</v>
      </c>
      <c r="K107" s="7" t="s">
        <v>327</v>
      </c>
      <c r="L107" s="7" t="s">
        <v>327</v>
      </c>
      <c r="M107" s="7" t="s">
        <v>327</v>
      </c>
      <c r="N107" s="9">
        <v>43.8125</v>
      </c>
      <c r="O107" s="9">
        <v>-111.78549957275391</v>
      </c>
      <c r="P107" s="7" t="s">
        <v>328</v>
      </c>
      <c r="Q107" s="7" t="s">
        <v>329</v>
      </c>
      <c r="R107" s="7" t="s">
        <v>623</v>
      </c>
      <c r="S107" s="7" t="s">
        <v>624</v>
      </c>
      <c r="T107" s="6">
        <v>317627104</v>
      </c>
      <c r="U107" s="7" t="s">
        <v>175</v>
      </c>
      <c r="V107" s="7" t="s">
        <v>625</v>
      </c>
      <c r="W107" s="7" t="s">
        <v>1118</v>
      </c>
      <c r="X107" s="7" t="s">
        <v>1114</v>
      </c>
      <c r="Y107" s="7" t="s">
        <v>327</v>
      </c>
      <c r="Z107" s="7" t="s">
        <v>1117</v>
      </c>
      <c r="AA107" s="7" t="s">
        <v>1116</v>
      </c>
      <c r="AB107" s="7" t="s">
        <v>1115</v>
      </c>
    </row>
    <row r="108" spans="1:28" x14ac:dyDescent="0.35">
      <c r="A108" s="8">
        <v>44272.744699074072</v>
      </c>
      <c r="B108" s="8">
        <v>44272.745370370372</v>
      </c>
      <c r="C108" s="7" t="s">
        <v>300</v>
      </c>
      <c r="D108" s="7" t="s">
        <v>361</v>
      </c>
      <c r="E108" s="9">
        <v>100</v>
      </c>
      <c r="F108" s="9">
        <v>58</v>
      </c>
      <c r="G108" s="7" t="s">
        <v>1112</v>
      </c>
      <c r="H108" s="8">
        <v>44272.745385729169</v>
      </c>
      <c r="I108" s="7" t="s">
        <v>885</v>
      </c>
      <c r="J108" s="7" t="s">
        <v>327</v>
      </c>
      <c r="K108" s="7" t="s">
        <v>327</v>
      </c>
      <c r="L108" s="7" t="s">
        <v>327</v>
      </c>
      <c r="M108" s="7" t="s">
        <v>327</v>
      </c>
      <c r="N108" s="9">
        <v>43.8125</v>
      </c>
      <c r="O108" s="9">
        <v>-111.78549957275391</v>
      </c>
      <c r="P108" s="7" t="s">
        <v>328</v>
      </c>
      <c r="Q108" s="7" t="s">
        <v>329</v>
      </c>
      <c r="R108" s="7" t="s">
        <v>363</v>
      </c>
      <c r="S108" s="7" t="s">
        <v>886</v>
      </c>
      <c r="T108" s="6">
        <v>435403450</v>
      </c>
      <c r="U108" s="7" t="s">
        <v>44</v>
      </c>
      <c r="V108" s="7" t="s">
        <v>887</v>
      </c>
      <c r="W108" s="7" t="s">
        <v>1113</v>
      </c>
      <c r="X108" s="7" t="s">
        <v>1122</v>
      </c>
      <c r="Y108" s="7" t="s">
        <v>45</v>
      </c>
      <c r="Z108" s="7" t="s">
        <v>1115</v>
      </c>
      <c r="AA108" s="7" t="s">
        <v>1120</v>
      </c>
      <c r="AB108" s="7" t="s">
        <v>1115</v>
      </c>
    </row>
    <row r="109" spans="1:28" x14ac:dyDescent="0.35">
      <c r="A109" s="8">
        <v>44272.746041666665</v>
      </c>
      <c r="B109" s="8">
        <v>44272.748113425929</v>
      </c>
      <c r="C109" s="7" t="s">
        <v>300</v>
      </c>
      <c r="D109" s="7" t="s">
        <v>604</v>
      </c>
      <c r="E109" s="9">
        <v>100</v>
      </c>
      <c r="F109" s="9">
        <v>179</v>
      </c>
      <c r="G109" s="7" t="s">
        <v>1112</v>
      </c>
      <c r="H109" s="8">
        <v>44272.748122650461</v>
      </c>
      <c r="I109" s="7" t="s">
        <v>605</v>
      </c>
      <c r="J109" s="7" t="s">
        <v>327</v>
      </c>
      <c r="K109" s="7" t="s">
        <v>327</v>
      </c>
      <c r="L109" s="7" t="s">
        <v>327</v>
      </c>
      <c r="M109" s="7" t="s">
        <v>327</v>
      </c>
      <c r="N109" s="9">
        <v>43.8125</v>
      </c>
      <c r="O109" s="9">
        <v>-111.78549957275391</v>
      </c>
      <c r="P109" s="7" t="s">
        <v>328</v>
      </c>
      <c r="Q109" s="7" t="s">
        <v>329</v>
      </c>
      <c r="R109" s="7" t="s">
        <v>606</v>
      </c>
      <c r="S109" s="7" t="s">
        <v>607</v>
      </c>
      <c r="T109" s="6">
        <v>30572742</v>
      </c>
      <c r="U109" s="7" t="s">
        <v>608</v>
      </c>
      <c r="V109" s="7" t="s">
        <v>609</v>
      </c>
      <c r="W109" s="7" t="s">
        <v>1118</v>
      </c>
      <c r="X109" s="7" t="s">
        <v>1122</v>
      </c>
      <c r="Y109" s="7" t="s">
        <v>610</v>
      </c>
      <c r="Z109" s="7" t="s">
        <v>1117</v>
      </c>
      <c r="AA109" s="7" t="s">
        <v>1120</v>
      </c>
      <c r="AB109" s="7" t="s">
        <v>1115</v>
      </c>
    </row>
    <row r="110" spans="1:28" x14ac:dyDescent="0.35">
      <c r="A110" s="8">
        <v>44272.758043981485</v>
      </c>
      <c r="B110" s="8">
        <v>44272.759270833332</v>
      </c>
      <c r="C110" s="7" t="s">
        <v>300</v>
      </c>
      <c r="D110" s="7" t="s">
        <v>501</v>
      </c>
      <c r="E110" s="9">
        <v>100</v>
      </c>
      <c r="F110" s="9">
        <v>106</v>
      </c>
      <c r="G110" s="7" t="s">
        <v>1112</v>
      </c>
      <c r="H110" s="8">
        <v>44272.759285706015</v>
      </c>
      <c r="I110" s="7" t="s">
        <v>506</v>
      </c>
      <c r="J110" s="7" t="s">
        <v>327</v>
      </c>
      <c r="K110" s="7" t="s">
        <v>327</v>
      </c>
      <c r="L110" s="7" t="s">
        <v>327</v>
      </c>
      <c r="M110" s="7" t="s">
        <v>327</v>
      </c>
      <c r="N110" s="9">
        <v>43.5552978515625</v>
      </c>
      <c r="O110" s="9">
        <v>-111.89219665527344</v>
      </c>
      <c r="P110" s="7" t="s">
        <v>328</v>
      </c>
      <c r="Q110" s="7" t="s">
        <v>329</v>
      </c>
      <c r="R110" s="7" t="s">
        <v>503</v>
      </c>
      <c r="S110" s="7" t="s">
        <v>504</v>
      </c>
      <c r="T110" s="7" t="s">
        <v>944</v>
      </c>
      <c r="U110" s="7" t="s">
        <v>224</v>
      </c>
      <c r="V110" s="7" t="s">
        <v>505</v>
      </c>
      <c r="W110" s="7" t="s">
        <v>1113</v>
      </c>
      <c r="X110" s="7" t="s">
        <v>1114</v>
      </c>
      <c r="Y110" s="7" t="s">
        <v>327</v>
      </c>
      <c r="Z110" s="7" t="s">
        <v>1117</v>
      </c>
      <c r="AA110" s="7" t="s">
        <v>1116</v>
      </c>
      <c r="AB110" s="7" t="s">
        <v>1117</v>
      </c>
    </row>
    <row r="111" spans="1:28" x14ac:dyDescent="0.35">
      <c r="A111" s="8">
        <v>44272.76152777778</v>
      </c>
      <c r="B111" s="8">
        <v>44272.763090277775</v>
      </c>
      <c r="C111" s="7" t="s">
        <v>300</v>
      </c>
      <c r="D111" s="7" t="s">
        <v>729</v>
      </c>
      <c r="E111" s="9">
        <v>100</v>
      </c>
      <c r="F111" s="9">
        <v>135</v>
      </c>
      <c r="G111" s="7" t="s">
        <v>1112</v>
      </c>
      <c r="H111" s="8">
        <v>44272.763113032408</v>
      </c>
      <c r="I111" s="7" t="s">
        <v>730</v>
      </c>
      <c r="J111" s="7" t="s">
        <v>327</v>
      </c>
      <c r="K111" s="7" t="s">
        <v>327</v>
      </c>
      <c r="L111" s="7" t="s">
        <v>327</v>
      </c>
      <c r="M111" s="7" t="s">
        <v>327</v>
      </c>
      <c r="N111" s="9">
        <v>43.835296630859375</v>
      </c>
      <c r="O111" s="9">
        <v>-111.78829956054688</v>
      </c>
      <c r="P111" s="7" t="s">
        <v>328</v>
      </c>
      <c r="Q111" s="7" t="s">
        <v>329</v>
      </c>
      <c r="R111" s="7" t="s">
        <v>525</v>
      </c>
      <c r="S111" s="7" t="s">
        <v>731</v>
      </c>
      <c r="T111" s="6">
        <v>235563382</v>
      </c>
      <c r="U111" s="7" t="s">
        <v>127</v>
      </c>
      <c r="V111" s="7" t="s">
        <v>732</v>
      </c>
      <c r="W111" s="7" t="s">
        <v>1113</v>
      </c>
      <c r="X111" s="7" t="s">
        <v>1122</v>
      </c>
      <c r="Y111" s="7" t="s">
        <v>733</v>
      </c>
      <c r="Z111" s="7" t="s">
        <v>1115</v>
      </c>
      <c r="AA111" s="7" t="s">
        <v>1120</v>
      </c>
      <c r="AB111" s="7" t="s">
        <v>1115</v>
      </c>
    </row>
    <row r="112" spans="1:28" x14ac:dyDescent="0.35">
      <c r="A112" s="8">
        <v>44272.788321759261</v>
      </c>
      <c r="B112" s="8">
        <v>44272.788946759261</v>
      </c>
      <c r="C112" s="7" t="s">
        <v>300</v>
      </c>
      <c r="D112" s="7" t="s">
        <v>426</v>
      </c>
      <c r="E112" s="9">
        <v>100</v>
      </c>
      <c r="F112" s="9">
        <v>54</v>
      </c>
      <c r="G112" s="7" t="s">
        <v>1112</v>
      </c>
      <c r="H112" s="8">
        <v>44272.788957627316</v>
      </c>
      <c r="I112" s="7" t="s">
        <v>427</v>
      </c>
      <c r="J112" s="7" t="s">
        <v>327</v>
      </c>
      <c r="K112" s="7" t="s">
        <v>327</v>
      </c>
      <c r="L112" s="7" t="s">
        <v>327</v>
      </c>
      <c r="M112" s="7" t="s">
        <v>327</v>
      </c>
      <c r="N112" s="9">
        <v>43.8125</v>
      </c>
      <c r="O112" s="9">
        <v>-111.78549957275391</v>
      </c>
      <c r="P112" s="7" t="s">
        <v>328</v>
      </c>
      <c r="Q112" s="7" t="s">
        <v>329</v>
      </c>
      <c r="R112" s="7" t="s">
        <v>428</v>
      </c>
      <c r="S112" s="7" t="s">
        <v>429</v>
      </c>
      <c r="T112" s="6">
        <v>270786811</v>
      </c>
      <c r="U112" s="7" t="s">
        <v>260</v>
      </c>
      <c r="V112" s="7" t="s">
        <v>430</v>
      </c>
      <c r="W112" s="7" t="s">
        <v>1118</v>
      </c>
      <c r="X112" s="7" t="s">
        <v>1114</v>
      </c>
      <c r="Y112" s="7" t="s">
        <v>327</v>
      </c>
      <c r="Z112" s="7" t="s">
        <v>1115</v>
      </c>
      <c r="AA112" s="7" t="s">
        <v>1116</v>
      </c>
      <c r="AB112" s="7" t="s">
        <v>1115</v>
      </c>
    </row>
    <row r="113" spans="1:28" x14ac:dyDescent="0.35">
      <c r="A113" s="8">
        <v>44272.792696759258</v>
      </c>
      <c r="B113" s="8">
        <v>44272.793437499997</v>
      </c>
      <c r="C113" s="7" t="s">
        <v>300</v>
      </c>
      <c r="D113" s="7" t="s">
        <v>860</v>
      </c>
      <c r="E113" s="9">
        <v>100</v>
      </c>
      <c r="F113" s="9">
        <v>63</v>
      </c>
      <c r="G113" s="7" t="s">
        <v>1112</v>
      </c>
      <c r="H113" s="8">
        <v>44272.793443692128</v>
      </c>
      <c r="I113" s="7" t="s">
        <v>861</v>
      </c>
      <c r="J113" s="7" t="s">
        <v>327</v>
      </c>
      <c r="K113" s="7" t="s">
        <v>327</v>
      </c>
      <c r="L113" s="7" t="s">
        <v>327</v>
      </c>
      <c r="M113" s="7" t="s">
        <v>327</v>
      </c>
      <c r="N113" s="9">
        <v>33.815994262695313</v>
      </c>
      <c r="O113" s="9">
        <v>-117.96920013427734</v>
      </c>
      <c r="P113" s="7" t="s">
        <v>328</v>
      </c>
      <c r="Q113" s="7" t="s">
        <v>329</v>
      </c>
      <c r="R113" s="7" t="s">
        <v>862</v>
      </c>
      <c r="S113" s="7" t="s">
        <v>863</v>
      </c>
      <c r="T113" s="6">
        <v>111119645</v>
      </c>
      <c r="U113" s="7" t="s">
        <v>864</v>
      </c>
      <c r="V113" s="7" t="s">
        <v>865</v>
      </c>
      <c r="W113" s="7" t="s">
        <v>1113</v>
      </c>
      <c r="X113" s="7" t="s">
        <v>1114</v>
      </c>
      <c r="Y113" s="7" t="s">
        <v>327</v>
      </c>
      <c r="Z113" s="7" t="s">
        <v>1117</v>
      </c>
      <c r="AA113" s="7" t="s">
        <v>1120</v>
      </c>
      <c r="AB113" s="7" t="s">
        <v>1115</v>
      </c>
    </row>
    <row r="114" spans="1:28" x14ac:dyDescent="0.35">
      <c r="A114" s="8">
        <v>44272.795300925929</v>
      </c>
      <c r="B114" s="8">
        <v>44272.79760416667</v>
      </c>
      <c r="C114" s="7" t="s">
        <v>300</v>
      </c>
      <c r="D114" s="7" t="s">
        <v>479</v>
      </c>
      <c r="E114" s="9">
        <v>100</v>
      </c>
      <c r="F114" s="9">
        <v>198</v>
      </c>
      <c r="G114" s="7" t="s">
        <v>1112</v>
      </c>
      <c r="H114" s="8">
        <v>44272.797611435184</v>
      </c>
      <c r="I114" s="7" t="s">
        <v>480</v>
      </c>
      <c r="J114" s="7" t="s">
        <v>327</v>
      </c>
      <c r="K114" s="7" t="s">
        <v>327</v>
      </c>
      <c r="L114" s="7" t="s">
        <v>327</v>
      </c>
      <c r="M114" s="7" t="s">
        <v>327</v>
      </c>
      <c r="N114" s="9">
        <v>43.8125</v>
      </c>
      <c r="O114" s="9">
        <v>-111.78549957275391</v>
      </c>
      <c r="P114" s="7" t="s">
        <v>328</v>
      </c>
      <c r="Q114" s="7" t="s">
        <v>329</v>
      </c>
      <c r="R114" s="7" t="s">
        <v>481</v>
      </c>
      <c r="S114" s="7" t="s">
        <v>482</v>
      </c>
      <c r="T114" s="6">
        <v>824551314</v>
      </c>
      <c r="U114" s="7" t="s">
        <v>237</v>
      </c>
      <c r="V114" s="7" t="s">
        <v>483</v>
      </c>
      <c r="W114" s="7" t="s">
        <v>1113</v>
      </c>
      <c r="X114" s="7" t="s">
        <v>1114</v>
      </c>
      <c r="Y114" s="7" t="s">
        <v>327</v>
      </c>
      <c r="Z114" s="7" t="s">
        <v>1117</v>
      </c>
      <c r="AA114" s="7" t="s">
        <v>1120</v>
      </c>
      <c r="AB114" s="7" t="s">
        <v>1115</v>
      </c>
    </row>
    <row r="115" spans="1:28" x14ac:dyDescent="0.35">
      <c r="A115" s="8">
        <v>44272.853402777779</v>
      </c>
      <c r="B115" s="8">
        <v>44272.85423611111</v>
      </c>
      <c r="C115" s="7" t="s">
        <v>300</v>
      </c>
      <c r="D115" s="7" t="s">
        <v>594</v>
      </c>
      <c r="E115" s="9">
        <v>100</v>
      </c>
      <c r="F115" s="9">
        <v>71</v>
      </c>
      <c r="G115" s="7" t="s">
        <v>1112</v>
      </c>
      <c r="H115" s="8">
        <v>44272.854239293978</v>
      </c>
      <c r="I115" s="7" t="s">
        <v>595</v>
      </c>
      <c r="J115" s="7" t="s">
        <v>327</v>
      </c>
      <c r="K115" s="7" t="s">
        <v>327</v>
      </c>
      <c r="L115" s="7" t="s">
        <v>327</v>
      </c>
      <c r="M115" s="7" t="s">
        <v>327</v>
      </c>
      <c r="N115" s="9">
        <v>43.5552978515625</v>
      </c>
      <c r="O115" s="9">
        <v>-111.89219665527344</v>
      </c>
      <c r="P115" s="7" t="s">
        <v>328</v>
      </c>
      <c r="Q115" s="7" t="s">
        <v>329</v>
      </c>
      <c r="R115" s="7" t="s">
        <v>596</v>
      </c>
      <c r="S115" s="7" t="s">
        <v>597</v>
      </c>
      <c r="T115" s="6">
        <v>784807406</v>
      </c>
      <c r="U115" s="7" t="s">
        <v>185</v>
      </c>
      <c r="V115" s="7" t="s">
        <v>598</v>
      </c>
      <c r="W115" s="7" t="s">
        <v>1113</v>
      </c>
      <c r="X115" s="7" t="s">
        <v>1114</v>
      </c>
      <c r="Y115" s="7" t="s">
        <v>327</v>
      </c>
      <c r="Z115" s="7" t="s">
        <v>1117</v>
      </c>
      <c r="AA115" s="7" t="s">
        <v>1116</v>
      </c>
      <c r="AB115" s="7" t="s">
        <v>1115</v>
      </c>
    </row>
    <row r="116" spans="1:28" x14ac:dyDescent="0.35">
      <c r="A116" s="8">
        <v>44272.911620370367</v>
      </c>
      <c r="B116" s="8">
        <v>44272.914942129632</v>
      </c>
      <c r="C116" s="7" t="s">
        <v>300</v>
      </c>
      <c r="D116" s="7" t="s">
        <v>929</v>
      </c>
      <c r="E116" s="9">
        <v>100</v>
      </c>
      <c r="F116" s="9">
        <v>287</v>
      </c>
      <c r="G116" s="7" t="s">
        <v>1112</v>
      </c>
      <c r="H116" s="8">
        <v>44272.914956388886</v>
      </c>
      <c r="I116" s="7" t="s">
        <v>930</v>
      </c>
      <c r="J116" s="7" t="s">
        <v>327</v>
      </c>
      <c r="K116" s="7" t="s">
        <v>327</v>
      </c>
      <c r="L116" s="7" t="s">
        <v>327</v>
      </c>
      <c r="M116" s="7" t="s">
        <v>327</v>
      </c>
      <c r="N116" s="9">
        <v>43.8125</v>
      </c>
      <c r="O116" s="9">
        <v>-111.78549957275391</v>
      </c>
      <c r="P116" s="7" t="s">
        <v>328</v>
      </c>
      <c r="Q116" s="7" t="s">
        <v>329</v>
      </c>
      <c r="R116" s="7" t="s">
        <v>363</v>
      </c>
      <c r="S116" s="7" t="s">
        <v>931</v>
      </c>
      <c r="T116" s="6">
        <v>937565320</v>
      </c>
      <c r="U116" s="7" t="s">
        <v>20</v>
      </c>
      <c r="V116" s="7" t="s">
        <v>932</v>
      </c>
      <c r="W116" s="7" t="s">
        <v>1113</v>
      </c>
      <c r="X116" s="7" t="s">
        <v>1121</v>
      </c>
      <c r="Y116" s="7" t="s">
        <v>327</v>
      </c>
      <c r="Z116" s="7" t="s">
        <v>1117</v>
      </c>
      <c r="AA116" s="7" t="s">
        <v>1120</v>
      </c>
      <c r="AB116" s="7" t="s">
        <v>1115</v>
      </c>
    </row>
    <row r="117" spans="1:28" x14ac:dyDescent="0.35">
      <c r="A117" s="8">
        <v>44272.948148148149</v>
      </c>
      <c r="B117" s="8">
        <v>44272.948900462965</v>
      </c>
      <c r="C117" s="7" t="s">
        <v>300</v>
      </c>
      <c r="D117" s="7" t="s">
        <v>693</v>
      </c>
      <c r="E117" s="9">
        <v>100</v>
      </c>
      <c r="F117" s="9">
        <v>65</v>
      </c>
      <c r="G117" s="7" t="s">
        <v>1112</v>
      </c>
      <c r="H117" s="8">
        <v>44272.94890771991</v>
      </c>
      <c r="I117" s="7" t="s">
        <v>694</v>
      </c>
      <c r="J117" s="7" t="s">
        <v>327</v>
      </c>
      <c r="K117" s="7" t="s">
        <v>327</v>
      </c>
      <c r="L117" s="7" t="s">
        <v>327</v>
      </c>
      <c r="M117" s="7" t="s">
        <v>327</v>
      </c>
      <c r="N117" s="9">
        <v>43.8125</v>
      </c>
      <c r="O117" s="9">
        <v>-111.78549957275391</v>
      </c>
      <c r="P117" s="7" t="s">
        <v>328</v>
      </c>
      <c r="Q117" s="7" t="s">
        <v>329</v>
      </c>
      <c r="R117" s="7" t="s">
        <v>695</v>
      </c>
      <c r="S117" s="7" t="s">
        <v>696</v>
      </c>
      <c r="T117" s="6">
        <v>508558387</v>
      </c>
      <c r="U117" s="7" t="s">
        <v>697</v>
      </c>
      <c r="V117" s="7" t="s">
        <v>698</v>
      </c>
      <c r="W117" s="7" t="s">
        <v>1113</v>
      </c>
      <c r="X117" s="7" t="s">
        <v>1121</v>
      </c>
      <c r="Y117" s="7" t="s">
        <v>327</v>
      </c>
      <c r="Z117" s="7" t="s">
        <v>1117</v>
      </c>
      <c r="AA117" s="7" t="s">
        <v>1116</v>
      </c>
      <c r="AB117" s="7" t="s">
        <v>1115</v>
      </c>
    </row>
    <row r="118" spans="1:28" x14ac:dyDescent="0.35">
      <c r="A118" s="8">
        <v>44272.960057870368</v>
      </c>
      <c r="B118" s="8">
        <v>44272.960810185185</v>
      </c>
      <c r="C118" s="7" t="s">
        <v>300</v>
      </c>
      <c r="D118" s="7" t="s">
        <v>779</v>
      </c>
      <c r="E118" s="9">
        <v>100</v>
      </c>
      <c r="F118" s="9">
        <v>64</v>
      </c>
      <c r="G118" s="7" t="s">
        <v>1112</v>
      </c>
      <c r="H118" s="8">
        <v>44272.960815787039</v>
      </c>
      <c r="I118" s="7" t="s">
        <v>786</v>
      </c>
      <c r="J118" s="7" t="s">
        <v>327</v>
      </c>
      <c r="K118" s="7" t="s">
        <v>327</v>
      </c>
      <c r="L118" s="7" t="s">
        <v>327</v>
      </c>
      <c r="M118" s="7" t="s">
        <v>327</v>
      </c>
      <c r="N118" s="9">
        <v>37.25909423828125</v>
      </c>
      <c r="O118" s="9">
        <v>-105.90720367431641</v>
      </c>
      <c r="P118" s="7" t="s">
        <v>328</v>
      </c>
      <c r="Q118" s="7" t="s">
        <v>329</v>
      </c>
      <c r="R118" s="7" t="s">
        <v>781</v>
      </c>
      <c r="S118" s="7" t="s">
        <v>782</v>
      </c>
      <c r="T118" s="6">
        <v>132926197</v>
      </c>
      <c r="U118" s="7" t="s">
        <v>783</v>
      </c>
      <c r="V118" s="7" t="s">
        <v>784</v>
      </c>
      <c r="W118" s="7" t="s">
        <v>1113</v>
      </c>
      <c r="X118" s="7" t="s">
        <v>1122</v>
      </c>
      <c r="Y118" s="7" t="s">
        <v>90</v>
      </c>
      <c r="Z118" s="7" t="s">
        <v>1115</v>
      </c>
      <c r="AA118" s="7" t="s">
        <v>1116</v>
      </c>
      <c r="AB118" s="7" t="s">
        <v>1117</v>
      </c>
    </row>
    <row r="119" spans="1:28" x14ac:dyDescent="0.35">
      <c r="A119" s="8">
        <v>44273.387997685182</v>
      </c>
      <c r="B119" s="8">
        <v>44273.388993055552</v>
      </c>
      <c r="C119" s="7" t="s">
        <v>300</v>
      </c>
      <c r="D119" s="7" t="s">
        <v>611</v>
      </c>
      <c r="E119" s="9">
        <v>100</v>
      </c>
      <c r="F119" s="9">
        <v>85</v>
      </c>
      <c r="G119" s="7" t="s">
        <v>1112</v>
      </c>
      <c r="H119" s="8">
        <v>44273.38900023148</v>
      </c>
      <c r="I119" s="7" t="s">
        <v>612</v>
      </c>
      <c r="J119" s="7" t="s">
        <v>327</v>
      </c>
      <c r="K119" s="7" t="s">
        <v>327</v>
      </c>
      <c r="L119" s="7" t="s">
        <v>327</v>
      </c>
      <c r="M119" s="7" t="s">
        <v>327</v>
      </c>
      <c r="N119" s="9">
        <v>43.8125</v>
      </c>
      <c r="O119" s="9">
        <v>-111.78549957275391</v>
      </c>
      <c r="P119" s="7" t="s">
        <v>328</v>
      </c>
      <c r="Q119" s="7" t="s">
        <v>329</v>
      </c>
      <c r="R119" s="7" t="s">
        <v>532</v>
      </c>
      <c r="S119" s="7" t="s">
        <v>613</v>
      </c>
      <c r="T119" s="6">
        <v>685183372</v>
      </c>
      <c r="U119" s="7" t="s">
        <v>614</v>
      </c>
      <c r="V119" s="7" t="s">
        <v>615</v>
      </c>
      <c r="W119" s="7" t="s">
        <v>1113</v>
      </c>
      <c r="X119" s="7" t="s">
        <v>1121</v>
      </c>
      <c r="Y119" s="7" t="s">
        <v>327</v>
      </c>
      <c r="Z119" s="7" t="s">
        <v>1117</v>
      </c>
      <c r="AA119" s="7" t="s">
        <v>1127</v>
      </c>
      <c r="AB119" s="7" t="s">
        <v>1115</v>
      </c>
    </row>
    <row r="120" spans="1:28" x14ac:dyDescent="0.35">
      <c r="A120" s="8">
        <v>44273.440381944441</v>
      </c>
      <c r="B120" s="8">
        <v>44273.441874999997</v>
      </c>
      <c r="C120" s="7" t="s">
        <v>300</v>
      </c>
      <c r="D120" s="7" t="s">
        <v>896</v>
      </c>
      <c r="E120" s="9">
        <v>100</v>
      </c>
      <c r="F120" s="9">
        <v>129</v>
      </c>
      <c r="G120" s="7" t="s">
        <v>1112</v>
      </c>
      <c r="H120" s="8">
        <v>44273.441885011576</v>
      </c>
      <c r="I120" s="7" t="s">
        <v>897</v>
      </c>
      <c r="J120" s="7" t="s">
        <v>327</v>
      </c>
      <c r="K120" s="7" t="s">
        <v>327</v>
      </c>
      <c r="L120" s="7" t="s">
        <v>327</v>
      </c>
      <c r="M120" s="7" t="s">
        <v>327</v>
      </c>
      <c r="N120" s="9">
        <v>43.473602294921875</v>
      </c>
      <c r="O120" s="9">
        <v>-112.02010345458984</v>
      </c>
      <c r="P120" s="7" t="s">
        <v>328</v>
      </c>
      <c r="Q120" s="7" t="s">
        <v>329</v>
      </c>
      <c r="R120" s="7" t="s">
        <v>898</v>
      </c>
      <c r="S120" s="7" t="s">
        <v>899</v>
      </c>
      <c r="T120" s="10">
        <v>644911674</v>
      </c>
      <c r="U120" s="7" t="s">
        <v>900</v>
      </c>
      <c r="V120" s="7" t="s">
        <v>901</v>
      </c>
      <c r="W120" s="7" t="s">
        <v>1118</v>
      </c>
      <c r="X120" s="7" t="s">
        <v>1114</v>
      </c>
      <c r="Y120" s="7" t="s">
        <v>327</v>
      </c>
      <c r="Z120" s="7" t="s">
        <v>1117</v>
      </c>
      <c r="AA120" s="7" t="s">
        <v>1116</v>
      </c>
      <c r="AB120" s="7" t="s">
        <v>1117</v>
      </c>
    </row>
    <row r="121" spans="1:28" x14ac:dyDescent="0.35">
      <c r="A121" s="8">
        <v>44273.446296296293</v>
      </c>
      <c r="B121" s="8">
        <v>44273.447812500002</v>
      </c>
      <c r="C121" s="7" t="s">
        <v>300</v>
      </c>
      <c r="D121" s="7" t="s">
        <v>718</v>
      </c>
      <c r="E121" s="9">
        <v>100</v>
      </c>
      <c r="F121" s="9">
        <v>131</v>
      </c>
      <c r="G121" s="7" t="s">
        <v>1112</v>
      </c>
      <c r="H121" s="8">
        <v>44273.447824502313</v>
      </c>
      <c r="I121" s="7" t="s">
        <v>719</v>
      </c>
      <c r="J121" s="7" t="s">
        <v>327</v>
      </c>
      <c r="K121" s="7" t="s">
        <v>327</v>
      </c>
      <c r="L121" s="7" t="s">
        <v>327</v>
      </c>
      <c r="M121" s="7" t="s">
        <v>327</v>
      </c>
      <c r="N121" s="9">
        <v>43.8125</v>
      </c>
      <c r="O121" s="9">
        <v>-111.78549957275391</v>
      </c>
      <c r="P121" s="7" t="s">
        <v>328</v>
      </c>
      <c r="Q121" s="7" t="s">
        <v>329</v>
      </c>
      <c r="R121" s="7" t="s">
        <v>720</v>
      </c>
      <c r="S121" s="7" t="s">
        <v>721</v>
      </c>
      <c r="T121" s="6">
        <v>634331319</v>
      </c>
      <c r="U121" s="7" t="s">
        <v>133</v>
      </c>
      <c r="V121" s="7" t="s">
        <v>722</v>
      </c>
      <c r="W121" s="7" t="s">
        <v>1118</v>
      </c>
      <c r="X121" s="7" t="s">
        <v>1124</v>
      </c>
      <c r="Y121" s="7" t="s">
        <v>327</v>
      </c>
      <c r="Z121" s="7" t="s">
        <v>1115</v>
      </c>
      <c r="AA121" s="7" t="s">
        <v>1120</v>
      </c>
      <c r="AB121" s="7" t="s">
        <v>1115</v>
      </c>
    </row>
    <row r="122" spans="1:28" x14ac:dyDescent="0.35">
      <c r="A122" s="8">
        <v>44273.454571759263</v>
      </c>
      <c r="B122" s="8">
        <v>44273.455266203702</v>
      </c>
      <c r="C122" s="7" t="s">
        <v>300</v>
      </c>
      <c r="D122" s="7" t="s">
        <v>663</v>
      </c>
      <c r="E122" s="9">
        <v>100</v>
      </c>
      <c r="F122" s="9">
        <v>60</v>
      </c>
      <c r="G122" s="7" t="s">
        <v>1112</v>
      </c>
      <c r="H122" s="8">
        <v>44273.455276539353</v>
      </c>
      <c r="I122" s="7" t="s">
        <v>668</v>
      </c>
      <c r="J122" s="7" t="s">
        <v>327</v>
      </c>
      <c r="K122" s="7" t="s">
        <v>327</v>
      </c>
      <c r="L122" s="7" t="s">
        <v>327</v>
      </c>
      <c r="M122" s="7" t="s">
        <v>327</v>
      </c>
      <c r="N122" s="9">
        <v>43.8125</v>
      </c>
      <c r="O122" s="9">
        <v>-111.78549957275391</v>
      </c>
      <c r="P122" s="7" t="s">
        <v>328</v>
      </c>
      <c r="Q122" s="7" t="s">
        <v>329</v>
      </c>
      <c r="R122" s="7" t="s">
        <v>665</v>
      </c>
      <c r="S122" s="7" t="s">
        <v>669</v>
      </c>
      <c r="T122" s="6">
        <v>470687621</v>
      </c>
      <c r="U122" s="7" t="s">
        <v>670</v>
      </c>
      <c r="V122" s="7" t="s">
        <v>671</v>
      </c>
      <c r="W122" s="7" t="s">
        <v>1118</v>
      </c>
      <c r="X122" s="7" t="s">
        <v>1114</v>
      </c>
      <c r="Y122" s="7" t="s">
        <v>327</v>
      </c>
      <c r="Z122" s="7" t="s">
        <v>1117</v>
      </c>
      <c r="AA122" s="7" t="s">
        <v>1116</v>
      </c>
      <c r="AB122" s="7" t="s">
        <v>1117</v>
      </c>
    </row>
    <row r="123" spans="1:28" x14ac:dyDescent="0.35">
      <c r="A123" s="8">
        <v>44273.458622685182</v>
      </c>
      <c r="B123" s="8">
        <v>44273.459548611114</v>
      </c>
      <c r="C123" s="7" t="s">
        <v>300</v>
      </c>
      <c r="D123" s="7" t="s">
        <v>361</v>
      </c>
      <c r="E123" s="9">
        <v>100</v>
      </c>
      <c r="F123" s="9">
        <v>79</v>
      </c>
      <c r="G123" s="7" t="s">
        <v>1112</v>
      </c>
      <c r="H123" s="8">
        <v>44273.459556365742</v>
      </c>
      <c r="I123" s="7" t="s">
        <v>362</v>
      </c>
      <c r="J123" s="7" t="s">
        <v>327</v>
      </c>
      <c r="K123" s="7" t="s">
        <v>327</v>
      </c>
      <c r="L123" s="7" t="s">
        <v>327</v>
      </c>
      <c r="M123" s="7" t="s">
        <v>327</v>
      </c>
      <c r="N123" s="9">
        <v>43.8125</v>
      </c>
      <c r="O123" s="9">
        <v>-111.78549957275391</v>
      </c>
      <c r="P123" s="7" t="s">
        <v>328</v>
      </c>
      <c r="Q123" s="7" t="s">
        <v>329</v>
      </c>
      <c r="R123" s="7" t="s">
        <v>363</v>
      </c>
      <c r="S123" s="7" t="s">
        <v>364</v>
      </c>
      <c r="T123" s="6">
        <v>713504182</v>
      </c>
      <c r="U123" s="7" t="s">
        <v>365</v>
      </c>
      <c r="V123" s="7" t="s">
        <v>366</v>
      </c>
      <c r="W123" s="7" t="s">
        <v>1113</v>
      </c>
      <c r="X123" s="7" t="s">
        <v>1124</v>
      </c>
      <c r="Y123" s="7" t="s">
        <v>327</v>
      </c>
      <c r="Z123" s="7" t="s">
        <v>1115</v>
      </c>
      <c r="AA123" s="7" t="s">
        <v>1120</v>
      </c>
      <c r="AB123" s="7" t="s">
        <v>1115</v>
      </c>
    </row>
    <row r="124" spans="1:28" x14ac:dyDescent="0.35">
      <c r="A124" s="8">
        <v>44273.503796296296</v>
      </c>
      <c r="B124" s="8">
        <v>44273.506319444445</v>
      </c>
      <c r="C124" s="7" t="s">
        <v>300</v>
      </c>
      <c r="D124" s="7" t="s">
        <v>403</v>
      </c>
      <c r="E124" s="9">
        <v>100</v>
      </c>
      <c r="F124" s="9">
        <v>217</v>
      </c>
      <c r="G124" s="7" t="s">
        <v>1112</v>
      </c>
      <c r="H124" s="8">
        <v>44273.506327939816</v>
      </c>
      <c r="I124" s="7" t="s">
        <v>404</v>
      </c>
      <c r="J124" s="7" t="s">
        <v>327</v>
      </c>
      <c r="K124" s="7" t="s">
        <v>327</v>
      </c>
      <c r="L124" s="7" t="s">
        <v>327</v>
      </c>
      <c r="M124" s="7" t="s">
        <v>327</v>
      </c>
      <c r="N124" s="9">
        <v>46.852203369140625</v>
      </c>
      <c r="O124" s="9">
        <v>-114.02140045166016</v>
      </c>
      <c r="P124" s="7" t="s">
        <v>328</v>
      </c>
      <c r="Q124" s="7" t="s">
        <v>329</v>
      </c>
      <c r="R124" s="7" t="s">
        <v>405</v>
      </c>
      <c r="S124" s="7" t="s">
        <v>406</v>
      </c>
      <c r="T124" s="6">
        <v>275800024</v>
      </c>
      <c r="U124" s="7" t="s">
        <v>271</v>
      </c>
      <c r="V124" s="7" t="s">
        <v>407</v>
      </c>
      <c r="W124" s="7" t="s">
        <v>1118</v>
      </c>
      <c r="X124" s="7" t="s">
        <v>1122</v>
      </c>
      <c r="Y124" s="7" t="s">
        <v>408</v>
      </c>
      <c r="Z124" s="7" t="s">
        <v>1117</v>
      </c>
      <c r="AA124" s="7" t="s">
        <v>1120</v>
      </c>
      <c r="AB124" s="7" t="s">
        <v>1115</v>
      </c>
    </row>
    <row r="125" spans="1:28" x14ac:dyDescent="0.35">
      <c r="A125" s="8">
        <v>44273.544120370374</v>
      </c>
      <c r="B125" s="8">
        <v>44273.551319444443</v>
      </c>
      <c r="C125" s="7" t="s">
        <v>300</v>
      </c>
      <c r="D125" s="7" t="s">
        <v>599</v>
      </c>
      <c r="E125" s="9">
        <v>100</v>
      </c>
      <c r="F125" s="9">
        <v>621</v>
      </c>
      <c r="G125" s="7" t="s">
        <v>1112</v>
      </c>
      <c r="H125" s="8">
        <v>44273.551336863427</v>
      </c>
      <c r="I125" s="7" t="s">
        <v>821</v>
      </c>
      <c r="J125" s="7" t="s">
        <v>327</v>
      </c>
      <c r="K125" s="7" t="s">
        <v>327</v>
      </c>
      <c r="L125" s="7" t="s">
        <v>327</v>
      </c>
      <c r="M125" s="7" t="s">
        <v>327</v>
      </c>
      <c r="N125" s="9">
        <v>43.8125</v>
      </c>
      <c r="O125" s="9">
        <v>-111.78549957275391</v>
      </c>
      <c r="P125" s="7" t="s">
        <v>328</v>
      </c>
      <c r="Q125" s="7" t="s">
        <v>329</v>
      </c>
      <c r="R125" s="7" t="s">
        <v>822</v>
      </c>
      <c r="S125" s="7" t="s">
        <v>823</v>
      </c>
      <c r="T125" s="6">
        <v>519744574</v>
      </c>
      <c r="U125" s="7" t="s">
        <v>73</v>
      </c>
      <c r="V125" s="7" t="s">
        <v>824</v>
      </c>
      <c r="W125" s="7" t="s">
        <v>1118</v>
      </c>
      <c r="X125" s="7" t="s">
        <v>1125</v>
      </c>
      <c r="Y125" s="7" t="s">
        <v>327</v>
      </c>
      <c r="Z125" s="7" t="s">
        <v>1117</v>
      </c>
      <c r="AA125" s="7" t="s">
        <v>1116</v>
      </c>
      <c r="AB125" s="7" t="s">
        <v>1115</v>
      </c>
    </row>
    <row r="126" spans="1:28" x14ac:dyDescent="0.35">
      <c r="A126" s="8">
        <v>44273.62127314815</v>
      </c>
      <c r="B126" s="8">
        <v>44273.622928240744</v>
      </c>
      <c r="C126" s="7" t="s">
        <v>300</v>
      </c>
      <c r="D126" s="7" t="s">
        <v>945</v>
      </c>
      <c r="E126" s="9">
        <v>100</v>
      </c>
      <c r="F126" s="9">
        <v>142</v>
      </c>
      <c r="G126" s="7" t="s">
        <v>1112</v>
      </c>
      <c r="H126" s="8">
        <v>44273.622933680555</v>
      </c>
      <c r="I126" s="7" t="s">
        <v>946</v>
      </c>
      <c r="J126" s="7" t="s">
        <v>327</v>
      </c>
      <c r="K126" s="7" t="s">
        <v>327</v>
      </c>
      <c r="L126" s="7" t="s">
        <v>327</v>
      </c>
      <c r="M126" s="7" t="s">
        <v>327</v>
      </c>
      <c r="N126" s="9">
        <v>43.8125</v>
      </c>
      <c r="O126" s="9">
        <v>-111.78549957275391</v>
      </c>
      <c r="P126" s="7" t="s">
        <v>328</v>
      </c>
      <c r="Q126" s="7" t="s">
        <v>329</v>
      </c>
      <c r="R126" s="7" t="s">
        <v>947</v>
      </c>
      <c r="S126" s="7" t="s">
        <v>948</v>
      </c>
      <c r="T126" s="6">
        <v>511365712</v>
      </c>
      <c r="U126" s="7" t="s">
        <v>71</v>
      </c>
      <c r="V126" s="7" t="s">
        <v>949</v>
      </c>
      <c r="W126" s="7" t="s">
        <v>1118</v>
      </c>
      <c r="X126" s="7" t="s">
        <v>1121</v>
      </c>
      <c r="Y126" s="7" t="s">
        <v>327</v>
      </c>
      <c r="Z126" s="7" t="s">
        <v>1117</v>
      </c>
      <c r="AA126" s="7" t="s">
        <v>1120</v>
      </c>
      <c r="AB126" s="7" t="s">
        <v>1115</v>
      </c>
    </row>
    <row r="127" spans="1:28" x14ac:dyDescent="0.35">
      <c r="A127" s="8">
        <v>44273.621759259258</v>
      </c>
      <c r="B127" s="8">
        <v>44273.624444444446</v>
      </c>
      <c r="C127" s="7" t="s">
        <v>300</v>
      </c>
      <c r="D127" s="7" t="s">
        <v>563</v>
      </c>
      <c r="E127" s="9">
        <v>100</v>
      </c>
      <c r="F127" s="9">
        <v>232</v>
      </c>
      <c r="G127" s="7" t="s">
        <v>1112</v>
      </c>
      <c r="H127" s="8">
        <v>44273.624456400466</v>
      </c>
      <c r="I127" s="7" t="s">
        <v>950</v>
      </c>
      <c r="J127" s="7" t="s">
        <v>327</v>
      </c>
      <c r="K127" s="7" t="s">
        <v>327</v>
      </c>
      <c r="L127" s="7" t="s">
        <v>327</v>
      </c>
      <c r="M127" s="7" t="s">
        <v>327</v>
      </c>
      <c r="N127" s="9">
        <v>40.698196411132813</v>
      </c>
      <c r="O127" s="9">
        <v>-111.84100341796875</v>
      </c>
      <c r="P127" s="7" t="s">
        <v>328</v>
      </c>
      <c r="Q127" s="7" t="s">
        <v>329</v>
      </c>
      <c r="R127" s="7" t="s">
        <v>951</v>
      </c>
      <c r="S127" s="7" t="s">
        <v>566</v>
      </c>
      <c r="T127" s="6">
        <v>143953096</v>
      </c>
      <c r="U127" s="7" t="s">
        <v>200</v>
      </c>
      <c r="V127" s="7" t="s">
        <v>567</v>
      </c>
      <c r="W127" s="7" t="s">
        <v>1113</v>
      </c>
      <c r="X127" s="7" t="s">
        <v>1121</v>
      </c>
      <c r="Y127" s="7" t="s">
        <v>327</v>
      </c>
      <c r="Z127" s="7" t="s">
        <v>1117</v>
      </c>
      <c r="AA127" s="7" t="s">
        <v>1116</v>
      </c>
      <c r="AB127" s="7" t="s">
        <v>1117</v>
      </c>
    </row>
    <row r="128" spans="1:28" x14ac:dyDescent="0.35">
      <c r="A128" s="8">
        <v>44273.622187499997</v>
      </c>
      <c r="B128" s="8">
        <v>44273.628368055557</v>
      </c>
      <c r="C128" s="7" t="s">
        <v>300</v>
      </c>
      <c r="D128" s="7" t="s">
        <v>958</v>
      </c>
      <c r="E128" s="9">
        <v>100</v>
      </c>
      <c r="F128" s="9">
        <v>534</v>
      </c>
      <c r="G128" s="7" t="s">
        <v>1112</v>
      </c>
      <c r="H128" s="8">
        <v>44273.628379479167</v>
      </c>
      <c r="I128" s="7" t="s">
        <v>959</v>
      </c>
      <c r="J128" s="7" t="s">
        <v>327</v>
      </c>
      <c r="K128" s="7" t="s">
        <v>327</v>
      </c>
      <c r="L128" s="7" t="s">
        <v>327</v>
      </c>
      <c r="M128" s="7" t="s">
        <v>327</v>
      </c>
      <c r="N128" s="9">
        <v>43.8125</v>
      </c>
      <c r="O128" s="9">
        <v>-111.78549957275391</v>
      </c>
      <c r="P128" s="7" t="s">
        <v>328</v>
      </c>
      <c r="Q128" s="7" t="s">
        <v>329</v>
      </c>
      <c r="R128" s="7" t="s">
        <v>960</v>
      </c>
      <c r="S128" s="7" t="s">
        <v>961</v>
      </c>
      <c r="T128" s="6">
        <v>285262809</v>
      </c>
      <c r="U128" s="7" t="s">
        <v>35</v>
      </c>
      <c r="V128" s="7" t="s">
        <v>962</v>
      </c>
      <c r="W128" s="7" t="s">
        <v>1118</v>
      </c>
      <c r="X128" s="7" t="s">
        <v>1122</v>
      </c>
      <c r="Y128" s="7" t="s">
        <v>963</v>
      </c>
      <c r="Z128" s="7" t="s">
        <v>1117</v>
      </c>
      <c r="AA128" s="7" t="s">
        <v>1116</v>
      </c>
      <c r="AB128" s="7" t="s">
        <v>1115</v>
      </c>
    </row>
    <row r="129" spans="1:28" x14ac:dyDescent="0.35">
      <c r="A129" s="8">
        <v>44273.622453703705</v>
      </c>
      <c r="B129" s="8">
        <v>44273.651400462964</v>
      </c>
      <c r="C129" s="7" t="s">
        <v>300</v>
      </c>
      <c r="D129" s="7" t="s">
        <v>442</v>
      </c>
      <c r="E129" s="9">
        <v>100</v>
      </c>
      <c r="F129" s="9">
        <v>2500</v>
      </c>
      <c r="G129" s="7" t="s">
        <v>1112</v>
      </c>
      <c r="H129" s="8">
        <v>44273.651409143517</v>
      </c>
      <c r="I129" s="7" t="s">
        <v>964</v>
      </c>
      <c r="J129" s="7" t="s">
        <v>327</v>
      </c>
      <c r="K129" s="7" t="s">
        <v>327</v>
      </c>
      <c r="L129" s="7" t="s">
        <v>327</v>
      </c>
      <c r="M129" s="7" t="s">
        <v>327</v>
      </c>
      <c r="N129" s="9">
        <v>43.8125</v>
      </c>
      <c r="O129" s="9">
        <v>-111.78549957275391</v>
      </c>
      <c r="P129" s="7" t="s">
        <v>328</v>
      </c>
      <c r="Q129" s="7" t="s">
        <v>329</v>
      </c>
      <c r="R129" s="7" t="s">
        <v>965</v>
      </c>
      <c r="S129" s="7" t="s">
        <v>966</v>
      </c>
      <c r="T129" s="10">
        <v>673549848</v>
      </c>
      <c r="U129" s="7" t="s">
        <v>967</v>
      </c>
      <c r="V129" s="7" t="s">
        <v>968</v>
      </c>
      <c r="W129" s="7" t="s">
        <v>1113</v>
      </c>
      <c r="X129" s="7" t="s">
        <v>327</v>
      </c>
      <c r="Y129" s="7" t="s">
        <v>327</v>
      </c>
      <c r="Z129" s="7" t="s">
        <v>1117</v>
      </c>
      <c r="AA129" s="7" t="s">
        <v>1119</v>
      </c>
      <c r="AB129" s="7" t="s">
        <v>1115</v>
      </c>
    </row>
    <row r="130" spans="1:28" x14ac:dyDescent="0.35">
      <c r="A130" s="8">
        <v>44273.623495370368</v>
      </c>
      <c r="B130" s="8">
        <v>44273.625613425924</v>
      </c>
      <c r="C130" s="7" t="s">
        <v>300</v>
      </c>
      <c r="D130" s="7" t="s">
        <v>952</v>
      </c>
      <c r="E130" s="9">
        <v>100</v>
      </c>
      <c r="F130" s="9">
        <v>182</v>
      </c>
      <c r="G130" s="7" t="s">
        <v>1112</v>
      </c>
      <c r="H130" s="8">
        <v>44273.625617905091</v>
      </c>
      <c r="I130" s="7" t="s">
        <v>953</v>
      </c>
      <c r="J130" s="7" t="s">
        <v>327</v>
      </c>
      <c r="K130" s="7" t="s">
        <v>327</v>
      </c>
      <c r="L130" s="7" t="s">
        <v>327</v>
      </c>
      <c r="M130" s="7" t="s">
        <v>327</v>
      </c>
      <c r="N130" s="9">
        <v>43.8125</v>
      </c>
      <c r="O130" s="9">
        <v>-111.78549957275391</v>
      </c>
      <c r="P130" s="7" t="s">
        <v>328</v>
      </c>
      <c r="Q130" s="7" t="s">
        <v>329</v>
      </c>
      <c r="R130" s="7" t="s">
        <v>954</v>
      </c>
      <c r="S130" s="7" t="s">
        <v>955</v>
      </c>
      <c r="T130" s="6">
        <v>495609905</v>
      </c>
      <c r="U130" s="7" t="s">
        <v>956</v>
      </c>
      <c r="V130" s="7" t="s">
        <v>957</v>
      </c>
      <c r="W130" s="7" t="s">
        <v>1113</v>
      </c>
      <c r="X130" s="7" t="s">
        <v>1123</v>
      </c>
      <c r="Y130" s="7" t="s">
        <v>327</v>
      </c>
      <c r="Z130" s="7" t="s">
        <v>1115</v>
      </c>
      <c r="AA130" s="7" t="s">
        <v>1119</v>
      </c>
      <c r="AB130" s="7" t="s">
        <v>1115</v>
      </c>
    </row>
    <row r="131" spans="1:28" x14ac:dyDescent="0.35">
      <c r="A131" s="8">
        <v>44273.674814814818</v>
      </c>
      <c r="B131" s="8">
        <v>44273.676122685189</v>
      </c>
      <c r="C131" s="7" t="s">
        <v>300</v>
      </c>
      <c r="D131" s="7" t="s">
        <v>578</v>
      </c>
      <c r="E131" s="9">
        <v>100</v>
      </c>
      <c r="F131" s="9">
        <v>112</v>
      </c>
      <c r="G131" s="7" t="s">
        <v>1112</v>
      </c>
      <c r="H131" s="8">
        <v>44273.676126203703</v>
      </c>
      <c r="I131" s="7" t="s">
        <v>969</v>
      </c>
      <c r="J131" s="7" t="s">
        <v>327</v>
      </c>
      <c r="K131" s="7" t="s">
        <v>327</v>
      </c>
      <c r="L131" s="7" t="s">
        <v>327</v>
      </c>
      <c r="M131" s="7" t="s">
        <v>327</v>
      </c>
      <c r="N131" s="9">
        <v>43.8125</v>
      </c>
      <c r="O131" s="9">
        <v>-111.78549957275391</v>
      </c>
      <c r="P131" s="7" t="s">
        <v>328</v>
      </c>
      <c r="Q131" s="7" t="s">
        <v>329</v>
      </c>
      <c r="R131" s="7" t="s">
        <v>970</v>
      </c>
      <c r="S131" s="7" t="s">
        <v>878</v>
      </c>
      <c r="T131" s="6">
        <v>408862491</v>
      </c>
      <c r="U131" s="7" t="s">
        <v>971</v>
      </c>
      <c r="V131" s="7" t="s">
        <v>972</v>
      </c>
      <c r="W131" s="7" t="s">
        <v>1118</v>
      </c>
      <c r="X131" s="7" t="s">
        <v>1122</v>
      </c>
      <c r="Y131" s="7" t="s">
        <v>973</v>
      </c>
      <c r="Z131" s="7" t="s">
        <v>1117</v>
      </c>
      <c r="AA131" s="7" t="s">
        <v>1116</v>
      </c>
      <c r="AB131" s="7" t="s">
        <v>1115</v>
      </c>
    </row>
    <row r="132" spans="1:28" x14ac:dyDescent="0.35">
      <c r="A132" s="8">
        <v>44273.695972222224</v>
      </c>
      <c r="B132" s="8">
        <v>44273.697175925925</v>
      </c>
      <c r="C132" s="7" t="s">
        <v>300</v>
      </c>
      <c r="D132" s="7" t="s">
        <v>974</v>
      </c>
      <c r="E132" s="9">
        <v>100</v>
      </c>
      <c r="F132" s="9">
        <v>104</v>
      </c>
      <c r="G132" s="7" t="s">
        <v>1112</v>
      </c>
      <c r="H132" s="8">
        <v>44273.69718570602</v>
      </c>
      <c r="I132" s="7" t="s">
        <v>975</v>
      </c>
      <c r="J132" s="7" t="s">
        <v>327</v>
      </c>
      <c r="K132" s="7" t="s">
        <v>327</v>
      </c>
      <c r="L132" s="7" t="s">
        <v>327</v>
      </c>
      <c r="M132" s="7" t="s">
        <v>327</v>
      </c>
      <c r="N132" s="9">
        <v>40.258407592773438</v>
      </c>
      <c r="O132" s="9">
        <v>-111.65910339355469</v>
      </c>
      <c r="P132" s="7" t="s">
        <v>328</v>
      </c>
      <c r="Q132" s="7" t="s">
        <v>329</v>
      </c>
      <c r="R132" s="7" t="s">
        <v>976</v>
      </c>
      <c r="S132" s="7" t="s">
        <v>977</v>
      </c>
      <c r="T132" s="6">
        <v>748175315</v>
      </c>
      <c r="U132" s="7" t="s">
        <v>978</v>
      </c>
      <c r="V132" s="7" t="s">
        <v>979</v>
      </c>
      <c r="W132" s="7" t="s">
        <v>1113</v>
      </c>
      <c r="X132" s="7" t="s">
        <v>1114</v>
      </c>
      <c r="Y132" s="7" t="s">
        <v>327</v>
      </c>
      <c r="Z132" s="7" t="s">
        <v>1117</v>
      </c>
      <c r="AA132" s="7" t="s">
        <v>1116</v>
      </c>
      <c r="AB132" s="7" t="s">
        <v>1117</v>
      </c>
    </row>
    <row r="133" spans="1:28" x14ac:dyDescent="0.35">
      <c r="A133" s="8">
        <v>44273.769780092596</v>
      </c>
      <c r="B133" s="8">
        <v>44273.776377314818</v>
      </c>
      <c r="C133" s="7" t="s">
        <v>300</v>
      </c>
      <c r="D133" s="7" t="s">
        <v>980</v>
      </c>
      <c r="E133" s="9">
        <v>100</v>
      </c>
      <c r="F133" s="9">
        <v>569</v>
      </c>
      <c r="G133" s="7" t="s">
        <v>1112</v>
      </c>
      <c r="H133" s="8">
        <v>44273.776386423611</v>
      </c>
      <c r="I133" s="7" t="s">
        <v>981</v>
      </c>
      <c r="J133" s="7" t="s">
        <v>327</v>
      </c>
      <c r="K133" s="7" t="s">
        <v>327</v>
      </c>
      <c r="L133" s="7" t="s">
        <v>327</v>
      </c>
      <c r="M133" s="7" t="s">
        <v>327</v>
      </c>
      <c r="N133" s="9">
        <v>43.8125</v>
      </c>
      <c r="O133" s="9">
        <v>-111.78549957275391</v>
      </c>
      <c r="P133" s="7" t="s">
        <v>328</v>
      </c>
      <c r="Q133" s="7" t="s">
        <v>329</v>
      </c>
      <c r="R133" s="7" t="s">
        <v>982</v>
      </c>
      <c r="S133" s="7" t="s">
        <v>983</v>
      </c>
      <c r="T133" s="6">
        <v>371762779</v>
      </c>
      <c r="U133" s="7" t="s">
        <v>104</v>
      </c>
      <c r="V133" s="7" t="s">
        <v>984</v>
      </c>
      <c r="W133" s="7" t="s">
        <v>1118</v>
      </c>
      <c r="X133" s="7" t="s">
        <v>1121</v>
      </c>
      <c r="Y133" s="7" t="s">
        <v>327</v>
      </c>
      <c r="Z133" s="7" t="s">
        <v>1117</v>
      </c>
      <c r="AA133" s="7" t="s">
        <v>1119</v>
      </c>
      <c r="AB133" s="7" t="s">
        <v>1115</v>
      </c>
    </row>
    <row r="134" spans="1:28" x14ac:dyDescent="0.35">
      <c r="A134" s="8">
        <v>44273.790162037039</v>
      </c>
      <c r="B134" s="8">
        <v>44273.797673611109</v>
      </c>
      <c r="C134" s="7" t="s">
        <v>300</v>
      </c>
      <c r="D134" s="7" t="s">
        <v>991</v>
      </c>
      <c r="E134" s="9">
        <v>100</v>
      </c>
      <c r="F134" s="9">
        <v>648</v>
      </c>
      <c r="G134" s="7" t="s">
        <v>1112</v>
      </c>
      <c r="H134" s="8">
        <v>44273.797680000003</v>
      </c>
      <c r="I134" s="7" t="s">
        <v>992</v>
      </c>
      <c r="J134" s="7" t="s">
        <v>327</v>
      </c>
      <c r="K134" s="7" t="s">
        <v>327</v>
      </c>
      <c r="L134" s="7" t="s">
        <v>327</v>
      </c>
      <c r="M134" s="7" t="s">
        <v>327</v>
      </c>
      <c r="N134" s="9">
        <v>43.8125</v>
      </c>
      <c r="O134" s="9">
        <v>-111.78549957275391</v>
      </c>
      <c r="P134" s="7" t="s">
        <v>328</v>
      </c>
      <c r="Q134" s="7" t="s">
        <v>329</v>
      </c>
      <c r="R134" s="7" t="s">
        <v>993</v>
      </c>
      <c r="S134" s="7" t="s">
        <v>777</v>
      </c>
      <c r="T134" s="6">
        <v>163889224</v>
      </c>
      <c r="U134" s="7" t="s">
        <v>994</v>
      </c>
      <c r="V134" s="7" t="s">
        <v>778</v>
      </c>
      <c r="W134" s="7" t="s">
        <v>1113</v>
      </c>
      <c r="X134" s="7" t="s">
        <v>1121</v>
      </c>
      <c r="Y134" s="7" t="s">
        <v>327</v>
      </c>
      <c r="Z134" s="7" t="s">
        <v>1117</v>
      </c>
      <c r="AA134" s="7" t="s">
        <v>1119</v>
      </c>
      <c r="AB134" s="7" t="s">
        <v>1115</v>
      </c>
    </row>
    <row r="135" spans="1:28" x14ac:dyDescent="0.35">
      <c r="A135" s="8">
        <v>44273.791689814818</v>
      </c>
      <c r="B135" s="8">
        <v>44273.794270833336</v>
      </c>
      <c r="C135" s="7" t="s">
        <v>300</v>
      </c>
      <c r="D135" s="7" t="s">
        <v>985</v>
      </c>
      <c r="E135" s="9">
        <v>100</v>
      </c>
      <c r="F135" s="9">
        <v>223</v>
      </c>
      <c r="G135" s="7" t="s">
        <v>1112</v>
      </c>
      <c r="H135" s="8">
        <v>44273.794284976851</v>
      </c>
      <c r="I135" s="7" t="s">
        <v>986</v>
      </c>
      <c r="J135" s="7" t="s">
        <v>327</v>
      </c>
      <c r="K135" s="7" t="s">
        <v>327</v>
      </c>
      <c r="L135" s="7" t="s">
        <v>327</v>
      </c>
      <c r="M135" s="7" t="s">
        <v>327</v>
      </c>
      <c r="N135" s="9">
        <v>43.8125</v>
      </c>
      <c r="O135" s="9">
        <v>-111.78549957275391</v>
      </c>
      <c r="P135" s="7" t="s">
        <v>328</v>
      </c>
      <c r="Q135" s="7" t="s">
        <v>329</v>
      </c>
      <c r="R135" s="7" t="s">
        <v>987</v>
      </c>
      <c r="S135" s="7" t="s">
        <v>988</v>
      </c>
      <c r="T135" s="6">
        <v>157636773</v>
      </c>
      <c r="U135" s="7" t="s">
        <v>989</v>
      </c>
      <c r="V135" s="7" t="s">
        <v>990</v>
      </c>
      <c r="W135" s="7" t="s">
        <v>1113</v>
      </c>
      <c r="X135" s="7" t="s">
        <v>1121</v>
      </c>
      <c r="Y135" s="7" t="s">
        <v>327</v>
      </c>
      <c r="Z135" s="7" t="s">
        <v>1117</v>
      </c>
      <c r="AA135" s="7" t="s">
        <v>1116</v>
      </c>
      <c r="AB135" s="7" t="s">
        <v>1117</v>
      </c>
    </row>
    <row r="136" spans="1:28" x14ac:dyDescent="0.35">
      <c r="A136" s="8">
        <v>44273.866863425923</v>
      </c>
      <c r="B136" s="8">
        <v>44273.867997685185</v>
      </c>
      <c r="C136" s="7" t="s">
        <v>300</v>
      </c>
      <c r="D136" s="7" t="s">
        <v>995</v>
      </c>
      <c r="E136" s="9">
        <v>100</v>
      </c>
      <c r="F136" s="9">
        <v>97</v>
      </c>
      <c r="G136" s="7" t="s">
        <v>1112</v>
      </c>
      <c r="H136" s="8">
        <v>44273.8680021412</v>
      </c>
      <c r="I136" s="7" t="s">
        <v>996</v>
      </c>
      <c r="J136" s="7" t="s">
        <v>327</v>
      </c>
      <c r="K136" s="7" t="s">
        <v>327</v>
      </c>
      <c r="L136" s="7" t="s">
        <v>327</v>
      </c>
      <c r="M136" s="7" t="s">
        <v>327</v>
      </c>
      <c r="N136" s="9">
        <v>43.8125</v>
      </c>
      <c r="O136" s="9">
        <v>-111.78549957275391</v>
      </c>
      <c r="P136" s="7" t="s">
        <v>328</v>
      </c>
      <c r="Q136" s="7" t="s">
        <v>329</v>
      </c>
      <c r="R136" s="7" t="s">
        <v>997</v>
      </c>
      <c r="S136" s="7" t="s">
        <v>998</v>
      </c>
      <c r="T136" s="6">
        <v>465582584</v>
      </c>
      <c r="U136" s="7" t="s">
        <v>999</v>
      </c>
      <c r="V136" s="7" t="s">
        <v>1000</v>
      </c>
      <c r="W136" s="7" t="s">
        <v>1113</v>
      </c>
      <c r="X136" s="7" t="s">
        <v>1121</v>
      </c>
      <c r="Y136" s="7" t="s">
        <v>327</v>
      </c>
      <c r="Z136" s="7" t="s">
        <v>1117</v>
      </c>
      <c r="AA136" s="7" t="s">
        <v>1120</v>
      </c>
      <c r="AB136" s="7" t="s">
        <v>1115</v>
      </c>
    </row>
    <row r="137" spans="1:28" x14ac:dyDescent="0.35">
      <c r="A137" s="8">
        <v>44273.923391203702</v>
      </c>
      <c r="B137" s="8">
        <v>44273.927129629628</v>
      </c>
      <c r="C137" s="7" t="s">
        <v>300</v>
      </c>
      <c r="D137" s="7" t="s">
        <v>1001</v>
      </c>
      <c r="E137" s="9">
        <v>100</v>
      </c>
      <c r="F137" s="9">
        <v>322</v>
      </c>
      <c r="G137" s="7" t="s">
        <v>1112</v>
      </c>
      <c r="H137" s="8">
        <v>44273.927135289348</v>
      </c>
      <c r="I137" s="7" t="s">
        <v>1002</v>
      </c>
      <c r="J137" s="7" t="s">
        <v>327</v>
      </c>
      <c r="K137" s="7" t="s">
        <v>327</v>
      </c>
      <c r="L137" s="7" t="s">
        <v>327</v>
      </c>
      <c r="M137" s="7" t="s">
        <v>327</v>
      </c>
      <c r="N137" s="9">
        <v>43.49200439453125</v>
      </c>
      <c r="O137" s="9">
        <v>-112.05919647216797</v>
      </c>
      <c r="P137" s="7" t="s">
        <v>328</v>
      </c>
      <c r="Q137" s="7" t="s">
        <v>329</v>
      </c>
      <c r="R137" s="7" t="s">
        <v>1003</v>
      </c>
      <c r="S137" s="7" t="s">
        <v>1004</v>
      </c>
      <c r="T137" s="6">
        <v>812633835</v>
      </c>
      <c r="U137" s="7" t="s">
        <v>1005</v>
      </c>
      <c r="V137" s="7" t="s">
        <v>1006</v>
      </c>
      <c r="W137" s="7" t="s">
        <v>1113</v>
      </c>
      <c r="X137" s="7" t="s">
        <v>1114</v>
      </c>
      <c r="Y137" s="7" t="s">
        <v>327</v>
      </c>
      <c r="Z137" s="7" t="s">
        <v>1117</v>
      </c>
      <c r="AA137" s="7" t="s">
        <v>1116</v>
      </c>
      <c r="AB137" s="7" t="s">
        <v>1115</v>
      </c>
    </row>
    <row r="138" spans="1:28" x14ac:dyDescent="0.35">
      <c r="A138" s="8">
        <v>44274.064525462964</v>
      </c>
      <c r="B138" s="8">
        <v>44274.066423611112</v>
      </c>
      <c r="C138" s="7" t="s">
        <v>300</v>
      </c>
      <c r="D138" s="7" t="s">
        <v>1007</v>
      </c>
      <c r="E138" s="9">
        <v>100</v>
      </c>
      <c r="F138" s="9">
        <v>164</v>
      </c>
      <c r="G138" s="7" t="s">
        <v>1112</v>
      </c>
      <c r="H138" s="8">
        <v>44274.066435162036</v>
      </c>
      <c r="I138" s="7" t="s">
        <v>1008</v>
      </c>
      <c r="J138" s="7" t="s">
        <v>327</v>
      </c>
      <c r="K138" s="7" t="s">
        <v>327</v>
      </c>
      <c r="L138" s="7" t="s">
        <v>327</v>
      </c>
      <c r="M138" s="7" t="s">
        <v>327</v>
      </c>
      <c r="N138" s="9">
        <v>43.670700073242188</v>
      </c>
      <c r="O138" s="9">
        <v>-111.89700317382813</v>
      </c>
      <c r="P138" s="7" t="s">
        <v>328</v>
      </c>
      <c r="Q138" s="7" t="s">
        <v>329</v>
      </c>
      <c r="R138" s="7" t="s">
        <v>1009</v>
      </c>
      <c r="S138" s="7" t="s">
        <v>1010</v>
      </c>
      <c r="T138" s="6">
        <v>53847667</v>
      </c>
      <c r="U138" s="7" t="s">
        <v>151</v>
      </c>
      <c r="V138" s="7" t="s">
        <v>1011</v>
      </c>
      <c r="W138" s="7" t="s">
        <v>1113</v>
      </c>
      <c r="X138" s="7" t="s">
        <v>1121</v>
      </c>
      <c r="Y138" s="7" t="s">
        <v>327</v>
      </c>
      <c r="Z138" s="7" t="s">
        <v>1117</v>
      </c>
      <c r="AA138" s="7" t="s">
        <v>1116</v>
      </c>
      <c r="AB138" s="7" t="s">
        <v>1115</v>
      </c>
    </row>
    <row r="139" spans="1:28" x14ac:dyDescent="0.35">
      <c r="A139" s="8">
        <v>44274.347777777781</v>
      </c>
      <c r="B139" s="8">
        <v>44274.350219907406</v>
      </c>
      <c r="C139" s="7" t="s">
        <v>300</v>
      </c>
      <c r="D139" s="7" t="s">
        <v>361</v>
      </c>
      <c r="E139" s="9">
        <v>100</v>
      </c>
      <c r="F139" s="9">
        <v>210</v>
      </c>
      <c r="G139" s="7" t="s">
        <v>1112</v>
      </c>
      <c r="H139" s="8">
        <v>44274.350226631941</v>
      </c>
      <c r="I139" s="7" t="s">
        <v>1012</v>
      </c>
      <c r="J139" s="7" t="s">
        <v>327</v>
      </c>
      <c r="K139" s="7" t="s">
        <v>327</v>
      </c>
      <c r="L139" s="7" t="s">
        <v>327</v>
      </c>
      <c r="M139" s="7" t="s">
        <v>327</v>
      </c>
      <c r="N139" s="9">
        <v>43.8125</v>
      </c>
      <c r="O139" s="9">
        <v>-111.78549957275391</v>
      </c>
      <c r="P139" s="7" t="s">
        <v>328</v>
      </c>
      <c r="Q139" s="7" t="s">
        <v>329</v>
      </c>
      <c r="R139" s="7" t="s">
        <v>1013</v>
      </c>
      <c r="S139" s="7" t="s">
        <v>1014</v>
      </c>
      <c r="T139" s="6">
        <v>148025323</v>
      </c>
      <c r="U139" s="7" t="s">
        <v>129</v>
      </c>
      <c r="V139" s="7" t="s">
        <v>1015</v>
      </c>
      <c r="W139" s="7" t="s">
        <v>1113</v>
      </c>
      <c r="X139" s="7" t="s">
        <v>1121</v>
      </c>
      <c r="Y139" s="7" t="s">
        <v>327</v>
      </c>
      <c r="Z139" s="7" t="s">
        <v>1117</v>
      </c>
      <c r="AA139" s="7" t="s">
        <v>1120</v>
      </c>
      <c r="AB139" s="7" t="s">
        <v>1115</v>
      </c>
    </row>
    <row r="140" spans="1:28" x14ac:dyDescent="0.35">
      <c r="A140" s="8">
        <v>44274.475057870368</v>
      </c>
      <c r="B140" s="8">
        <v>44274.476620370369</v>
      </c>
      <c r="C140" s="7" t="s">
        <v>300</v>
      </c>
      <c r="D140" s="7" t="s">
        <v>812</v>
      </c>
      <c r="E140" s="9">
        <v>100</v>
      </c>
      <c r="F140" s="9">
        <v>135</v>
      </c>
      <c r="G140" s="7" t="s">
        <v>1112</v>
      </c>
      <c r="H140" s="8">
        <v>44274.476631331017</v>
      </c>
      <c r="I140" s="7" t="s">
        <v>1016</v>
      </c>
      <c r="J140" s="7" t="s">
        <v>327</v>
      </c>
      <c r="K140" s="7" t="s">
        <v>327</v>
      </c>
      <c r="L140" s="7" t="s">
        <v>327</v>
      </c>
      <c r="M140" s="7" t="s">
        <v>327</v>
      </c>
      <c r="N140" s="9">
        <v>43.8125</v>
      </c>
      <c r="O140" s="9">
        <v>-111.78549957275391</v>
      </c>
      <c r="P140" s="7" t="s">
        <v>328</v>
      </c>
      <c r="Q140" s="7" t="s">
        <v>329</v>
      </c>
      <c r="R140" s="7" t="s">
        <v>1017</v>
      </c>
      <c r="S140" s="7" t="s">
        <v>1018</v>
      </c>
      <c r="T140" s="6">
        <v>298411193</v>
      </c>
      <c r="U140" s="7" t="s">
        <v>1019</v>
      </c>
      <c r="V140" s="7" t="s">
        <v>1020</v>
      </c>
      <c r="W140" s="7" t="s">
        <v>1113</v>
      </c>
      <c r="X140" s="7" t="s">
        <v>1114</v>
      </c>
      <c r="Y140" s="7" t="s">
        <v>327</v>
      </c>
      <c r="Z140" s="7" t="s">
        <v>1117</v>
      </c>
      <c r="AA140" s="7" t="s">
        <v>1116</v>
      </c>
      <c r="AB140" s="7" t="s">
        <v>1115</v>
      </c>
    </row>
    <row r="141" spans="1:28" x14ac:dyDescent="0.35">
      <c r="A141" s="8">
        <v>44274.505532407406</v>
      </c>
      <c r="B141" s="8">
        <v>44274.50708333333</v>
      </c>
      <c r="C141" s="7" t="s">
        <v>300</v>
      </c>
      <c r="D141" s="7" t="s">
        <v>448</v>
      </c>
      <c r="E141" s="9">
        <v>100</v>
      </c>
      <c r="F141" s="9">
        <v>133</v>
      </c>
      <c r="G141" s="7" t="s">
        <v>1112</v>
      </c>
      <c r="H141" s="8">
        <v>44274.507095694447</v>
      </c>
      <c r="I141" s="7" t="s">
        <v>1021</v>
      </c>
      <c r="J141" s="7" t="s">
        <v>327</v>
      </c>
      <c r="K141" s="7" t="s">
        <v>327</v>
      </c>
      <c r="L141" s="7" t="s">
        <v>327</v>
      </c>
      <c r="M141" s="7" t="s">
        <v>327</v>
      </c>
      <c r="N141" s="9">
        <v>43.8125</v>
      </c>
      <c r="O141" s="9">
        <v>-111.78549957275391</v>
      </c>
      <c r="P141" s="7" t="s">
        <v>328</v>
      </c>
      <c r="Q141" s="7" t="s">
        <v>329</v>
      </c>
      <c r="R141" s="7" t="s">
        <v>1022</v>
      </c>
      <c r="S141" s="7" t="s">
        <v>1023</v>
      </c>
      <c r="T141" s="6">
        <v>195411898</v>
      </c>
      <c r="U141" s="7" t="s">
        <v>1024</v>
      </c>
      <c r="V141" s="7" t="s">
        <v>1025</v>
      </c>
      <c r="W141" s="7" t="s">
        <v>1113</v>
      </c>
      <c r="X141" s="7" t="s">
        <v>1124</v>
      </c>
      <c r="Y141" s="7" t="s">
        <v>327</v>
      </c>
      <c r="Z141" s="7" t="s">
        <v>1117</v>
      </c>
      <c r="AA141" s="7" t="s">
        <v>1116</v>
      </c>
      <c r="AB141" s="7" t="s">
        <v>1115</v>
      </c>
    </row>
    <row r="142" spans="1:28" x14ac:dyDescent="0.35">
      <c r="A142" s="8">
        <v>44274.524062500001</v>
      </c>
      <c r="B142" s="8">
        <v>44274.529236111113</v>
      </c>
      <c r="C142" s="7" t="s">
        <v>300</v>
      </c>
      <c r="D142" s="7" t="s">
        <v>917</v>
      </c>
      <c r="E142" s="9">
        <v>100</v>
      </c>
      <c r="F142" s="9">
        <v>447</v>
      </c>
      <c r="G142" s="7" t="s">
        <v>1112</v>
      </c>
      <c r="H142" s="8">
        <v>44274.529247951388</v>
      </c>
      <c r="I142" s="7" t="s">
        <v>1026</v>
      </c>
      <c r="J142" s="7" t="s">
        <v>327</v>
      </c>
      <c r="K142" s="7" t="s">
        <v>327</v>
      </c>
      <c r="L142" s="7" t="s">
        <v>327</v>
      </c>
      <c r="M142" s="7" t="s">
        <v>327</v>
      </c>
      <c r="N142" s="9">
        <v>33.465606689453125</v>
      </c>
      <c r="O142" s="9">
        <v>-111.99559783935547</v>
      </c>
      <c r="P142" s="7" t="s">
        <v>328</v>
      </c>
      <c r="Q142" s="7" t="s">
        <v>329</v>
      </c>
      <c r="R142" s="7" t="s">
        <v>919</v>
      </c>
      <c r="S142" s="7" t="s">
        <v>920</v>
      </c>
      <c r="T142" s="6">
        <v>498725923</v>
      </c>
      <c r="U142" s="7" t="s">
        <v>1027</v>
      </c>
      <c r="V142" s="7" t="s">
        <v>922</v>
      </c>
      <c r="W142" s="7" t="s">
        <v>1113</v>
      </c>
      <c r="X142" s="7" t="s">
        <v>1121</v>
      </c>
      <c r="Y142" s="7" t="s">
        <v>327</v>
      </c>
      <c r="Z142" s="7" t="s">
        <v>1115</v>
      </c>
      <c r="AA142" s="7" t="s">
        <v>1116</v>
      </c>
      <c r="AB142" s="7" t="s">
        <v>1117</v>
      </c>
    </row>
    <row r="143" spans="1:28" x14ac:dyDescent="0.35">
      <c r="A143" s="8">
        <v>44274.65824074074</v>
      </c>
      <c r="B143" s="8">
        <v>44274.659212962964</v>
      </c>
      <c r="C143" s="7" t="s">
        <v>300</v>
      </c>
      <c r="D143" s="7" t="s">
        <v>1028</v>
      </c>
      <c r="E143" s="9">
        <v>100</v>
      </c>
      <c r="F143" s="9">
        <v>83</v>
      </c>
      <c r="G143" s="7" t="s">
        <v>1112</v>
      </c>
      <c r="H143" s="8">
        <v>44274.659217291664</v>
      </c>
      <c r="I143" s="7" t="s">
        <v>1029</v>
      </c>
      <c r="J143" s="7" t="s">
        <v>327</v>
      </c>
      <c r="K143" s="7" t="s">
        <v>327</v>
      </c>
      <c r="L143" s="7" t="s">
        <v>327</v>
      </c>
      <c r="M143" s="7" t="s">
        <v>327</v>
      </c>
      <c r="N143" s="9">
        <v>43.5552978515625</v>
      </c>
      <c r="O143" s="9">
        <v>-111.89219665527344</v>
      </c>
      <c r="P143" s="7" t="s">
        <v>328</v>
      </c>
      <c r="Q143" s="7" t="s">
        <v>329</v>
      </c>
      <c r="R143" s="7" t="s">
        <v>1030</v>
      </c>
      <c r="S143" s="7" t="s">
        <v>1030</v>
      </c>
      <c r="T143" s="6">
        <v>197000000</v>
      </c>
      <c r="U143" s="7" t="s">
        <v>1031</v>
      </c>
      <c r="V143" s="7" t="s">
        <v>1032</v>
      </c>
      <c r="W143" s="7" t="s">
        <v>1118</v>
      </c>
      <c r="X143" s="7" t="s">
        <v>1114</v>
      </c>
      <c r="Y143" s="7" t="s">
        <v>327</v>
      </c>
      <c r="Z143" s="7" t="s">
        <v>1117</v>
      </c>
      <c r="AA143" s="7" t="s">
        <v>1119</v>
      </c>
      <c r="AB143" s="7" t="s">
        <v>1115</v>
      </c>
    </row>
    <row r="144" spans="1:28" x14ac:dyDescent="0.35">
      <c r="A144" s="8">
        <v>44274.659791666665</v>
      </c>
      <c r="B144" s="8">
        <v>44274.661516203705</v>
      </c>
      <c r="C144" s="7" t="s">
        <v>300</v>
      </c>
      <c r="D144" s="7" t="s">
        <v>1028</v>
      </c>
      <c r="E144" s="9">
        <v>100</v>
      </c>
      <c r="F144" s="9">
        <v>149</v>
      </c>
      <c r="G144" s="7" t="s">
        <v>1112</v>
      </c>
      <c r="H144" s="8">
        <v>44274.661521909722</v>
      </c>
      <c r="I144" s="7" t="s">
        <v>1033</v>
      </c>
      <c r="J144" s="7" t="s">
        <v>327</v>
      </c>
      <c r="K144" s="7" t="s">
        <v>327</v>
      </c>
      <c r="L144" s="7" t="s">
        <v>327</v>
      </c>
      <c r="M144" s="7" t="s">
        <v>327</v>
      </c>
      <c r="N144" s="9">
        <v>43.5552978515625</v>
      </c>
      <c r="O144" s="9">
        <v>-111.89219665527344</v>
      </c>
      <c r="P144" s="7" t="s">
        <v>328</v>
      </c>
      <c r="Q144" s="7" t="s">
        <v>329</v>
      </c>
      <c r="R144" s="7" t="s">
        <v>1030</v>
      </c>
      <c r="S144" s="7" t="s">
        <v>1030</v>
      </c>
      <c r="T144" s="6">
        <v>100000000</v>
      </c>
      <c r="U144" s="7" t="s">
        <v>1031</v>
      </c>
      <c r="V144" s="7" t="s">
        <v>1032</v>
      </c>
      <c r="W144" s="7" t="s">
        <v>1118</v>
      </c>
      <c r="X144" s="7" t="s">
        <v>1114</v>
      </c>
      <c r="Y144" s="7" t="s">
        <v>327</v>
      </c>
      <c r="Z144" s="7" t="s">
        <v>1117</v>
      </c>
      <c r="AA144" s="7" t="s">
        <v>1127</v>
      </c>
      <c r="AB144" s="7" t="s">
        <v>1115</v>
      </c>
    </row>
    <row r="145" spans="1:28" x14ac:dyDescent="0.35">
      <c r="A145" s="8">
        <v>44274.677847222221</v>
      </c>
      <c r="B145" s="8">
        <v>44274.679050925923</v>
      </c>
      <c r="C145" s="7" t="s">
        <v>300</v>
      </c>
      <c r="D145" s="7" t="s">
        <v>339</v>
      </c>
      <c r="E145" s="9">
        <v>100</v>
      </c>
      <c r="F145" s="9">
        <v>104</v>
      </c>
      <c r="G145" s="7" t="s">
        <v>1112</v>
      </c>
      <c r="H145" s="8">
        <v>44274.679064629629</v>
      </c>
      <c r="I145" s="7" t="s">
        <v>1034</v>
      </c>
      <c r="J145" s="7" t="s">
        <v>327</v>
      </c>
      <c r="K145" s="7" t="s">
        <v>327</v>
      </c>
      <c r="L145" s="7" t="s">
        <v>327</v>
      </c>
      <c r="M145" s="7" t="s">
        <v>327</v>
      </c>
      <c r="N145" s="9">
        <v>43.8125</v>
      </c>
      <c r="O145" s="9">
        <v>-111.78549957275391</v>
      </c>
      <c r="P145" s="7" t="s">
        <v>328</v>
      </c>
      <c r="Q145" s="7" t="s">
        <v>329</v>
      </c>
      <c r="R145" s="7" t="s">
        <v>1035</v>
      </c>
      <c r="S145" s="7" t="s">
        <v>1036</v>
      </c>
      <c r="T145" s="6">
        <v>273635544</v>
      </c>
      <c r="U145" s="7" t="s">
        <v>354</v>
      </c>
      <c r="V145" s="7" t="s">
        <v>1037</v>
      </c>
      <c r="W145" s="7" t="s">
        <v>1118</v>
      </c>
      <c r="X145" s="7" t="s">
        <v>1121</v>
      </c>
      <c r="Y145" s="7" t="s">
        <v>327</v>
      </c>
      <c r="Z145" s="7" t="s">
        <v>1117</v>
      </c>
      <c r="AA145" s="7" t="s">
        <v>1116</v>
      </c>
      <c r="AB145" s="7" t="s">
        <v>1115</v>
      </c>
    </row>
    <row r="146" spans="1:28" x14ac:dyDescent="0.35">
      <c r="A146" s="8">
        <v>44274.991157407407</v>
      </c>
      <c r="B146" s="8">
        <v>44274.994421296295</v>
      </c>
      <c r="C146" s="7" t="s">
        <v>300</v>
      </c>
      <c r="D146" s="7" t="s">
        <v>1038</v>
      </c>
      <c r="E146" s="9">
        <v>100</v>
      </c>
      <c r="F146" s="9">
        <v>282</v>
      </c>
      <c r="G146" s="7" t="s">
        <v>1112</v>
      </c>
      <c r="H146" s="8">
        <v>44274.994427256941</v>
      </c>
      <c r="I146" s="7" t="s">
        <v>1039</v>
      </c>
      <c r="J146" s="7" t="s">
        <v>327</v>
      </c>
      <c r="K146" s="7" t="s">
        <v>327</v>
      </c>
      <c r="L146" s="7" t="s">
        <v>327</v>
      </c>
      <c r="M146" s="7" t="s">
        <v>327</v>
      </c>
      <c r="N146" s="9">
        <v>33.932205200195313</v>
      </c>
      <c r="O146" s="9">
        <v>-118.24879455566406</v>
      </c>
      <c r="P146" s="7" t="s">
        <v>328</v>
      </c>
      <c r="Q146" s="7" t="s">
        <v>329</v>
      </c>
      <c r="R146" s="7" t="s">
        <v>674</v>
      </c>
      <c r="S146" s="7" t="s">
        <v>1040</v>
      </c>
      <c r="T146" s="6">
        <v>756000213</v>
      </c>
      <c r="U146" s="7" t="s">
        <v>205</v>
      </c>
      <c r="V146" s="7" t="s">
        <v>1041</v>
      </c>
      <c r="W146" s="7" t="s">
        <v>1113</v>
      </c>
      <c r="X146" s="7" t="s">
        <v>1121</v>
      </c>
      <c r="Y146" s="7" t="s">
        <v>327</v>
      </c>
      <c r="Z146" s="7" t="s">
        <v>1115</v>
      </c>
      <c r="AA146" s="7" t="s">
        <v>1120</v>
      </c>
      <c r="AB146" s="7" t="s">
        <v>1115</v>
      </c>
    </row>
    <row r="147" spans="1:28" x14ac:dyDescent="0.35">
      <c r="A147" s="8">
        <v>44275.449745370373</v>
      </c>
      <c r="B147" s="8">
        <v>44275.45103009259</v>
      </c>
      <c r="C147" s="7" t="s">
        <v>300</v>
      </c>
      <c r="D147" s="7" t="s">
        <v>1045</v>
      </c>
      <c r="E147" s="9">
        <v>100</v>
      </c>
      <c r="F147" s="9">
        <v>110</v>
      </c>
      <c r="G147" s="7" t="s">
        <v>1112</v>
      </c>
      <c r="H147" s="8">
        <v>44275.451033726851</v>
      </c>
      <c r="I147" s="7" t="s">
        <v>1046</v>
      </c>
      <c r="J147" s="7" t="s">
        <v>327</v>
      </c>
      <c r="K147" s="7" t="s">
        <v>327</v>
      </c>
      <c r="L147" s="7" t="s">
        <v>327</v>
      </c>
      <c r="M147" s="7" t="s">
        <v>327</v>
      </c>
      <c r="N147" s="9">
        <v>34.054397583007813</v>
      </c>
      <c r="O147" s="9">
        <v>-118.24400329589844</v>
      </c>
      <c r="P147" s="7" t="s">
        <v>328</v>
      </c>
      <c r="Q147" s="7" t="s">
        <v>329</v>
      </c>
      <c r="R147" s="7" t="s">
        <v>1047</v>
      </c>
      <c r="S147" s="7" t="s">
        <v>1048</v>
      </c>
      <c r="T147" s="6">
        <v>792566764</v>
      </c>
      <c r="U147" s="7" t="s">
        <v>1049</v>
      </c>
      <c r="V147" s="7" t="s">
        <v>1050</v>
      </c>
      <c r="W147" s="7" t="s">
        <v>1118</v>
      </c>
      <c r="X147" s="7" t="s">
        <v>1114</v>
      </c>
      <c r="Y147" s="7" t="s">
        <v>327</v>
      </c>
      <c r="Z147" s="7" t="s">
        <v>1117</v>
      </c>
      <c r="AA147" s="7" t="s">
        <v>1120</v>
      </c>
      <c r="AB147" s="7" t="s">
        <v>1115</v>
      </c>
    </row>
    <row r="148" spans="1:28" x14ac:dyDescent="0.35">
      <c r="A148" s="8">
        <v>44275.471400462964</v>
      </c>
      <c r="B148" s="8">
        <v>44275.474131944444</v>
      </c>
      <c r="C148" s="7" t="s">
        <v>300</v>
      </c>
      <c r="D148" s="7" t="s">
        <v>1051</v>
      </c>
      <c r="E148" s="9">
        <v>100</v>
      </c>
      <c r="F148" s="9">
        <v>235</v>
      </c>
      <c r="G148" s="7" t="s">
        <v>1112</v>
      </c>
      <c r="H148" s="8">
        <v>44275.474144305554</v>
      </c>
      <c r="I148" s="7" t="s">
        <v>1052</v>
      </c>
      <c r="J148" s="7" t="s">
        <v>327</v>
      </c>
      <c r="K148" s="7" t="s">
        <v>327</v>
      </c>
      <c r="L148" s="7" t="s">
        <v>327</v>
      </c>
      <c r="M148" s="7" t="s">
        <v>327</v>
      </c>
      <c r="N148" s="9">
        <v>47.900497436523438</v>
      </c>
      <c r="O148" s="9">
        <v>-122.24720001220703</v>
      </c>
      <c r="P148" s="7" t="s">
        <v>328</v>
      </c>
      <c r="Q148" s="7" t="s">
        <v>329</v>
      </c>
      <c r="R148" s="7" t="s">
        <v>1053</v>
      </c>
      <c r="S148" s="7" t="s">
        <v>1054</v>
      </c>
      <c r="T148" s="6">
        <v>268282482</v>
      </c>
      <c r="U148" s="7" t="s">
        <v>1055</v>
      </c>
      <c r="V148" s="7" t="s">
        <v>1056</v>
      </c>
      <c r="W148" s="7" t="s">
        <v>1113</v>
      </c>
      <c r="X148" s="7" t="s">
        <v>1121</v>
      </c>
      <c r="Y148" s="7" t="s">
        <v>327</v>
      </c>
      <c r="Z148" s="7" t="s">
        <v>1117</v>
      </c>
      <c r="AA148" s="7" t="s">
        <v>1116</v>
      </c>
      <c r="AB148" s="7" t="s">
        <v>1117</v>
      </c>
    </row>
    <row r="149" spans="1:28" x14ac:dyDescent="0.35">
      <c r="A149" s="8">
        <v>44275.54173611111</v>
      </c>
      <c r="B149" s="8">
        <v>44275.542881944442</v>
      </c>
      <c r="C149" s="7" t="s">
        <v>300</v>
      </c>
      <c r="D149" s="7" t="s">
        <v>1057</v>
      </c>
      <c r="E149" s="9">
        <v>100</v>
      </c>
      <c r="F149" s="9">
        <v>99</v>
      </c>
      <c r="G149" s="7" t="s">
        <v>1112</v>
      </c>
      <c r="H149" s="8">
        <v>44275.542894328704</v>
      </c>
      <c r="I149" s="7" t="s">
        <v>1058</v>
      </c>
      <c r="J149" s="7" t="s">
        <v>327</v>
      </c>
      <c r="K149" s="7" t="s">
        <v>327</v>
      </c>
      <c r="L149" s="7" t="s">
        <v>327</v>
      </c>
      <c r="M149" s="7" t="s">
        <v>327</v>
      </c>
      <c r="N149" s="9">
        <v>43.8125</v>
      </c>
      <c r="O149" s="9">
        <v>-111.78549957275391</v>
      </c>
      <c r="P149" s="7" t="s">
        <v>328</v>
      </c>
      <c r="Q149" s="7" t="s">
        <v>329</v>
      </c>
      <c r="R149" s="7" t="s">
        <v>347</v>
      </c>
      <c r="S149" s="7" t="s">
        <v>1059</v>
      </c>
      <c r="T149" s="6">
        <v>136722606</v>
      </c>
      <c r="U149" s="7" t="s">
        <v>1060</v>
      </c>
      <c r="V149" s="7" t="s">
        <v>1061</v>
      </c>
      <c r="W149" s="7" t="s">
        <v>1113</v>
      </c>
      <c r="X149" s="7" t="s">
        <v>1121</v>
      </c>
      <c r="Y149" s="7" t="s">
        <v>327</v>
      </c>
      <c r="Z149" s="7" t="s">
        <v>1117</v>
      </c>
      <c r="AA149" s="7" t="s">
        <v>1116</v>
      </c>
      <c r="AB149" s="7" t="s">
        <v>1117</v>
      </c>
    </row>
    <row r="150" spans="1:28" x14ac:dyDescent="0.35">
      <c r="A150" s="8">
        <v>44275.552615740744</v>
      </c>
      <c r="B150" s="8">
        <v>44275.553611111114</v>
      </c>
      <c r="C150" s="7" t="s">
        <v>300</v>
      </c>
      <c r="D150" s="7" t="s">
        <v>1062</v>
      </c>
      <c r="E150" s="9">
        <v>100</v>
      </c>
      <c r="F150" s="9">
        <v>85</v>
      </c>
      <c r="G150" s="7" t="s">
        <v>1112</v>
      </c>
      <c r="H150" s="8">
        <v>44275.553616805555</v>
      </c>
      <c r="I150" s="7" t="s">
        <v>1063</v>
      </c>
      <c r="J150" s="7" t="s">
        <v>327</v>
      </c>
      <c r="K150" s="7" t="s">
        <v>327</v>
      </c>
      <c r="L150" s="7" t="s">
        <v>327</v>
      </c>
      <c r="M150" s="7" t="s">
        <v>327</v>
      </c>
      <c r="N150" s="9">
        <v>43.8125</v>
      </c>
      <c r="O150" s="9">
        <v>-111.78549957275391</v>
      </c>
      <c r="P150" s="7" t="s">
        <v>328</v>
      </c>
      <c r="Q150" s="7" t="s">
        <v>329</v>
      </c>
      <c r="R150" s="7" t="s">
        <v>1064</v>
      </c>
      <c r="S150" s="7" t="s">
        <v>1065</v>
      </c>
      <c r="T150" s="6">
        <v>230117809</v>
      </c>
      <c r="U150" s="7" t="s">
        <v>187</v>
      </c>
      <c r="V150" s="7" t="s">
        <v>1066</v>
      </c>
      <c r="W150" s="7" t="s">
        <v>1118</v>
      </c>
      <c r="X150" s="7" t="s">
        <v>1122</v>
      </c>
      <c r="Y150" s="7" t="s">
        <v>327</v>
      </c>
      <c r="Z150" s="7" t="s">
        <v>1117</v>
      </c>
      <c r="AA150" s="7" t="s">
        <v>1116</v>
      </c>
      <c r="AB150" s="7" t="s">
        <v>1115</v>
      </c>
    </row>
    <row r="151" spans="1:28" x14ac:dyDescent="0.35">
      <c r="A151" s="8">
        <v>44275.680405092593</v>
      </c>
      <c r="B151" s="8">
        <v>44275.685891203706</v>
      </c>
      <c r="C151" s="7" t="s">
        <v>300</v>
      </c>
      <c r="D151" s="7" t="s">
        <v>1073</v>
      </c>
      <c r="E151" s="9">
        <v>100</v>
      </c>
      <c r="F151" s="9">
        <v>473</v>
      </c>
      <c r="G151" s="7" t="s">
        <v>1112</v>
      </c>
      <c r="H151" s="8">
        <v>44275.685899710646</v>
      </c>
      <c r="I151" s="7" t="s">
        <v>1074</v>
      </c>
      <c r="J151" s="7" t="s">
        <v>327</v>
      </c>
      <c r="K151" s="7" t="s">
        <v>327</v>
      </c>
      <c r="L151" s="7" t="s">
        <v>327</v>
      </c>
      <c r="M151" s="7" t="s">
        <v>327</v>
      </c>
      <c r="N151" s="9">
        <v>43.8125</v>
      </c>
      <c r="O151" s="9">
        <v>-111.78549957275391</v>
      </c>
      <c r="P151" s="7" t="s">
        <v>328</v>
      </c>
      <c r="Q151" s="7" t="s">
        <v>329</v>
      </c>
      <c r="R151" s="7" t="s">
        <v>1075</v>
      </c>
      <c r="S151" s="7" t="s">
        <v>1076</v>
      </c>
      <c r="T151" s="6">
        <v>813575353</v>
      </c>
      <c r="U151" s="7" t="s">
        <v>160</v>
      </c>
      <c r="V151" s="7" t="s">
        <v>1077</v>
      </c>
      <c r="W151" s="7" t="s">
        <v>1118</v>
      </c>
      <c r="X151" s="7" t="s">
        <v>1121</v>
      </c>
      <c r="Y151" s="7" t="s">
        <v>327</v>
      </c>
      <c r="Z151" s="7" t="s">
        <v>1117</v>
      </c>
      <c r="AA151" s="7" t="s">
        <v>1120</v>
      </c>
      <c r="AB151" s="7" t="s">
        <v>1115</v>
      </c>
    </row>
    <row r="152" spans="1:28" x14ac:dyDescent="0.35">
      <c r="A152" s="8">
        <v>44275.681087962963</v>
      </c>
      <c r="B152" s="8">
        <v>44275.685879629629</v>
      </c>
      <c r="C152" s="7" t="s">
        <v>300</v>
      </c>
      <c r="D152" s="7" t="s">
        <v>1067</v>
      </c>
      <c r="E152" s="9">
        <v>100</v>
      </c>
      <c r="F152" s="9">
        <v>414</v>
      </c>
      <c r="G152" s="7" t="s">
        <v>1112</v>
      </c>
      <c r="H152" s="8">
        <v>44275.685892847221</v>
      </c>
      <c r="I152" s="7" t="s">
        <v>1068</v>
      </c>
      <c r="J152" s="7" t="s">
        <v>327</v>
      </c>
      <c r="K152" s="7" t="s">
        <v>327</v>
      </c>
      <c r="L152" s="7" t="s">
        <v>327</v>
      </c>
      <c r="M152" s="7" t="s">
        <v>327</v>
      </c>
      <c r="N152" s="9">
        <v>43.8125</v>
      </c>
      <c r="O152" s="9">
        <v>-111.78549957275391</v>
      </c>
      <c r="P152" s="7" t="s">
        <v>328</v>
      </c>
      <c r="Q152" s="7" t="s">
        <v>329</v>
      </c>
      <c r="R152" s="7" t="s">
        <v>1069</v>
      </c>
      <c r="S152" s="7" t="s">
        <v>1070</v>
      </c>
      <c r="T152" s="6">
        <v>704302105</v>
      </c>
      <c r="U152" s="7" t="s">
        <v>1071</v>
      </c>
      <c r="V152" s="7" t="s">
        <v>1072</v>
      </c>
      <c r="W152" s="7" t="s">
        <v>1113</v>
      </c>
      <c r="X152" s="7" t="s">
        <v>1121</v>
      </c>
      <c r="Y152" s="7" t="s">
        <v>327</v>
      </c>
      <c r="Z152" s="7" t="s">
        <v>1117</v>
      </c>
      <c r="AA152" s="7" t="s">
        <v>1119</v>
      </c>
      <c r="AB152" s="7" t="s">
        <v>1115</v>
      </c>
    </row>
    <row r="153" spans="1:28" x14ac:dyDescent="0.35">
      <c r="A153" s="8">
        <v>44275.884687500002</v>
      </c>
      <c r="B153" s="8">
        <v>44275.885266203702</v>
      </c>
      <c r="C153" s="7" t="s">
        <v>300</v>
      </c>
      <c r="D153" s="7" t="s">
        <v>1078</v>
      </c>
      <c r="E153" s="9">
        <v>100</v>
      </c>
      <c r="F153" s="9">
        <v>49</v>
      </c>
      <c r="G153" s="7" t="s">
        <v>1112</v>
      </c>
      <c r="H153" s="8">
        <v>44275.885273912034</v>
      </c>
      <c r="I153" s="7" t="s">
        <v>1079</v>
      </c>
      <c r="J153" s="7" t="s">
        <v>327</v>
      </c>
      <c r="K153" s="7" t="s">
        <v>327</v>
      </c>
      <c r="L153" s="7" t="s">
        <v>327</v>
      </c>
      <c r="M153" s="7" t="s">
        <v>327</v>
      </c>
      <c r="N153" s="9">
        <v>40.612396240234375</v>
      </c>
      <c r="O153" s="9">
        <v>-111.88320159912109</v>
      </c>
      <c r="P153" s="7" t="s">
        <v>328</v>
      </c>
      <c r="Q153" s="7" t="s">
        <v>329</v>
      </c>
      <c r="R153" s="7" t="s">
        <v>954</v>
      </c>
      <c r="S153" s="7" t="s">
        <v>955</v>
      </c>
      <c r="T153" s="6">
        <v>495609905</v>
      </c>
      <c r="U153" s="7" t="s">
        <v>956</v>
      </c>
      <c r="V153" s="7" t="s">
        <v>957</v>
      </c>
      <c r="W153" s="7" t="s">
        <v>1113</v>
      </c>
      <c r="X153" s="7" t="s">
        <v>1123</v>
      </c>
      <c r="Y153" s="7" t="s">
        <v>327</v>
      </c>
      <c r="Z153" s="7" t="s">
        <v>1117</v>
      </c>
      <c r="AA153" s="7" t="s">
        <v>1119</v>
      </c>
      <c r="AB153" s="7" t="s">
        <v>1115</v>
      </c>
    </row>
    <row r="154" spans="1:28" x14ac:dyDescent="0.35">
      <c r="A154" s="8">
        <v>44275.937337962961</v>
      </c>
      <c r="B154" s="8">
        <v>44275.939456018517</v>
      </c>
      <c r="C154" s="7" t="s">
        <v>300</v>
      </c>
      <c r="D154" s="7" t="s">
        <v>1080</v>
      </c>
      <c r="E154" s="9">
        <v>100</v>
      </c>
      <c r="F154" s="9">
        <v>182</v>
      </c>
      <c r="G154" s="7" t="s">
        <v>1112</v>
      </c>
      <c r="H154" s="8">
        <v>44275.939468263889</v>
      </c>
      <c r="I154" s="7" t="s">
        <v>1081</v>
      </c>
      <c r="J154" s="7" t="s">
        <v>327</v>
      </c>
      <c r="K154" s="7" t="s">
        <v>327</v>
      </c>
      <c r="L154" s="7" t="s">
        <v>327</v>
      </c>
      <c r="M154" s="7" t="s">
        <v>327</v>
      </c>
      <c r="N154" s="9">
        <v>43.8125</v>
      </c>
      <c r="O154" s="9">
        <v>-111.78549957275391</v>
      </c>
      <c r="P154" s="7" t="s">
        <v>328</v>
      </c>
      <c r="Q154" s="7" t="s">
        <v>329</v>
      </c>
      <c r="R154" s="7" t="s">
        <v>1082</v>
      </c>
      <c r="S154" s="7" t="s">
        <v>1083</v>
      </c>
      <c r="T154" s="6">
        <v>363998903</v>
      </c>
      <c r="U154" s="7" t="s">
        <v>202</v>
      </c>
      <c r="V154" s="7" t="s">
        <v>1084</v>
      </c>
      <c r="W154" s="7" t="s">
        <v>1113</v>
      </c>
      <c r="X154" s="7" t="s">
        <v>1121</v>
      </c>
      <c r="Y154" s="7" t="s">
        <v>327</v>
      </c>
      <c r="Z154" s="7" t="s">
        <v>1117</v>
      </c>
      <c r="AA154" s="7" t="s">
        <v>1116</v>
      </c>
      <c r="AB154" s="7" t="s">
        <v>1115</v>
      </c>
    </row>
    <row r="155" spans="1:28" x14ac:dyDescent="0.35">
      <c r="A155" s="8">
        <v>44276.783182870371</v>
      </c>
      <c r="B155" s="8">
        <v>44276.78465277778</v>
      </c>
      <c r="C155" s="7" t="s">
        <v>300</v>
      </c>
      <c r="D155" s="7" t="s">
        <v>1085</v>
      </c>
      <c r="E155" s="9">
        <v>100</v>
      </c>
      <c r="F155" s="9">
        <v>127</v>
      </c>
      <c r="G155" s="7" t="s">
        <v>1112</v>
      </c>
      <c r="H155" s="8">
        <v>44276.784667025466</v>
      </c>
      <c r="I155" s="7" t="s">
        <v>1086</v>
      </c>
      <c r="J155" s="7" t="s">
        <v>327</v>
      </c>
      <c r="K155" s="7" t="s">
        <v>327</v>
      </c>
      <c r="L155" s="7" t="s">
        <v>327</v>
      </c>
      <c r="M155" s="7" t="s">
        <v>327</v>
      </c>
      <c r="N155" s="9">
        <v>43.8125</v>
      </c>
      <c r="O155" s="9">
        <v>-111.78549957275391</v>
      </c>
      <c r="P155" s="7" t="s">
        <v>328</v>
      </c>
      <c r="Q155" s="7" t="s">
        <v>329</v>
      </c>
      <c r="R155" s="7" t="s">
        <v>1087</v>
      </c>
      <c r="S155" s="7" t="s">
        <v>1088</v>
      </c>
      <c r="T155" s="6">
        <v>47573509</v>
      </c>
      <c r="U155" s="7" t="s">
        <v>143</v>
      </c>
      <c r="V155" s="7" t="s">
        <v>1089</v>
      </c>
      <c r="W155" s="7" t="s">
        <v>1113</v>
      </c>
      <c r="X155" s="7" t="s">
        <v>1124</v>
      </c>
      <c r="Y155" s="7" t="s">
        <v>327</v>
      </c>
      <c r="Z155" s="7" t="s">
        <v>1115</v>
      </c>
      <c r="AA155" s="7" t="s">
        <v>1120</v>
      </c>
      <c r="AB155" s="7" t="s">
        <v>1115</v>
      </c>
    </row>
    <row r="156" spans="1:28" x14ac:dyDescent="0.35">
      <c r="A156" s="8">
        <v>44276.929791666669</v>
      </c>
      <c r="B156" s="8">
        <v>44276.931435185186</v>
      </c>
      <c r="C156" s="7" t="s">
        <v>300</v>
      </c>
      <c r="D156" s="7" t="s">
        <v>1090</v>
      </c>
      <c r="E156" s="9">
        <v>100</v>
      </c>
      <c r="F156" s="9">
        <v>141</v>
      </c>
      <c r="G156" s="7" t="s">
        <v>1112</v>
      </c>
      <c r="H156" s="8">
        <v>44276.931445879629</v>
      </c>
      <c r="I156" s="7" t="s">
        <v>1091</v>
      </c>
      <c r="J156" s="7" t="s">
        <v>327</v>
      </c>
      <c r="K156" s="7" t="s">
        <v>327</v>
      </c>
      <c r="L156" s="7" t="s">
        <v>327</v>
      </c>
      <c r="M156" s="7" t="s">
        <v>327</v>
      </c>
      <c r="N156" s="9">
        <v>43.8125</v>
      </c>
      <c r="O156" s="9">
        <v>-111.78549957275391</v>
      </c>
      <c r="P156" s="7" t="s">
        <v>328</v>
      </c>
      <c r="Q156" s="7" t="s">
        <v>329</v>
      </c>
      <c r="R156" s="7" t="s">
        <v>1092</v>
      </c>
      <c r="S156" s="7" t="s">
        <v>1093</v>
      </c>
      <c r="T156" s="6">
        <v>577085268</v>
      </c>
      <c r="U156" s="7" t="s">
        <v>228</v>
      </c>
      <c r="V156" s="7" t="s">
        <v>1094</v>
      </c>
      <c r="W156" s="7" t="s">
        <v>1113</v>
      </c>
      <c r="X156" s="7" t="s">
        <v>1123</v>
      </c>
      <c r="Y156" s="7" t="s">
        <v>327</v>
      </c>
      <c r="Z156" s="7" t="s">
        <v>1115</v>
      </c>
      <c r="AA156" s="7" t="s">
        <v>1120</v>
      </c>
      <c r="AB156" s="7" t="s">
        <v>1115</v>
      </c>
    </row>
    <row r="157" spans="1:28" x14ac:dyDescent="0.35">
      <c r="A157" s="8">
        <v>44277.452199074076</v>
      </c>
      <c r="B157" s="8">
        <v>44277.457870370374</v>
      </c>
      <c r="C157" s="7" t="s">
        <v>300</v>
      </c>
      <c r="D157" s="7" t="s">
        <v>1095</v>
      </c>
      <c r="E157" s="9">
        <v>100</v>
      </c>
      <c r="F157" s="9">
        <v>490</v>
      </c>
      <c r="G157" s="7" t="s">
        <v>1112</v>
      </c>
      <c r="H157" s="8">
        <v>44277.457883495372</v>
      </c>
      <c r="I157" s="7" t="s">
        <v>1096</v>
      </c>
      <c r="J157" s="7" t="s">
        <v>327</v>
      </c>
      <c r="K157" s="7" t="s">
        <v>327</v>
      </c>
      <c r="L157" s="7" t="s">
        <v>327</v>
      </c>
      <c r="M157" s="7" t="s">
        <v>327</v>
      </c>
      <c r="N157" s="9">
        <v>43.8125</v>
      </c>
      <c r="O157" s="9">
        <v>-111.78549957275391</v>
      </c>
      <c r="P157" s="7" t="s">
        <v>328</v>
      </c>
      <c r="Q157" s="7" t="s">
        <v>329</v>
      </c>
      <c r="R157" s="7" t="s">
        <v>750</v>
      </c>
      <c r="S157" s="7" t="s">
        <v>1097</v>
      </c>
      <c r="T157" s="6">
        <v>261884927</v>
      </c>
      <c r="U157" s="7" t="s">
        <v>1098</v>
      </c>
      <c r="V157" s="7" t="s">
        <v>1099</v>
      </c>
      <c r="W157" s="7" t="s">
        <v>1118</v>
      </c>
      <c r="X157" s="7" t="s">
        <v>1122</v>
      </c>
      <c r="Y157" s="7" t="s">
        <v>1100</v>
      </c>
      <c r="Z157" s="7" t="s">
        <v>1117</v>
      </c>
      <c r="AA157" s="7" t="s">
        <v>1119</v>
      </c>
      <c r="AB157" s="7" t="s">
        <v>1115</v>
      </c>
    </row>
    <row r="158" spans="1:28" x14ac:dyDescent="0.35">
      <c r="A158" s="8">
        <v>44277.474004629628</v>
      </c>
      <c r="B158" s="8">
        <v>44277.475347222222</v>
      </c>
      <c r="C158" s="7" t="s">
        <v>300</v>
      </c>
      <c r="D158" s="7" t="s">
        <v>345</v>
      </c>
      <c r="E158" s="9">
        <v>100</v>
      </c>
      <c r="F158" s="9">
        <v>115</v>
      </c>
      <c r="G158" s="7" t="s">
        <v>1112</v>
      </c>
      <c r="H158" s="8">
        <v>44277.475358194446</v>
      </c>
      <c r="I158" s="7" t="s">
        <v>1101</v>
      </c>
      <c r="J158" s="7" t="s">
        <v>327</v>
      </c>
      <c r="K158" s="7" t="s">
        <v>327</v>
      </c>
      <c r="L158" s="7" t="s">
        <v>327</v>
      </c>
      <c r="M158" s="7" t="s">
        <v>327</v>
      </c>
      <c r="N158" s="9">
        <v>43.8125</v>
      </c>
      <c r="O158" s="9">
        <v>-111.78549957275391</v>
      </c>
      <c r="P158" s="7" t="s">
        <v>328</v>
      </c>
      <c r="Q158" s="7" t="s">
        <v>329</v>
      </c>
      <c r="R158" s="7" t="s">
        <v>1102</v>
      </c>
      <c r="S158" s="7" t="s">
        <v>726</v>
      </c>
      <c r="T158" s="6">
        <v>370088639</v>
      </c>
      <c r="U158" s="7" t="s">
        <v>131</v>
      </c>
      <c r="V158" s="7" t="s">
        <v>728</v>
      </c>
      <c r="W158" s="7" t="s">
        <v>1113</v>
      </c>
      <c r="X158" s="7" t="s">
        <v>1121</v>
      </c>
      <c r="Y158" s="7" t="s">
        <v>327</v>
      </c>
      <c r="Z158" s="7" t="s">
        <v>1117</v>
      </c>
      <c r="AA158" s="7" t="s">
        <v>1116</v>
      </c>
      <c r="AB158" s="7" t="s">
        <v>1117</v>
      </c>
    </row>
    <row r="159" spans="1:28" x14ac:dyDescent="0.35">
      <c r="A159" s="8">
        <v>44277.677002314813</v>
      </c>
      <c r="B159" s="8">
        <v>44277.678564814814</v>
      </c>
      <c r="C159" s="7" t="s">
        <v>300</v>
      </c>
      <c r="D159" s="7" t="s">
        <v>1103</v>
      </c>
      <c r="E159" s="9">
        <v>100</v>
      </c>
      <c r="F159" s="9">
        <v>135</v>
      </c>
      <c r="G159" s="7" t="s">
        <v>1112</v>
      </c>
      <c r="H159" s="8">
        <v>44277.678573923607</v>
      </c>
      <c r="I159" s="7" t="s">
        <v>1104</v>
      </c>
      <c r="J159" s="7" t="s">
        <v>327</v>
      </c>
      <c r="K159" s="7" t="s">
        <v>327</v>
      </c>
      <c r="L159" s="7" t="s">
        <v>327</v>
      </c>
      <c r="M159" s="7" t="s">
        <v>327</v>
      </c>
      <c r="N159" s="9">
        <v>44.592803955078125</v>
      </c>
      <c r="O159" s="9">
        <v>-123.27459716796875</v>
      </c>
      <c r="P159" s="7" t="s">
        <v>328</v>
      </c>
      <c r="Q159" s="7" t="s">
        <v>329</v>
      </c>
      <c r="R159" s="7" t="s">
        <v>760</v>
      </c>
      <c r="S159" s="7" t="s">
        <v>581</v>
      </c>
      <c r="T159" s="6">
        <v>895764543</v>
      </c>
      <c r="U159" s="7" t="s">
        <v>1105</v>
      </c>
      <c r="V159" s="7" t="s">
        <v>1106</v>
      </c>
      <c r="W159" s="7" t="s">
        <v>1113</v>
      </c>
      <c r="X159" s="7" t="s">
        <v>1121</v>
      </c>
      <c r="Y159" s="7" t="s">
        <v>327</v>
      </c>
      <c r="Z159" s="7" t="s">
        <v>1115</v>
      </c>
      <c r="AA159" s="7" t="s">
        <v>1120</v>
      </c>
      <c r="AB159" s="7" t="s">
        <v>1117</v>
      </c>
    </row>
    <row r="160" spans="1:28" x14ac:dyDescent="0.35">
      <c r="A160" s="8">
        <v>44277.778090277781</v>
      </c>
      <c r="B160" s="8">
        <v>44277.779756944445</v>
      </c>
      <c r="C160" s="7" t="s">
        <v>300</v>
      </c>
      <c r="D160" s="7" t="s">
        <v>1107</v>
      </c>
      <c r="E160" s="9">
        <v>100</v>
      </c>
      <c r="F160" s="9">
        <v>143</v>
      </c>
      <c r="G160" s="7" t="s">
        <v>1112</v>
      </c>
      <c r="H160" s="8">
        <v>44277.779767106484</v>
      </c>
      <c r="I160" s="7" t="s">
        <v>1108</v>
      </c>
      <c r="J160" s="7" t="s">
        <v>327</v>
      </c>
      <c r="K160" s="7" t="s">
        <v>327</v>
      </c>
      <c r="L160" s="7" t="s">
        <v>327</v>
      </c>
      <c r="M160" s="7" t="s">
        <v>327</v>
      </c>
      <c r="N160" s="9">
        <v>43.670700073242188</v>
      </c>
      <c r="O160" s="9">
        <v>-111.89700317382813</v>
      </c>
      <c r="P160" s="7" t="s">
        <v>328</v>
      </c>
      <c r="Q160" s="7" t="s">
        <v>329</v>
      </c>
      <c r="R160" s="7" t="s">
        <v>1109</v>
      </c>
      <c r="S160" s="7" t="s">
        <v>1110</v>
      </c>
      <c r="T160" s="6">
        <v>693247104</v>
      </c>
      <c r="U160" s="7" t="s">
        <v>204</v>
      </c>
      <c r="V160" s="7" t="s">
        <v>1111</v>
      </c>
      <c r="W160" s="7" t="s">
        <v>1118</v>
      </c>
      <c r="X160" s="7" t="s">
        <v>1114</v>
      </c>
      <c r="Y160" s="7" t="s">
        <v>327</v>
      </c>
      <c r="Z160" s="7" t="s">
        <v>1117</v>
      </c>
      <c r="AA160" s="7" t="s">
        <v>1116</v>
      </c>
      <c r="AB160" s="7" t="s">
        <v>1117</v>
      </c>
    </row>
    <row r="161" spans="1:28" x14ac:dyDescent="0.35">
      <c r="A161" s="11">
        <v>44278.63077546296</v>
      </c>
      <c r="B161" s="11">
        <v>44278.703668981485</v>
      </c>
      <c r="C161" s="12" t="s">
        <v>300</v>
      </c>
      <c r="D161" s="12" t="s">
        <v>1129</v>
      </c>
      <c r="E161">
        <v>100</v>
      </c>
      <c r="F161">
        <v>6298</v>
      </c>
      <c r="G161" s="12" t="s">
        <v>1112</v>
      </c>
      <c r="H161" s="11">
        <v>44278.703683298612</v>
      </c>
      <c r="I161" s="12" t="s">
        <v>1130</v>
      </c>
      <c r="J161" s="12" t="s">
        <v>327</v>
      </c>
      <c r="K161" s="12" t="s">
        <v>327</v>
      </c>
      <c r="L161" s="12" t="s">
        <v>327</v>
      </c>
      <c r="M161" s="12" t="s">
        <v>327</v>
      </c>
      <c r="N161">
        <v>40.234207153320313</v>
      </c>
      <c r="O161">
        <v>-111.64420318603516</v>
      </c>
      <c r="P161" s="12" t="s">
        <v>328</v>
      </c>
      <c r="Q161" s="12" t="s">
        <v>329</v>
      </c>
      <c r="R161" s="12" t="s">
        <v>868</v>
      </c>
      <c r="S161" s="12" t="s">
        <v>1131</v>
      </c>
      <c r="T161" s="13">
        <v>578796594</v>
      </c>
      <c r="U161" s="12" t="s">
        <v>107</v>
      </c>
      <c r="V161" s="12" t="s">
        <v>1132</v>
      </c>
      <c r="W161" s="12" t="s">
        <v>1113</v>
      </c>
      <c r="X161" s="12" t="s">
        <v>1123</v>
      </c>
      <c r="Y161" s="12" t="s">
        <v>327</v>
      </c>
      <c r="Z161" s="12" t="s">
        <v>1117</v>
      </c>
      <c r="AA161" s="12" t="s">
        <v>1119</v>
      </c>
      <c r="AB161" s="12" t="s">
        <v>1117</v>
      </c>
    </row>
    <row r="162" spans="1:28" x14ac:dyDescent="0.35">
      <c r="A162" s="11">
        <v>44278.639108796298</v>
      </c>
      <c r="B162" s="11">
        <v>44278.64025462963</v>
      </c>
      <c r="C162" s="12" t="s">
        <v>300</v>
      </c>
      <c r="D162" s="12" t="s">
        <v>1133</v>
      </c>
      <c r="E162">
        <v>100</v>
      </c>
      <c r="F162">
        <v>99</v>
      </c>
      <c r="G162" s="12" t="s">
        <v>1112</v>
      </c>
      <c r="H162" s="11">
        <v>44278.640264421294</v>
      </c>
      <c r="I162" s="12" t="s">
        <v>1134</v>
      </c>
      <c r="J162" s="12" t="s">
        <v>327</v>
      </c>
      <c r="K162" s="12" t="s">
        <v>327</v>
      </c>
      <c r="L162" s="12" t="s">
        <v>327</v>
      </c>
      <c r="M162" s="12" t="s">
        <v>327</v>
      </c>
      <c r="N162">
        <v>33.0950927734375</v>
      </c>
      <c r="O162">
        <v>-96.880500793457031</v>
      </c>
      <c r="P162" s="12" t="s">
        <v>328</v>
      </c>
      <c r="Q162" s="12" t="s">
        <v>329</v>
      </c>
      <c r="R162" s="12" t="s">
        <v>1135</v>
      </c>
      <c r="S162" s="12" t="s">
        <v>1136</v>
      </c>
      <c r="T162" s="13">
        <v>786280425</v>
      </c>
      <c r="U162" s="12" t="s">
        <v>122</v>
      </c>
      <c r="V162" s="12" t="s">
        <v>1137</v>
      </c>
      <c r="W162" s="12" t="s">
        <v>1118</v>
      </c>
      <c r="X162" s="12" t="s">
        <v>1121</v>
      </c>
      <c r="Y162" s="12" t="s">
        <v>327</v>
      </c>
      <c r="Z162" s="12" t="s">
        <v>1117</v>
      </c>
      <c r="AA162" s="12" t="s">
        <v>1119</v>
      </c>
      <c r="AB162" s="12" t="s">
        <v>1115</v>
      </c>
    </row>
    <row r="163" spans="1:28" x14ac:dyDescent="0.35">
      <c r="A163" s="11">
        <v>44278.639918981484</v>
      </c>
      <c r="B163" s="11">
        <v>44278.641747685186</v>
      </c>
      <c r="C163" s="12" t="s">
        <v>300</v>
      </c>
      <c r="D163" s="12" t="s">
        <v>1138</v>
      </c>
      <c r="E163">
        <v>100</v>
      </c>
      <c r="F163">
        <v>157</v>
      </c>
      <c r="G163" s="12" t="s">
        <v>1112</v>
      </c>
      <c r="H163" s="11">
        <v>44278.641754143522</v>
      </c>
      <c r="I163" s="12" t="s">
        <v>1139</v>
      </c>
      <c r="J163" s="12" t="s">
        <v>327</v>
      </c>
      <c r="K163" s="12" t="s">
        <v>327</v>
      </c>
      <c r="L163" s="12" t="s">
        <v>327</v>
      </c>
      <c r="M163" s="12" t="s">
        <v>327</v>
      </c>
      <c r="N163">
        <v>47.384506225585938</v>
      </c>
      <c r="O163">
        <v>-122.05819702148438</v>
      </c>
      <c r="P163" s="12" t="s">
        <v>328</v>
      </c>
      <c r="Q163" s="12" t="s">
        <v>329</v>
      </c>
      <c r="R163" s="12" t="s">
        <v>1140</v>
      </c>
      <c r="S163" s="12" t="s">
        <v>1141</v>
      </c>
      <c r="T163" s="13">
        <v>769153811</v>
      </c>
      <c r="U163" s="12" t="s">
        <v>1142</v>
      </c>
      <c r="V163" s="12" t="s">
        <v>1143</v>
      </c>
      <c r="W163" s="12" t="s">
        <v>1113</v>
      </c>
      <c r="X163" s="12" t="s">
        <v>1114</v>
      </c>
      <c r="Y163" s="12" t="s">
        <v>327</v>
      </c>
      <c r="Z163" s="12" t="s">
        <v>1117</v>
      </c>
      <c r="AA163" s="12" t="s">
        <v>1119</v>
      </c>
      <c r="AB163" s="12" t="s">
        <v>1115</v>
      </c>
    </row>
    <row r="164" spans="1:28" x14ac:dyDescent="0.35">
      <c r="A164" s="11">
        <v>44278.640555555554</v>
      </c>
      <c r="B164" s="11">
        <v>44278.641597222224</v>
      </c>
      <c r="C164" s="12" t="s">
        <v>300</v>
      </c>
      <c r="D164" s="12" t="s">
        <v>1144</v>
      </c>
      <c r="E164">
        <v>100</v>
      </c>
      <c r="F164">
        <v>89</v>
      </c>
      <c r="G164" s="12" t="s">
        <v>1112</v>
      </c>
      <c r="H164" s="11">
        <v>44278.641603981479</v>
      </c>
      <c r="I164" s="12" t="s">
        <v>1145</v>
      </c>
      <c r="J164" s="12" t="s">
        <v>327</v>
      </c>
      <c r="K164" s="12" t="s">
        <v>327</v>
      </c>
      <c r="L164" s="12" t="s">
        <v>327</v>
      </c>
      <c r="M164" s="12" t="s">
        <v>327</v>
      </c>
      <c r="N164">
        <v>37.145706176757813</v>
      </c>
      <c r="O164">
        <v>-113.36150360107422</v>
      </c>
      <c r="P164" s="12" t="s">
        <v>328</v>
      </c>
      <c r="Q164" s="12" t="s">
        <v>329</v>
      </c>
      <c r="R164" s="12" t="s">
        <v>1146</v>
      </c>
      <c r="S164" s="12" t="s">
        <v>1147</v>
      </c>
      <c r="T164" s="13">
        <v>214102137</v>
      </c>
      <c r="U164" s="12" t="s">
        <v>1148</v>
      </c>
      <c r="V164" s="12" t="s">
        <v>1149</v>
      </c>
      <c r="W164" s="12" t="s">
        <v>1118</v>
      </c>
      <c r="X164" s="12" t="s">
        <v>1121</v>
      </c>
      <c r="Y164" s="12" t="s">
        <v>327</v>
      </c>
      <c r="Z164" s="12" t="s">
        <v>1117</v>
      </c>
      <c r="AA164" s="12" t="s">
        <v>1116</v>
      </c>
      <c r="AB164" s="12" t="s">
        <v>1117</v>
      </c>
    </row>
    <row r="165" spans="1:28" x14ac:dyDescent="0.35">
      <c r="A165" s="11">
        <v>44278.666273148148</v>
      </c>
      <c r="B165" s="11">
        <v>44278.667627314811</v>
      </c>
      <c r="C165" s="12" t="s">
        <v>300</v>
      </c>
      <c r="D165" s="12" t="s">
        <v>1150</v>
      </c>
      <c r="E165">
        <v>100</v>
      </c>
      <c r="F165">
        <v>116</v>
      </c>
      <c r="G165" s="12" t="s">
        <v>1112</v>
      </c>
      <c r="H165" s="11">
        <v>44278.667640254629</v>
      </c>
      <c r="I165" s="12" t="s">
        <v>1151</v>
      </c>
      <c r="J165" s="12" t="s">
        <v>327</v>
      </c>
      <c r="K165" s="12" t="s">
        <v>327</v>
      </c>
      <c r="L165" s="12" t="s">
        <v>327</v>
      </c>
      <c r="M165" s="12" t="s">
        <v>327</v>
      </c>
      <c r="N165">
        <v>43.49200439453125</v>
      </c>
      <c r="O165">
        <v>-112.05919647216797</v>
      </c>
      <c r="P165" s="12" t="s">
        <v>328</v>
      </c>
      <c r="Q165" s="12" t="s">
        <v>329</v>
      </c>
      <c r="R165" s="12" t="s">
        <v>1152</v>
      </c>
      <c r="S165" s="12" t="s">
        <v>1153</v>
      </c>
      <c r="T165" s="5">
        <v>94999543</v>
      </c>
      <c r="U165" s="12" t="s">
        <v>1154</v>
      </c>
      <c r="V165" s="12" t="s">
        <v>1155</v>
      </c>
      <c r="W165" s="12" t="s">
        <v>1113</v>
      </c>
      <c r="X165" s="12" t="s">
        <v>1121</v>
      </c>
      <c r="Y165" s="12" t="s">
        <v>327</v>
      </c>
      <c r="Z165" s="12" t="s">
        <v>1117</v>
      </c>
      <c r="AA165" s="12" t="s">
        <v>1120</v>
      </c>
      <c r="AB165" s="12" t="s">
        <v>1115</v>
      </c>
    </row>
    <row r="166" spans="1:28" x14ac:dyDescent="0.35">
      <c r="A166" s="11">
        <v>44278.694768518515</v>
      </c>
      <c r="B166" s="11">
        <v>44278.696956018517</v>
      </c>
      <c r="C166" s="12" t="s">
        <v>300</v>
      </c>
      <c r="D166" s="12" t="s">
        <v>1156</v>
      </c>
      <c r="E166">
        <v>100</v>
      </c>
      <c r="F166">
        <v>189</v>
      </c>
      <c r="G166" s="12" t="s">
        <v>1112</v>
      </c>
      <c r="H166" s="11">
        <v>44278.69697247685</v>
      </c>
      <c r="I166" s="12" t="s">
        <v>1157</v>
      </c>
      <c r="J166" s="12" t="s">
        <v>327</v>
      </c>
      <c r="K166" s="12" t="s">
        <v>327</v>
      </c>
      <c r="L166" s="12" t="s">
        <v>327</v>
      </c>
      <c r="M166" s="12" t="s">
        <v>327</v>
      </c>
      <c r="N166">
        <v>40.759201049804688</v>
      </c>
      <c r="O166">
        <v>-111.88749694824219</v>
      </c>
      <c r="P166" s="12" t="s">
        <v>328</v>
      </c>
      <c r="Q166" s="12" t="s">
        <v>329</v>
      </c>
      <c r="R166" s="12" t="s">
        <v>1158</v>
      </c>
      <c r="S166" s="12" t="s">
        <v>1159</v>
      </c>
      <c r="T166" s="13">
        <v>962546248</v>
      </c>
      <c r="U166" s="12" t="s">
        <v>1160</v>
      </c>
      <c r="V166" s="12" t="s">
        <v>1161</v>
      </c>
      <c r="W166" s="12" t="s">
        <v>1118</v>
      </c>
      <c r="X166" s="12" t="s">
        <v>1121</v>
      </c>
      <c r="Y166" s="12" t="s">
        <v>327</v>
      </c>
      <c r="Z166" s="12" t="s">
        <v>1117</v>
      </c>
      <c r="AA166" s="12" t="s">
        <v>1120</v>
      </c>
      <c r="AB166" s="12" t="s">
        <v>1115</v>
      </c>
    </row>
    <row r="167" spans="1:28" x14ac:dyDescent="0.35">
      <c r="A167" s="11">
        <v>44278.800486111111</v>
      </c>
      <c r="B167" s="11">
        <v>44278.801620370374</v>
      </c>
      <c r="C167" s="12" t="s">
        <v>300</v>
      </c>
      <c r="D167" s="12" t="s">
        <v>1162</v>
      </c>
      <c r="E167">
        <v>100</v>
      </c>
      <c r="F167">
        <v>98</v>
      </c>
      <c r="G167" s="12" t="s">
        <v>1112</v>
      </c>
      <c r="H167" s="11">
        <v>44278.80162726852</v>
      </c>
      <c r="I167" s="12" t="s">
        <v>1163</v>
      </c>
      <c r="J167" s="12" t="s">
        <v>327</v>
      </c>
      <c r="K167" s="12" t="s">
        <v>327</v>
      </c>
      <c r="L167" s="12" t="s">
        <v>327</v>
      </c>
      <c r="M167" s="12" t="s">
        <v>327</v>
      </c>
      <c r="N167">
        <v>43.8125</v>
      </c>
      <c r="O167">
        <v>-111.78549957275391</v>
      </c>
      <c r="P167" s="12" t="s">
        <v>328</v>
      </c>
      <c r="Q167" s="12" t="s">
        <v>329</v>
      </c>
      <c r="R167" s="12" t="s">
        <v>1164</v>
      </c>
      <c r="S167" s="12" t="s">
        <v>1165</v>
      </c>
      <c r="T167" s="13">
        <v>711605442</v>
      </c>
      <c r="U167" s="12" t="s">
        <v>243</v>
      </c>
      <c r="V167" s="12" t="s">
        <v>1166</v>
      </c>
      <c r="W167" s="12" t="s">
        <v>1118</v>
      </c>
      <c r="X167" s="12" t="s">
        <v>1114</v>
      </c>
      <c r="Y167" s="12" t="s">
        <v>327</v>
      </c>
      <c r="Z167" s="12" t="s">
        <v>1117</v>
      </c>
      <c r="AA167" s="12" t="s">
        <v>1116</v>
      </c>
      <c r="AB167" s="12" t="s">
        <v>1117</v>
      </c>
    </row>
    <row r="168" spans="1:28" x14ac:dyDescent="0.35">
      <c r="A168" s="11">
        <v>44278.968981481485</v>
      </c>
      <c r="B168" s="11">
        <v>44278.970277777778</v>
      </c>
      <c r="C168" s="12" t="s">
        <v>300</v>
      </c>
      <c r="D168" s="12" t="s">
        <v>812</v>
      </c>
      <c r="E168">
        <v>100</v>
      </c>
      <c r="F168">
        <v>112</v>
      </c>
      <c r="G168" s="12" t="s">
        <v>1112</v>
      </c>
      <c r="H168" s="11">
        <v>44278.970283472219</v>
      </c>
      <c r="I168" s="12" t="s">
        <v>1167</v>
      </c>
      <c r="J168" s="12" t="s">
        <v>327</v>
      </c>
      <c r="K168" s="12" t="s">
        <v>327</v>
      </c>
      <c r="L168" s="12" t="s">
        <v>327</v>
      </c>
      <c r="M168" s="12" t="s">
        <v>327</v>
      </c>
      <c r="N168">
        <v>43.8125</v>
      </c>
      <c r="O168">
        <v>-111.78549957275391</v>
      </c>
      <c r="P168" s="12" t="s">
        <v>328</v>
      </c>
      <c r="Q168" s="12" t="s">
        <v>329</v>
      </c>
      <c r="R168" s="12" t="s">
        <v>1168</v>
      </c>
      <c r="S168" s="12" t="s">
        <v>1169</v>
      </c>
      <c r="T168" s="13">
        <v>812510054</v>
      </c>
      <c r="U168" s="12" t="s">
        <v>1170</v>
      </c>
      <c r="V168" s="12" t="s">
        <v>1171</v>
      </c>
      <c r="W168" s="12" t="s">
        <v>1113</v>
      </c>
      <c r="X168" s="12" t="s">
        <v>1122</v>
      </c>
      <c r="Y168" s="12" t="s">
        <v>1172</v>
      </c>
      <c r="Z168" s="12" t="s">
        <v>1117</v>
      </c>
      <c r="AA168" s="12" t="s">
        <v>1120</v>
      </c>
      <c r="AB168" s="12" t="s">
        <v>1117</v>
      </c>
    </row>
    <row r="169" spans="1:28" x14ac:dyDescent="0.35">
      <c r="A169" s="11">
        <v>44278.970613425925</v>
      </c>
      <c r="B169" s="11">
        <v>44278.97142361111</v>
      </c>
      <c r="C169" s="12" t="s">
        <v>300</v>
      </c>
      <c r="D169" s="12" t="s">
        <v>1173</v>
      </c>
      <c r="E169">
        <v>100</v>
      </c>
      <c r="F169">
        <v>70</v>
      </c>
      <c r="G169" s="12" t="s">
        <v>1112</v>
      </c>
      <c r="H169" s="11">
        <v>44278.971435879626</v>
      </c>
      <c r="I169" s="12" t="s">
        <v>1174</v>
      </c>
      <c r="J169" s="12" t="s">
        <v>327</v>
      </c>
      <c r="K169" s="12" t="s">
        <v>327</v>
      </c>
      <c r="L169" s="12" t="s">
        <v>327</v>
      </c>
      <c r="M169" s="12" t="s">
        <v>327</v>
      </c>
      <c r="N169">
        <v>43.5780029296875</v>
      </c>
      <c r="O169">
        <v>-116.29539489746094</v>
      </c>
      <c r="P169" s="12" t="s">
        <v>328</v>
      </c>
      <c r="Q169" s="12" t="s">
        <v>329</v>
      </c>
      <c r="R169" s="12" t="s">
        <v>486</v>
      </c>
      <c r="S169" s="12" t="s">
        <v>1175</v>
      </c>
      <c r="T169" s="13">
        <v>311558773</v>
      </c>
      <c r="U169" s="12" t="s">
        <v>59</v>
      </c>
      <c r="V169" s="12" t="s">
        <v>1176</v>
      </c>
      <c r="W169" s="12" t="s">
        <v>1113</v>
      </c>
      <c r="X169" s="12" t="s">
        <v>1124</v>
      </c>
      <c r="Y169" s="12" t="s">
        <v>327</v>
      </c>
      <c r="Z169" s="12" t="s">
        <v>1115</v>
      </c>
      <c r="AA169" s="12" t="s">
        <v>1120</v>
      </c>
      <c r="AB169" s="12" t="s">
        <v>1115</v>
      </c>
    </row>
    <row r="170" spans="1:28" x14ac:dyDescent="0.35">
      <c r="A170" s="8">
        <v>44279.729525462964</v>
      </c>
      <c r="B170" s="8">
        <v>44279.730868055558</v>
      </c>
      <c r="C170" s="7" t="s">
        <v>300</v>
      </c>
      <c r="D170" s="7" t="s">
        <v>1181</v>
      </c>
      <c r="E170" s="9">
        <v>100</v>
      </c>
      <c r="F170" s="9">
        <v>115</v>
      </c>
      <c r="G170" s="7" t="s">
        <v>1112</v>
      </c>
      <c r="H170" s="8">
        <v>44279.730871145832</v>
      </c>
      <c r="I170" s="7" t="s">
        <v>1182</v>
      </c>
      <c r="J170" s="7" t="s">
        <v>327</v>
      </c>
      <c r="K170" s="7" t="s">
        <v>327</v>
      </c>
      <c r="L170" s="7" t="s">
        <v>327</v>
      </c>
      <c r="M170" s="7" t="s">
        <v>327</v>
      </c>
      <c r="N170" s="9">
        <v>43.8125</v>
      </c>
      <c r="O170" s="9">
        <v>-111.78549957275391</v>
      </c>
      <c r="P170" s="7" t="s">
        <v>328</v>
      </c>
      <c r="Q170" s="7" t="s">
        <v>329</v>
      </c>
      <c r="R170" s="7" t="s">
        <v>532</v>
      </c>
      <c r="S170" s="7" t="s">
        <v>1183</v>
      </c>
      <c r="T170" s="6">
        <v>645678872</v>
      </c>
      <c r="U170" s="7" t="s">
        <v>1184</v>
      </c>
      <c r="V170" s="7" t="s">
        <v>1185</v>
      </c>
      <c r="W170" s="7" t="s">
        <v>1113</v>
      </c>
      <c r="X170" s="7" t="s">
        <v>1114</v>
      </c>
      <c r="Y170" s="7" t="s">
        <v>327</v>
      </c>
      <c r="Z170" s="7" t="s">
        <v>1117</v>
      </c>
      <c r="AA170" s="7" t="s">
        <v>1119</v>
      </c>
      <c r="AB170" s="7" t="s">
        <v>1115</v>
      </c>
    </row>
    <row r="171" spans="1:28" x14ac:dyDescent="0.35">
      <c r="A171" s="11">
        <v>44288.386990740742</v>
      </c>
      <c r="B171" s="11">
        <v>44288.388969907406</v>
      </c>
      <c r="C171" s="12" t="s">
        <v>300</v>
      </c>
      <c r="D171" s="12" t="s">
        <v>1221</v>
      </c>
      <c r="E171">
        <v>100</v>
      </c>
      <c r="F171">
        <v>171</v>
      </c>
      <c r="G171" s="12" t="s">
        <v>1112</v>
      </c>
      <c r="H171" s="11">
        <v>44288.388982592594</v>
      </c>
      <c r="I171" s="12" t="s">
        <v>1222</v>
      </c>
      <c r="J171" s="12" t="s">
        <v>327</v>
      </c>
      <c r="K171" s="12" t="s">
        <v>327</v>
      </c>
      <c r="L171" s="12" t="s">
        <v>327</v>
      </c>
      <c r="M171" s="12" t="s">
        <v>327</v>
      </c>
      <c r="N171">
        <v>35.332000732421875</v>
      </c>
      <c r="O171">
        <v>-78.92120361328125</v>
      </c>
      <c r="P171" s="12" t="s">
        <v>328</v>
      </c>
      <c r="Q171" s="12" t="s">
        <v>329</v>
      </c>
      <c r="R171" s="12" t="s">
        <v>1223</v>
      </c>
      <c r="S171" s="12" t="s">
        <v>1224</v>
      </c>
      <c r="T171" s="13">
        <v>175053827</v>
      </c>
      <c r="U171" s="12" t="s">
        <v>1225</v>
      </c>
      <c r="V171" s="12" t="s">
        <v>1226</v>
      </c>
      <c r="W171" s="12" t="s">
        <v>1118</v>
      </c>
      <c r="X171" s="12" t="s">
        <v>1121</v>
      </c>
      <c r="Y171" s="12" t="s">
        <v>327</v>
      </c>
      <c r="Z171" s="12" t="s">
        <v>1115</v>
      </c>
      <c r="AA171" s="12" t="s">
        <v>1116</v>
      </c>
      <c r="AB171" s="12" t="s">
        <v>1117</v>
      </c>
    </row>
    <row r="172" spans="1:28" x14ac:dyDescent="0.35">
      <c r="A172" s="11">
        <v>44285.829363425924</v>
      </c>
      <c r="B172" s="11">
        <v>44285.83148148148</v>
      </c>
      <c r="C172" s="12" t="s">
        <v>300</v>
      </c>
      <c r="D172" s="12" t="s">
        <v>1227</v>
      </c>
      <c r="E172">
        <v>100</v>
      </c>
      <c r="F172">
        <v>182</v>
      </c>
      <c r="G172" s="12" t="s">
        <v>1112</v>
      </c>
      <c r="H172" s="11">
        <v>44285.83148645833</v>
      </c>
      <c r="I172" s="12" t="s">
        <v>1228</v>
      </c>
      <c r="J172" s="12" t="s">
        <v>327</v>
      </c>
      <c r="K172" s="12" t="s">
        <v>327</v>
      </c>
      <c r="L172" s="12" t="s">
        <v>327</v>
      </c>
      <c r="M172" s="12" t="s">
        <v>327</v>
      </c>
      <c r="N172">
        <v>33.439300537109375</v>
      </c>
      <c r="O172">
        <v>-111.7698974609375</v>
      </c>
      <c r="P172" s="12" t="s">
        <v>328</v>
      </c>
      <c r="Q172" s="12" t="s">
        <v>329</v>
      </c>
      <c r="R172" s="12" t="s">
        <v>720</v>
      </c>
      <c r="S172" s="12" t="s">
        <v>1229</v>
      </c>
      <c r="T172" s="13">
        <v>6522316</v>
      </c>
      <c r="U172" s="12" t="s">
        <v>1230</v>
      </c>
      <c r="V172" s="12" t="s">
        <v>1231</v>
      </c>
      <c r="W172" s="12" t="s">
        <v>1118</v>
      </c>
      <c r="X172" s="12" t="s">
        <v>1114</v>
      </c>
      <c r="Y172" s="12" t="s">
        <v>327</v>
      </c>
      <c r="Z172" s="12" t="s">
        <v>1117</v>
      </c>
      <c r="AA172" s="12" t="s">
        <v>1120</v>
      </c>
      <c r="AB172" s="12" t="s">
        <v>1117</v>
      </c>
    </row>
    <row r="173" spans="1:28" x14ac:dyDescent="0.35">
      <c r="A173" s="11">
        <v>44284.716678240744</v>
      </c>
      <c r="B173" s="11">
        <v>44284.729259259257</v>
      </c>
      <c r="C173" s="12" t="s">
        <v>300</v>
      </c>
      <c r="D173" s="12" t="s">
        <v>599</v>
      </c>
      <c r="E173">
        <v>100</v>
      </c>
      <c r="F173">
        <v>1086</v>
      </c>
      <c r="G173" s="12" t="s">
        <v>1112</v>
      </c>
      <c r="H173" s="11">
        <v>44284.729269421296</v>
      </c>
      <c r="I173" s="12" t="s">
        <v>1232</v>
      </c>
      <c r="J173" s="12" t="s">
        <v>327</v>
      </c>
      <c r="K173" s="12" t="s">
        <v>327</v>
      </c>
      <c r="L173" s="12" t="s">
        <v>327</v>
      </c>
      <c r="M173" s="12" t="s">
        <v>327</v>
      </c>
      <c r="N173">
        <v>43.8125</v>
      </c>
      <c r="O173">
        <v>-111.78549957275391</v>
      </c>
      <c r="P173" s="12" t="s">
        <v>328</v>
      </c>
      <c r="Q173" s="12" t="s">
        <v>329</v>
      </c>
      <c r="R173" s="12" t="s">
        <v>760</v>
      </c>
      <c r="S173" s="12" t="s">
        <v>1233</v>
      </c>
      <c r="T173" s="13">
        <v>663303436</v>
      </c>
      <c r="U173" s="12" t="s">
        <v>1234</v>
      </c>
      <c r="V173" s="12" t="s">
        <v>1235</v>
      </c>
      <c r="W173" s="12" t="s">
        <v>1113</v>
      </c>
      <c r="X173" s="12" t="s">
        <v>1114</v>
      </c>
      <c r="Y173" s="12" t="s">
        <v>327</v>
      </c>
      <c r="Z173" s="12" t="s">
        <v>1117</v>
      </c>
      <c r="AA173" s="12" t="s">
        <v>1116</v>
      </c>
      <c r="AB173" s="12" t="s">
        <v>1115</v>
      </c>
    </row>
    <row r="174" spans="1:28" x14ac:dyDescent="0.35">
      <c r="A174" s="11">
        <v>44284.642824074072</v>
      </c>
      <c r="B174" s="11">
        <v>44284.644513888888</v>
      </c>
      <c r="C174" s="12" t="s">
        <v>300</v>
      </c>
      <c r="D174" s="12" t="s">
        <v>1236</v>
      </c>
      <c r="E174">
        <v>100</v>
      </c>
      <c r="F174">
        <v>145</v>
      </c>
      <c r="G174" s="12" t="s">
        <v>1112</v>
      </c>
      <c r="H174" s="11">
        <v>44284.64452613426</v>
      </c>
      <c r="I174" s="12" t="s">
        <v>1237</v>
      </c>
      <c r="J174" s="12" t="s">
        <v>327</v>
      </c>
      <c r="K174" s="12" t="s">
        <v>327</v>
      </c>
      <c r="L174" s="12" t="s">
        <v>327</v>
      </c>
      <c r="M174" s="12" t="s">
        <v>327</v>
      </c>
      <c r="N174">
        <v>42.937301635742188</v>
      </c>
      <c r="O174">
        <v>-112.47119903564453</v>
      </c>
      <c r="P174" s="12" t="s">
        <v>328</v>
      </c>
      <c r="Q174" s="12" t="s">
        <v>329</v>
      </c>
      <c r="R174" s="12" t="s">
        <v>1238</v>
      </c>
      <c r="S174" s="12" t="s">
        <v>1239</v>
      </c>
      <c r="T174" s="13">
        <v>715752825</v>
      </c>
      <c r="U174" s="12" t="s">
        <v>1240</v>
      </c>
      <c r="V174" s="12" t="s">
        <v>1241</v>
      </c>
      <c r="W174" s="12" t="s">
        <v>1118</v>
      </c>
      <c r="X174" s="12" t="s">
        <v>1114</v>
      </c>
      <c r="Y174" s="12" t="s">
        <v>327</v>
      </c>
      <c r="Z174" s="12" t="s">
        <v>1117</v>
      </c>
      <c r="AA174" s="12" t="s">
        <v>1119</v>
      </c>
      <c r="AB174" s="12" t="s">
        <v>1115</v>
      </c>
    </row>
    <row r="175" spans="1:28" x14ac:dyDescent="0.35">
      <c r="A175" s="11">
        <v>44284.243125000001</v>
      </c>
      <c r="B175" s="11">
        <v>44284.244085648148</v>
      </c>
      <c r="C175" s="12" t="s">
        <v>300</v>
      </c>
      <c r="D175" s="12" t="s">
        <v>1242</v>
      </c>
      <c r="E175">
        <v>100</v>
      </c>
      <c r="F175">
        <v>82</v>
      </c>
      <c r="G175" s="12" t="s">
        <v>1112</v>
      </c>
      <c r="H175" s="11">
        <v>44284.2440924537</v>
      </c>
      <c r="I175" s="12" t="s">
        <v>1243</v>
      </c>
      <c r="J175" s="12" t="s">
        <v>327</v>
      </c>
      <c r="K175" s="12" t="s">
        <v>327</v>
      </c>
      <c r="L175" s="12" t="s">
        <v>327</v>
      </c>
      <c r="M175" s="12" t="s">
        <v>327</v>
      </c>
      <c r="N175">
        <v>43.8125</v>
      </c>
      <c r="O175">
        <v>-111.78549957275391</v>
      </c>
      <c r="P175" s="12" t="s">
        <v>328</v>
      </c>
      <c r="Q175" s="12" t="s">
        <v>329</v>
      </c>
      <c r="R175" s="12" t="s">
        <v>1244</v>
      </c>
      <c r="S175" s="12" t="s">
        <v>1245</v>
      </c>
      <c r="T175" s="13">
        <v>546674361</v>
      </c>
      <c r="U175" s="12" t="s">
        <v>1246</v>
      </c>
      <c r="V175" s="12" t="s">
        <v>1247</v>
      </c>
      <c r="W175" s="12" t="s">
        <v>1113</v>
      </c>
      <c r="X175" s="12" t="s">
        <v>1124</v>
      </c>
      <c r="Y175" s="12" t="s">
        <v>327</v>
      </c>
      <c r="Z175" s="12" t="s">
        <v>1115</v>
      </c>
      <c r="AA175" s="12" t="s">
        <v>1120</v>
      </c>
      <c r="AB175" s="12" t="s">
        <v>1115</v>
      </c>
    </row>
    <row r="176" spans="1:28" x14ac:dyDescent="0.35">
      <c r="A176" s="11">
        <v>44281.783935185187</v>
      </c>
      <c r="B176" s="11">
        <v>44281.784953703704</v>
      </c>
      <c r="C176" s="12" t="s">
        <v>300</v>
      </c>
      <c r="D176" s="12" t="s">
        <v>1248</v>
      </c>
      <c r="E176">
        <v>100</v>
      </c>
      <c r="F176">
        <v>87</v>
      </c>
      <c r="G176" s="12" t="s">
        <v>1112</v>
      </c>
      <c r="H176" s="11">
        <v>44281.784958634256</v>
      </c>
      <c r="I176" s="12" t="s">
        <v>1249</v>
      </c>
      <c r="J176" s="12" t="s">
        <v>327</v>
      </c>
      <c r="K176" s="12" t="s">
        <v>327</v>
      </c>
      <c r="L176" s="12" t="s">
        <v>327</v>
      </c>
      <c r="M176" s="12" t="s">
        <v>327</v>
      </c>
      <c r="N176">
        <v>40.232894897460938</v>
      </c>
      <c r="O176">
        <v>-111.66880035400391</v>
      </c>
      <c r="P176" s="12" t="s">
        <v>328</v>
      </c>
      <c r="Q176" s="12" t="s">
        <v>329</v>
      </c>
      <c r="R176" s="12" t="s">
        <v>1250</v>
      </c>
      <c r="S176" s="12" t="s">
        <v>1251</v>
      </c>
      <c r="T176" s="13">
        <v>505189372</v>
      </c>
      <c r="U176" s="12" t="s">
        <v>1252</v>
      </c>
      <c r="V176" s="12" t="s">
        <v>1253</v>
      </c>
      <c r="W176" s="12" t="s">
        <v>1113</v>
      </c>
      <c r="X176" s="12" t="s">
        <v>1121</v>
      </c>
      <c r="Y176" s="12" t="s">
        <v>327</v>
      </c>
      <c r="Z176" s="12" t="s">
        <v>1115</v>
      </c>
      <c r="AA176" s="12" t="s">
        <v>1120</v>
      </c>
      <c r="AB176" s="12" t="s">
        <v>1117</v>
      </c>
    </row>
    <row r="177" spans="1:28" x14ac:dyDescent="0.35">
      <c r="A177" s="8">
        <v>44291.673587962963</v>
      </c>
      <c r="B177" s="8">
        <v>44291.675196759257</v>
      </c>
      <c r="C177" s="7" t="s">
        <v>300</v>
      </c>
      <c r="D177" s="7" t="s">
        <v>1257</v>
      </c>
      <c r="E177" s="9">
        <v>100</v>
      </c>
      <c r="F177" s="9">
        <v>139</v>
      </c>
      <c r="G177" s="7" t="s">
        <v>1112</v>
      </c>
      <c r="H177" s="8">
        <v>44291.675205995372</v>
      </c>
      <c r="I177" s="7" t="s">
        <v>1258</v>
      </c>
      <c r="J177" s="7" t="s">
        <v>327</v>
      </c>
      <c r="K177" s="7" t="s">
        <v>327</v>
      </c>
      <c r="L177" s="7" t="s">
        <v>327</v>
      </c>
      <c r="M177" s="7" t="s">
        <v>327</v>
      </c>
      <c r="N177" s="9">
        <v>43.8125</v>
      </c>
      <c r="O177" s="9">
        <v>-111.78549957275391</v>
      </c>
      <c r="P177" s="7" t="s">
        <v>328</v>
      </c>
      <c r="Q177" s="7" t="s">
        <v>329</v>
      </c>
      <c r="R177" s="7" t="s">
        <v>1259</v>
      </c>
      <c r="S177" s="7" t="s">
        <v>526</v>
      </c>
      <c r="T177" s="6">
        <v>872145570</v>
      </c>
      <c r="U177" s="7" t="s">
        <v>1260</v>
      </c>
      <c r="V177" s="7" t="s">
        <v>1261</v>
      </c>
      <c r="W177" s="7" t="s">
        <v>1113</v>
      </c>
      <c r="X177" s="7" t="s">
        <v>1121</v>
      </c>
      <c r="Y177" s="7" t="s">
        <v>327</v>
      </c>
      <c r="Z177" s="7" t="s">
        <v>1117</v>
      </c>
      <c r="AA177" s="7" t="s">
        <v>1116</v>
      </c>
      <c r="AB177" s="7" t="s">
        <v>1115</v>
      </c>
    </row>
    <row r="178" spans="1:28" x14ac:dyDescent="0.35">
      <c r="A178" s="8">
        <v>44292.720081018517</v>
      </c>
      <c r="B178" s="8">
        <v>44292.721377314818</v>
      </c>
      <c r="C178" s="7" t="s">
        <v>300</v>
      </c>
      <c r="D178" s="7" t="s">
        <v>1262</v>
      </c>
      <c r="E178" s="9">
        <v>100</v>
      </c>
      <c r="F178" s="9">
        <v>111</v>
      </c>
      <c r="G178" s="7" t="s">
        <v>1112</v>
      </c>
      <c r="H178" s="8">
        <v>44292.721392476851</v>
      </c>
      <c r="I178" s="7" t="s">
        <v>1263</v>
      </c>
      <c r="J178" s="7" t="s">
        <v>327</v>
      </c>
      <c r="K178" s="7" t="s">
        <v>327</v>
      </c>
      <c r="L178" s="7" t="s">
        <v>327</v>
      </c>
      <c r="M178" s="7" t="s">
        <v>327</v>
      </c>
      <c r="N178" s="9">
        <v>43.5552978515625</v>
      </c>
      <c r="O178" s="9">
        <v>-111.89219665527344</v>
      </c>
      <c r="P178" s="7" t="s">
        <v>328</v>
      </c>
      <c r="Q178" s="7" t="s">
        <v>329</v>
      </c>
      <c r="R178" s="7" t="s">
        <v>1264</v>
      </c>
      <c r="S178" s="7" t="s">
        <v>931</v>
      </c>
      <c r="T178" s="6">
        <v>369104284</v>
      </c>
      <c r="U178" s="7" t="s">
        <v>1265</v>
      </c>
      <c r="V178" s="7" t="s">
        <v>1266</v>
      </c>
      <c r="W178" s="7" t="s">
        <v>1118</v>
      </c>
      <c r="X178" s="7" t="s">
        <v>1121</v>
      </c>
      <c r="Y178" s="7" t="s">
        <v>327</v>
      </c>
      <c r="Z178" s="7" t="s">
        <v>1117</v>
      </c>
      <c r="AA178" s="7" t="s">
        <v>1119</v>
      </c>
      <c r="AB178" s="7" t="s">
        <v>1115</v>
      </c>
    </row>
  </sheetData>
  <sortState xmlns:xlrd2="http://schemas.microsoft.com/office/spreadsheetml/2017/richdata2" ref="A2:AB160">
    <sortCondition ref="A2:A16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29E4-5BF2-4EF5-833F-ADFBF93101C1}">
  <dimension ref="A3:B13"/>
  <sheetViews>
    <sheetView workbookViewId="0">
      <selection activeCell="B8" sqref="B8"/>
    </sheetView>
  </sheetViews>
  <sheetFormatPr defaultRowHeight="14.5" x14ac:dyDescent="0.35"/>
  <cols>
    <col min="1" max="1" width="12.08984375" bestFit="1" customWidth="1"/>
    <col min="2" max="2" width="17" bestFit="1" customWidth="1"/>
  </cols>
  <sheetData>
    <row r="3" spans="1:2" x14ac:dyDescent="0.35">
      <c r="A3" s="15" t="s">
        <v>1188</v>
      </c>
      <c r="B3" t="s">
        <v>1190</v>
      </c>
    </row>
    <row r="4" spans="1:2" x14ac:dyDescent="0.35">
      <c r="A4" s="10">
        <v>1</v>
      </c>
      <c r="B4">
        <v>14</v>
      </c>
    </row>
    <row r="5" spans="1:2" x14ac:dyDescent="0.35">
      <c r="A5" s="10">
        <v>2</v>
      </c>
      <c r="B5">
        <v>14</v>
      </c>
    </row>
    <row r="6" spans="1:2" x14ac:dyDescent="0.35">
      <c r="A6" s="10">
        <v>3</v>
      </c>
      <c r="B6">
        <v>15</v>
      </c>
    </row>
    <row r="7" spans="1:2" x14ac:dyDescent="0.35">
      <c r="A7" s="10">
        <v>4</v>
      </c>
      <c r="B7">
        <v>19</v>
      </c>
    </row>
    <row r="8" spans="1:2" x14ac:dyDescent="0.35">
      <c r="A8" s="10">
        <v>5</v>
      </c>
      <c r="B8">
        <v>18</v>
      </c>
    </row>
    <row r="9" spans="1:2" x14ac:dyDescent="0.35">
      <c r="A9" s="10">
        <v>6</v>
      </c>
      <c r="B9">
        <v>18</v>
      </c>
    </row>
    <row r="10" spans="1:2" x14ac:dyDescent="0.35">
      <c r="A10" s="10">
        <v>7</v>
      </c>
      <c r="B10">
        <v>19</v>
      </c>
    </row>
    <row r="11" spans="1:2" x14ac:dyDescent="0.35">
      <c r="A11" s="10">
        <v>8</v>
      </c>
      <c r="B11">
        <v>18</v>
      </c>
    </row>
    <row r="12" spans="1:2" x14ac:dyDescent="0.35">
      <c r="A12" s="10" t="s">
        <v>1218</v>
      </c>
    </row>
    <row r="13" spans="1:2" x14ac:dyDescent="0.35">
      <c r="A13" s="10" t="s">
        <v>1189</v>
      </c>
      <c r="B13">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27"/>
  <sheetViews>
    <sheetView tabSelected="1" zoomScale="85" zoomScaleNormal="85" workbookViewId="0">
      <pane ySplit="1" topLeftCell="A2" activePane="bottomLeft" state="frozen"/>
      <selection pane="bottomLeft" activeCell="N123" sqref="N123"/>
    </sheetView>
  </sheetViews>
  <sheetFormatPr defaultRowHeight="14.5" x14ac:dyDescent="0.35"/>
  <cols>
    <col min="1" max="1" width="10.54296875" bestFit="1" customWidth="1"/>
    <col min="2" max="2" width="29.81640625" bestFit="1" customWidth="1"/>
    <col min="3" max="3" width="20.6328125" bestFit="1" customWidth="1"/>
    <col min="4" max="4" width="18.81640625" bestFit="1" customWidth="1"/>
    <col min="5" max="5" width="6.6328125" hidden="1" customWidth="1"/>
    <col min="6" max="6" width="28" bestFit="1" customWidth="1"/>
    <col min="7" max="7" width="5" bestFit="1" customWidth="1"/>
    <col min="8" max="8" width="7.6328125" bestFit="1" customWidth="1"/>
    <col min="9" max="9" width="10.54296875" bestFit="1" customWidth="1"/>
    <col min="15" max="15" width="10.54296875" bestFit="1" customWidth="1"/>
    <col min="16" max="16" width="19.90625" bestFit="1" customWidth="1"/>
    <col min="17" max="17" width="18.08984375" bestFit="1" customWidth="1"/>
    <col min="18" max="18" width="7" bestFit="1" customWidth="1"/>
    <col min="19" max="19" width="19.1796875" bestFit="1" customWidth="1"/>
  </cols>
  <sheetData>
    <row r="1" spans="1:19" ht="43.5" x14ac:dyDescent="0.35">
      <c r="A1" s="20" t="s">
        <v>1</v>
      </c>
      <c r="B1" s="21" t="s">
        <v>2</v>
      </c>
      <c r="C1" s="20" t="s">
        <v>3</v>
      </c>
      <c r="D1" s="20" t="s">
        <v>4</v>
      </c>
      <c r="E1" s="20" t="s">
        <v>5</v>
      </c>
      <c r="F1" s="20" t="s">
        <v>6</v>
      </c>
      <c r="G1" s="20" t="s">
        <v>7</v>
      </c>
      <c r="H1" s="20" t="s">
        <v>1283</v>
      </c>
      <c r="I1" s="20" t="s">
        <v>296</v>
      </c>
      <c r="J1" s="20" t="s">
        <v>1128</v>
      </c>
      <c r="K1" s="20" t="s">
        <v>1177</v>
      </c>
      <c r="L1" s="20" t="s">
        <v>1178</v>
      </c>
      <c r="M1" s="20" t="s">
        <v>1217</v>
      </c>
      <c r="N1" s="20" t="s">
        <v>1191</v>
      </c>
      <c r="O1" s="36" t="s">
        <v>1284</v>
      </c>
      <c r="P1" s="36" t="s">
        <v>1285</v>
      </c>
      <c r="Q1" s="36" t="s">
        <v>1286</v>
      </c>
      <c r="R1" s="36" t="s">
        <v>1283</v>
      </c>
      <c r="S1" s="36" t="s">
        <v>6</v>
      </c>
    </row>
    <row r="2" spans="1:19" s="44" customFormat="1" x14ac:dyDescent="0.35">
      <c r="A2" s="42">
        <v>369104284</v>
      </c>
      <c r="B2" s="42" t="s">
        <v>1267</v>
      </c>
      <c r="C2" s="42" t="s">
        <v>1275</v>
      </c>
      <c r="D2" s="42" t="s">
        <v>1276</v>
      </c>
      <c r="E2" s="42"/>
      <c r="F2" s="42" t="s">
        <v>11</v>
      </c>
      <c r="G2" s="42" t="s">
        <v>42</v>
      </c>
      <c r="H2" s="42" t="str">
        <f>IF(K2="Yes","Female","Male")</f>
        <v>Female</v>
      </c>
      <c r="I2" s="41">
        <f>VLOOKUP(A2,SurveyEdit!T:T,1,FALSE)</f>
        <v>369104284</v>
      </c>
      <c r="J2" s="43" t="s">
        <v>1117</v>
      </c>
      <c r="K2" s="41" t="s">
        <v>1115</v>
      </c>
      <c r="L2" s="41" t="s">
        <v>1117</v>
      </c>
      <c r="M2" s="41" t="s">
        <v>1117</v>
      </c>
      <c r="N2" s="41">
        <v>1</v>
      </c>
      <c r="O2" s="41">
        <f t="shared" ref="O2:O33" si="0">A2</f>
        <v>369104284</v>
      </c>
      <c r="P2" s="41" t="str">
        <f t="shared" ref="P2:P33" si="1">B2</f>
        <v>Anderson, Jamie</v>
      </c>
      <c r="Q2" s="41" t="str">
        <f t="shared" ref="Q2:Q33" si="2">D2</f>
        <v>and19013@byui.edu</v>
      </c>
      <c r="R2" s="41" t="str">
        <f t="shared" ref="R2:R33" si="3">H2</f>
        <v>Female</v>
      </c>
      <c r="S2" s="41" t="str">
        <f t="shared" ref="S2:S33" si="4">F2</f>
        <v>Business Management</v>
      </c>
    </row>
    <row r="3" spans="1:19" x14ac:dyDescent="0.35">
      <c r="A3" s="10">
        <v>111119645</v>
      </c>
      <c r="B3" s="10" t="s">
        <v>56</v>
      </c>
      <c r="C3" s="10" t="s">
        <v>40</v>
      </c>
      <c r="D3" s="10" t="s">
        <v>57</v>
      </c>
      <c r="E3" s="10"/>
      <c r="F3" s="10" t="s">
        <v>16</v>
      </c>
      <c r="G3" s="10" t="s">
        <v>42</v>
      </c>
      <c r="H3" s="10" t="str">
        <f>IF(K3="Yes","Female","Male")</f>
        <v>Male</v>
      </c>
      <c r="I3">
        <f>VLOOKUP(A3,SurveyEdit!T:T,1,FALSE)</f>
        <v>111119645</v>
      </c>
      <c r="J3" s="14" t="s">
        <v>1117</v>
      </c>
      <c r="K3" t="str">
        <f>IF(VLOOKUP($A3,SurveyEdit!T:$X,4,FALSE)="Female","Yes","No")</f>
        <v>No</v>
      </c>
      <c r="L3" t="str">
        <f>VLOOKUP($A3,SurveyEdit!$T:$Z,7,FALSE)</f>
        <v>No</v>
      </c>
      <c r="M3" t="s">
        <v>1117</v>
      </c>
      <c r="N3">
        <v>1</v>
      </c>
      <c r="O3">
        <f t="shared" si="0"/>
        <v>111119645</v>
      </c>
      <c r="P3" t="str">
        <f t="shared" si="1"/>
        <v>Bland, Jonathan_Andrew</v>
      </c>
      <c r="Q3" t="str">
        <f t="shared" si="2"/>
        <v>bla16021@byui.edu</v>
      </c>
      <c r="R3" t="str">
        <f t="shared" si="3"/>
        <v>Male</v>
      </c>
      <c r="S3" t="str">
        <f t="shared" si="4"/>
        <v>Bus Mgmt Marketing</v>
      </c>
    </row>
    <row r="4" spans="1:19" x14ac:dyDescent="0.35">
      <c r="A4" s="10">
        <v>803541449</v>
      </c>
      <c r="B4" s="10" t="s">
        <v>68</v>
      </c>
      <c r="C4" s="10" t="s">
        <v>29</v>
      </c>
      <c r="D4" s="10" t="s">
        <v>69</v>
      </c>
      <c r="E4" s="10"/>
      <c r="F4" s="10" t="s">
        <v>16</v>
      </c>
      <c r="G4" s="10" t="s">
        <v>24</v>
      </c>
      <c r="H4" s="10" t="str">
        <f>IF(K4="Yes","Female","Male")</f>
        <v>Male</v>
      </c>
      <c r="I4">
        <f>VLOOKUP(A4,SurveyEdit!T:T,1,FALSE)</f>
        <v>803541449</v>
      </c>
      <c r="J4" t="str">
        <f>VLOOKUP(A4,SurveyEdit!T:AB,9,FALSE)</f>
        <v>No</v>
      </c>
      <c r="K4" t="str">
        <f>IF(VLOOKUP($A4,SurveyEdit!T:$X,4,FALSE)="Female","Yes","No")</f>
        <v>No</v>
      </c>
      <c r="L4" t="str">
        <f>VLOOKUP($A4,SurveyEdit!$T:$Z,7,FALSE)</f>
        <v>Yes</v>
      </c>
      <c r="M4" t="s">
        <v>1117</v>
      </c>
      <c r="N4">
        <v>1</v>
      </c>
      <c r="O4">
        <f t="shared" si="0"/>
        <v>803541449</v>
      </c>
      <c r="P4" t="str">
        <f t="shared" si="1"/>
        <v>Christiansen, Kamdyn_David</v>
      </c>
      <c r="Q4" t="str">
        <f t="shared" si="2"/>
        <v>chr16024@byui.edu</v>
      </c>
      <c r="R4" t="str">
        <f t="shared" si="3"/>
        <v>Male</v>
      </c>
      <c r="S4" t="str">
        <f t="shared" si="4"/>
        <v>Bus Mgmt Marketing</v>
      </c>
    </row>
    <row r="5" spans="1:19" x14ac:dyDescent="0.35">
      <c r="A5">
        <v>897185543</v>
      </c>
      <c r="B5" t="s">
        <v>1300</v>
      </c>
      <c r="C5" s="42" t="s">
        <v>1303</v>
      </c>
      <c r="D5" t="s">
        <v>1301</v>
      </c>
      <c r="F5" t="s">
        <v>1302</v>
      </c>
      <c r="G5" s="42" t="s">
        <v>12</v>
      </c>
      <c r="H5" t="s">
        <v>1113</v>
      </c>
      <c r="I5" s="41" t="e">
        <f>VLOOKUP(A5,SurveyEdit!T:T,1,FALSE)</f>
        <v>#N/A</v>
      </c>
      <c r="J5" s="43" t="s">
        <v>1117</v>
      </c>
      <c r="K5" s="41" t="s">
        <v>1117</v>
      </c>
      <c r="L5" s="41" t="s">
        <v>1117</v>
      </c>
      <c r="M5" s="41" t="s">
        <v>1115</v>
      </c>
      <c r="N5" s="41">
        <v>1</v>
      </c>
      <c r="O5" s="41">
        <f t="shared" si="0"/>
        <v>897185543</v>
      </c>
      <c r="P5" s="41" t="str">
        <f t="shared" si="1"/>
        <v>Cook, Caleb Allen</v>
      </c>
      <c r="Q5" s="41" t="str">
        <f t="shared" si="2"/>
        <v>coo20060@byui.edu</v>
      </c>
      <c r="R5" s="41" t="str">
        <f t="shared" si="3"/>
        <v>Male</v>
      </c>
      <c r="S5" s="41" t="str">
        <f t="shared" si="4"/>
        <v>Manufacturing Engineering Tech</v>
      </c>
    </row>
    <row r="6" spans="1:19" x14ac:dyDescent="0.35">
      <c r="A6" s="10">
        <v>185880826</v>
      </c>
      <c r="B6" s="10" t="s">
        <v>78</v>
      </c>
      <c r="C6" s="10" t="s">
        <v>9</v>
      </c>
      <c r="D6" s="10" t="s">
        <v>79</v>
      </c>
      <c r="E6" s="10"/>
      <c r="F6" s="10" t="s">
        <v>16</v>
      </c>
      <c r="G6" s="10" t="s">
        <v>24</v>
      </c>
      <c r="H6" s="10" t="str">
        <f t="shared" ref="H6:H16" si="5">IF(K6="Yes","Female","Male")</f>
        <v>Male</v>
      </c>
      <c r="I6">
        <f>VLOOKUP(A6,SurveyEdit!T:T,1,FALSE)</f>
        <v>185880826</v>
      </c>
      <c r="J6" t="str">
        <f>VLOOKUP(A6,SurveyEdit!T:AB,9,FALSE)</f>
        <v>No</v>
      </c>
      <c r="K6" t="str">
        <f>IF(VLOOKUP($A6,SurveyEdit!T:$X,4,FALSE)="Female","Yes","No")</f>
        <v>No</v>
      </c>
      <c r="L6" t="str">
        <f>VLOOKUP($A6,SurveyEdit!$T:$Z,7,FALSE)</f>
        <v>No</v>
      </c>
      <c r="M6" t="s">
        <v>1117</v>
      </c>
      <c r="N6">
        <v>1</v>
      </c>
      <c r="O6">
        <f t="shared" si="0"/>
        <v>185880826</v>
      </c>
      <c r="P6" t="str">
        <f t="shared" si="1"/>
        <v>Cruz Ceron, Tonatiuh</v>
      </c>
      <c r="Q6" t="str">
        <f t="shared" si="2"/>
        <v>cru16018@byui.edu</v>
      </c>
      <c r="R6" t="str">
        <f t="shared" si="3"/>
        <v>Male</v>
      </c>
      <c r="S6" t="str">
        <f t="shared" si="4"/>
        <v>Bus Mgmt Marketing</v>
      </c>
    </row>
    <row r="7" spans="1:19" x14ac:dyDescent="0.35">
      <c r="A7" s="10">
        <v>489714082</v>
      </c>
      <c r="B7" s="10" t="s">
        <v>80</v>
      </c>
      <c r="C7" s="10" t="s">
        <v>9</v>
      </c>
      <c r="D7" s="10" t="s">
        <v>81</v>
      </c>
      <c r="E7" s="10"/>
      <c r="F7" s="10" t="s">
        <v>16</v>
      </c>
      <c r="G7" s="10" t="s">
        <v>17</v>
      </c>
      <c r="H7" s="10" t="str">
        <f t="shared" si="5"/>
        <v>Male</v>
      </c>
      <c r="I7">
        <f>VLOOKUP(A7,SurveyEdit!T:T,1,FALSE)</f>
        <v>489714082</v>
      </c>
      <c r="J7" t="str">
        <f>VLOOKUP(A7,SurveyEdit!T:AB,9,FALSE)</f>
        <v>No</v>
      </c>
      <c r="K7" t="str">
        <f>IF(VLOOKUP($A7,SurveyEdit!T:$X,4,FALSE)="Female","Yes","No")</f>
        <v>No</v>
      </c>
      <c r="L7" t="str">
        <f>VLOOKUP($A7,SurveyEdit!$T:$Z,7,FALSE)</f>
        <v>Yes</v>
      </c>
      <c r="M7" t="s">
        <v>1117</v>
      </c>
      <c r="N7">
        <v>1</v>
      </c>
      <c r="O7">
        <f t="shared" si="0"/>
        <v>489714082</v>
      </c>
      <c r="P7" t="str">
        <f t="shared" si="1"/>
        <v>Driggs, Jacob_Mark</v>
      </c>
      <c r="Q7" t="str">
        <f t="shared" si="2"/>
        <v>dri15001@byui.edu</v>
      </c>
      <c r="R7" t="str">
        <f t="shared" si="3"/>
        <v>Male</v>
      </c>
      <c r="S7" t="str">
        <f t="shared" si="4"/>
        <v>Bus Mgmt Marketing</v>
      </c>
    </row>
    <row r="8" spans="1:19" x14ac:dyDescent="0.35">
      <c r="A8" s="10">
        <v>680064464</v>
      </c>
      <c r="B8" s="10" t="s">
        <v>99</v>
      </c>
      <c r="C8" s="10" t="s">
        <v>9</v>
      </c>
      <c r="D8" s="10" t="s">
        <v>100</v>
      </c>
      <c r="E8" s="10"/>
      <c r="F8" s="10" t="s">
        <v>11</v>
      </c>
      <c r="G8" s="10" t="s">
        <v>24</v>
      </c>
      <c r="H8" s="10" t="str">
        <f t="shared" si="5"/>
        <v>Male</v>
      </c>
      <c r="I8">
        <f>VLOOKUP(A8,SurveyEdit!T:T,1,FALSE)</f>
        <v>680064464</v>
      </c>
      <c r="J8" t="str">
        <f>VLOOKUP(A8,SurveyEdit!T:AB,9,FALSE)</f>
        <v>No</v>
      </c>
      <c r="K8" t="str">
        <f>IF(VLOOKUP($A8,SurveyEdit!T:$X,4,FALSE)="Female","Yes","No")</f>
        <v>No</v>
      </c>
      <c r="L8" t="str">
        <f>VLOOKUP($A8,SurveyEdit!$T:$Z,7,FALSE)</f>
        <v>No</v>
      </c>
      <c r="M8" t="s">
        <v>1117</v>
      </c>
      <c r="N8">
        <v>1</v>
      </c>
      <c r="O8">
        <f t="shared" si="0"/>
        <v>680064464</v>
      </c>
      <c r="P8" t="str">
        <f t="shared" si="1"/>
        <v>Gamble, Cameron_Scott</v>
      </c>
      <c r="Q8" t="str">
        <f t="shared" si="2"/>
        <v>gam15008@byui.edu</v>
      </c>
      <c r="R8" t="str">
        <f t="shared" si="3"/>
        <v>Male</v>
      </c>
      <c r="S8" t="str">
        <f t="shared" si="4"/>
        <v>Business Management</v>
      </c>
    </row>
    <row r="9" spans="1:19" x14ac:dyDescent="0.35">
      <c r="A9" s="10">
        <v>370088639</v>
      </c>
      <c r="B9" s="10" t="s">
        <v>130</v>
      </c>
      <c r="C9" s="10" t="s">
        <v>22</v>
      </c>
      <c r="D9" s="10" t="s">
        <v>131</v>
      </c>
      <c r="E9" s="10"/>
      <c r="F9" s="10" t="s">
        <v>11</v>
      </c>
      <c r="G9" s="10" t="s">
        <v>24</v>
      </c>
      <c r="H9" s="10" t="str">
        <f t="shared" si="5"/>
        <v>Male</v>
      </c>
      <c r="I9">
        <f>VLOOKUP(A9,SurveyEdit!T:T,1,FALSE)</f>
        <v>370088639</v>
      </c>
      <c r="J9" t="str">
        <f>VLOOKUP(A9,SurveyEdit!T:AB,9,FALSE)</f>
        <v>No</v>
      </c>
      <c r="K9" t="str">
        <f>IF(VLOOKUP($A9,SurveyEdit!T:$X,4,FALSE)="Female","Yes","No")</f>
        <v>No</v>
      </c>
      <c r="L9" t="str">
        <f>VLOOKUP($A9,SurveyEdit!$T:$Z,7,FALSE)</f>
        <v>No</v>
      </c>
      <c r="M9" t="s">
        <v>1117</v>
      </c>
      <c r="N9">
        <v>1</v>
      </c>
      <c r="O9">
        <f t="shared" si="0"/>
        <v>370088639</v>
      </c>
      <c r="P9" t="str">
        <f t="shared" si="1"/>
        <v>Hopkins, Jonathan_Ray</v>
      </c>
      <c r="Q9" t="str">
        <f t="shared" si="2"/>
        <v>hop12012@byui.edu</v>
      </c>
      <c r="R9" t="str">
        <f t="shared" si="3"/>
        <v>Male</v>
      </c>
      <c r="S9" t="str">
        <f t="shared" si="4"/>
        <v>Business Management</v>
      </c>
    </row>
    <row r="10" spans="1:19" x14ac:dyDescent="0.35">
      <c r="A10" s="10">
        <v>895764543</v>
      </c>
      <c r="B10" s="10" t="s">
        <v>193</v>
      </c>
      <c r="C10" s="10" t="s">
        <v>22</v>
      </c>
      <c r="D10" s="10" t="s">
        <v>194</v>
      </c>
      <c r="E10" s="10"/>
      <c r="F10" s="10" t="s">
        <v>11</v>
      </c>
      <c r="G10" s="10" t="s">
        <v>24</v>
      </c>
      <c r="H10" s="10" t="str">
        <f t="shared" si="5"/>
        <v>Male</v>
      </c>
      <c r="I10">
        <f>VLOOKUP(A10,SurveyEdit!T:T,1,FALSE)</f>
        <v>895764543</v>
      </c>
      <c r="J10" t="str">
        <f>VLOOKUP(A10,SurveyEdit!T:AB,9,FALSE)</f>
        <v>No</v>
      </c>
      <c r="K10" t="str">
        <f>IF(VLOOKUP($A10,SurveyEdit!T:$X,4,FALSE)="Female","Yes","No")</f>
        <v>No</v>
      </c>
      <c r="L10" t="str">
        <f>VLOOKUP($A10,SurveyEdit!$T:$Z,7,FALSE)</f>
        <v>Yes</v>
      </c>
      <c r="M10" t="s">
        <v>1117</v>
      </c>
      <c r="N10">
        <v>1</v>
      </c>
      <c r="O10">
        <f t="shared" si="0"/>
        <v>895764543</v>
      </c>
      <c r="P10" t="str">
        <f t="shared" si="1"/>
        <v>Nebeker, Cameron</v>
      </c>
      <c r="Q10" t="str">
        <f t="shared" si="2"/>
        <v>neb19001@byui.edu</v>
      </c>
      <c r="R10" t="str">
        <f t="shared" si="3"/>
        <v>Male</v>
      </c>
      <c r="S10" t="str">
        <f t="shared" si="4"/>
        <v>Business Management</v>
      </c>
    </row>
    <row r="11" spans="1:19" x14ac:dyDescent="0.35">
      <c r="A11" s="10">
        <v>693247104</v>
      </c>
      <c r="B11" s="10" t="s">
        <v>203</v>
      </c>
      <c r="C11" s="10" t="s">
        <v>22</v>
      </c>
      <c r="D11" s="10" t="s">
        <v>204</v>
      </c>
      <c r="E11" s="10"/>
      <c r="F11" s="10" t="s">
        <v>16</v>
      </c>
      <c r="G11" s="10" t="s">
        <v>24</v>
      </c>
      <c r="H11" s="10" t="str">
        <f t="shared" si="5"/>
        <v>Female</v>
      </c>
      <c r="I11">
        <f>VLOOKUP(A11,SurveyEdit!T:T,1,FALSE)</f>
        <v>693247104</v>
      </c>
      <c r="J11" t="str">
        <f>VLOOKUP(A11,SurveyEdit!T:AB,9,FALSE)</f>
        <v>No</v>
      </c>
      <c r="K11" t="str">
        <f>IF(VLOOKUP($A11,SurveyEdit!T:$X,4,FALSE)="Female","Yes","No")</f>
        <v>Yes</v>
      </c>
      <c r="L11" t="str">
        <f>VLOOKUP($A11,SurveyEdit!$T:$Z,7,FALSE)</f>
        <v>No</v>
      </c>
      <c r="M11" t="s">
        <v>1117</v>
      </c>
      <c r="N11">
        <v>1</v>
      </c>
      <c r="O11">
        <f t="shared" si="0"/>
        <v>693247104</v>
      </c>
      <c r="P11" t="str">
        <f t="shared" si="1"/>
        <v>Palmer, Alyssandra_Marlene</v>
      </c>
      <c r="Q11" t="str">
        <f t="shared" si="2"/>
        <v>pal17008@byui.edu</v>
      </c>
      <c r="R11" t="str">
        <f t="shared" si="3"/>
        <v>Female</v>
      </c>
      <c r="S11" t="str">
        <f t="shared" si="4"/>
        <v>Bus Mgmt Marketing</v>
      </c>
    </row>
    <row r="12" spans="1:19" x14ac:dyDescent="0.35">
      <c r="A12" s="10">
        <v>777031609</v>
      </c>
      <c r="B12" s="10" t="s">
        <v>280</v>
      </c>
      <c r="C12" s="10" t="s">
        <v>22</v>
      </c>
      <c r="D12" s="10" t="s">
        <v>281</v>
      </c>
      <c r="E12" s="10"/>
      <c r="F12" s="10" t="s">
        <v>16</v>
      </c>
      <c r="G12" s="10" t="s">
        <v>24</v>
      </c>
      <c r="H12" s="10" t="str">
        <f t="shared" si="5"/>
        <v>Female</v>
      </c>
      <c r="I12">
        <f>VLOOKUP(A12,SurveyEdit!T:T,1,FALSE)</f>
        <v>777031609</v>
      </c>
      <c r="J12" t="str">
        <f>VLOOKUP(A12,SurveyEdit!T:AB,9,FALSE)</f>
        <v>No</v>
      </c>
      <c r="K12" t="str">
        <f>IF(VLOOKUP($A12,SurveyEdit!T:$X,4,FALSE)="Female","Yes","No")</f>
        <v>Yes</v>
      </c>
      <c r="L12" t="str">
        <f>VLOOKUP($A12,SurveyEdit!$T:$Z,7,FALSE)</f>
        <v>No</v>
      </c>
      <c r="M12" t="s">
        <v>1117</v>
      </c>
      <c r="N12">
        <v>1</v>
      </c>
      <c r="O12">
        <f t="shared" si="0"/>
        <v>777031609</v>
      </c>
      <c r="P12" t="str">
        <f t="shared" si="1"/>
        <v>Velasquez Morales, Barbara_Melis</v>
      </c>
      <c r="Q12" t="str">
        <f t="shared" si="2"/>
        <v>vel16013@byui.edu</v>
      </c>
      <c r="R12" t="str">
        <f t="shared" si="3"/>
        <v>Female</v>
      </c>
      <c r="S12" t="str">
        <f t="shared" si="4"/>
        <v>Bus Mgmt Marketing</v>
      </c>
    </row>
    <row r="13" spans="1:19" x14ac:dyDescent="0.35">
      <c r="A13" s="10">
        <v>531816060</v>
      </c>
      <c r="B13" s="10" t="s">
        <v>1186</v>
      </c>
      <c r="C13" s="10" t="s">
        <v>1187</v>
      </c>
      <c r="D13" s="10" t="s">
        <v>89</v>
      </c>
      <c r="E13" s="10"/>
      <c r="F13" s="10" t="s">
        <v>156</v>
      </c>
      <c r="G13" s="10" t="s">
        <v>24</v>
      </c>
      <c r="H13" s="10" t="str">
        <f t="shared" si="5"/>
        <v>Male</v>
      </c>
      <c r="I13">
        <f>VLOOKUP(A13,SurveyEdit!T:T,1,FALSE)</f>
        <v>531816060</v>
      </c>
      <c r="J13" t="str">
        <f>VLOOKUP(A13,SurveyEdit!T:AB,9,FALSE)</f>
        <v>No</v>
      </c>
      <c r="K13" t="str">
        <f>IF(VLOOKUP($A13,SurveyEdit!T:$X,4,FALSE)="Female","Yes","No")</f>
        <v>No</v>
      </c>
      <c r="L13" t="str">
        <f>VLOOKUP($A13,SurveyEdit!$T:$Z,7,FALSE)</f>
        <v>No</v>
      </c>
      <c r="M13" t="s">
        <v>1115</v>
      </c>
      <c r="N13">
        <v>1</v>
      </c>
      <c r="O13">
        <f t="shared" si="0"/>
        <v>531816060</v>
      </c>
      <c r="P13" t="str">
        <f t="shared" si="1"/>
        <v>Wilson, Jason_William</v>
      </c>
      <c r="Q13" t="str">
        <f t="shared" si="2"/>
        <v>fai20003@byui.edu</v>
      </c>
      <c r="R13" t="str">
        <f t="shared" si="3"/>
        <v>Male</v>
      </c>
      <c r="S13" t="str">
        <f t="shared" si="4"/>
        <v>Interdisciplinary</v>
      </c>
    </row>
    <row r="14" spans="1:19" x14ac:dyDescent="0.35">
      <c r="A14" s="10">
        <v>445785212</v>
      </c>
      <c r="B14" s="10" t="s">
        <v>294</v>
      </c>
      <c r="C14" s="10" t="s">
        <v>19</v>
      </c>
      <c r="D14" s="10" t="s">
        <v>295</v>
      </c>
      <c r="E14" s="10"/>
      <c r="F14" s="10" t="s">
        <v>11</v>
      </c>
      <c r="G14" s="10" t="s">
        <v>17</v>
      </c>
      <c r="H14" s="10" t="str">
        <f t="shared" si="5"/>
        <v>Female</v>
      </c>
      <c r="I14">
        <f>VLOOKUP(A14,SurveyEdit!T:T,1,FALSE)</f>
        <v>445785212</v>
      </c>
      <c r="J14" t="str">
        <f>VLOOKUP(A14,SurveyEdit!T:AB,9,FALSE)</f>
        <v>No</v>
      </c>
      <c r="K14" t="str">
        <f>IF(VLOOKUP($A14,SurveyEdit!T:$X,4,FALSE)="Female","Yes","No")</f>
        <v>Yes</v>
      </c>
      <c r="L14" t="str">
        <f>VLOOKUP($A14,SurveyEdit!$T:$Z,7,FALSE)</f>
        <v>No</v>
      </c>
      <c r="M14" t="s">
        <v>1117</v>
      </c>
      <c r="N14">
        <v>1</v>
      </c>
      <c r="O14">
        <f t="shared" si="0"/>
        <v>445785212</v>
      </c>
      <c r="P14" t="str">
        <f t="shared" si="1"/>
        <v>Zachary, Micah_Ann_Felkel</v>
      </c>
      <c r="Q14" t="str">
        <f t="shared" si="2"/>
        <v>zac19001@byui.edu</v>
      </c>
      <c r="R14" t="str">
        <f t="shared" si="3"/>
        <v>Female</v>
      </c>
      <c r="S14" t="str">
        <f t="shared" si="4"/>
        <v>Business Management</v>
      </c>
    </row>
    <row r="15" spans="1:19" x14ac:dyDescent="0.35">
      <c r="A15" s="10">
        <v>861452686</v>
      </c>
      <c r="B15" s="10" t="s">
        <v>21</v>
      </c>
      <c r="C15" s="10" t="s">
        <v>22</v>
      </c>
      <c r="D15" s="10" t="s">
        <v>23</v>
      </c>
      <c r="E15" s="10"/>
      <c r="F15" s="10" t="s">
        <v>16</v>
      </c>
      <c r="G15" s="10" t="s">
        <v>24</v>
      </c>
      <c r="H15" s="10" t="str">
        <f t="shared" si="5"/>
        <v>Male</v>
      </c>
      <c r="I15">
        <f>VLOOKUP(A15,SurveyEdit!T:T,1,FALSE)</f>
        <v>861452686</v>
      </c>
      <c r="J15" t="str">
        <f>VLOOKUP(A15,SurveyEdit!T:AB,9,FALSE)</f>
        <v>No</v>
      </c>
      <c r="K15" t="str">
        <f>IF(VLOOKUP($A15,SurveyEdit!T:$X,4,FALSE)="Female","Yes","No")</f>
        <v>No</v>
      </c>
      <c r="L15" t="str">
        <f>VLOOKUP($A15,SurveyEdit!$T:$Z,7,FALSE)</f>
        <v>No</v>
      </c>
      <c r="M15" t="s">
        <v>1117</v>
      </c>
      <c r="N15">
        <v>2</v>
      </c>
      <c r="O15">
        <f t="shared" si="0"/>
        <v>861452686</v>
      </c>
      <c r="P15" t="str">
        <f t="shared" si="1"/>
        <v>Anyanwu, David_Chukwudi</v>
      </c>
      <c r="Q15" t="str">
        <f t="shared" si="2"/>
        <v>any19002@byui.edu</v>
      </c>
      <c r="R15" t="str">
        <f t="shared" si="3"/>
        <v>Male</v>
      </c>
      <c r="S15" t="str">
        <f t="shared" si="4"/>
        <v>Bus Mgmt Marketing</v>
      </c>
    </row>
    <row r="16" spans="1:19" x14ac:dyDescent="0.35">
      <c r="A16" s="10">
        <v>644911674</v>
      </c>
      <c r="B16" s="10" t="s">
        <v>31</v>
      </c>
      <c r="C16" s="10" t="s">
        <v>22</v>
      </c>
      <c r="D16" s="10" t="s">
        <v>32</v>
      </c>
      <c r="E16" s="10"/>
      <c r="F16" s="10" t="s">
        <v>16</v>
      </c>
      <c r="G16" s="10" t="s">
        <v>24</v>
      </c>
      <c r="H16" s="10" t="str">
        <f t="shared" si="5"/>
        <v>Female</v>
      </c>
      <c r="I16">
        <f>VLOOKUP(A16,SurveyEdit!T:T,1,FALSE)</f>
        <v>644911674</v>
      </c>
      <c r="J16" t="str">
        <f>VLOOKUP(A16,SurveyEdit!T:AB,9,FALSE)</f>
        <v>No</v>
      </c>
      <c r="K16" t="str">
        <f>IF(VLOOKUP($A16,SurveyEdit!T:$X,4,FALSE)="Female","Yes","No")</f>
        <v>Yes</v>
      </c>
      <c r="L16" t="str">
        <f>VLOOKUP($A16,SurveyEdit!$T:$Z,7,FALSE)</f>
        <v>No</v>
      </c>
      <c r="M16" t="s">
        <v>1117</v>
      </c>
      <c r="N16">
        <v>2</v>
      </c>
      <c r="O16">
        <f t="shared" si="0"/>
        <v>644911674</v>
      </c>
      <c r="P16" t="str">
        <f t="shared" si="1"/>
        <v>Bambo, Joanna_Louise</v>
      </c>
      <c r="Q16" t="str">
        <f t="shared" si="2"/>
        <v>kub13001@byui.edu</v>
      </c>
      <c r="R16" t="str">
        <f t="shared" si="3"/>
        <v>Female</v>
      </c>
      <c r="S16" t="str">
        <f t="shared" si="4"/>
        <v>Bus Mgmt Marketing</v>
      </c>
    </row>
    <row r="17" spans="1:19" s="14" customFormat="1" x14ac:dyDescent="0.35">
      <c r="A17" s="42">
        <v>871044400</v>
      </c>
      <c r="B17" s="42" t="s">
        <v>1304</v>
      </c>
      <c r="C17" s="42" t="s">
        <v>1303</v>
      </c>
      <c r="D17" s="45" t="s">
        <v>1305</v>
      </c>
      <c r="E17" s="41"/>
      <c r="F17" s="42" t="s">
        <v>1306</v>
      </c>
      <c r="G17" s="42" t="s">
        <v>17</v>
      </c>
      <c r="H17" s="42" t="s">
        <v>1118</v>
      </c>
      <c r="I17" s="41" t="e">
        <f>VLOOKUP(A17,SurveyEdit!T:T,1,FALSE)</f>
        <v>#N/A</v>
      </c>
      <c r="J17" s="43" t="s">
        <v>1117</v>
      </c>
      <c r="K17" s="41" t="s">
        <v>1115</v>
      </c>
      <c r="L17" s="41" t="s">
        <v>1117</v>
      </c>
      <c r="M17" s="41" t="s">
        <v>1115</v>
      </c>
      <c r="N17" s="41">
        <v>2</v>
      </c>
      <c r="O17" s="41">
        <f t="shared" si="0"/>
        <v>871044400</v>
      </c>
      <c r="P17" s="41" t="str">
        <f t="shared" si="1"/>
        <v>Beleshi, Etien</v>
      </c>
      <c r="Q17" s="41" t="str">
        <f t="shared" si="2"/>
        <v>bel18002@byui.edu</v>
      </c>
      <c r="R17" s="41" t="str">
        <f t="shared" si="3"/>
        <v>Female</v>
      </c>
      <c r="S17" s="41" t="str">
        <f t="shared" si="4"/>
        <v>Professional Studies</v>
      </c>
    </row>
    <row r="18" spans="1:19" x14ac:dyDescent="0.35">
      <c r="A18" s="42">
        <v>950196068</v>
      </c>
      <c r="B18" s="42" t="s">
        <v>1287</v>
      </c>
      <c r="C18" s="42" t="s">
        <v>1288</v>
      </c>
      <c r="D18" s="42" t="s">
        <v>1289</v>
      </c>
      <c r="E18" s="42"/>
      <c r="F18" s="42" t="s">
        <v>11</v>
      </c>
      <c r="G18" s="42" t="s">
        <v>42</v>
      </c>
      <c r="H18" s="42" t="str">
        <f t="shared" ref="H18:H60" si="6">IF(K18="Yes","Female","Male")</f>
        <v>Male</v>
      </c>
      <c r="I18" s="41" t="e">
        <f>VLOOKUP(A18,SurveyEdit!T:T,1,FALSE)</f>
        <v>#N/A</v>
      </c>
      <c r="J18" s="41" t="s">
        <v>1117</v>
      </c>
      <c r="K18" s="41" t="s">
        <v>1117</v>
      </c>
      <c r="L18" s="41" t="s">
        <v>1117</v>
      </c>
      <c r="M18" s="41" t="s">
        <v>1117</v>
      </c>
      <c r="N18" s="41">
        <v>2</v>
      </c>
      <c r="O18" s="41">
        <f t="shared" si="0"/>
        <v>950196068</v>
      </c>
      <c r="P18" s="41" t="str">
        <f t="shared" si="1"/>
        <v>Blackford, Matthew_Evan</v>
      </c>
      <c r="Q18" s="41" t="str">
        <f t="shared" si="2"/>
        <v>bla13032@byui.edu</v>
      </c>
      <c r="R18" s="41" t="str">
        <f t="shared" si="3"/>
        <v>Male</v>
      </c>
      <c r="S18" s="41" t="str">
        <f t="shared" si="4"/>
        <v>Business Management</v>
      </c>
    </row>
    <row r="19" spans="1:19" x14ac:dyDescent="0.35">
      <c r="A19" s="42">
        <v>499135210</v>
      </c>
      <c r="B19" s="42" t="s">
        <v>1298</v>
      </c>
      <c r="C19" s="42" t="s">
        <v>1299</v>
      </c>
      <c r="D19" s="42" t="s">
        <v>842</v>
      </c>
      <c r="E19" s="42"/>
      <c r="F19" s="42" t="s">
        <v>45</v>
      </c>
      <c r="G19" s="42" t="s">
        <v>24</v>
      </c>
      <c r="H19" s="42" t="str">
        <f t="shared" si="6"/>
        <v>Male</v>
      </c>
      <c r="I19" s="41">
        <f>VLOOKUP(A19,SurveyEdit!T:T,1,FALSE)</f>
        <v>499135210</v>
      </c>
      <c r="J19" s="43" t="s">
        <v>1117</v>
      </c>
      <c r="K19" s="41" t="str">
        <f>IF(VLOOKUP($A19,SurveyEdit!T:$X,4,FALSE)="Female","Yes","No")</f>
        <v>No</v>
      </c>
      <c r="L19" s="41" t="s">
        <v>1117</v>
      </c>
      <c r="M19" s="41" t="s">
        <v>1115</v>
      </c>
      <c r="N19" s="41">
        <v>2</v>
      </c>
      <c r="O19" s="41">
        <f t="shared" si="0"/>
        <v>499135210</v>
      </c>
      <c r="P19" s="41" t="str">
        <f t="shared" si="1"/>
        <v>Camargo Rios, Santiago</v>
      </c>
      <c r="Q19" s="41" t="str">
        <f t="shared" si="2"/>
        <v>cam17039@byui.edu</v>
      </c>
      <c r="R19" s="41" t="str">
        <f t="shared" si="3"/>
        <v>Male</v>
      </c>
      <c r="S19" s="41" t="str">
        <f t="shared" si="4"/>
        <v>Construction Management</v>
      </c>
    </row>
    <row r="20" spans="1:19" x14ac:dyDescent="0.35">
      <c r="A20" s="10">
        <v>132926197</v>
      </c>
      <c r="B20" s="10" t="s">
        <v>88</v>
      </c>
      <c r="C20" s="10" t="s">
        <v>22</v>
      </c>
      <c r="D20" s="10" t="s">
        <v>89</v>
      </c>
      <c r="E20" s="10"/>
      <c r="F20" s="10" t="s">
        <v>90</v>
      </c>
      <c r="G20" s="10" t="s">
        <v>17</v>
      </c>
      <c r="H20" s="10" t="str">
        <f t="shared" si="6"/>
        <v>Male</v>
      </c>
      <c r="I20">
        <f>VLOOKUP(A20,SurveyEdit!T:T,1,FALSE)</f>
        <v>132926197</v>
      </c>
      <c r="J20" t="str">
        <f>VLOOKUP(A20,SurveyEdit!T:AB,9,FALSE)</f>
        <v>No</v>
      </c>
      <c r="K20" t="str">
        <f>IF(VLOOKUP($A20,SurveyEdit!T:$X,4,FALSE)="Female","Yes","No")</f>
        <v>No</v>
      </c>
      <c r="L20" t="str">
        <f>VLOOKUP($A20,SurveyEdit!$T:$Z,7,FALSE)</f>
        <v>Yes</v>
      </c>
      <c r="M20" t="s">
        <v>1115</v>
      </c>
      <c r="N20">
        <v>2</v>
      </c>
      <c r="O20">
        <f t="shared" si="0"/>
        <v>132926197</v>
      </c>
      <c r="P20" t="str">
        <f t="shared" si="1"/>
        <v>Fairhurst, Kraig_M</v>
      </c>
      <c r="Q20" t="str">
        <f t="shared" si="2"/>
        <v>fai20003@byui.edu</v>
      </c>
      <c r="R20" t="str">
        <f t="shared" si="3"/>
        <v>Male</v>
      </c>
      <c r="S20" t="str">
        <f t="shared" si="4"/>
        <v>International Studies</v>
      </c>
    </row>
    <row r="21" spans="1:19" x14ac:dyDescent="0.35">
      <c r="A21" s="10">
        <v>157636773</v>
      </c>
      <c r="B21" s="10" t="s">
        <v>147</v>
      </c>
      <c r="C21" s="10" t="s">
        <v>9</v>
      </c>
      <c r="D21" s="10" t="s">
        <v>148</v>
      </c>
      <c r="E21" s="10"/>
      <c r="F21" s="10" t="s">
        <v>149</v>
      </c>
      <c r="G21" s="10" t="s">
        <v>17</v>
      </c>
      <c r="H21" s="10" t="str">
        <f t="shared" si="6"/>
        <v>Male</v>
      </c>
      <c r="I21">
        <f>VLOOKUP(A21,SurveyEdit!T:T,1,FALSE)</f>
        <v>157636773</v>
      </c>
      <c r="J21" t="str">
        <f>VLOOKUP(A21,SurveyEdit!T:AB,9,FALSE)</f>
        <v>No</v>
      </c>
      <c r="K21" t="str">
        <f>IF(VLOOKUP($A21,SurveyEdit!T:$X,4,FALSE)="Female","Yes","No")</f>
        <v>No</v>
      </c>
      <c r="L21" t="str">
        <f>VLOOKUP($A21,SurveyEdit!$T:$Z,7,FALSE)</f>
        <v>No</v>
      </c>
      <c r="M21" t="s">
        <v>1117</v>
      </c>
      <c r="N21">
        <v>2</v>
      </c>
      <c r="O21">
        <f t="shared" si="0"/>
        <v>157636773</v>
      </c>
      <c r="P21" t="str">
        <f t="shared" si="1"/>
        <v>Jones, John_Davis</v>
      </c>
      <c r="Q21" t="str">
        <f t="shared" si="2"/>
        <v>jon16061@byui.edu</v>
      </c>
      <c r="R21" t="str">
        <f t="shared" si="3"/>
        <v>Male</v>
      </c>
      <c r="S21" t="str">
        <f t="shared" si="4"/>
        <v>Applied Management</v>
      </c>
    </row>
    <row r="22" spans="1:19" x14ac:dyDescent="0.35">
      <c r="A22" s="42">
        <v>77522519</v>
      </c>
      <c r="B22" s="42" t="s">
        <v>154</v>
      </c>
      <c r="C22" s="42" t="s">
        <v>29</v>
      </c>
      <c r="D22" s="42" t="s">
        <v>155</v>
      </c>
      <c r="E22" s="42"/>
      <c r="F22" s="42" t="s">
        <v>156</v>
      </c>
      <c r="G22" s="42" t="s">
        <v>24</v>
      </c>
      <c r="H22" s="42" t="str">
        <f t="shared" si="6"/>
        <v>Female</v>
      </c>
      <c r="I22" s="41">
        <f>VLOOKUP(A22,SurveyEdit!T:T,1,FALSE)</f>
        <v>77522519</v>
      </c>
      <c r="J22" s="43" t="s">
        <v>1117</v>
      </c>
      <c r="K22" s="41" t="str">
        <f>IF(VLOOKUP($A22,SurveyEdit!T:$X,4,FALSE)="Female","Yes","No")</f>
        <v>Yes</v>
      </c>
      <c r="L22" s="41" t="str">
        <f>VLOOKUP($A22,SurveyEdit!$T:$Z,7,FALSE)</f>
        <v>No</v>
      </c>
      <c r="M22" s="41" t="s">
        <v>1115</v>
      </c>
      <c r="N22" s="41">
        <v>2</v>
      </c>
      <c r="O22" s="41">
        <f t="shared" si="0"/>
        <v>77522519</v>
      </c>
      <c r="P22" s="41" t="str">
        <f t="shared" si="1"/>
        <v>Krall, Kalani</v>
      </c>
      <c r="Q22" s="41" t="str">
        <f t="shared" si="2"/>
        <v>kra16002@byui.edu</v>
      </c>
      <c r="R22" s="41" t="str">
        <f t="shared" si="3"/>
        <v>Female</v>
      </c>
      <c r="S22" s="41" t="str">
        <f t="shared" si="4"/>
        <v>Interdisciplinary</v>
      </c>
    </row>
    <row r="23" spans="1:19" x14ac:dyDescent="0.35">
      <c r="A23" s="42">
        <v>322832069</v>
      </c>
      <c r="B23" s="42" t="s">
        <v>1219</v>
      </c>
      <c r="C23" s="42" t="s">
        <v>1220</v>
      </c>
      <c r="D23" s="42" t="s">
        <v>676</v>
      </c>
      <c r="E23" s="42"/>
      <c r="F23" s="42" t="s">
        <v>16</v>
      </c>
      <c r="G23" s="42" t="s">
        <v>24</v>
      </c>
      <c r="H23" s="42" t="str">
        <f t="shared" si="6"/>
        <v>Male</v>
      </c>
      <c r="I23" s="41">
        <f>VLOOKUP(A23,SurveyEdit!T:T,1,FALSE)</f>
        <v>322832069</v>
      </c>
      <c r="J23" s="41" t="str">
        <f>VLOOKUP(A23,SurveyEdit!T:AB,9,FALSE)</f>
        <v>No</v>
      </c>
      <c r="K23" s="41" t="str">
        <f>IF(VLOOKUP($A23,SurveyEdit!T:$X,4,FALSE)="Female","Yes","No")</f>
        <v>No</v>
      </c>
      <c r="L23" s="41" t="str">
        <f>VLOOKUP($A23,SurveyEdit!$T:$Z,7,FALSE)</f>
        <v>No</v>
      </c>
      <c r="M23" s="41" t="s">
        <v>1117</v>
      </c>
      <c r="N23" s="41">
        <v>2</v>
      </c>
      <c r="O23" s="41">
        <f t="shared" si="0"/>
        <v>322832069</v>
      </c>
      <c r="P23" s="41" t="str">
        <f t="shared" si="1"/>
        <v>Lawson, John_Alan</v>
      </c>
      <c r="Q23" s="41" t="str">
        <f t="shared" si="2"/>
        <v>law15019@byui.edu</v>
      </c>
      <c r="R23" s="41" t="str">
        <f t="shared" si="3"/>
        <v>Male</v>
      </c>
      <c r="S23" s="41" t="str">
        <f t="shared" si="4"/>
        <v>Bus Mgmt Marketing</v>
      </c>
    </row>
    <row r="24" spans="1:19" x14ac:dyDescent="0.35">
      <c r="A24" s="10">
        <v>784807406</v>
      </c>
      <c r="B24" s="10" t="s">
        <v>184</v>
      </c>
      <c r="C24" s="10" t="s">
        <v>29</v>
      </c>
      <c r="D24" s="10" t="s">
        <v>185</v>
      </c>
      <c r="E24" s="10"/>
      <c r="F24" s="10" t="s">
        <v>16</v>
      </c>
      <c r="G24" s="10" t="s">
        <v>24</v>
      </c>
      <c r="H24" s="10" t="str">
        <f t="shared" si="6"/>
        <v>Male</v>
      </c>
      <c r="I24">
        <f>VLOOKUP(A24,SurveyEdit!T:T,1,FALSE)</f>
        <v>784807406</v>
      </c>
      <c r="J24" s="14" t="s">
        <v>1117</v>
      </c>
      <c r="K24" t="str">
        <f>IF(VLOOKUP($A24,SurveyEdit!T:$X,4,FALSE)="Female","Yes","No")</f>
        <v>No</v>
      </c>
      <c r="L24" t="str">
        <f>VLOOKUP($A24,SurveyEdit!$T:$Z,7,FALSE)</f>
        <v>No</v>
      </c>
      <c r="M24" t="s">
        <v>1117</v>
      </c>
      <c r="N24">
        <v>2</v>
      </c>
      <c r="O24">
        <f t="shared" si="0"/>
        <v>784807406</v>
      </c>
      <c r="P24" t="str">
        <f t="shared" si="1"/>
        <v>Moser, Travis_Austin</v>
      </c>
      <c r="Q24" t="str">
        <f t="shared" si="2"/>
        <v>mos15019@byui.edu</v>
      </c>
      <c r="R24" t="str">
        <f t="shared" si="3"/>
        <v>Male</v>
      </c>
      <c r="S24" t="str">
        <f t="shared" si="4"/>
        <v>Bus Mgmt Marketing</v>
      </c>
    </row>
    <row r="25" spans="1:19" x14ac:dyDescent="0.35">
      <c r="A25" s="10">
        <v>797770244</v>
      </c>
      <c r="B25" s="10" t="s">
        <v>191</v>
      </c>
      <c r="C25" s="10" t="s">
        <v>34</v>
      </c>
      <c r="D25" s="10" t="s">
        <v>192</v>
      </c>
      <c r="E25" s="10"/>
      <c r="F25" s="10" t="s">
        <v>11</v>
      </c>
      <c r="G25" s="10" t="s">
        <v>17</v>
      </c>
      <c r="H25" s="10" t="str">
        <f t="shared" si="6"/>
        <v>Female</v>
      </c>
      <c r="I25">
        <f>VLOOKUP(A25,SurveyEdit!T:T,1,FALSE)</f>
        <v>797770244</v>
      </c>
      <c r="J25" s="14" t="s">
        <v>1117</v>
      </c>
      <c r="K25" t="str">
        <f>IF(VLOOKUP($A25,SurveyEdit!T:$X,4,FALSE)="Female","Yes","No")</f>
        <v>Yes</v>
      </c>
      <c r="L25" t="str">
        <f>VLOOKUP($A25,SurveyEdit!$T:$Z,7,FALSE)</f>
        <v>No</v>
      </c>
      <c r="M25" t="s">
        <v>1117</v>
      </c>
      <c r="N25">
        <v>2</v>
      </c>
      <c r="O25">
        <f t="shared" si="0"/>
        <v>797770244</v>
      </c>
      <c r="P25" t="str">
        <f t="shared" si="1"/>
        <v>Nebeker, Alicia_Dianne</v>
      </c>
      <c r="Q25" t="str">
        <f t="shared" si="2"/>
        <v>neb16005@byui.edu</v>
      </c>
      <c r="R25" t="str">
        <f t="shared" si="3"/>
        <v>Female</v>
      </c>
      <c r="S25" t="str">
        <f t="shared" si="4"/>
        <v>Business Management</v>
      </c>
    </row>
    <row r="26" spans="1:19" x14ac:dyDescent="0.35">
      <c r="A26" s="10">
        <v>392745980</v>
      </c>
      <c r="B26" s="10" t="s">
        <v>222</v>
      </c>
      <c r="C26" s="10" t="s">
        <v>223</v>
      </c>
      <c r="D26" s="10" t="s">
        <v>224</v>
      </c>
      <c r="E26" s="10"/>
      <c r="F26" s="10" t="s">
        <v>16</v>
      </c>
      <c r="G26" s="10" t="s">
        <v>24</v>
      </c>
      <c r="H26" s="10" t="str">
        <f t="shared" si="6"/>
        <v>Male</v>
      </c>
      <c r="I26">
        <f>VLOOKUP(A26,SurveyEdit!T:T,1,FALSE)</f>
        <v>392745980</v>
      </c>
      <c r="J26" t="str">
        <f>VLOOKUP(A26,SurveyEdit!T:AB,9,FALSE)</f>
        <v>No</v>
      </c>
      <c r="K26" t="str">
        <f>IF(VLOOKUP($A26,SurveyEdit!T:$X,4,FALSE)="Female","Yes","No")</f>
        <v>No</v>
      </c>
      <c r="L26" t="str">
        <f>VLOOKUP($A26,SurveyEdit!$T:$Z,7,FALSE)</f>
        <v>No</v>
      </c>
      <c r="M26" t="s">
        <v>1117</v>
      </c>
      <c r="N26">
        <v>2</v>
      </c>
      <c r="O26">
        <f t="shared" si="0"/>
        <v>392745980</v>
      </c>
      <c r="P26" t="str">
        <f t="shared" si="1"/>
        <v>Roberson, Cole_Tanner</v>
      </c>
      <c r="Q26" t="str">
        <f t="shared" si="2"/>
        <v>rob16070@byui.edu</v>
      </c>
      <c r="R26" t="str">
        <f t="shared" si="3"/>
        <v>Male</v>
      </c>
      <c r="S26" t="str">
        <f t="shared" si="4"/>
        <v>Bus Mgmt Marketing</v>
      </c>
    </row>
    <row r="27" spans="1:19" x14ac:dyDescent="0.35">
      <c r="A27" s="10">
        <v>340728324</v>
      </c>
      <c r="B27" s="10" t="s">
        <v>247</v>
      </c>
      <c r="C27" s="10" t="s">
        <v>14</v>
      </c>
      <c r="D27" s="10" t="s">
        <v>248</v>
      </c>
      <c r="E27" s="10"/>
      <c r="F27" s="10" t="s">
        <v>16</v>
      </c>
      <c r="G27" s="10" t="s">
        <v>24</v>
      </c>
      <c r="H27" s="10" t="str">
        <f t="shared" si="6"/>
        <v>Male</v>
      </c>
      <c r="I27">
        <f>VLOOKUP(A27,SurveyEdit!T:T,1,FALSE)</f>
        <v>340728324</v>
      </c>
      <c r="J27" t="str">
        <f>VLOOKUP(A27,SurveyEdit!T:AB,9,FALSE)</f>
        <v>No</v>
      </c>
      <c r="K27" t="str">
        <f>IF(VLOOKUP($A27,SurveyEdit!T:$X,4,FALSE)="Female","Yes","No")</f>
        <v>No</v>
      </c>
      <c r="L27" t="str">
        <f>VLOOKUP($A27,SurveyEdit!$T:$Z,7,FALSE)</f>
        <v>No</v>
      </c>
      <c r="M27" t="s">
        <v>1117</v>
      </c>
      <c r="N27">
        <v>2</v>
      </c>
      <c r="O27">
        <f t="shared" si="0"/>
        <v>340728324</v>
      </c>
      <c r="P27" t="str">
        <f t="shared" si="1"/>
        <v>Silva, Joshua_Moroni</v>
      </c>
      <c r="Q27" t="str">
        <f t="shared" si="2"/>
        <v>sil16020@byui.edu</v>
      </c>
      <c r="R27" t="str">
        <f t="shared" si="3"/>
        <v>Male</v>
      </c>
      <c r="S27" t="str">
        <f t="shared" si="4"/>
        <v>Bus Mgmt Marketing</v>
      </c>
    </row>
    <row r="28" spans="1:19" x14ac:dyDescent="0.35">
      <c r="A28" s="10">
        <v>214102137</v>
      </c>
      <c r="B28" s="10" t="s">
        <v>261</v>
      </c>
      <c r="C28" s="10" t="s">
        <v>22</v>
      </c>
      <c r="D28" s="10" t="s">
        <v>262</v>
      </c>
      <c r="E28" s="10"/>
      <c r="F28" s="10" t="s">
        <v>11</v>
      </c>
      <c r="G28" s="10" t="s">
        <v>24</v>
      </c>
      <c r="H28" s="10" t="str">
        <f t="shared" si="6"/>
        <v>Female</v>
      </c>
      <c r="I28">
        <f>VLOOKUP(A28,SurveyEdit!T:T,1,FALSE)</f>
        <v>214102137</v>
      </c>
      <c r="J28" t="str">
        <f>VLOOKUP(A28,SurveyEdit!T:AB,9,FALSE)</f>
        <v>No</v>
      </c>
      <c r="K28" t="str">
        <f>IF(VLOOKUP($A28,SurveyEdit!T:$X,4,FALSE)="Female","Yes","No")</f>
        <v>Yes</v>
      </c>
      <c r="L28" t="str">
        <f>VLOOKUP($A28,SurveyEdit!$T:$Z,7,FALSE)</f>
        <v>No</v>
      </c>
      <c r="M28" t="s">
        <v>1117</v>
      </c>
      <c r="N28">
        <v>2</v>
      </c>
      <c r="O28">
        <f t="shared" si="0"/>
        <v>214102137</v>
      </c>
      <c r="P28" t="str">
        <f t="shared" si="1"/>
        <v>Summers, Kaitlyn_Elizabeth</v>
      </c>
      <c r="Q28" t="str">
        <f t="shared" si="2"/>
        <v>sum17010@byui.edu</v>
      </c>
      <c r="R28" t="str">
        <f t="shared" si="3"/>
        <v>Female</v>
      </c>
      <c r="S28" t="str">
        <f t="shared" si="4"/>
        <v>Business Management</v>
      </c>
    </row>
    <row r="29" spans="1:19" x14ac:dyDescent="0.35">
      <c r="A29" s="10">
        <v>614166758</v>
      </c>
      <c r="B29" s="10" t="s">
        <v>263</v>
      </c>
      <c r="C29" s="10" t="s">
        <v>34</v>
      </c>
      <c r="D29" s="10" t="s">
        <v>264</v>
      </c>
      <c r="E29" s="10"/>
      <c r="F29" s="10" t="s">
        <v>16</v>
      </c>
      <c r="G29" s="10" t="s">
        <v>17</v>
      </c>
      <c r="H29" s="10" t="str">
        <f t="shared" si="6"/>
        <v>Male</v>
      </c>
      <c r="I29">
        <f>VLOOKUP(A29,SurveyEdit!T:T,1,FALSE)</f>
        <v>614166758</v>
      </c>
      <c r="J29" t="str">
        <f>VLOOKUP(A29,SurveyEdit!T:AB,9,FALSE)</f>
        <v>No</v>
      </c>
      <c r="K29" t="str">
        <f>IF(VLOOKUP($A29,SurveyEdit!T:$X,4,FALSE)="Female","Yes","No")</f>
        <v>No</v>
      </c>
      <c r="L29" t="str">
        <f>VLOOKUP($A29,SurveyEdit!$T:$Z,7,FALSE)</f>
        <v>No</v>
      </c>
      <c r="M29" t="s">
        <v>1117</v>
      </c>
      <c r="N29">
        <v>2</v>
      </c>
      <c r="O29">
        <f t="shared" si="0"/>
        <v>614166758</v>
      </c>
      <c r="P29" t="str">
        <f t="shared" si="1"/>
        <v>Swartbooi, Moroni_John</v>
      </c>
      <c r="Q29" t="str">
        <f t="shared" si="2"/>
        <v>swa17015@byui.edu</v>
      </c>
      <c r="R29" t="str">
        <f t="shared" si="3"/>
        <v>Male</v>
      </c>
      <c r="S29" t="str">
        <f t="shared" si="4"/>
        <v>Bus Mgmt Marketing</v>
      </c>
    </row>
    <row r="30" spans="1:19" x14ac:dyDescent="0.35">
      <c r="A30" s="10">
        <v>190908507</v>
      </c>
      <c r="B30" s="10" t="s">
        <v>13</v>
      </c>
      <c r="C30" s="10" t="s">
        <v>14</v>
      </c>
      <c r="D30" s="10" t="s">
        <v>15</v>
      </c>
      <c r="E30" s="10"/>
      <c r="F30" s="10" t="s">
        <v>16</v>
      </c>
      <c r="G30" s="10" t="s">
        <v>17</v>
      </c>
      <c r="H30" s="10" t="str">
        <f t="shared" si="6"/>
        <v>Female</v>
      </c>
      <c r="I30">
        <f>VLOOKUP(A30,SurveyEdit!T:T,1,FALSE)</f>
        <v>190908507</v>
      </c>
      <c r="J30" t="str">
        <f>VLOOKUP(A30,SurveyEdit!T:AB,9,FALSE)</f>
        <v>No</v>
      </c>
      <c r="K30" t="str">
        <f>IF(VLOOKUP($A30,SurveyEdit!T:$X,4,FALSE)="Female","Yes","No")</f>
        <v>Yes</v>
      </c>
      <c r="L30" t="str">
        <f>VLOOKUP($A30,SurveyEdit!$T:$Z,7,FALSE)</f>
        <v>No</v>
      </c>
      <c r="M30" t="s">
        <v>1117</v>
      </c>
      <c r="N30">
        <v>3</v>
      </c>
      <c r="O30">
        <f t="shared" si="0"/>
        <v>190908507</v>
      </c>
      <c r="P30" t="str">
        <f t="shared" si="1"/>
        <v>Alejandre Jaimes, Linette_Sarahi</v>
      </c>
      <c r="Q30" t="str">
        <f t="shared" si="2"/>
        <v>ale18001@byui.edu</v>
      </c>
      <c r="R30" t="str">
        <f t="shared" si="3"/>
        <v>Female</v>
      </c>
      <c r="S30" t="str">
        <f t="shared" si="4"/>
        <v>Bus Mgmt Marketing</v>
      </c>
    </row>
    <row r="31" spans="1:19" x14ac:dyDescent="0.35">
      <c r="A31" s="42">
        <v>663303436</v>
      </c>
      <c r="B31" s="42" t="s">
        <v>1255</v>
      </c>
      <c r="C31" s="42" t="s">
        <v>1256</v>
      </c>
      <c r="D31" s="42" t="s">
        <v>1234</v>
      </c>
      <c r="E31" s="42"/>
      <c r="F31" s="42" t="s">
        <v>16</v>
      </c>
      <c r="G31" s="42" t="s">
        <v>24</v>
      </c>
      <c r="H31" s="42" t="str">
        <f t="shared" si="6"/>
        <v>Male</v>
      </c>
      <c r="I31" s="41">
        <f>VLOOKUP(A31,SurveyEdit!T:T,1,FALSE)</f>
        <v>663303436</v>
      </c>
      <c r="J31" s="41" t="s">
        <v>1117</v>
      </c>
      <c r="K31" s="41" t="str">
        <f>IF(VLOOKUP($A31,SurveyEdit!T:$X,4,FALSE)="Female","Yes","No")</f>
        <v>No</v>
      </c>
      <c r="L31" s="41" t="str">
        <f>VLOOKUP($A31,SurveyEdit!$T:$Z,7,FALSE)</f>
        <v>No</v>
      </c>
      <c r="M31" s="41" t="s">
        <v>1117</v>
      </c>
      <c r="N31" s="41">
        <v>3</v>
      </c>
      <c r="O31" s="41">
        <f t="shared" si="0"/>
        <v>663303436</v>
      </c>
      <c r="P31" s="41" t="str">
        <f t="shared" si="1"/>
        <v>Collins, Cameron</v>
      </c>
      <c r="Q31" s="41" t="str">
        <f t="shared" si="2"/>
        <v>col15003@byui.edu</v>
      </c>
      <c r="R31" s="41" t="str">
        <f t="shared" si="3"/>
        <v>Male</v>
      </c>
      <c r="S31" s="41" t="str">
        <f t="shared" si="4"/>
        <v>Bus Mgmt Marketing</v>
      </c>
    </row>
    <row r="32" spans="1:19" x14ac:dyDescent="0.35">
      <c r="A32" s="42">
        <v>701187734</v>
      </c>
      <c r="B32" s="42" t="s">
        <v>76</v>
      </c>
      <c r="C32" s="42" t="s">
        <v>9</v>
      </c>
      <c r="D32" s="42" t="s">
        <v>77</v>
      </c>
      <c r="E32" s="42"/>
      <c r="F32" s="42" t="s">
        <v>16</v>
      </c>
      <c r="G32" s="42" t="s">
        <v>17</v>
      </c>
      <c r="H32" s="42" t="str">
        <f t="shared" si="6"/>
        <v>Male</v>
      </c>
      <c r="I32" s="41">
        <f>VLOOKUP(A32,SurveyEdit!T:T,1,FALSE)</f>
        <v>701187734</v>
      </c>
      <c r="J32" s="41" t="str">
        <f>VLOOKUP(A32,SurveyEdit!T:AB,9,FALSE)</f>
        <v>Yes</v>
      </c>
      <c r="K32" s="41" t="str">
        <f>IF(VLOOKUP($A32,SurveyEdit!T:$X,4,FALSE)="Female","Yes","No")</f>
        <v>No</v>
      </c>
      <c r="L32" s="41" t="str">
        <f>VLOOKUP($A32,SurveyEdit!$T:$Z,7,FALSE)</f>
        <v>No</v>
      </c>
      <c r="M32" s="41" t="s">
        <v>1117</v>
      </c>
      <c r="N32" s="41">
        <v>3</v>
      </c>
      <c r="O32" s="41">
        <f t="shared" si="0"/>
        <v>701187734</v>
      </c>
      <c r="P32" s="41" t="str">
        <f t="shared" si="1"/>
        <v>Crockett, Truman_Rex</v>
      </c>
      <c r="Q32" s="41" t="str">
        <f t="shared" si="2"/>
        <v>cro19011@byui.edu</v>
      </c>
      <c r="R32" s="41" t="str">
        <f t="shared" si="3"/>
        <v>Male</v>
      </c>
      <c r="S32" s="41" t="str">
        <f t="shared" si="4"/>
        <v>Bus Mgmt Marketing</v>
      </c>
    </row>
    <row r="33" spans="1:19" x14ac:dyDescent="0.35">
      <c r="A33" s="10">
        <v>892764551</v>
      </c>
      <c r="B33" s="10" t="s">
        <v>110</v>
      </c>
      <c r="C33" s="10" t="s">
        <v>111</v>
      </c>
      <c r="D33" s="10" t="s">
        <v>112</v>
      </c>
      <c r="E33" s="10"/>
      <c r="F33" s="10" t="s">
        <v>16</v>
      </c>
      <c r="G33" s="10" t="s">
        <v>12</v>
      </c>
      <c r="H33" s="10" t="str">
        <f t="shared" si="6"/>
        <v>Female</v>
      </c>
      <c r="I33">
        <f>VLOOKUP(A33,SurveyEdit!T:T,1,FALSE)</f>
        <v>892764551</v>
      </c>
      <c r="J33" s="14" t="s">
        <v>1117</v>
      </c>
      <c r="K33" t="str">
        <f>IF(VLOOKUP($A33,SurveyEdit!T:$X,4,FALSE)="Female","Yes","No")</f>
        <v>Yes</v>
      </c>
      <c r="L33" t="str">
        <f>VLOOKUP($A33,SurveyEdit!$T:$Z,7,FALSE)</f>
        <v>No</v>
      </c>
      <c r="M33" t="s">
        <v>1117</v>
      </c>
      <c r="N33">
        <v>3</v>
      </c>
      <c r="O33">
        <f t="shared" si="0"/>
        <v>892764551</v>
      </c>
      <c r="P33" t="str">
        <f t="shared" si="1"/>
        <v>Grover, Ashley_N</v>
      </c>
      <c r="Q33" t="str">
        <f t="shared" si="2"/>
        <v>gro19013@byui.edu</v>
      </c>
      <c r="R33" t="str">
        <f t="shared" si="3"/>
        <v>Female</v>
      </c>
      <c r="S33" t="str">
        <f t="shared" si="4"/>
        <v>Bus Mgmt Marketing</v>
      </c>
    </row>
    <row r="34" spans="1:19" s="41" customFormat="1" x14ac:dyDescent="0.35">
      <c r="A34" s="10">
        <v>812510054</v>
      </c>
      <c r="B34" s="10" t="s">
        <v>119</v>
      </c>
      <c r="C34" s="10" t="s">
        <v>9</v>
      </c>
      <c r="D34" s="10" t="s">
        <v>120</v>
      </c>
      <c r="E34" s="10"/>
      <c r="F34" s="10" t="s">
        <v>11</v>
      </c>
      <c r="G34" s="10" t="s">
        <v>17</v>
      </c>
      <c r="H34" s="10" t="str">
        <f t="shared" si="6"/>
        <v>Male</v>
      </c>
      <c r="I34">
        <f>VLOOKUP(A34,SurveyEdit!T:T,1,FALSE)</f>
        <v>812510054</v>
      </c>
      <c r="J34" t="str">
        <f>VLOOKUP(A34,SurveyEdit!T:AB,9,FALSE)</f>
        <v>No</v>
      </c>
      <c r="K34" t="str">
        <f>IF(VLOOKUP($A34,SurveyEdit!T:$X,4,FALSE)="Female","Yes","No")</f>
        <v>No</v>
      </c>
      <c r="L34" t="str">
        <f>VLOOKUP($A34,SurveyEdit!$T:$Z,7,FALSE)</f>
        <v>No</v>
      </c>
      <c r="M34" t="s">
        <v>1117</v>
      </c>
      <c r="N34">
        <v>3</v>
      </c>
      <c r="O34">
        <f t="shared" ref="O34:O65" si="7">A34</f>
        <v>812510054</v>
      </c>
      <c r="P34" t="str">
        <f t="shared" ref="P34:P65" si="8">B34</f>
        <v>Hawkins, Dustin</v>
      </c>
      <c r="Q34" t="str">
        <f t="shared" ref="Q34:Q65" si="9">D34</f>
        <v>haw20004@byui.edu</v>
      </c>
      <c r="R34" t="str">
        <f t="shared" ref="R34:R65" si="10">H34</f>
        <v>Male</v>
      </c>
      <c r="S34" t="str">
        <f t="shared" ref="S34:S65" si="11">F34</f>
        <v>Business Management</v>
      </c>
    </row>
    <row r="35" spans="1:19" s="41" customFormat="1" x14ac:dyDescent="0.35">
      <c r="A35" s="10">
        <v>268282482</v>
      </c>
      <c r="B35" s="10" t="s">
        <v>134</v>
      </c>
      <c r="C35" s="10" t="s">
        <v>29</v>
      </c>
      <c r="D35" s="10" t="s">
        <v>135</v>
      </c>
      <c r="E35" s="10"/>
      <c r="F35" s="10" t="s">
        <v>11</v>
      </c>
      <c r="G35" s="10" t="s">
        <v>24</v>
      </c>
      <c r="H35" s="10" t="str">
        <f t="shared" si="6"/>
        <v>Male</v>
      </c>
      <c r="I35">
        <f>VLOOKUP(A35,SurveyEdit!T:T,1,FALSE)</f>
        <v>268282482</v>
      </c>
      <c r="J35" t="str">
        <f>VLOOKUP(A35,SurveyEdit!T:AB,9,FALSE)</f>
        <v>No</v>
      </c>
      <c r="K35" t="str">
        <f>IF(VLOOKUP($A35,SurveyEdit!T:$X,4,FALSE)="Female","Yes","No")</f>
        <v>No</v>
      </c>
      <c r="L35" t="str">
        <f>VLOOKUP($A35,SurveyEdit!$T:$Z,7,FALSE)</f>
        <v>No</v>
      </c>
      <c r="M35" t="s">
        <v>1117</v>
      </c>
      <c r="N35">
        <v>3</v>
      </c>
      <c r="O35">
        <f t="shared" si="7"/>
        <v>268282482</v>
      </c>
      <c r="P35" t="str">
        <f t="shared" si="8"/>
        <v>Huerta Leiva, Kevin_Jordan</v>
      </c>
      <c r="Q35" t="str">
        <f t="shared" si="9"/>
        <v>hue20001@byui.edu</v>
      </c>
      <c r="R35" t="str">
        <f t="shared" si="10"/>
        <v>Male</v>
      </c>
      <c r="S35" t="str">
        <f t="shared" si="11"/>
        <v>Business Management</v>
      </c>
    </row>
    <row r="36" spans="1:19" s="44" customFormat="1" x14ac:dyDescent="0.35">
      <c r="A36" s="46">
        <v>373529268</v>
      </c>
      <c r="B36" s="46" t="s">
        <v>136</v>
      </c>
      <c r="C36" s="46" t="s">
        <v>22</v>
      </c>
      <c r="D36" s="46" t="s">
        <v>137</v>
      </c>
      <c r="E36" s="46"/>
      <c r="F36" s="46" t="s">
        <v>11</v>
      </c>
      <c r="G36" s="46" t="s">
        <v>24</v>
      </c>
      <c r="H36" s="46" t="str">
        <f t="shared" si="6"/>
        <v>Male</v>
      </c>
      <c r="I36" s="44">
        <f>VLOOKUP(A36,SurveyEdit!T:T,1,FALSE)</f>
        <v>373529268</v>
      </c>
      <c r="J36" s="44" t="str">
        <f>VLOOKUP(A36,SurveyEdit!T:AB,9,FALSE)</f>
        <v>No</v>
      </c>
      <c r="K36" s="44" t="str">
        <f>IF(VLOOKUP($A36,SurveyEdit!T:$X,4,FALSE)="Female","Yes","No")</f>
        <v>No</v>
      </c>
      <c r="L36" s="44" t="str">
        <f>VLOOKUP($A36,SurveyEdit!$T:$Z,7,FALSE)</f>
        <v>No</v>
      </c>
      <c r="M36" s="44" t="s">
        <v>1117</v>
      </c>
      <c r="N36" s="44">
        <v>1</v>
      </c>
      <c r="O36" s="44">
        <f t="shared" si="7"/>
        <v>373529268</v>
      </c>
      <c r="P36" s="44" t="str">
        <f t="shared" si="8"/>
        <v>Irlenborn, Braden_Scott</v>
      </c>
      <c r="Q36" s="44" t="str">
        <f t="shared" si="9"/>
        <v>irl16001@byui.edu</v>
      </c>
      <c r="R36" s="44" t="str">
        <f t="shared" si="10"/>
        <v>Male</v>
      </c>
      <c r="S36" s="44" t="str">
        <f t="shared" si="11"/>
        <v>Business Management</v>
      </c>
    </row>
    <row r="37" spans="1:19" x14ac:dyDescent="0.35">
      <c r="A37" s="10">
        <v>470687621</v>
      </c>
      <c r="B37" s="10" t="s">
        <v>161</v>
      </c>
      <c r="C37" s="10" t="s">
        <v>22</v>
      </c>
      <c r="D37" s="10" t="s">
        <v>162</v>
      </c>
      <c r="E37" s="10"/>
      <c r="F37" s="10" t="s">
        <v>16</v>
      </c>
      <c r="G37" s="10" t="s">
        <v>24</v>
      </c>
      <c r="H37" s="10" t="str">
        <f t="shared" si="6"/>
        <v>Female</v>
      </c>
      <c r="I37">
        <f>VLOOKUP(A37,SurveyEdit!T:T,1,FALSE)</f>
        <v>470687621</v>
      </c>
      <c r="J37" t="str">
        <f>VLOOKUP(A37,SurveyEdit!T:AB,9,FALSE)</f>
        <v>No</v>
      </c>
      <c r="K37" t="str">
        <f>IF(VLOOKUP($A37,SurveyEdit!T:$X,4,FALSE)="Female","Yes","No")</f>
        <v>Yes</v>
      </c>
      <c r="L37" t="str">
        <f>VLOOKUP($A37,SurveyEdit!$T:$Z,7,FALSE)</f>
        <v>No</v>
      </c>
      <c r="M37" t="s">
        <v>1117</v>
      </c>
      <c r="N37">
        <v>3</v>
      </c>
      <c r="O37">
        <f t="shared" si="7"/>
        <v>470687621</v>
      </c>
      <c r="P37" t="str">
        <f t="shared" si="8"/>
        <v>Lindersmith, Heather_Diane</v>
      </c>
      <c r="Q37" t="str">
        <f t="shared" si="9"/>
        <v>lin18014@byui.edu</v>
      </c>
      <c r="R37" t="str">
        <f t="shared" si="10"/>
        <v>Female</v>
      </c>
      <c r="S37" t="str">
        <f t="shared" si="11"/>
        <v>Bus Mgmt Marketing</v>
      </c>
    </row>
    <row r="38" spans="1:19" x14ac:dyDescent="0.35">
      <c r="A38" s="10">
        <v>143953096</v>
      </c>
      <c r="B38" s="10" t="s">
        <v>199</v>
      </c>
      <c r="C38" s="10" t="s">
        <v>9</v>
      </c>
      <c r="D38" s="10" t="s">
        <v>200</v>
      </c>
      <c r="E38" s="10"/>
      <c r="F38" s="10" t="s">
        <v>11</v>
      </c>
      <c r="G38" s="10" t="s">
        <v>17</v>
      </c>
      <c r="H38" s="10" t="str">
        <f t="shared" si="6"/>
        <v>Male</v>
      </c>
      <c r="I38">
        <f>VLOOKUP(A38,SurveyEdit!T:T,1,FALSE)</f>
        <v>143953096</v>
      </c>
      <c r="J38" t="str">
        <f>VLOOKUP(A38,SurveyEdit!T:AB,9,FALSE)</f>
        <v>No</v>
      </c>
      <c r="K38" t="str">
        <f>IF(VLOOKUP($A38,SurveyEdit!T:$X,4,FALSE)="Female","Yes","No")</f>
        <v>No</v>
      </c>
      <c r="L38" t="str">
        <f>VLOOKUP($A38,SurveyEdit!$T:$Z,7,FALSE)</f>
        <v>No</v>
      </c>
      <c r="M38" t="s">
        <v>1117</v>
      </c>
      <c r="N38">
        <v>3</v>
      </c>
      <c r="O38">
        <f t="shared" si="7"/>
        <v>143953096</v>
      </c>
      <c r="P38" t="str">
        <f t="shared" si="8"/>
        <v>Orme, Chanson_Riley_McClure</v>
      </c>
      <c r="Q38" t="str">
        <f t="shared" si="9"/>
        <v>orm18001@byui.edu</v>
      </c>
      <c r="R38" t="str">
        <f t="shared" si="10"/>
        <v>Male</v>
      </c>
      <c r="S38" t="str">
        <f t="shared" si="11"/>
        <v>Business Management</v>
      </c>
    </row>
    <row r="39" spans="1:19" x14ac:dyDescent="0.35">
      <c r="A39" s="42">
        <v>872145570</v>
      </c>
      <c r="B39" s="42" t="s">
        <v>1292</v>
      </c>
      <c r="C39" s="42" t="s">
        <v>1288</v>
      </c>
      <c r="D39" s="42" t="s">
        <v>1260</v>
      </c>
      <c r="E39" s="42"/>
      <c r="F39" s="42" t="s">
        <v>16</v>
      </c>
      <c r="G39" s="42" t="s">
        <v>24</v>
      </c>
      <c r="H39" s="42" t="str">
        <f t="shared" si="6"/>
        <v>Male</v>
      </c>
      <c r="I39" s="41">
        <f>VLOOKUP(A39,SurveyEdit!T:T,1,FALSE)</f>
        <v>872145570</v>
      </c>
      <c r="J39" s="41" t="str">
        <f>VLOOKUP(A39,SurveyEdit!T:AB,9,FALSE)</f>
        <v>Yes</v>
      </c>
      <c r="K39" s="41" t="str">
        <f>IF(VLOOKUP($A39,SurveyEdit!T:$X,4,FALSE)="Female","Yes","No")</f>
        <v>No</v>
      </c>
      <c r="L39" s="41" t="str">
        <f>VLOOKUP($A39,SurveyEdit!$T:$Z,7,FALSE)</f>
        <v>No</v>
      </c>
      <c r="M39" s="41" t="s">
        <v>1117</v>
      </c>
      <c r="N39" s="41">
        <v>3</v>
      </c>
      <c r="O39" s="41">
        <f t="shared" si="7"/>
        <v>872145570</v>
      </c>
      <c r="P39" s="41" t="str">
        <f t="shared" si="8"/>
        <v>Price, William_Adelbert,, JR</v>
      </c>
      <c r="Q39" s="41" t="str">
        <f t="shared" si="9"/>
        <v>pri16029@byui.edu</v>
      </c>
      <c r="R39" s="41" t="str">
        <f t="shared" si="10"/>
        <v>Male</v>
      </c>
      <c r="S39" s="41" t="str">
        <f t="shared" si="11"/>
        <v>Bus Mgmt Marketing</v>
      </c>
    </row>
    <row r="40" spans="1:19" x14ac:dyDescent="0.35">
      <c r="A40" s="10">
        <v>711605442</v>
      </c>
      <c r="B40" s="10" t="s">
        <v>242</v>
      </c>
      <c r="C40" s="10" t="s">
        <v>19</v>
      </c>
      <c r="D40" s="10" t="s">
        <v>243</v>
      </c>
      <c r="E40" s="10"/>
      <c r="F40" s="10" t="s">
        <v>16</v>
      </c>
      <c r="G40" s="10" t="s">
        <v>24</v>
      </c>
      <c r="H40" s="10" t="str">
        <f t="shared" si="6"/>
        <v>Female</v>
      </c>
      <c r="I40">
        <f>VLOOKUP(A40,SurveyEdit!T:T,1,FALSE)</f>
        <v>711605442</v>
      </c>
      <c r="J40" t="str">
        <f>VLOOKUP(A40,SurveyEdit!T:AB,9,FALSE)</f>
        <v>No</v>
      </c>
      <c r="K40" t="str">
        <f>IF(VLOOKUP($A40,SurveyEdit!T:$X,4,FALSE)="Female","Yes","No")</f>
        <v>Yes</v>
      </c>
      <c r="L40" t="str">
        <f>VLOOKUP($A40,SurveyEdit!$T:$Z,7,FALSE)</f>
        <v>No</v>
      </c>
      <c r="M40" t="s">
        <v>1117</v>
      </c>
      <c r="N40">
        <v>3</v>
      </c>
      <c r="O40">
        <f t="shared" si="7"/>
        <v>711605442</v>
      </c>
      <c r="P40" t="str">
        <f t="shared" si="8"/>
        <v>Searle, Kailey_Victoria</v>
      </c>
      <c r="Q40" t="str">
        <f t="shared" si="9"/>
        <v>sea18013@byui.edu</v>
      </c>
      <c r="R40" t="str">
        <f t="shared" si="10"/>
        <v>Female</v>
      </c>
      <c r="S40" t="str">
        <f t="shared" si="11"/>
        <v>Bus Mgmt Marketing</v>
      </c>
    </row>
    <row r="41" spans="1:19" x14ac:dyDescent="0.35">
      <c r="A41" s="10">
        <v>94999543</v>
      </c>
      <c r="B41" s="10" t="s">
        <v>278</v>
      </c>
      <c r="C41" s="10" t="s">
        <v>49</v>
      </c>
      <c r="D41" s="10" t="s">
        <v>279</v>
      </c>
      <c r="E41" s="10"/>
      <c r="F41" s="10" t="s">
        <v>11</v>
      </c>
      <c r="G41" s="10" t="s">
        <v>42</v>
      </c>
      <c r="H41" s="10" t="str">
        <f t="shared" si="6"/>
        <v>Male</v>
      </c>
      <c r="I41">
        <f>VLOOKUP(A41,SurveyEdit!T:T,1,FALSE)</f>
        <v>94999543</v>
      </c>
      <c r="J41" s="14" t="s">
        <v>1117</v>
      </c>
      <c r="K41" t="str">
        <f>IF(VLOOKUP($A41,SurveyEdit!T:$X,4,FALSE)="Female","Yes","No")</f>
        <v>No</v>
      </c>
      <c r="L41" t="str">
        <f>VLOOKUP($A41,SurveyEdit!$T:$Z,7,FALSE)</f>
        <v>No</v>
      </c>
      <c r="M41" t="s">
        <v>1117</v>
      </c>
      <c r="N41">
        <v>3</v>
      </c>
      <c r="O41">
        <f t="shared" si="7"/>
        <v>94999543</v>
      </c>
      <c r="P41" t="str">
        <f t="shared" si="8"/>
        <v>Vazquez W, Avery</v>
      </c>
      <c r="Q41" t="str">
        <f t="shared" si="9"/>
        <v>vaz19001@byui.edu</v>
      </c>
      <c r="R41" t="str">
        <f t="shared" si="10"/>
        <v>Male</v>
      </c>
      <c r="S41" t="str">
        <f t="shared" si="11"/>
        <v>Business Management</v>
      </c>
    </row>
    <row r="42" spans="1:19" x14ac:dyDescent="0.35">
      <c r="A42" s="10">
        <v>748175315</v>
      </c>
      <c r="B42" s="10" t="s">
        <v>290</v>
      </c>
      <c r="C42" s="10" t="s">
        <v>34</v>
      </c>
      <c r="D42" s="10" t="s">
        <v>291</v>
      </c>
      <c r="E42" s="10"/>
      <c r="F42" s="10" t="s">
        <v>16</v>
      </c>
      <c r="G42" s="10" t="s">
        <v>24</v>
      </c>
      <c r="H42" s="10" t="str">
        <f t="shared" si="6"/>
        <v>Male</v>
      </c>
      <c r="I42">
        <f>VLOOKUP(A42,SurveyEdit!T:T,1,FALSE)</f>
        <v>748175315</v>
      </c>
      <c r="J42" t="str">
        <f>VLOOKUP(A42,SurveyEdit!T:AB,9,FALSE)</f>
        <v>No</v>
      </c>
      <c r="K42" t="str">
        <f>IF(VLOOKUP($A42,SurveyEdit!T:$X,4,FALSE)="Female","Yes","No")</f>
        <v>No</v>
      </c>
      <c r="L42" t="str">
        <f>VLOOKUP($A42,SurveyEdit!$T:$Z,7,FALSE)</f>
        <v>No</v>
      </c>
      <c r="M42" t="s">
        <v>1117</v>
      </c>
      <c r="N42">
        <v>3</v>
      </c>
      <c r="O42">
        <f t="shared" si="7"/>
        <v>748175315</v>
      </c>
      <c r="P42" t="str">
        <f t="shared" si="8"/>
        <v>Yang, Taeyun</v>
      </c>
      <c r="Q42" t="str">
        <f t="shared" si="9"/>
        <v>yan18006@byui.edu</v>
      </c>
      <c r="R42" t="str">
        <f t="shared" si="10"/>
        <v>Male</v>
      </c>
      <c r="S42" t="str">
        <f t="shared" si="11"/>
        <v>Bus Mgmt Marketing</v>
      </c>
    </row>
    <row r="43" spans="1:19" x14ac:dyDescent="0.35">
      <c r="A43" s="10">
        <v>470120568</v>
      </c>
      <c r="B43" s="10" t="s">
        <v>61</v>
      </c>
      <c r="C43" s="10" t="s">
        <v>34</v>
      </c>
      <c r="D43" s="10" t="s">
        <v>62</v>
      </c>
      <c r="E43" s="10"/>
      <c r="F43" s="10" t="s">
        <v>27</v>
      </c>
      <c r="G43" s="10" t="s">
        <v>17</v>
      </c>
      <c r="H43" s="10" t="str">
        <f t="shared" si="6"/>
        <v>Male</v>
      </c>
      <c r="I43">
        <f>VLOOKUP(A43,SurveyEdit!T:T,1,FALSE)</f>
        <v>470120568</v>
      </c>
      <c r="J43" t="str">
        <f>VLOOKUP(A43,SurveyEdit!T:AB,9,FALSE)</f>
        <v>Yes</v>
      </c>
      <c r="K43" t="str">
        <f>IF(VLOOKUP($A43,SurveyEdit!T:$X,4,FALSE)="Female","Yes","No")</f>
        <v>No</v>
      </c>
      <c r="L43" t="str">
        <f>VLOOKUP($A43,SurveyEdit!$T:$Z,7,FALSE)</f>
        <v>No</v>
      </c>
      <c r="M43" t="s">
        <v>1115</v>
      </c>
      <c r="N43">
        <v>4</v>
      </c>
      <c r="O43">
        <f t="shared" si="7"/>
        <v>470120568</v>
      </c>
      <c r="P43" t="str">
        <f t="shared" si="8"/>
        <v>Brubaker, Elijah_Bowden</v>
      </c>
      <c r="Q43" t="str">
        <f t="shared" si="9"/>
        <v>bru15018@byui.edu</v>
      </c>
      <c r="R43" t="str">
        <f t="shared" si="10"/>
        <v>Male</v>
      </c>
      <c r="S43" t="str">
        <f t="shared" si="11"/>
        <v>Health Care Admin</v>
      </c>
    </row>
    <row r="44" spans="1:19" x14ac:dyDescent="0.35">
      <c r="A44" s="42">
        <v>934640792</v>
      </c>
      <c r="B44" s="42" t="s">
        <v>1296</v>
      </c>
      <c r="C44" s="42" t="s">
        <v>1297</v>
      </c>
      <c r="D44" s="42" t="s">
        <v>848</v>
      </c>
      <c r="E44" s="42"/>
      <c r="F44" s="42" t="s">
        <v>16</v>
      </c>
      <c r="G44" s="42" t="s">
        <v>24</v>
      </c>
      <c r="H44" s="42" t="str">
        <f t="shared" si="6"/>
        <v>Female</v>
      </c>
      <c r="I44" s="41">
        <f>VLOOKUP(A44,SurveyEdit!T:T,1,FALSE)</f>
        <v>934640792</v>
      </c>
      <c r="J44" s="41" t="str">
        <f>VLOOKUP(A44,SurveyEdit!T:AB,9,FALSE)</f>
        <v>Yes</v>
      </c>
      <c r="K44" s="41" t="str">
        <f>IF(VLOOKUP($A44,SurveyEdit!T:$X,4,FALSE)="Female","Yes","No")</f>
        <v>Yes</v>
      </c>
      <c r="L44" s="41" t="s">
        <v>1117</v>
      </c>
      <c r="M44" s="41" t="s">
        <v>1117</v>
      </c>
      <c r="N44" s="41">
        <v>4</v>
      </c>
      <c r="O44" s="41">
        <f t="shared" si="7"/>
        <v>934640792</v>
      </c>
      <c r="P44" s="41" t="str">
        <f t="shared" si="8"/>
        <v>Caetano de Souza, Greta</v>
      </c>
      <c r="Q44" s="41" t="str">
        <f t="shared" si="9"/>
        <v>cae16001@byui.edu</v>
      </c>
      <c r="R44" s="41" t="str">
        <f t="shared" si="10"/>
        <v>Female</v>
      </c>
      <c r="S44" s="41" t="str">
        <f t="shared" si="11"/>
        <v>Bus Mgmt Marketing</v>
      </c>
    </row>
    <row r="45" spans="1:19" x14ac:dyDescent="0.35">
      <c r="A45" s="10">
        <v>519744574</v>
      </c>
      <c r="B45" s="10" t="s">
        <v>72</v>
      </c>
      <c r="C45" s="10" t="s">
        <v>22</v>
      </c>
      <c r="D45" s="10" t="s">
        <v>73</v>
      </c>
      <c r="E45" s="10"/>
      <c r="F45" s="10" t="s">
        <v>52</v>
      </c>
      <c r="G45" s="10" t="s">
        <v>24</v>
      </c>
      <c r="H45" s="10" t="str">
        <f t="shared" si="6"/>
        <v>Female</v>
      </c>
      <c r="I45">
        <f>VLOOKUP(A45,SurveyEdit!T:T,1,FALSE)</f>
        <v>519744574</v>
      </c>
      <c r="J45" t="str">
        <f>VLOOKUP(A45,SurveyEdit!T:AB,9,FALSE)</f>
        <v>Yes</v>
      </c>
      <c r="K45" t="str">
        <f>IF(VLOOKUP($A45,SurveyEdit!T:$X,4,FALSE)="Female","Yes","No")</f>
        <v>Yes</v>
      </c>
      <c r="L45" t="str">
        <f>VLOOKUP($A45,SurveyEdit!$T:$Z,7,FALSE)</f>
        <v>No</v>
      </c>
      <c r="M45" t="s">
        <v>1115</v>
      </c>
      <c r="N45">
        <v>4</v>
      </c>
      <c r="O45">
        <f t="shared" si="7"/>
        <v>519744574</v>
      </c>
      <c r="P45" t="str">
        <f t="shared" si="8"/>
        <v>Cordon, Jada</v>
      </c>
      <c r="Q45" t="str">
        <f t="shared" si="9"/>
        <v>cor17011@byui.edu</v>
      </c>
      <c r="R45" t="str">
        <f t="shared" si="10"/>
        <v>Female</v>
      </c>
      <c r="S45" t="str">
        <f t="shared" si="11"/>
        <v>FCS Apparel Entrepreneur</v>
      </c>
    </row>
    <row r="46" spans="1:19" x14ac:dyDescent="0.35">
      <c r="A46" s="10">
        <v>549671794</v>
      </c>
      <c r="B46" s="10" t="s">
        <v>82</v>
      </c>
      <c r="C46" s="10" t="s">
        <v>9</v>
      </c>
      <c r="D46" s="10" t="s">
        <v>83</v>
      </c>
      <c r="E46" s="10"/>
      <c r="F46" s="10" t="s">
        <v>11</v>
      </c>
      <c r="G46" s="10" t="s">
        <v>17</v>
      </c>
      <c r="H46" s="10" t="str">
        <f t="shared" si="6"/>
        <v>Male</v>
      </c>
      <c r="I46">
        <f>VLOOKUP(A46,SurveyEdit!T:T,1,FALSE)</f>
        <v>549671794</v>
      </c>
      <c r="J46" t="str">
        <f>VLOOKUP(A46,SurveyEdit!T:AB,9,FALSE)</f>
        <v>Yes</v>
      </c>
      <c r="K46" t="str">
        <f>IF(VLOOKUP($A46,SurveyEdit!T:$X,4,FALSE)="Female","Yes","No")</f>
        <v>No</v>
      </c>
      <c r="L46" t="str">
        <f>VLOOKUP($A46,SurveyEdit!$T:$Z,7,FALSE)</f>
        <v>No</v>
      </c>
      <c r="M46" t="s">
        <v>1117</v>
      </c>
      <c r="N46">
        <v>4</v>
      </c>
      <c r="O46">
        <f t="shared" si="7"/>
        <v>549671794</v>
      </c>
      <c r="P46" t="str">
        <f t="shared" si="8"/>
        <v>Eldridge, Nicholas_Reed</v>
      </c>
      <c r="Q46" t="str">
        <f t="shared" si="9"/>
        <v>eld15008@byui.edu</v>
      </c>
      <c r="R46" t="str">
        <f t="shared" si="10"/>
        <v>Male</v>
      </c>
      <c r="S46" t="str">
        <f t="shared" si="11"/>
        <v>Business Management</v>
      </c>
    </row>
    <row r="47" spans="1:19" x14ac:dyDescent="0.35">
      <c r="A47" s="10">
        <v>270409869</v>
      </c>
      <c r="B47" s="10" t="s">
        <v>101</v>
      </c>
      <c r="C47" s="10" t="s">
        <v>9</v>
      </c>
      <c r="D47" s="10" t="s">
        <v>102</v>
      </c>
      <c r="E47" s="10"/>
      <c r="F47" s="10" t="s">
        <v>16</v>
      </c>
      <c r="G47" s="10" t="s">
        <v>17</v>
      </c>
      <c r="H47" s="10" t="str">
        <f t="shared" si="6"/>
        <v>Male</v>
      </c>
      <c r="I47">
        <f>VLOOKUP(A47,SurveyEdit!T:T,1,FALSE)</f>
        <v>270409869</v>
      </c>
      <c r="J47" t="str">
        <f>VLOOKUP(A47,SurveyEdit!T:AB,9,FALSE)</f>
        <v>Yes</v>
      </c>
      <c r="K47" t="str">
        <f>IF(VLOOKUP($A47,SurveyEdit!T:$X,4,FALSE)="Female","Yes","No")</f>
        <v>No</v>
      </c>
      <c r="L47" t="str">
        <f>VLOOKUP($A47,SurveyEdit!$T:$Z,7,FALSE)</f>
        <v>No</v>
      </c>
      <c r="M47" t="s">
        <v>1117</v>
      </c>
      <c r="N47">
        <v>4</v>
      </c>
      <c r="O47">
        <f t="shared" si="7"/>
        <v>270409869</v>
      </c>
      <c r="P47" t="str">
        <f t="shared" si="8"/>
        <v>Garrett, Coby_Branden</v>
      </c>
      <c r="Q47" t="str">
        <f t="shared" si="9"/>
        <v>gar17047@byui.edu</v>
      </c>
      <c r="R47" t="str">
        <f t="shared" si="10"/>
        <v>Male</v>
      </c>
      <c r="S47" t="str">
        <f t="shared" si="11"/>
        <v>Bus Mgmt Marketing</v>
      </c>
    </row>
    <row r="48" spans="1:19" s="41" customFormat="1" x14ac:dyDescent="0.35">
      <c r="A48" s="10">
        <v>371762779</v>
      </c>
      <c r="B48" s="10" t="s">
        <v>103</v>
      </c>
      <c r="C48" s="10" t="s">
        <v>19</v>
      </c>
      <c r="D48" s="10" t="s">
        <v>104</v>
      </c>
      <c r="E48" s="10"/>
      <c r="F48" s="10" t="s">
        <v>11</v>
      </c>
      <c r="G48" s="10" t="s">
        <v>42</v>
      </c>
      <c r="H48" s="10" t="str">
        <f t="shared" si="6"/>
        <v>Female</v>
      </c>
      <c r="I48">
        <f>VLOOKUP(A48,SurveyEdit!T:T,1,FALSE)</f>
        <v>371762779</v>
      </c>
      <c r="J48" t="str">
        <f>VLOOKUP(A48,SurveyEdit!T:AB,9,FALSE)</f>
        <v>Yes</v>
      </c>
      <c r="K48" t="str">
        <f>IF(VLOOKUP($A48,SurveyEdit!T:$X,4,FALSE)="Female","Yes","No")</f>
        <v>Yes</v>
      </c>
      <c r="L48" t="str">
        <f>VLOOKUP($A48,SurveyEdit!$T:$Z,7,FALSE)</f>
        <v>No</v>
      </c>
      <c r="M48" t="s">
        <v>1117</v>
      </c>
      <c r="N48">
        <v>4</v>
      </c>
      <c r="O48">
        <f t="shared" si="7"/>
        <v>371762779</v>
      </c>
      <c r="P48" t="str">
        <f t="shared" si="8"/>
        <v>Gneiting, Kenadee_Arlene</v>
      </c>
      <c r="Q48" t="str">
        <f t="shared" si="9"/>
        <v>gne18002@byui.edu</v>
      </c>
      <c r="R48" t="str">
        <f t="shared" si="10"/>
        <v>Female</v>
      </c>
      <c r="S48" t="str">
        <f t="shared" si="11"/>
        <v>Business Management</v>
      </c>
    </row>
    <row r="49" spans="1:19" x14ac:dyDescent="0.35">
      <c r="A49" s="10">
        <v>543559034</v>
      </c>
      <c r="B49" s="10" t="s">
        <v>113</v>
      </c>
      <c r="C49" s="10" t="s">
        <v>22</v>
      </c>
      <c r="D49" s="10" t="s">
        <v>114</v>
      </c>
      <c r="E49" s="10"/>
      <c r="F49" s="10" t="s">
        <v>16</v>
      </c>
      <c r="G49" s="10" t="s">
        <v>24</v>
      </c>
      <c r="H49" s="10" t="str">
        <f t="shared" si="6"/>
        <v>Male</v>
      </c>
      <c r="I49">
        <f>VLOOKUP(A49,SurveyEdit!T:T,1,FALSE)</f>
        <v>543559034</v>
      </c>
      <c r="J49" t="str">
        <f>VLOOKUP(A49,SurveyEdit!T:AB,9,FALSE)</f>
        <v>Yes</v>
      </c>
      <c r="K49" t="str">
        <f>IF(VLOOKUP($A49,SurveyEdit!T:$X,4,FALSE)="Female","Yes","No")</f>
        <v>No</v>
      </c>
      <c r="L49" t="str">
        <f>VLOOKUP($A49,SurveyEdit!$T:$Z,7,FALSE)</f>
        <v>No</v>
      </c>
      <c r="M49" t="s">
        <v>1117</v>
      </c>
      <c r="N49">
        <v>4</v>
      </c>
      <c r="O49">
        <f t="shared" si="7"/>
        <v>543559034</v>
      </c>
      <c r="P49" t="str">
        <f t="shared" si="8"/>
        <v>Gunnell, Jarren_Jeffrey</v>
      </c>
      <c r="Q49" t="str">
        <f t="shared" si="9"/>
        <v>gun15021@byui.edu</v>
      </c>
      <c r="R49" t="str">
        <f t="shared" si="10"/>
        <v>Male</v>
      </c>
      <c r="S49" t="str">
        <f t="shared" si="11"/>
        <v>Bus Mgmt Marketing</v>
      </c>
    </row>
    <row r="50" spans="1:19" x14ac:dyDescent="0.35">
      <c r="A50" s="10">
        <v>634331319</v>
      </c>
      <c r="B50" s="10" t="s">
        <v>132</v>
      </c>
      <c r="C50" s="10" t="s">
        <v>22</v>
      </c>
      <c r="D50" s="10" t="s">
        <v>133</v>
      </c>
      <c r="E50" s="10"/>
      <c r="F50" s="10" t="s">
        <v>60</v>
      </c>
      <c r="G50" s="10" t="s">
        <v>17</v>
      </c>
      <c r="H50" s="10" t="str">
        <f t="shared" si="6"/>
        <v>Female</v>
      </c>
      <c r="I50">
        <f>VLOOKUP(A50,SurveyEdit!T:T,1,FALSE)</f>
        <v>634331319</v>
      </c>
      <c r="J50" t="str">
        <f>VLOOKUP(A50,SurveyEdit!T:AB,9,FALSE)</f>
        <v>Yes</v>
      </c>
      <c r="K50" t="str">
        <f>IF(VLOOKUP($A50,SurveyEdit!T:$X,4,FALSE)="Female","Yes","No")</f>
        <v>Yes</v>
      </c>
      <c r="L50" t="str">
        <f>VLOOKUP($A50,SurveyEdit!$T:$Z,7,FALSE)</f>
        <v>Yes</v>
      </c>
      <c r="M50" t="s">
        <v>1117</v>
      </c>
      <c r="N50">
        <v>4</v>
      </c>
      <c r="O50">
        <f t="shared" si="7"/>
        <v>634331319</v>
      </c>
      <c r="P50" t="str">
        <f t="shared" si="8"/>
        <v>Houdek, Madison_Victoria</v>
      </c>
      <c r="Q50" t="str">
        <f t="shared" si="9"/>
        <v>hou17002@byui.edu</v>
      </c>
      <c r="R50" t="str">
        <f t="shared" si="10"/>
        <v>Female</v>
      </c>
      <c r="S50" t="str">
        <f t="shared" si="11"/>
        <v>Business Finance</v>
      </c>
    </row>
    <row r="51" spans="1:19" x14ac:dyDescent="0.35">
      <c r="A51" s="10">
        <v>280055042</v>
      </c>
      <c r="B51" s="10" t="s">
        <v>138</v>
      </c>
      <c r="C51" s="10" t="s">
        <v>29</v>
      </c>
      <c r="D51" s="10" t="s">
        <v>139</v>
      </c>
      <c r="E51" s="10"/>
      <c r="F51" s="10" t="s">
        <v>11</v>
      </c>
      <c r="G51" s="10" t="s">
        <v>17</v>
      </c>
      <c r="H51" s="10" t="str">
        <f t="shared" si="6"/>
        <v>Male</v>
      </c>
      <c r="I51">
        <f>VLOOKUP(A51,SurveyEdit!T:T,1,FALSE)</f>
        <v>280055042</v>
      </c>
      <c r="J51" t="str">
        <f>VLOOKUP(A51,SurveyEdit!T:AB,9,FALSE)</f>
        <v>Yes</v>
      </c>
      <c r="K51" t="str">
        <f>IF(VLOOKUP($A51,SurveyEdit!T:$X,4,FALSE)="Female","Yes","No")</f>
        <v>No</v>
      </c>
      <c r="L51" t="str">
        <f>VLOOKUP($A51,SurveyEdit!$T:$Z,7,FALSE)</f>
        <v>No</v>
      </c>
      <c r="M51" t="s">
        <v>1117</v>
      </c>
      <c r="N51">
        <v>4</v>
      </c>
      <c r="O51">
        <f t="shared" si="7"/>
        <v>280055042</v>
      </c>
      <c r="P51" t="str">
        <f t="shared" si="8"/>
        <v>Jacobs, Cole</v>
      </c>
      <c r="Q51" t="str">
        <f t="shared" si="9"/>
        <v>jac20031@byui.edu</v>
      </c>
      <c r="R51" t="str">
        <f t="shared" si="10"/>
        <v>Male</v>
      </c>
      <c r="S51" t="str">
        <f t="shared" si="11"/>
        <v>Business Management</v>
      </c>
    </row>
    <row r="52" spans="1:19" x14ac:dyDescent="0.35">
      <c r="A52" s="10">
        <v>317627104</v>
      </c>
      <c r="B52" s="10" t="s">
        <v>174</v>
      </c>
      <c r="C52" s="10" t="s">
        <v>22</v>
      </c>
      <c r="D52" s="10" t="s">
        <v>175</v>
      </c>
      <c r="E52" s="10"/>
      <c r="F52" s="10" t="s">
        <v>16</v>
      </c>
      <c r="G52" s="10" t="s">
        <v>24</v>
      </c>
      <c r="H52" s="10" t="str">
        <f t="shared" si="6"/>
        <v>Female</v>
      </c>
      <c r="I52">
        <f>VLOOKUP(A52,SurveyEdit!T:T,1,FALSE)</f>
        <v>317627104</v>
      </c>
      <c r="J52" t="str">
        <f>VLOOKUP(A52,SurveyEdit!T:AB,9,FALSE)</f>
        <v>Yes</v>
      </c>
      <c r="K52" t="str">
        <f>IF(VLOOKUP($A52,SurveyEdit!T:$X,4,FALSE)="Female","Yes","No")</f>
        <v>Yes</v>
      </c>
      <c r="L52" t="str">
        <f>VLOOKUP($A52,SurveyEdit!$T:$Z,7,FALSE)</f>
        <v>No</v>
      </c>
      <c r="M52" t="s">
        <v>1117</v>
      </c>
      <c r="N52">
        <v>4</v>
      </c>
      <c r="O52">
        <f t="shared" si="7"/>
        <v>317627104</v>
      </c>
      <c r="P52" t="str">
        <f t="shared" si="8"/>
        <v>Mikesell, Morgan_Sari</v>
      </c>
      <c r="Q52" t="str">
        <f t="shared" si="9"/>
        <v>mik17005@byui.edu</v>
      </c>
      <c r="R52" t="str">
        <f t="shared" si="10"/>
        <v>Female</v>
      </c>
      <c r="S52" t="str">
        <f t="shared" si="11"/>
        <v>Bus Mgmt Marketing</v>
      </c>
    </row>
    <row r="53" spans="1:19" x14ac:dyDescent="0.35">
      <c r="A53" s="10">
        <v>30572742</v>
      </c>
      <c r="B53" s="10" t="s">
        <v>180</v>
      </c>
      <c r="C53" s="10" t="s">
        <v>9</v>
      </c>
      <c r="D53" s="10" t="s">
        <v>181</v>
      </c>
      <c r="E53" s="10"/>
      <c r="F53" s="10" t="s">
        <v>90</v>
      </c>
      <c r="G53" s="10" t="s">
        <v>17</v>
      </c>
      <c r="H53" s="10" t="str">
        <f t="shared" si="6"/>
        <v>Female</v>
      </c>
      <c r="I53">
        <f>VLOOKUP(A53,SurveyEdit!T:T,1,FALSE)</f>
        <v>30572742</v>
      </c>
      <c r="J53" t="str">
        <f>VLOOKUP(A53,SurveyEdit!T:AB,9,FALSE)</f>
        <v>Yes</v>
      </c>
      <c r="K53" t="str">
        <f>IF(VLOOKUP($A53,SurveyEdit!T:$X,4,FALSE)="Female","Yes","No")</f>
        <v>Yes</v>
      </c>
      <c r="L53" t="str">
        <f>VLOOKUP($A53,SurveyEdit!$T:$Z,7,FALSE)</f>
        <v>No</v>
      </c>
      <c r="M53" t="s">
        <v>1115</v>
      </c>
      <c r="N53">
        <v>4</v>
      </c>
      <c r="O53">
        <f t="shared" si="7"/>
        <v>30572742</v>
      </c>
      <c r="P53" t="str">
        <f t="shared" si="8"/>
        <v>Moore, Brooklyn_Jae</v>
      </c>
      <c r="Q53" t="str">
        <f t="shared" si="9"/>
        <v>moo17031@byui.edu</v>
      </c>
      <c r="R53" t="str">
        <f t="shared" si="10"/>
        <v>Female</v>
      </c>
      <c r="S53" t="str">
        <f t="shared" si="11"/>
        <v>International Studies</v>
      </c>
    </row>
    <row r="54" spans="1:19" x14ac:dyDescent="0.35">
      <c r="A54" s="10">
        <v>160797800</v>
      </c>
      <c r="B54" s="10" t="s">
        <v>197</v>
      </c>
      <c r="C54" s="10" t="s">
        <v>40</v>
      </c>
      <c r="D54" s="10" t="s">
        <v>198</v>
      </c>
      <c r="E54" s="10"/>
      <c r="F54" s="10" t="s">
        <v>16</v>
      </c>
      <c r="G54" s="10" t="s">
        <v>42</v>
      </c>
      <c r="H54" s="10" t="str">
        <f t="shared" si="6"/>
        <v>Male</v>
      </c>
      <c r="I54">
        <f>VLOOKUP(A54,SurveyEdit!T:T,1,FALSE)</f>
        <v>160797800</v>
      </c>
      <c r="J54" t="str">
        <f>VLOOKUP(A54,SurveyEdit!T:AB,9,FALSE)</f>
        <v>Yes</v>
      </c>
      <c r="K54" t="str">
        <f>IF(VLOOKUP($A54,SurveyEdit!T:$X,4,FALSE)="Female","Yes","No")</f>
        <v>No</v>
      </c>
      <c r="L54" t="str">
        <f>VLOOKUP($A54,SurveyEdit!$T:$Z,7,FALSE)</f>
        <v>No</v>
      </c>
      <c r="M54" t="s">
        <v>1117</v>
      </c>
      <c r="N54">
        <v>4</v>
      </c>
      <c r="O54">
        <f t="shared" si="7"/>
        <v>160797800</v>
      </c>
      <c r="P54" t="str">
        <f t="shared" si="8"/>
        <v>Olsen, Mitchell_Vaughn</v>
      </c>
      <c r="Q54" t="str">
        <f t="shared" si="9"/>
        <v>ols16012@byui.edu</v>
      </c>
      <c r="R54" t="str">
        <f t="shared" si="10"/>
        <v>Male</v>
      </c>
      <c r="S54" t="str">
        <f t="shared" si="11"/>
        <v>Bus Mgmt Marketing</v>
      </c>
    </row>
    <row r="55" spans="1:19" x14ac:dyDescent="0.35">
      <c r="A55" s="10">
        <v>284582208</v>
      </c>
      <c r="B55" s="10" t="s">
        <v>210</v>
      </c>
      <c r="C55" s="10" t="s">
        <v>34</v>
      </c>
      <c r="D55" s="10" t="s">
        <v>211</v>
      </c>
      <c r="E55" s="10"/>
      <c r="F55" s="10" t="s">
        <v>52</v>
      </c>
      <c r="G55" s="10" t="s">
        <v>17</v>
      </c>
      <c r="H55" s="10" t="str">
        <f t="shared" si="6"/>
        <v>Female</v>
      </c>
      <c r="I55">
        <f>VLOOKUP(A55,SurveyEdit!T:T,1,FALSE)</f>
        <v>284582208</v>
      </c>
      <c r="J55" t="str">
        <f>VLOOKUP(A55,SurveyEdit!T:AB,9,FALSE)</f>
        <v>Yes</v>
      </c>
      <c r="K55" t="str">
        <f>IF(VLOOKUP($A55,SurveyEdit!T:$X,4,FALSE)="Female","Yes","No")</f>
        <v>Yes</v>
      </c>
      <c r="L55" t="str">
        <f>VLOOKUP($A55,SurveyEdit!$T:$Z,7,FALSE)</f>
        <v>No</v>
      </c>
      <c r="M55" t="s">
        <v>1115</v>
      </c>
      <c r="N55">
        <v>4</v>
      </c>
      <c r="O55">
        <f t="shared" si="7"/>
        <v>284582208</v>
      </c>
      <c r="P55" t="str">
        <f t="shared" si="8"/>
        <v>Pincock, Alexis_Rhett</v>
      </c>
      <c r="Q55" t="str">
        <f t="shared" si="9"/>
        <v>pin16023@byui.edu</v>
      </c>
      <c r="R55" t="str">
        <f t="shared" si="10"/>
        <v>Female</v>
      </c>
      <c r="S55" t="str">
        <f t="shared" si="11"/>
        <v>FCS Apparel Entrepreneur</v>
      </c>
    </row>
    <row r="56" spans="1:19" x14ac:dyDescent="0.35">
      <c r="A56" s="10">
        <v>892276272</v>
      </c>
      <c r="B56" s="10" t="s">
        <v>218</v>
      </c>
      <c r="C56" s="10" t="s">
        <v>29</v>
      </c>
      <c r="D56" s="10" t="s">
        <v>219</v>
      </c>
      <c r="E56" s="10"/>
      <c r="F56" s="10" t="s">
        <v>16</v>
      </c>
      <c r="G56" s="10" t="s">
        <v>24</v>
      </c>
      <c r="H56" s="10" t="str">
        <f t="shared" si="6"/>
        <v>Male</v>
      </c>
      <c r="I56">
        <f>VLOOKUP(A56,SurveyEdit!T:T,1,FALSE)</f>
        <v>892276272</v>
      </c>
      <c r="J56" t="str">
        <f>VLOOKUP(A56,SurveyEdit!T:AB,9,FALSE)</f>
        <v>Yes</v>
      </c>
      <c r="K56" t="str">
        <f>IF(VLOOKUP($A56,SurveyEdit!T:$X,4,FALSE)="Female","Yes","No")</f>
        <v>No</v>
      </c>
      <c r="L56" t="str">
        <f>VLOOKUP($A56,SurveyEdit!$T:$Z,7,FALSE)</f>
        <v>No</v>
      </c>
      <c r="M56" t="s">
        <v>1117</v>
      </c>
      <c r="N56">
        <v>4</v>
      </c>
      <c r="O56">
        <f t="shared" si="7"/>
        <v>892276272</v>
      </c>
      <c r="P56" t="str">
        <f t="shared" si="8"/>
        <v>Reyes, Marco_Antonio,, 2nd</v>
      </c>
      <c r="Q56" t="str">
        <f t="shared" si="9"/>
        <v>rey14007@byui.edu</v>
      </c>
      <c r="R56" t="str">
        <f t="shared" si="10"/>
        <v>Male</v>
      </c>
      <c r="S56" t="str">
        <f t="shared" si="11"/>
        <v>Bus Mgmt Marketing</v>
      </c>
    </row>
    <row r="57" spans="1:19" x14ac:dyDescent="0.35">
      <c r="A57" s="10">
        <v>824818807</v>
      </c>
      <c r="B57" s="10" t="s">
        <v>249</v>
      </c>
      <c r="C57" s="10" t="s">
        <v>34</v>
      </c>
      <c r="D57" s="10" t="s">
        <v>250</v>
      </c>
      <c r="E57" s="10"/>
      <c r="F57" s="10" t="s">
        <v>16</v>
      </c>
      <c r="G57" s="10" t="s">
        <v>17</v>
      </c>
      <c r="H57" s="10" t="str">
        <f t="shared" si="6"/>
        <v>Female</v>
      </c>
      <c r="I57">
        <f>VLOOKUP(A57,SurveyEdit!T:T,1,FALSE)</f>
        <v>824818807</v>
      </c>
      <c r="J57" t="str">
        <f>VLOOKUP(A57,SurveyEdit!T:AB,9,FALSE)</f>
        <v>Yes</v>
      </c>
      <c r="K57" t="str">
        <f>IF(VLOOKUP($A57,SurveyEdit!T:$X,4,FALSE)="Female","Yes","No")</f>
        <v>Yes</v>
      </c>
      <c r="L57" t="str">
        <f>VLOOKUP($A57,SurveyEdit!$T:$Z,7,FALSE)</f>
        <v>No</v>
      </c>
      <c r="M57" t="s">
        <v>1117</v>
      </c>
      <c r="N57">
        <v>4</v>
      </c>
      <c r="O57">
        <f t="shared" si="7"/>
        <v>824818807</v>
      </c>
      <c r="P57" t="str">
        <f t="shared" si="8"/>
        <v>Skillman, Chloe_Elizabeth</v>
      </c>
      <c r="Q57" t="str">
        <f t="shared" si="9"/>
        <v>ski19001@byui.edu</v>
      </c>
      <c r="R57" t="str">
        <f t="shared" si="10"/>
        <v>Female</v>
      </c>
      <c r="S57" t="str">
        <f t="shared" si="11"/>
        <v>Bus Mgmt Marketing</v>
      </c>
    </row>
    <row r="58" spans="1:19" x14ac:dyDescent="0.35">
      <c r="A58" s="10">
        <v>748593673</v>
      </c>
      <c r="B58" s="10" t="s">
        <v>257</v>
      </c>
      <c r="C58" s="10" t="s">
        <v>22</v>
      </c>
      <c r="D58" s="10" t="s">
        <v>258</v>
      </c>
      <c r="E58" s="10"/>
      <c r="F58" s="10" t="s">
        <v>11</v>
      </c>
      <c r="G58" s="10" t="s">
        <v>17</v>
      </c>
      <c r="H58" s="10" t="str">
        <f t="shared" si="6"/>
        <v>Male</v>
      </c>
      <c r="I58">
        <f>VLOOKUP(A58,SurveyEdit!T:T,1,FALSE)</f>
        <v>748593673</v>
      </c>
      <c r="J58" t="str">
        <f>VLOOKUP(A58,SurveyEdit!T:AB,9,FALSE)</f>
        <v>Yes</v>
      </c>
      <c r="K58" t="str">
        <f>IF(VLOOKUP($A58,SurveyEdit!T:$X,4,FALSE)="Female","Yes","No")</f>
        <v>No</v>
      </c>
      <c r="L58" t="str">
        <f>VLOOKUP($A58,SurveyEdit!$T:$Z,7,FALSE)</f>
        <v>Yes</v>
      </c>
      <c r="M58" t="s">
        <v>1117</v>
      </c>
      <c r="N58">
        <v>4</v>
      </c>
      <c r="O58">
        <f t="shared" si="7"/>
        <v>748593673</v>
      </c>
      <c r="P58" t="str">
        <f t="shared" si="8"/>
        <v>Strong, Tyler_James</v>
      </c>
      <c r="Q58" t="str">
        <f t="shared" si="9"/>
        <v>str16034@byui.edu</v>
      </c>
      <c r="R58" t="str">
        <f t="shared" si="10"/>
        <v>Male</v>
      </c>
      <c r="S58" t="str">
        <f t="shared" si="11"/>
        <v>Business Management</v>
      </c>
    </row>
    <row r="59" spans="1:19" x14ac:dyDescent="0.35">
      <c r="A59" s="10">
        <v>275800024</v>
      </c>
      <c r="B59" s="10" t="s">
        <v>270</v>
      </c>
      <c r="C59" s="10" t="s">
        <v>40</v>
      </c>
      <c r="D59" s="10" t="s">
        <v>271</v>
      </c>
      <c r="E59" s="10"/>
      <c r="F59" s="10" t="s">
        <v>16</v>
      </c>
      <c r="G59" s="10" t="s">
        <v>42</v>
      </c>
      <c r="H59" s="10" t="str">
        <f t="shared" si="6"/>
        <v>Female</v>
      </c>
      <c r="I59">
        <f>VLOOKUP(A59,SurveyEdit!T:T,1,FALSE)</f>
        <v>275800024</v>
      </c>
      <c r="J59" t="str">
        <f>VLOOKUP(A59,SurveyEdit!T:AB,9,FALSE)</f>
        <v>Yes</v>
      </c>
      <c r="K59" t="str">
        <f>IF(VLOOKUP($A59,SurveyEdit!T:$X,4,FALSE)="Female","Yes","No")</f>
        <v>Yes</v>
      </c>
      <c r="L59" t="str">
        <f>VLOOKUP($A59,SurveyEdit!$T:$Z,7,FALSE)</f>
        <v>No</v>
      </c>
      <c r="M59" t="s">
        <v>1117</v>
      </c>
      <c r="N59">
        <v>4</v>
      </c>
      <c r="O59">
        <f t="shared" si="7"/>
        <v>275800024</v>
      </c>
      <c r="P59" t="str">
        <f t="shared" si="8"/>
        <v>Tollefson, Abby</v>
      </c>
      <c r="Q59" t="str">
        <f t="shared" si="9"/>
        <v>tol18008@byui.edu</v>
      </c>
      <c r="R59" t="str">
        <f t="shared" si="10"/>
        <v>Female</v>
      </c>
      <c r="S59" t="str">
        <f t="shared" si="11"/>
        <v>Bus Mgmt Marketing</v>
      </c>
    </row>
    <row r="60" spans="1:19" x14ac:dyDescent="0.35">
      <c r="A60" s="42">
        <v>362305245</v>
      </c>
      <c r="B60" s="42" t="s">
        <v>288</v>
      </c>
      <c r="C60" s="42" t="s">
        <v>34</v>
      </c>
      <c r="D60" s="42" t="s">
        <v>289</v>
      </c>
      <c r="E60" s="42"/>
      <c r="F60" s="42" t="s">
        <v>11</v>
      </c>
      <c r="G60" s="42" t="s">
        <v>17</v>
      </c>
      <c r="H60" s="42" t="str">
        <f t="shared" si="6"/>
        <v>Male</v>
      </c>
      <c r="I60" s="41">
        <f>VLOOKUP(A60,SurveyEdit!T:T,1,FALSE)</f>
        <v>362305245</v>
      </c>
      <c r="J60" s="41" t="str">
        <f>VLOOKUP(A60,SurveyEdit!T:AB,9,FALSE)</f>
        <v>Yes</v>
      </c>
      <c r="K60" s="41" t="str">
        <f>IF(VLOOKUP($A60,SurveyEdit!T:$X,4,FALSE)="Female","Yes","No")</f>
        <v>No</v>
      </c>
      <c r="L60" s="41" t="str">
        <f>VLOOKUP($A60,SurveyEdit!$T:$Z,7,FALSE)</f>
        <v>No</v>
      </c>
      <c r="M60" s="41" t="s">
        <v>1117</v>
      </c>
      <c r="N60" s="41">
        <v>4</v>
      </c>
      <c r="O60" s="41">
        <f t="shared" si="7"/>
        <v>362305245</v>
      </c>
      <c r="P60" s="41" t="str">
        <f t="shared" si="8"/>
        <v>Wintle, Davis_Earl</v>
      </c>
      <c r="Q60" s="41" t="str">
        <f t="shared" si="9"/>
        <v>win15033@byui.edu</v>
      </c>
      <c r="R60" s="41" t="str">
        <f t="shared" si="10"/>
        <v>Male</v>
      </c>
      <c r="S60" s="41" t="str">
        <f t="shared" si="11"/>
        <v>Business Management</v>
      </c>
    </row>
    <row r="61" spans="1:19" x14ac:dyDescent="0.35">
      <c r="A61" s="42">
        <v>588012948</v>
      </c>
      <c r="B61" s="42" t="s">
        <v>1307</v>
      </c>
      <c r="C61" s="42" t="s">
        <v>1308</v>
      </c>
      <c r="D61" s="42" t="s">
        <v>1309</v>
      </c>
      <c r="E61" s="42"/>
      <c r="F61" s="42" t="s">
        <v>16</v>
      </c>
      <c r="G61" s="42" t="s">
        <v>24</v>
      </c>
      <c r="H61" s="42" t="s">
        <v>1113</v>
      </c>
      <c r="I61" s="41">
        <f>VLOOKUP(A61,SurveyEdit!T:T,1,FALSE)</f>
        <v>588012948</v>
      </c>
      <c r="J61" s="41" t="str">
        <f>VLOOKUP(A61,SurveyEdit!T:AB,9,FALSE)</f>
        <v>Yes</v>
      </c>
      <c r="K61" s="41" t="str">
        <f>IF(VLOOKUP($A61,SurveyEdit!T:$X,4,FALSE)="Female","Yes","No")</f>
        <v>No</v>
      </c>
      <c r="L61" s="41" t="str">
        <f>VLOOKUP($A61,SurveyEdit!$T:$Z,7,FALSE)</f>
        <v>Yes</v>
      </c>
      <c r="M61" s="41" t="s">
        <v>1117</v>
      </c>
      <c r="N61" s="41">
        <v>5</v>
      </c>
      <c r="O61" s="41">
        <f t="shared" si="7"/>
        <v>588012948</v>
      </c>
      <c r="P61" s="41" t="str">
        <f t="shared" si="8"/>
        <v>Amado, Sebastian_Ivan</v>
      </c>
      <c r="Q61" s="41" t="str">
        <f t="shared" si="9"/>
        <v>ama20003@byui.edu</v>
      </c>
      <c r="R61" s="41" t="str">
        <f t="shared" si="10"/>
        <v>Male</v>
      </c>
      <c r="S61" s="41" t="str">
        <f t="shared" si="11"/>
        <v>Bus Mgmt Marketing</v>
      </c>
    </row>
    <row r="62" spans="1:19" x14ac:dyDescent="0.35">
      <c r="A62" s="10">
        <v>355079276</v>
      </c>
      <c r="B62" s="10" t="s">
        <v>37</v>
      </c>
      <c r="C62" s="10" t="s">
        <v>34</v>
      </c>
      <c r="D62" s="10" t="s">
        <v>38</v>
      </c>
      <c r="E62" s="10"/>
      <c r="F62" s="10" t="s">
        <v>11</v>
      </c>
      <c r="G62" s="10" t="s">
        <v>17</v>
      </c>
      <c r="H62" s="10" t="str">
        <f t="shared" ref="H62:H93" si="12">IF(K62="Yes","Female","Male")</f>
        <v>Female</v>
      </c>
      <c r="I62">
        <f>VLOOKUP(A62,SurveyEdit!T:T,1,FALSE)</f>
        <v>355079276</v>
      </c>
      <c r="J62" t="str">
        <f>VLOOKUP(A62,SurveyEdit!T:AB,9,FALSE)</f>
        <v>Yes</v>
      </c>
      <c r="K62" t="str">
        <f>IF(VLOOKUP($A62,SurveyEdit!T:$X,4,FALSE)="Female","Yes","No")</f>
        <v>Yes</v>
      </c>
      <c r="L62" t="str">
        <f>VLOOKUP($A62,SurveyEdit!$T:$Z,7,FALSE)</f>
        <v>No</v>
      </c>
      <c r="M62" t="s">
        <v>1117</v>
      </c>
      <c r="N62">
        <v>5</v>
      </c>
      <c r="O62">
        <f t="shared" si="7"/>
        <v>355079276</v>
      </c>
      <c r="P62" t="str">
        <f t="shared" si="8"/>
        <v>Bates, Kristina_Ashley</v>
      </c>
      <c r="Q62" t="str">
        <f t="shared" si="9"/>
        <v>bat18002@byui.edu</v>
      </c>
      <c r="R62" t="str">
        <f t="shared" si="10"/>
        <v>Female</v>
      </c>
      <c r="S62" t="str">
        <f t="shared" si="11"/>
        <v>Business Management</v>
      </c>
    </row>
    <row r="63" spans="1:19" x14ac:dyDescent="0.35">
      <c r="A63" s="10">
        <v>435403450</v>
      </c>
      <c r="B63" s="10" t="s">
        <v>43</v>
      </c>
      <c r="C63" s="10" t="s">
        <v>19</v>
      </c>
      <c r="D63" s="10" t="s">
        <v>44</v>
      </c>
      <c r="E63" s="10"/>
      <c r="F63" s="10" t="s">
        <v>45</v>
      </c>
      <c r="G63" s="10" t="s">
        <v>17</v>
      </c>
      <c r="H63" s="10" t="str">
        <f t="shared" si="12"/>
        <v>Male</v>
      </c>
      <c r="I63">
        <f>VLOOKUP(A63,SurveyEdit!T:T,1,FALSE)</f>
        <v>435403450</v>
      </c>
      <c r="J63" t="str">
        <f>VLOOKUP(A63,SurveyEdit!T:AB,9,FALSE)</f>
        <v>Yes</v>
      </c>
      <c r="K63" t="str">
        <f>IF(VLOOKUP($A63,SurveyEdit!T:$X,4,FALSE)="Female","Yes","No")</f>
        <v>No</v>
      </c>
      <c r="L63" t="str">
        <f>VLOOKUP($A63,SurveyEdit!$T:$Z,7,FALSE)</f>
        <v>Yes</v>
      </c>
      <c r="M63" t="s">
        <v>1115</v>
      </c>
      <c r="N63">
        <v>5</v>
      </c>
      <c r="O63">
        <f t="shared" si="7"/>
        <v>435403450</v>
      </c>
      <c r="P63" t="str">
        <f t="shared" si="8"/>
        <v>Beeson, Jacob_Dean</v>
      </c>
      <c r="Q63" t="str">
        <f t="shared" si="9"/>
        <v>bee18006@byui.edu</v>
      </c>
      <c r="R63" t="str">
        <f t="shared" si="10"/>
        <v>Male</v>
      </c>
      <c r="S63" t="str">
        <f t="shared" si="11"/>
        <v>Construction Management</v>
      </c>
    </row>
    <row r="64" spans="1:19" x14ac:dyDescent="0.35">
      <c r="A64" s="42">
        <v>195411898</v>
      </c>
      <c r="B64" s="42" t="s">
        <v>1293</v>
      </c>
      <c r="C64" s="42" t="s">
        <v>1288</v>
      </c>
      <c r="D64" s="42" t="s">
        <v>1024</v>
      </c>
      <c r="E64" s="42"/>
      <c r="F64" s="42" t="s">
        <v>60</v>
      </c>
      <c r="G64" s="42" t="s">
        <v>24</v>
      </c>
      <c r="H64" s="42" t="str">
        <f t="shared" si="12"/>
        <v>Male</v>
      </c>
      <c r="I64" s="41">
        <f>VLOOKUP(A64,SurveyEdit!T:T,1,FALSE)</f>
        <v>195411898</v>
      </c>
      <c r="J64" s="41" t="str">
        <f>VLOOKUP(A64,SurveyEdit!T:AB,9,FALSE)</f>
        <v>Yes</v>
      </c>
      <c r="K64" s="41" t="str">
        <f>IF(VLOOKUP($A64,SurveyEdit!T:$X,4,FALSE)="Female","Yes","No")</f>
        <v>No</v>
      </c>
      <c r="L64" s="41" t="s">
        <v>1115</v>
      </c>
      <c r="M64" s="41" t="s">
        <v>1117</v>
      </c>
      <c r="N64" s="41">
        <v>5</v>
      </c>
      <c r="O64" s="41">
        <f t="shared" si="7"/>
        <v>195411898</v>
      </c>
      <c r="P64" s="41" t="str">
        <f t="shared" si="8"/>
        <v>Gilbert, Zabulon_Radigo</v>
      </c>
      <c r="Q64" s="41" t="str">
        <f t="shared" si="9"/>
        <v>gil17001@byui.edu</v>
      </c>
      <c r="R64" s="41" t="str">
        <f t="shared" si="10"/>
        <v>Male</v>
      </c>
      <c r="S64" s="41" t="str">
        <f t="shared" si="11"/>
        <v>Business Finance</v>
      </c>
    </row>
    <row r="65" spans="1:19" x14ac:dyDescent="0.35">
      <c r="A65" s="10">
        <v>465582584</v>
      </c>
      <c r="B65" s="10" t="s">
        <v>115</v>
      </c>
      <c r="C65" s="10" t="s">
        <v>19</v>
      </c>
      <c r="D65" s="10" t="s">
        <v>116</v>
      </c>
      <c r="E65" s="10"/>
      <c r="F65" s="10" t="s">
        <v>11</v>
      </c>
      <c r="G65" s="10" t="s">
        <v>17</v>
      </c>
      <c r="H65" s="10" t="str">
        <f t="shared" si="12"/>
        <v>Male</v>
      </c>
      <c r="I65">
        <f>VLOOKUP(A65,SurveyEdit!T:T,1,FALSE)</f>
        <v>465582584</v>
      </c>
      <c r="J65" t="str">
        <f>VLOOKUP(A65,SurveyEdit!T:AB,9,FALSE)</f>
        <v>Yes</v>
      </c>
      <c r="K65" t="str">
        <f>IF(VLOOKUP($A65,SurveyEdit!T:$X,4,FALSE)="Female","Yes","No")</f>
        <v>No</v>
      </c>
      <c r="L65" t="str">
        <f>VLOOKUP($A65,SurveyEdit!$T:$Z,7,FALSE)</f>
        <v>No</v>
      </c>
      <c r="M65" t="s">
        <v>1117</v>
      </c>
      <c r="N65">
        <v>5</v>
      </c>
      <c r="O65">
        <f t="shared" si="7"/>
        <v>465582584</v>
      </c>
      <c r="P65" t="str">
        <f t="shared" si="8"/>
        <v>Hafley, Thomas_David_Houston</v>
      </c>
      <c r="Q65" t="str">
        <f t="shared" si="9"/>
        <v>haf18001@byui.edu</v>
      </c>
      <c r="R65" t="str">
        <f t="shared" si="10"/>
        <v>Male</v>
      </c>
      <c r="S65" t="str">
        <f t="shared" si="11"/>
        <v>Business Management</v>
      </c>
    </row>
    <row r="66" spans="1:19" x14ac:dyDescent="0.35">
      <c r="A66" s="10">
        <v>235563382</v>
      </c>
      <c r="B66" s="10" t="s">
        <v>126</v>
      </c>
      <c r="C66" s="10" t="s">
        <v>40</v>
      </c>
      <c r="D66" s="10" t="s">
        <v>127</v>
      </c>
      <c r="E66" s="10"/>
      <c r="F66" s="10" t="s">
        <v>90</v>
      </c>
      <c r="G66" s="10" t="s">
        <v>42</v>
      </c>
      <c r="H66" s="10" t="str">
        <f t="shared" si="12"/>
        <v>Male</v>
      </c>
      <c r="I66">
        <f>VLOOKUP(A66,SurveyEdit!T:T,1,FALSE)</f>
        <v>235563382</v>
      </c>
      <c r="J66" t="str">
        <f>VLOOKUP(A66,SurveyEdit!T:AB,9,FALSE)</f>
        <v>Yes</v>
      </c>
      <c r="K66" t="str">
        <f>IF(VLOOKUP($A66,SurveyEdit!T:$X,4,FALSE)="Female","Yes","No")</f>
        <v>No</v>
      </c>
      <c r="L66" t="str">
        <f>VLOOKUP($A66,SurveyEdit!$T:$Z,7,FALSE)</f>
        <v>Yes</v>
      </c>
      <c r="M66" t="s">
        <v>1115</v>
      </c>
      <c r="N66">
        <v>5</v>
      </c>
      <c r="O66">
        <f t="shared" ref="O66:O97" si="13">A66</f>
        <v>235563382</v>
      </c>
      <c r="P66" t="str">
        <f t="shared" ref="P66:P97" si="14">B66</f>
        <v>Ho, Wing-Hong</v>
      </c>
      <c r="Q66" t="str">
        <f t="shared" ref="Q66:Q97" si="15">D66</f>
        <v>ho19001@byui.edu</v>
      </c>
      <c r="R66" t="str">
        <f t="shared" ref="R66:R97" si="16">H66</f>
        <v>Male</v>
      </c>
      <c r="S66" t="str">
        <f t="shared" ref="S66:S97" si="17">F66</f>
        <v>International Studies</v>
      </c>
    </row>
    <row r="67" spans="1:19" x14ac:dyDescent="0.35">
      <c r="A67" s="10">
        <v>148025323</v>
      </c>
      <c r="B67" s="10" t="s">
        <v>128</v>
      </c>
      <c r="C67" s="10" t="s">
        <v>19</v>
      </c>
      <c r="D67" s="10" t="s">
        <v>129</v>
      </c>
      <c r="E67" s="10"/>
      <c r="F67" s="10" t="s">
        <v>11</v>
      </c>
      <c r="G67" s="10" t="s">
        <v>17</v>
      </c>
      <c r="H67" s="10" t="str">
        <f t="shared" si="12"/>
        <v>Male</v>
      </c>
      <c r="I67">
        <f>VLOOKUP(A67,SurveyEdit!T:T,1,FALSE)</f>
        <v>148025323</v>
      </c>
      <c r="J67" t="str">
        <f>VLOOKUP(A67,SurveyEdit!T:AB,9,FALSE)</f>
        <v>Yes</v>
      </c>
      <c r="K67" t="str">
        <f>IF(VLOOKUP($A67,SurveyEdit!T:$X,4,FALSE)="Female","Yes","No")</f>
        <v>No</v>
      </c>
      <c r="L67" t="str">
        <f>VLOOKUP($A67,SurveyEdit!$T:$Z,7,FALSE)</f>
        <v>No</v>
      </c>
      <c r="M67" t="s">
        <v>1117</v>
      </c>
      <c r="N67">
        <v>5</v>
      </c>
      <c r="O67">
        <f t="shared" si="13"/>
        <v>148025323</v>
      </c>
      <c r="P67" t="str">
        <f t="shared" si="14"/>
        <v>Hokanson, Jordan_Spencer</v>
      </c>
      <c r="Q67" t="str">
        <f t="shared" si="15"/>
        <v>hok16004@byui.edu</v>
      </c>
      <c r="R67" t="str">
        <f t="shared" si="16"/>
        <v>Male</v>
      </c>
      <c r="S67" t="str">
        <f t="shared" si="17"/>
        <v>Business Management</v>
      </c>
    </row>
    <row r="68" spans="1:19" x14ac:dyDescent="0.35">
      <c r="A68" s="10">
        <v>508558387</v>
      </c>
      <c r="B68" s="10" t="s">
        <v>152</v>
      </c>
      <c r="C68" s="10" t="s">
        <v>22</v>
      </c>
      <c r="D68" s="10" t="s">
        <v>153</v>
      </c>
      <c r="E68" s="10"/>
      <c r="F68" s="10" t="s">
        <v>16</v>
      </c>
      <c r="G68" s="10" t="s">
        <v>17</v>
      </c>
      <c r="H68" s="10" t="str">
        <f t="shared" si="12"/>
        <v>Male</v>
      </c>
      <c r="I68">
        <f>VLOOKUP(A68,SurveyEdit!T:T,1,FALSE)</f>
        <v>508558387</v>
      </c>
      <c r="J68" t="str">
        <f>VLOOKUP(A68,SurveyEdit!T:AB,9,FALSE)</f>
        <v>Yes</v>
      </c>
      <c r="K68" t="str">
        <f>IF(VLOOKUP($A68,SurveyEdit!T:$X,4,FALSE)="Female","Yes","No")</f>
        <v>No</v>
      </c>
      <c r="L68" t="str">
        <f>VLOOKUP($A68,SurveyEdit!$T:$Z,7,FALSE)</f>
        <v>No</v>
      </c>
      <c r="M68" t="s">
        <v>1117</v>
      </c>
      <c r="N68">
        <v>5</v>
      </c>
      <c r="O68">
        <f t="shared" si="13"/>
        <v>508558387</v>
      </c>
      <c r="P68" t="str">
        <f t="shared" si="14"/>
        <v>Kennedy, Corey_David</v>
      </c>
      <c r="Q68" t="str">
        <f t="shared" si="15"/>
        <v>ken16005@byui.edu</v>
      </c>
      <c r="R68" t="str">
        <f t="shared" si="16"/>
        <v>Male</v>
      </c>
      <c r="S68" t="str">
        <f t="shared" si="17"/>
        <v>Bus Mgmt Marketing</v>
      </c>
    </row>
    <row r="69" spans="1:19" x14ac:dyDescent="0.35">
      <c r="A69" s="10">
        <v>123586510</v>
      </c>
      <c r="B69" s="10" t="s">
        <v>172</v>
      </c>
      <c r="C69" s="10" t="s">
        <v>29</v>
      </c>
      <c r="D69" s="10" t="s">
        <v>173</v>
      </c>
      <c r="E69" s="10"/>
      <c r="F69" s="10" t="s">
        <v>156</v>
      </c>
      <c r="G69" s="10" t="s">
        <v>24</v>
      </c>
      <c r="H69" s="10" t="str">
        <f t="shared" si="12"/>
        <v>Female</v>
      </c>
      <c r="I69">
        <f>VLOOKUP(A69,SurveyEdit!T:T,1,FALSE)</f>
        <v>123586510</v>
      </c>
      <c r="J69" t="str">
        <f>VLOOKUP(A69,SurveyEdit!T:AB,9,FALSE)</f>
        <v>Yes</v>
      </c>
      <c r="K69" t="str">
        <f>IF(VLOOKUP($A69,SurveyEdit!T:$X,4,FALSE)="Female","Yes","No")</f>
        <v>Yes</v>
      </c>
      <c r="L69" t="str">
        <f>VLOOKUP($A69,SurveyEdit!$T:$Z,7,FALSE)</f>
        <v>No</v>
      </c>
      <c r="M69" t="s">
        <v>1115</v>
      </c>
      <c r="N69">
        <v>5</v>
      </c>
      <c r="O69">
        <f t="shared" si="13"/>
        <v>123586510</v>
      </c>
      <c r="P69" t="str">
        <f t="shared" si="14"/>
        <v>Merrill, Elizabeth_Carolyn_Marie</v>
      </c>
      <c r="Q69" t="str">
        <f t="shared" si="15"/>
        <v>mer17013@byui.edu</v>
      </c>
      <c r="R69" t="str">
        <f t="shared" si="16"/>
        <v>Female</v>
      </c>
      <c r="S69" t="str">
        <f t="shared" si="17"/>
        <v>Interdisciplinary</v>
      </c>
    </row>
    <row r="70" spans="1:19" x14ac:dyDescent="0.35">
      <c r="A70" s="10">
        <v>79186087</v>
      </c>
      <c r="B70" s="10" t="s">
        <v>208</v>
      </c>
      <c r="C70" s="10" t="s">
        <v>19</v>
      </c>
      <c r="D70" s="10" t="s">
        <v>209</v>
      </c>
      <c r="E70" s="10"/>
      <c r="F70" s="10" t="s">
        <v>16</v>
      </c>
      <c r="G70" s="10" t="s">
        <v>17</v>
      </c>
      <c r="H70" s="10" t="str">
        <f t="shared" si="12"/>
        <v>Male</v>
      </c>
      <c r="I70">
        <f>VLOOKUP(A70,SurveyEdit!T:T,1,FALSE)</f>
        <v>79186087</v>
      </c>
      <c r="J70" s="14" t="s">
        <v>1115</v>
      </c>
      <c r="K70" t="str">
        <f>IF(VLOOKUP($A70,SurveyEdit!T:$X,4,FALSE)="Female","Yes","No")</f>
        <v>No</v>
      </c>
      <c r="L70" t="str">
        <f>VLOOKUP($A70,SurveyEdit!$T:$Z,7,FALSE)</f>
        <v>No</v>
      </c>
      <c r="M70" t="s">
        <v>1117</v>
      </c>
      <c r="N70">
        <v>5</v>
      </c>
      <c r="O70">
        <f t="shared" si="13"/>
        <v>79186087</v>
      </c>
      <c r="P70" t="str">
        <f t="shared" si="14"/>
        <v>Phelps, Craig_Leroy_Bud</v>
      </c>
      <c r="Q70" t="str">
        <f t="shared" si="15"/>
        <v>phe15009@byui.edu</v>
      </c>
      <c r="R70" t="str">
        <f t="shared" si="16"/>
        <v>Male</v>
      </c>
      <c r="S70" t="str">
        <f t="shared" si="17"/>
        <v>Bus Mgmt Marketing</v>
      </c>
    </row>
    <row r="71" spans="1:19" x14ac:dyDescent="0.35">
      <c r="A71" s="10">
        <v>999316690</v>
      </c>
      <c r="B71" s="10" t="s">
        <v>229</v>
      </c>
      <c r="C71" s="10" t="s">
        <v>9</v>
      </c>
      <c r="D71" s="10" t="s">
        <v>230</v>
      </c>
      <c r="E71" s="10"/>
      <c r="F71" s="10" t="s">
        <v>16</v>
      </c>
      <c r="G71" s="10" t="s">
        <v>17</v>
      </c>
      <c r="H71" s="10" t="str">
        <f t="shared" si="12"/>
        <v>Female</v>
      </c>
      <c r="I71">
        <f>VLOOKUP(A71,SurveyEdit!T:T,1,FALSE)</f>
        <v>999316690</v>
      </c>
      <c r="J71" t="str">
        <f>VLOOKUP(A71,SurveyEdit!T:AB,9,FALSE)</f>
        <v>Yes</v>
      </c>
      <c r="K71" t="str">
        <f>IF(VLOOKUP($A71,SurveyEdit!T:$X,4,FALSE)="Female","Yes","No")</f>
        <v>Yes</v>
      </c>
      <c r="L71" t="str">
        <f>VLOOKUP($A71,SurveyEdit!$T:$Z,7,FALSE)</f>
        <v>No</v>
      </c>
      <c r="M71" t="s">
        <v>1117</v>
      </c>
      <c r="N71">
        <v>5</v>
      </c>
      <c r="O71">
        <f t="shared" si="13"/>
        <v>999316690</v>
      </c>
      <c r="P71" t="str">
        <f t="shared" si="14"/>
        <v>Russell, Josephine</v>
      </c>
      <c r="Q71" t="str">
        <f t="shared" si="15"/>
        <v>rus19011@byui.edu</v>
      </c>
      <c r="R71" t="str">
        <f t="shared" si="16"/>
        <v>Female</v>
      </c>
      <c r="S71" t="str">
        <f t="shared" si="17"/>
        <v>Bus Mgmt Marketing</v>
      </c>
    </row>
    <row r="72" spans="1:19" x14ac:dyDescent="0.35">
      <c r="A72" s="10">
        <v>824551314</v>
      </c>
      <c r="B72" s="10" t="s">
        <v>236</v>
      </c>
      <c r="C72" s="10" t="s">
        <v>9</v>
      </c>
      <c r="D72" s="10" t="s">
        <v>237</v>
      </c>
      <c r="E72" s="10"/>
      <c r="F72" s="10" t="s">
        <v>16</v>
      </c>
      <c r="G72" s="10" t="s">
        <v>42</v>
      </c>
      <c r="H72" s="10" t="str">
        <f t="shared" si="12"/>
        <v>Male</v>
      </c>
      <c r="I72">
        <f>VLOOKUP(A72,SurveyEdit!T:T,1,FALSE)</f>
        <v>824551314</v>
      </c>
      <c r="J72" t="str">
        <f>VLOOKUP(A72,SurveyEdit!T:AB,9,FALSE)</f>
        <v>Yes</v>
      </c>
      <c r="K72" t="str">
        <f>IF(VLOOKUP($A72,SurveyEdit!T:$X,4,FALSE)="Female","Yes","No")</f>
        <v>No</v>
      </c>
      <c r="L72" t="str">
        <f>VLOOKUP($A72,SurveyEdit!$T:$Z,7,FALSE)</f>
        <v>No</v>
      </c>
      <c r="M72" t="s">
        <v>1117</v>
      </c>
      <c r="N72">
        <v>5</v>
      </c>
      <c r="O72">
        <f t="shared" si="13"/>
        <v>824551314</v>
      </c>
      <c r="P72" t="str">
        <f t="shared" si="14"/>
        <v>Sato, Hayato</v>
      </c>
      <c r="Q72" t="str">
        <f t="shared" si="15"/>
        <v>sat20004@byui.edu</v>
      </c>
      <c r="R72" t="str">
        <f t="shared" si="16"/>
        <v>Male</v>
      </c>
      <c r="S72" t="str">
        <f t="shared" si="17"/>
        <v>Bus Mgmt Marketing</v>
      </c>
    </row>
    <row r="73" spans="1:19" x14ac:dyDescent="0.35">
      <c r="A73" s="42">
        <v>671965794</v>
      </c>
      <c r="B73" s="42" t="s">
        <v>238</v>
      </c>
      <c r="C73" s="42" t="s">
        <v>29</v>
      </c>
      <c r="D73" s="42" t="s">
        <v>239</v>
      </c>
      <c r="E73" s="42"/>
      <c r="F73" s="42" t="s">
        <v>11</v>
      </c>
      <c r="G73" s="42" t="s">
        <v>24</v>
      </c>
      <c r="H73" s="42" t="str">
        <f t="shared" si="12"/>
        <v>Female</v>
      </c>
      <c r="I73" s="41">
        <f>VLOOKUP(A73,SurveyEdit!T:T,1,FALSE)</f>
        <v>671965794</v>
      </c>
      <c r="J73" s="41" t="str">
        <f>VLOOKUP(A73,SurveyEdit!T:AB,9,FALSE)</f>
        <v>Yes</v>
      </c>
      <c r="K73" s="41" t="str">
        <f>IF(VLOOKUP($A73,SurveyEdit!T:$X,4,FALSE)="Female","Yes","No")</f>
        <v>Yes</v>
      </c>
      <c r="L73" s="41" t="str">
        <f>VLOOKUP($A73,SurveyEdit!$T:$Z,7,FALSE)</f>
        <v>No</v>
      </c>
      <c r="M73" s="41" t="s">
        <v>1117</v>
      </c>
      <c r="N73" s="41">
        <v>5</v>
      </c>
      <c r="O73" s="41">
        <f t="shared" si="13"/>
        <v>671965794</v>
      </c>
      <c r="P73" s="41" t="str">
        <f t="shared" si="14"/>
        <v>Saurey, Carolyn_E</v>
      </c>
      <c r="Q73" s="41" t="str">
        <f t="shared" si="15"/>
        <v>ful15018@byui.edu</v>
      </c>
      <c r="R73" s="41" t="str">
        <f t="shared" si="16"/>
        <v>Female</v>
      </c>
      <c r="S73" s="41" t="str">
        <f t="shared" si="17"/>
        <v>Business Management</v>
      </c>
    </row>
    <row r="74" spans="1:19" x14ac:dyDescent="0.35">
      <c r="A74" s="10">
        <v>644046442</v>
      </c>
      <c r="B74" s="10" t="s">
        <v>268</v>
      </c>
      <c r="C74" s="10" t="s">
        <v>40</v>
      </c>
      <c r="D74" s="10" t="s">
        <v>269</v>
      </c>
      <c r="E74" s="10"/>
      <c r="F74" s="10" t="s">
        <v>11</v>
      </c>
      <c r="G74" s="10" t="s">
        <v>42</v>
      </c>
      <c r="H74" s="10" t="str">
        <f t="shared" si="12"/>
        <v>Female</v>
      </c>
      <c r="I74">
        <f>VLOOKUP(A74,SurveyEdit!T:T,1,FALSE)</f>
        <v>644046442</v>
      </c>
      <c r="J74" t="str">
        <f>VLOOKUP(A74,SurveyEdit!T:AB,9,FALSE)</f>
        <v>Yes</v>
      </c>
      <c r="K74" t="str">
        <f>IF(VLOOKUP($A74,SurveyEdit!T:$X,4,FALSE)="Female","Yes","No")</f>
        <v>Yes</v>
      </c>
      <c r="L74" t="str">
        <f>VLOOKUP($A74,SurveyEdit!$T:$Z,7,FALSE)</f>
        <v>No</v>
      </c>
      <c r="M74" t="s">
        <v>1117</v>
      </c>
      <c r="N74">
        <v>5</v>
      </c>
      <c r="O74">
        <f t="shared" si="13"/>
        <v>644046442</v>
      </c>
      <c r="P74" t="str">
        <f t="shared" si="14"/>
        <v>Tepoz Jimï¿½nez, Adriana</v>
      </c>
      <c r="Q74" t="str">
        <f t="shared" si="15"/>
        <v>tep18001@byui.edu</v>
      </c>
      <c r="R74" t="str">
        <f t="shared" si="16"/>
        <v>Female</v>
      </c>
      <c r="S74" t="str">
        <f t="shared" si="17"/>
        <v>Business Management</v>
      </c>
    </row>
    <row r="75" spans="1:19" x14ac:dyDescent="0.35">
      <c r="A75" s="10">
        <v>525876496</v>
      </c>
      <c r="B75" s="10" t="s">
        <v>272</v>
      </c>
      <c r="C75" s="10" t="s">
        <v>14</v>
      </c>
      <c r="D75" s="10" t="s">
        <v>273</v>
      </c>
      <c r="E75" s="10"/>
      <c r="F75" s="10" t="s">
        <v>16</v>
      </c>
      <c r="G75" s="10" t="s">
        <v>42</v>
      </c>
      <c r="H75" s="10" t="str">
        <f t="shared" si="12"/>
        <v>Female</v>
      </c>
      <c r="I75">
        <f>VLOOKUP(A75,SurveyEdit!T:T,1,FALSE)</f>
        <v>525876496</v>
      </c>
      <c r="J75" t="str">
        <f>VLOOKUP(A75,SurveyEdit!T:AB,9,FALSE)</f>
        <v>Yes</v>
      </c>
      <c r="K75" t="str">
        <f>IF(VLOOKUP($A75,SurveyEdit!T:$X,4,FALSE)="Female","Yes","No")</f>
        <v>Yes</v>
      </c>
      <c r="L75" t="str">
        <f>VLOOKUP($A75,SurveyEdit!$T:$Z,7,FALSE)</f>
        <v>No</v>
      </c>
      <c r="M75" t="s">
        <v>1117</v>
      </c>
      <c r="N75">
        <v>5</v>
      </c>
      <c r="O75">
        <f t="shared" si="13"/>
        <v>525876496</v>
      </c>
      <c r="P75" t="str">
        <f t="shared" si="14"/>
        <v>Tula, Kimberly_Natalie</v>
      </c>
      <c r="Q75" t="str">
        <f t="shared" si="15"/>
        <v>tul18002@byui.edu</v>
      </c>
      <c r="R75" t="str">
        <f t="shared" si="16"/>
        <v>Female</v>
      </c>
      <c r="S75" t="str">
        <f t="shared" si="17"/>
        <v>Bus Mgmt Marketing</v>
      </c>
    </row>
    <row r="76" spans="1:19" x14ac:dyDescent="0.35">
      <c r="A76" s="10">
        <v>206818577</v>
      </c>
      <c r="B76" s="10" t="s">
        <v>274</v>
      </c>
      <c r="C76" s="10" t="s">
        <v>34</v>
      </c>
      <c r="D76" s="10" t="s">
        <v>275</v>
      </c>
      <c r="E76" s="10"/>
      <c r="F76" s="10" t="s">
        <v>16</v>
      </c>
      <c r="G76" s="10" t="s">
        <v>17</v>
      </c>
      <c r="H76" s="10" t="str">
        <f t="shared" si="12"/>
        <v>Female</v>
      </c>
      <c r="I76">
        <f>VLOOKUP(A76,SurveyEdit!T:T,1,FALSE)</f>
        <v>206818577</v>
      </c>
      <c r="J76" t="str">
        <f>VLOOKUP(A76,SurveyEdit!T:AB,9,FALSE)</f>
        <v>Yes</v>
      </c>
      <c r="K76" t="str">
        <f>IF(VLOOKUP($A76,SurveyEdit!T:$X,4,FALSE)="Female","Yes","No")</f>
        <v>Yes</v>
      </c>
      <c r="L76" t="str">
        <f>VLOOKUP($A76,SurveyEdit!$T:$Z,7,FALSE)</f>
        <v>No</v>
      </c>
      <c r="M76" t="s">
        <v>1117</v>
      </c>
      <c r="N76">
        <v>5</v>
      </c>
      <c r="O76">
        <f t="shared" si="13"/>
        <v>206818577</v>
      </c>
      <c r="P76" t="str">
        <f t="shared" si="14"/>
        <v>Valdez, Evelyn</v>
      </c>
      <c r="Q76" t="str">
        <f t="shared" si="15"/>
        <v>val18008@byui.edu</v>
      </c>
      <c r="R76" t="str">
        <f t="shared" si="16"/>
        <v>Female</v>
      </c>
      <c r="S76" t="str">
        <f t="shared" si="17"/>
        <v>Bus Mgmt Marketing</v>
      </c>
    </row>
    <row r="77" spans="1:19" x14ac:dyDescent="0.35">
      <c r="A77" s="42">
        <v>713504182</v>
      </c>
      <c r="B77" s="42" t="s">
        <v>284</v>
      </c>
      <c r="C77" s="42" t="s">
        <v>19</v>
      </c>
      <c r="D77" s="42" t="s">
        <v>285</v>
      </c>
      <c r="E77" s="42"/>
      <c r="F77" s="42" t="s">
        <v>60</v>
      </c>
      <c r="G77" s="42" t="s">
        <v>17</v>
      </c>
      <c r="H77" s="42" t="str">
        <f t="shared" si="12"/>
        <v>Male</v>
      </c>
      <c r="I77" s="41">
        <f>VLOOKUP(A77,SurveyEdit!T:T,1,FALSE)</f>
        <v>713504182</v>
      </c>
      <c r="J77" s="41" t="str">
        <f>VLOOKUP(A77,SurveyEdit!T:AB,9,FALSE)</f>
        <v>Yes</v>
      </c>
      <c r="K77" s="41" t="str">
        <f>IF(VLOOKUP($A77,SurveyEdit!T:$X,4,FALSE)="Female","Yes","No")</f>
        <v>No</v>
      </c>
      <c r="L77" s="41" t="str">
        <f>VLOOKUP($A77,SurveyEdit!$T:$Z,7,FALSE)</f>
        <v>Yes</v>
      </c>
      <c r="M77" s="41" t="s">
        <v>1117</v>
      </c>
      <c r="N77" s="41">
        <v>5</v>
      </c>
      <c r="O77" s="41">
        <f t="shared" si="13"/>
        <v>713504182</v>
      </c>
      <c r="P77" s="41" t="str">
        <f t="shared" si="14"/>
        <v>Ward, Jacob_Nickolas</v>
      </c>
      <c r="Q77" s="41" t="str">
        <f t="shared" si="15"/>
        <v>war16033@byui.edu</v>
      </c>
      <c r="R77" s="41" t="str">
        <f t="shared" si="16"/>
        <v>Male</v>
      </c>
      <c r="S77" s="41" t="str">
        <f t="shared" si="17"/>
        <v>Business Finance</v>
      </c>
    </row>
    <row r="78" spans="1:19" x14ac:dyDescent="0.35">
      <c r="A78" s="10">
        <v>86740515</v>
      </c>
      <c r="B78" s="10" t="s">
        <v>28</v>
      </c>
      <c r="C78" s="10" t="s">
        <v>29</v>
      </c>
      <c r="D78" s="10" t="s">
        <v>30</v>
      </c>
      <c r="E78" s="10"/>
      <c r="F78" s="10" t="s">
        <v>16</v>
      </c>
      <c r="G78" s="10" t="s">
        <v>24</v>
      </c>
      <c r="H78" s="10" t="str">
        <f t="shared" si="12"/>
        <v>Female</v>
      </c>
      <c r="I78">
        <f>VLOOKUP(A78,SurveyEdit!T:T,1,FALSE)</f>
        <v>86740515</v>
      </c>
      <c r="J78" t="str">
        <f>VLOOKUP(A78,SurveyEdit!T:AB,9,FALSE)</f>
        <v>Yes</v>
      </c>
      <c r="K78" t="str">
        <f>IF(VLOOKUP($A78,SurveyEdit!T:$X,4,FALSE)="Female","Yes","No")</f>
        <v>Yes</v>
      </c>
      <c r="L78" t="str">
        <f>VLOOKUP($A78,SurveyEdit!$T:$Z,7,FALSE)</f>
        <v>No</v>
      </c>
      <c r="M78" t="s">
        <v>1117</v>
      </c>
      <c r="N78">
        <v>6</v>
      </c>
      <c r="O78">
        <f t="shared" si="13"/>
        <v>86740515</v>
      </c>
      <c r="P78" t="str">
        <f t="shared" si="14"/>
        <v>Baker, Allison_Brooke</v>
      </c>
      <c r="Q78" t="str">
        <f t="shared" si="15"/>
        <v>bak19001@byui.edu</v>
      </c>
      <c r="R78" t="str">
        <f t="shared" si="16"/>
        <v>Female</v>
      </c>
      <c r="S78" t="str">
        <f t="shared" si="17"/>
        <v>Bus Mgmt Marketing</v>
      </c>
    </row>
    <row r="79" spans="1:19" x14ac:dyDescent="0.35">
      <c r="A79" s="10">
        <v>673549848</v>
      </c>
      <c r="B79" s="10" t="s">
        <v>48</v>
      </c>
      <c r="C79" s="10" t="s">
        <v>49</v>
      </c>
      <c r="D79" s="10" t="s">
        <v>50</v>
      </c>
      <c r="E79" s="10"/>
      <c r="F79" s="10" t="s">
        <v>11</v>
      </c>
      <c r="G79" s="10" t="s">
        <v>42</v>
      </c>
      <c r="H79" s="10" t="str">
        <f t="shared" si="12"/>
        <v>Male</v>
      </c>
      <c r="I79">
        <f>VLOOKUP(A79,SurveyEdit!T:T,1,FALSE)</f>
        <v>673549848</v>
      </c>
      <c r="J79" t="str">
        <f>VLOOKUP(A79,SurveyEdit!T:AB,9,FALSE)</f>
        <v>Yes</v>
      </c>
      <c r="K79" t="str">
        <f>IF(VLOOKUP($A79,SurveyEdit!T:$X,4,FALSE)="Female","Yes","No")</f>
        <v>No</v>
      </c>
      <c r="L79" t="str">
        <f>VLOOKUP($A79,SurveyEdit!$T:$Z,7,FALSE)</f>
        <v>No</v>
      </c>
      <c r="M79" t="s">
        <v>1117</v>
      </c>
      <c r="N79">
        <v>6</v>
      </c>
      <c r="O79">
        <f t="shared" si="13"/>
        <v>673549848</v>
      </c>
      <c r="P79" t="str">
        <f t="shared" si="14"/>
        <v>Bentall, Kyle_Brandon</v>
      </c>
      <c r="Q79" t="str">
        <f t="shared" si="15"/>
        <v>ben18003@byui.edu</v>
      </c>
      <c r="R79" t="str">
        <f t="shared" si="16"/>
        <v>Male</v>
      </c>
      <c r="S79" t="str">
        <f t="shared" si="17"/>
        <v>Business Management</v>
      </c>
    </row>
    <row r="80" spans="1:19" x14ac:dyDescent="0.35">
      <c r="A80" s="42">
        <v>588070957</v>
      </c>
      <c r="B80" s="42" t="s">
        <v>53</v>
      </c>
      <c r="C80" s="42" t="s">
        <v>14</v>
      </c>
      <c r="D80" s="42" t="s">
        <v>54</v>
      </c>
      <c r="E80" s="42"/>
      <c r="F80" s="42" t="s">
        <v>55</v>
      </c>
      <c r="G80" s="42" t="s">
        <v>42</v>
      </c>
      <c r="H80" s="42" t="str">
        <f t="shared" si="12"/>
        <v>Male</v>
      </c>
      <c r="I80" s="41">
        <f>VLOOKUP(A80,SurveyEdit!T:T,1,FALSE)</f>
        <v>588070957</v>
      </c>
      <c r="J80" s="41" t="str">
        <f>VLOOKUP(A80,SurveyEdit!T:AB,9,FALSE)</f>
        <v>Yes</v>
      </c>
      <c r="K80" s="41" t="str">
        <f>IF(VLOOKUP($A80,SurveyEdit!T:$X,4,FALSE)="Female","Yes","No")</f>
        <v>No</v>
      </c>
      <c r="L80" s="41" t="str">
        <f>VLOOKUP($A80,SurveyEdit!$T:$Z,7,FALSE)</f>
        <v>No</v>
      </c>
      <c r="M80" s="41" t="s">
        <v>1117</v>
      </c>
      <c r="N80" s="41">
        <v>6</v>
      </c>
      <c r="O80" s="41">
        <f t="shared" si="13"/>
        <v>588070957</v>
      </c>
      <c r="P80" s="41" t="str">
        <f t="shared" si="14"/>
        <v>Blanchard, Michael_Tobias</v>
      </c>
      <c r="Q80" s="41" t="str">
        <f t="shared" si="15"/>
        <v>bla19005@byui.edu</v>
      </c>
      <c r="R80" s="41" t="str">
        <f t="shared" si="16"/>
        <v>Male</v>
      </c>
      <c r="S80" s="41" t="str">
        <f t="shared" si="17"/>
        <v>Business Management Ops</v>
      </c>
    </row>
    <row r="81" spans="1:19" x14ac:dyDescent="0.35">
      <c r="A81" s="10">
        <v>311558773</v>
      </c>
      <c r="B81" s="10" t="s">
        <v>58</v>
      </c>
      <c r="C81" s="10" t="s">
        <v>14</v>
      </c>
      <c r="D81" s="10" t="s">
        <v>59</v>
      </c>
      <c r="E81" s="10"/>
      <c r="F81" s="10" t="s">
        <v>60</v>
      </c>
      <c r="G81" s="10" t="s">
        <v>42</v>
      </c>
      <c r="H81" s="10" t="str">
        <f t="shared" si="12"/>
        <v>Male</v>
      </c>
      <c r="I81">
        <f>VLOOKUP(A81,SurveyEdit!T:T,1,FALSE)</f>
        <v>311558773</v>
      </c>
      <c r="J81" t="str">
        <f>VLOOKUP(A81,SurveyEdit!T:AB,9,FALSE)</f>
        <v>Yes</v>
      </c>
      <c r="K81" t="str">
        <f>IF(VLOOKUP($A81,SurveyEdit!T:$X,4,FALSE)="Female","Yes","No")</f>
        <v>No</v>
      </c>
      <c r="L81" t="str">
        <f>VLOOKUP($A81,SurveyEdit!$T:$Z,7,FALSE)</f>
        <v>Yes</v>
      </c>
      <c r="M81" t="s">
        <v>1117</v>
      </c>
      <c r="N81">
        <v>6</v>
      </c>
      <c r="O81">
        <f t="shared" si="13"/>
        <v>311558773</v>
      </c>
      <c r="P81" t="str">
        <f t="shared" si="14"/>
        <v>Bradbeer, Andrew_Courtney</v>
      </c>
      <c r="Q81" t="str">
        <f t="shared" si="15"/>
        <v>bra16036@byui.edu</v>
      </c>
      <c r="R81" t="str">
        <f t="shared" si="16"/>
        <v>Male</v>
      </c>
      <c r="S81" t="str">
        <f t="shared" si="17"/>
        <v>Business Finance</v>
      </c>
    </row>
    <row r="82" spans="1:19" x14ac:dyDescent="0.35">
      <c r="A82" s="10">
        <v>163889224</v>
      </c>
      <c r="B82" s="10" t="s">
        <v>91</v>
      </c>
      <c r="C82" s="10" t="s">
        <v>49</v>
      </c>
      <c r="D82" s="10" t="s">
        <v>92</v>
      </c>
      <c r="E82" s="10"/>
      <c r="F82" s="10" t="s">
        <v>93</v>
      </c>
      <c r="G82" s="10" t="s">
        <v>42</v>
      </c>
      <c r="H82" s="10" t="str">
        <f t="shared" si="12"/>
        <v>Male</v>
      </c>
      <c r="I82">
        <f>VLOOKUP(A82,SurveyEdit!T:T,1,FALSE)</f>
        <v>163889224</v>
      </c>
      <c r="J82" t="str">
        <f>VLOOKUP(A82,SurveyEdit!T:AB,9,FALSE)</f>
        <v>Yes</v>
      </c>
      <c r="K82" t="str">
        <f>IF(VLOOKUP($A82,SurveyEdit!T:$X,4,FALSE)="Female","Yes","No")</f>
        <v>No</v>
      </c>
      <c r="L82" t="str">
        <f>VLOOKUP($A82,SurveyEdit!$T:$Z,7,FALSE)</f>
        <v>No</v>
      </c>
      <c r="M82" t="s">
        <v>1115</v>
      </c>
      <c r="N82">
        <v>6</v>
      </c>
      <c r="O82">
        <f t="shared" si="13"/>
        <v>163889224</v>
      </c>
      <c r="P82" t="str">
        <f t="shared" si="14"/>
        <v>Feik, Kyler_Jase</v>
      </c>
      <c r="Q82" t="str">
        <f t="shared" si="15"/>
        <v>fei17002@byui.edu</v>
      </c>
      <c r="R82" t="str">
        <f t="shared" si="16"/>
        <v>Male</v>
      </c>
      <c r="S82" t="str">
        <f t="shared" si="17"/>
        <v>General Studies</v>
      </c>
    </row>
    <row r="83" spans="1:19" x14ac:dyDescent="0.35">
      <c r="A83" s="10">
        <v>786280425</v>
      </c>
      <c r="B83" s="10" t="s">
        <v>121</v>
      </c>
      <c r="C83" s="10" t="s">
        <v>40</v>
      </c>
      <c r="D83" s="10" t="s">
        <v>122</v>
      </c>
      <c r="E83" s="10"/>
      <c r="F83" s="10" t="s">
        <v>16</v>
      </c>
      <c r="G83" s="10" t="s">
        <v>42</v>
      </c>
      <c r="H83" s="10" t="str">
        <f t="shared" si="12"/>
        <v>Female</v>
      </c>
      <c r="I83">
        <f>VLOOKUP(A83,SurveyEdit!T:T,1,FALSE)</f>
        <v>786280425</v>
      </c>
      <c r="J83" t="str">
        <f>VLOOKUP(A83,SurveyEdit!T:AB,9,FALSE)</f>
        <v>Yes</v>
      </c>
      <c r="K83" t="str">
        <f>IF(VLOOKUP($A83,SurveyEdit!T:$X,4,FALSE)="Female","Yes","No")</f>
        <v>Yes</v>
      </c>
      <c r="L83" t="str">
        <f>VLOOKUP($A83,SurveyEdit!$T:$Z,7,FALSE)</f>
        <v>No</v>
      </c>
      <c r="M83" t="s">
        <v>1117</v>
      </c>
      <c r="N83">
        <v>6</v>
      </c>
      <c r="O83">
        <f t="shared" si="13"/>
        <v>786280425</v>
      </c>
      <c r="P83" t="str">
        <f t="shared" si="14"/>
        <v>Hernandez, Ana_Maria</v>
      </c>
      <c r="Q83" t="str">
        <f t="shared" si="15"/>
        <v>her20030@byui.edu</v>
      </c>
      <c r="R83" t="str">
        <f t="shared" si="16"/>
        <v>Female</v>
      </c>
      <c r="S83" t="str">
        <f t="shared" si="17"/>
        <v>Bus Mgmt Marketing</v>
      </c>
    </row>
    <row r="84" spans="1:19" x14ac:dyDescent="0.35">
      <c r="A84" s="42">
        <v>211259825</v>
      </c>
      <c r="B84" s="42" t="s">
        <v>145</v>
      </c>
      <c r="C84" s="42" t="s">
        <v>106</v>
      </c>
      <c r="D84" s="42" t="s">
        <v>146</v>
      </c>
      <c r="E84" s="42"/>
      <c r="F84" s="42" t="s">
        <v>16</v>
      </c>
      <c r="G84" s="42" t="s">
        <v>24</v>
      </c>
      <c r="H84" s="42" t="str">
        <f t="shared" si="12"/>
        <v>Female</v>
      </c>
      <c r="I84" s="41">
        <f>VLOOKUP(A84,SurveyEdit!T:T,1,FALSE)</f>
        <v>211259825</v>
      </c>
      <c r="J84" s="41" t="str">
        <f>VLOOKUP(A84,SurveyEdit!T:AB,9,FALSE)</f>
        <v>Yes</v>
      </c>
      <c r="K84" s="41" t="str">
        <f>IF(VLOOKUP($A84,SurveyEdit!T:$X,4,FALSE)="Female","Yes","No")</f>
        <v>Yes</v>
      </c>
      <c r="L84" s="41" t="str">
        <f>VLOOKUP($A84,SurveyEdit!$T:$Z,7,FALSE)</f>
        <v>No</v>
      </c>
      <c r="M84" s="41" t="s">
        <v>1117</v>
      </c>
      <c r="N84" s="41">
        <v>6</v>
      </c>
      <c r="O84" s="41">
        <f t="shared" si="13"/>
        <v>211259825</v>
      </c>
      <c r="P84" s="41" t="str">
        <f t="shared" si="14"/>
        <v>Jeon, Hyunsoo</v>
      </c>
      <c r="Q84" s="41" t="str">
        <f t="shared" si="15"/>
        <v>jeo16002@byui.edu</v>
      </c>
      <c r="R84" s="41" t="str">
        <f t="shared" si="16"/>
        <v>Female</v>
      </c>
      <c r="S84" s="41" t="str">
        <f t="shared" si="17"/>
        <v>Bus Mgmt Marketing</v>
      </c>
    </row>
    <row r="85" spans="1:19" x14ac:dyDescent="0.35">
      <c r="A85" s="10">
        <v>53847667</v>
      </c>
      <c r="B85" s="10" t="s">
        <v>150</v>
      </c>
      <c r="C85" s="10" t="s">
        <v>40</v>
      </c>
      <c r="D85" s="10" t="s">
        <v>151</v>
      </c>
      <c r="E85" s="10"/>
      <c r="F85" s="10" t="s">
        <v>11</v>
      </c>
      <c r="G85" s="10" t="s">
        <v>24</v>
      </c>
      <c r="H85" s="10" t="str">
        <f t="shared" si="12"/>
        <v>Male</v>
      </c>
      <c r="I85">
        <f>VLOOKUP(A85,SurveyEdit!T:T,1,FALSE)</f>
        <v>53847667</v>
      </c>
      <c r="J85" t="str">
        <f>VLOOKUP(A85,SurveyEdit!T:AB,9,FALSE)</f>
        <v>Yes</v>
      </c>
      <c r="K85" t="str">
        <f>IF(VLOOKUP($A85,SurveyEdit!T:$X,4,FALSE)="Female","Yes","No")</f>
        <v>No</v>
      </c>
      <c r="L85" t="str">
        <f>VLOOKUP($A85,SurveyEdit!$T:$Z,7,FALSE)</f>
        <v>No</v>
      </c>
      <c r="M85" t="s">
        <v>1117</v>
      </c>
      <c r="N85">
        <v>6</v>
      </c>
      <c r="O85">
        <f t="shared" si="13"/>
        <v>53847667</v>
      </c>
      <c r="P85" t="str">
        <f t="shared" si="14"/>
        <v>KHarvey, Alisher</v>
      </c>
      <c r="Q85" t="str">
        <f t="shared" si="15"/>
        <v>kha18002@byui.edu</v>
      </c>
      <c r="R85" t="str">
        <f t="shared" si="16"/>
        <v>Male</v>
      </c>
      <c r="S85" t="str">
        <f t="shared" si="17"/>
        <v>Business Management</v>
      </c>
    </row>
    <row r="86" spans="1:19" x14ac:dyDescent="0.35">
      <c r="A86" s="10">
        <v>638930218</v>
      </c>
      <c r="B86" s="10" t="s">
        <v>165</v>
      </c>
      <c r="C86" s="10" t="s">
        <v>19</v>
      </c>
      <c r="D86" s="10" t="s">
        <v>166</v>
      </c>
      <c r="E86" s="10"/>
      <c r="F86" s="10" t="s">
        <v>11</v>
      </c>
      <c r="G86" s="10" t="s">
        <v>17</v>
      </c>
      <c r="H86" s="10" t="str">
        <f t="shared" si="12"/>
        <v>Female</v>
      </c>
      <c r="I86">
        <f>VLOOKUP(A86,SurveyEdit!T:T,1,FALSE)</f>
        <v>638930218</v>
      </c>
      <c r="J86" t="str">
        <f>VLOOKUP(A86,SurveyEdit!T:AB,9,FALSE)</f>
        <v>Yes</v>
      </c>
      <c r="K86" t="str">
        <f>IF(VLOOKUP($A86,SurveyEdit!T:$X,4,FALSE)="Female","Yes","No")</f>
        <v>Yes</v>
      </c>
      <c r="L86" t="str">
        <f>VLOOKUP($A86,SurveyEdit!$T:$Z,7,FALSE)</f>
        <v>No</v>
      </c>
      <c r="M86" t="s">
        <v>1117</v>
      </c>
      <c r="N86">
        <v>6</v>
      </c>
      <c r="O86">
        <f t="shared" si="13"/>
        <v>638930218</v>
      </c>
      <c r="P86" t="str">
        <f t="shared" si="14"/>
        <v>Lund, Amy_Marie</v>
      </c>
      <c r="Q86" t="str">
        <f t="shared" si="15"/>
        <v>lun19014@byui.edu</v>
      </c>
      <c r="R86" t="str">
        <f t="shared" si="16"/>
        <v>Female</v>
      </c>
      <c r="S86" t="str">
        <f t="shared" si="17"/>
        <v>Business Management</v>
      </c>
    </row>
    <row r="87" spans="1:19" x14ac:dyDescent="0.35">
      <c r="A87" s="10">
        <v>564411004</v>
      </c>
      <c r="B87" s="10" t="s">
        <v>168</v>
      </c>
      <c r="C87" s="10" t="s">
        <v>22</v>
      </c>
      <c r="D87" s="10" t="s">
        <v>169</v>
      </c>
      <c r="E87" s="10"/>
      <c r="F87" s="10" t="s">
        <v>45</v>
      </c>
      <c r="G87" s="10" t="s">
        <v>24</v>
      </c>
      <c r="H87" s="10" t="str">
        <f t="shared" si="12"/>
        <v>Male</v>
      </c>
      <c r="I87">
        <f>VLOOKUP(A87,SurveyEdit!T:T,1,FALSE)</f>
        <v>564411004</v>
      </c>
      <c r="J87" t="str">
        <f>VLOOKUP(A87,SurveyEdit!T:AB,9,FALSE)</f>
        <v>Yes</v>
      </c>
      <c r="K87" t="str">
        <f>IF(VLOOKUP($A87,SurveyEdit!T:$X,4,FALSE)="Female","Yes","No")</f>
        <v>No</v>
      </c>
      <c r="L87" t="str">
        <f>VLOOKUP($A87,SurveyEdit!$T:$Z,7,FALSE)</f>
        <v>Yes</v>
      </c>
      <c r="M87" t="s">
        <v>1115</v>
      </c>
      <c r="N87">
        <v>6</v>
      </c>
      <c r="O87">
        <f t="shared" si="13"/>
        <v>564411004</v>
      </c>
      <c r="P87" t="str">
        <f t="shared" si="14"/>
        <v>Mauseth, Beau_Quinton</v>
      </c>
      <c r="Q87" t="str">
        <f t="shared" si="15"/>
        <v>mau18002@byui.edu</v>
      </c>
      <c r="R87" t="str">
        <f t="shared" si="16"/>
        <v>Male</v>
      </c>
      <c r="S87" t="str">
        <f t="shared" si="17"/>
        <v>Construction Management</v>
      </c>
    </row>
    <row r="88" spans="1:19" x14ac:dyDescent="0.35">
      <c r="A88" s="10">
        <v>685183372</v>
      </c>
      <c r="B88" s="10" t="s">
        <v>178</v>
      </c>
      <c r="C88" s="10" t="s">
        <v>34</v>
      </c>
      <c r="D88" s="10" t="s">
        <v>179</v>
      </c>
      <c r="E88" s="10"/>
      <c r="F88" s="10" t="s">
        <v>16</v>
      </c>
      <c r="G88" s="10" t="s">
        <v>12</v>
      </c>
      <c r="H88" s="10" t="str">
        <f t="shared" si="12"/>
        <v>Male</v>
      </c>
      <c r="I88">
        <f>VLOOKUP(A88,SurveyEdit!T:T,1,FALSE)</f>
        <v>685183372</v>
      </c>
      <c r="J88" t="str">
        <f>VLOOKUP(A88,SurveyEdit!T:AB,9,FALSE)</f>
        <v>Yes</v>
      </c>
      <c r="K88" t="str">
        <f>IF(VLOOKUP($A88,SurveyEdit!T:$X,4,FALSE)="Female","Yes","No")</f>
        <v>No</v>
      </c>
      <c r="L88" t="str">
        <f>VLOOKUP($A88,SurveyEdit!$T:$Z,7,FALSE)</f>
        <v>No</v>
      </c>
      <c r="M88" t="s">
        <v>1117</v>
      </c>
      <c r="N88">
        <v>6</v>
      </c>
      <c r="O88">
        <f t="shared" si="13"/>
        <v>685183372</v>
      </c>
      <c r="P88" t="str">
        <f t="shared" si="14"/>
        <v>Milne, Preston_Charles</v>
      </c>
      <c r="Q88" t="str">
        <f t="shared" si="15"/>
        <v>mil20019@byui.edu</v>
      </c>
      <c r="R88" t="str">
        <f t="shared" si="16"/>
        <v>Male</v>
      </c>
      <c r="S88" t="str">
        <f t="shared" si="17"/>
        <v>Bus Mgmt Marketing</v>
      </c>
    </row>
    <row r="89" spans="1:19" s="41" customFormat="1" x14ac:dyDescent="0.35">
      <c r="A89" s="10">
        <v>863236482</v>
      </c>
      <c r="B89" s="10" t="s">
        <v>195</v>
      </c>
      <c r="C89" s="10" t="s">
        <v>19</v>
      </c>
      <c r="D89" s="10" t="s">
        <v>196</v>
      </c>
      <c r="E89" s="10"/>
      <c r="F89" s="10" t="s">
        <v>52</v>
      </c>
      <c r="G89" s="10" t="s">
        <v>17</v>
      </c>
      <c r="H89" s="10" t="str">
        <f t="shared" si="12"/>
        <v>Female</v>
      </c>
      <c r="I89">
        <f>VLOOKUP(A89,SurveyEdit!T:T,1,FALSE)</f>
        <v>863236482</v>
      </c>
      <c r="J89" t="str">
        <f>VLOOKUP(A89,SurveyEdit!T:AB,9,FALSE)</f>
        <v>Yes</v>
      </c>
      <c r="K89" t="str">
        <f>IF(VLOOKUP($A89,SurveyEdit!T:$X,4,FALSE)="Female","Yes","No")</f>
        <v>Yes</v>
      </c>
      <c r="L89" t="str">
        <f>VLOOKUP($A89,SurveyEdit!$T:$Z,7,FALSE)</f>
        <v>No</v>
      </c>
      <c r="M89" t="s">
        <v>1115</v>
      </c>
      <c r="N89">
        <v>6</v>
      </c>
      <c r="O89">
        <f t="shared" si="13"/>
        <v>863236482</v>
      </c>
      <c r="P89" t="str">
        <f t="shared" si="14"/>
        <v>Odd, Rebecca</v>
      </c>
      <c r="Q89" t="str">
        <f t="shared" si="15"/>
        <v>odd19001@byui.edu</v>
      </c>
      <c r="R89" t="str">
        <f t="shared" si="16"/>
        <v>Female</v>
      </c>
      <c r="S89" t="str">
        <f t="shared" si="17"/>
        <v>FCS Apparel Entrepreneur</v>
      </c>
    </row>
    <row r="90" spans="1:19" x14ac:dyDescent="0.35">
      <c r="A90" s="42">
        <v>554569937</v>
      </c>
      <c r="B90" s="42" t="s">
        <v>206</v>
      </c>
      <c r="C90" s="42" t="s">
        <v>40</v>
      </c>
      <c r="D90" s="42" t="s">
        <v>207</v>
      </c>
      <c r="E90" s="42"/>
      <c r="F90" s="42" t="s">
        <v>16</v>
      </c>
      <c r="G90" s="42" t="s">
        <v>42</v>
      </c>
      <c r="H90" s="42" t="str">
        <f t="shared" si="12"/>
        <v>Female</v>
      </c>
      <c r="I90" s="41">
        <f>VLOOKUP(A90,SurveyEdit!T:T,1,FALSE)</f>
        <v>554569937</v>
      </c>
      <c r="J90" s="41" t="str">
        <f>VLOOKUP(A90,SurveyEdit!T:AB,9,FALSE)</f>
        <v>Yes</v>
      </c>
      <c r="K90" s="41" t="str">
        <f>IF(VLOOKUP($A90,SurveyEdit!T:$X,4,FALSE)="Female","Yes","No")</f>
        <v>Yes</v>
      </c>
      <c r="L90" s="41" t="str">
        <f>VLOOKUP($A90,SurveyEdit!$T:$Z,7,FALSE)</f>
        <v>No</v>
      </c>
      <c r="M90" s="41" t="s">
        <v>1117</v>
      </c>
      <c r="N90" s="41">
        <v>6</v>
      </c>
      <c r="O90" s="41">
        <f t="shared" si="13"/>
        <v>554569937</v>
      </c>
      <c r="P90" s="41" t="str">
        <f t="shared" si="14"/>
        <v>Pereyra, Arlena_Edith</v>
      </c>
      <c r="Q90" s="41" t="str">
        <f t="shared" si="15"/>
        <v>per18001@byui.edu</v>
      </c>
      <c r="R90" s="41" t="str">
        <f t="shared" si="16"/>
        <v>Female</v>
      </c>
      <c r="S90" s="41" t="str">
        <f t="shared" si="17"/>
        <v>Bus Mgmt Marketing</v>
      </c>
    </row>
    <row r="91" spans="1:19" x14ac:dyDescent="0.35">
      <c r="A91" s="42">
        <v>924620397</v>
      </c>
      <c r="B91" s="42" t="s">
        <v>220</v>
      </c>
      <c r="C91" s="42" t="s">
        <v>40</v>
      </c>
      <c r="D91" s="42" t="s">
        <v>221</v>
      </c>
      <c r="E91" s="42"/>
      <c r="F91" s="42" t="s">
        <v>16</v>
      </c>
      <c r="G91" s="42" t="s">
        <v>42</v>
      </c>
      <c r="H91" s="42" t="str">
        <f t="shared" si="12"/>
        <v>Female</v>
      </c>
      <c r="I91" s="41">
        <f>VLOOKUP(A91,SurveyEdit!T:T,1,FALSE)</f>
        <v>924620397</v>
      </c>
      <c r="J91" s="41" t="str">
        <f>VLOOKUP(A91,SurveyEdit!T:AB,9,FALSE)</f>
        <v>Yes</v>
      </c>
      <c r="K91" s="41" t="str">
        <f>IF(VLOOKUP($A91,SurveyEdit!T:$X,4,FALSE)="Female","Yes","No")</f>
        <v>Yes</v>
      </c>
      <c r="L91" s="41" t="str">
        <f>VLOOKUP($A91,SurveyEdit!$T:$Z,7,FALSE)</f>
        <v>No</v>
      </c>
      <c r="M91" s="41" t="s">
        <v>1117</v>
      </c>
      <c r="N91" s="41">
        <v>6</v>
      </c>
      <c r="O91" s="41">
        <f t="shared" si="13"/>
        <v>924620397</v>
      </c>
      <c r="P91" s="41" t="str">
        <f t="shared" si="14"/>
        <v>Rice, Rachel_Julianne</v>
      </c>
      <c r="Q91" s="41" t="str">
        <f t="shared" si="15"/>
        <v>ric18071@byui.edu</v>
      </c>
      <c r="R91" s="41" t="str">
        <f t="shared" si="16"/>
        <v>Female</v>
      </c>
      <c r="S91" s="41" t="str">
        <f t="shared" si="17"/>
        <v>Bus Mgmt Marketing</v>
      </c>
    </row>
    <row r="92" spans="1:19" x14ac:dyDescent="0.35">
      <c r="A92" s="42">
        <v>495609905</v>
      </c>
      <c r="B92" s="42" t="s">
        <v>225</v>
      </c>
      <c r="C92" s="42" t="s">
        <v>14</v>
      </c>
      <c r="D92" s="42" t="s">
        <v>226</v>
      </c>
      <c r="E92" s="42"/>
      <c r="F92" s="42" t="s">
        <v>55</v>
      </c>
      <c r="G92" s="42" t="s">
        <v>42</v>
      </c>
      <c r="H92" s="42" t="str">
        <f t="shared" si="12"/>
        <v>Male</v>
      </c>
      <c r="I92" s="41">
        <f>VLOOKUP(A92,SurveyEdit!T:T,1,FALSE)</f>
        <v>495609905</v>
      </c>
      <c r="J92" s="41" t="str">
        <f>VLOOKUP(A92,SurveyEdit!T:AB,9,FALSE)</f>
        <v>Yes</v>
      </c>
      <c r="K92" s="41" t="str">
        <f>IF(VLOOKUP($A92,SurveyEdit!T:$X,4,FALSE)="Female","Yes","No")</f>
        <v>No</v>
      </c>
      <c r="L92" s="41" t="str">
        <f>VLOOKUP($A92,SurveyEdit!$T:$Z,7,FALSE)</f>
        <v>Yes</v>
      </c>
      <c r="M92" s="41" t="s">
        <v>1117</v>
      </c>
      <c r="N92" s="41">
        <v>6</v>
      </c>
      <c r="O92" s="41">
        <f t="shared" si="13"/>
        <v>495609905</v>
      </c>
      <c r="P92" s="41" t="str">
        <f t="shared" si="14"/>
        <v>Robertson, Porter_Ryan</v>
      </c>
      <c r="Q92" s="41" t="str">
        <f t="shared" si="15"/>
        <v>rob17057@byui.edu</v>
      </c>
      <c r="R92" s="41" t="str">
        <f t="shared" si="16"/>
        <v>Male</v>
      </c>
      <c r="S92" s="41" t="str">
        <f t="shared" si="17"/>
        <v>Business Management Ops</v>
      </c>
    </row>
    <row r="93" spans="1:19" x14ac:dyDescent="0.35">
      <c r="A93" s="10">
        <v>4068962</v>
      </c>
      <c r="B93" s="10" t="s">
        <v>231</v>
      </c>
      <c r="C93" s="10" t="s">
        <v>9</v>
      </c>
      <c r="D93" s="10" t="s">
        <v>232</v>
      </c>
      <c r="E93" s="10"/>
      <c r="F93" s="10" t="s">
        <v>233</v>
      </c>
      <c r="G93" s="10" t="s">
        <v>17</v>
      </c>
      <c r="H93" s="10" t="str">
        <f t="shared" si="12"/>
        <v>Male</v>
      </c>
      <c r="I93">
        <f>VLOOKUP(A93,SurveyEdit!T:T,1,FALSE)</f>
        <v>4068962</v>
      </c>
      <c r="J93" t="str">
        <f>VLOOKUP(A93,SurveyEdit!T:AB,9,FALSE)</f>
        <v>Yes</v>
      </c>
      <c r="K93" t="str">
        <f>IF(VLOOKUP($A93,SurveyEdit!T:$X,4,FALSE)="Female","Yes","No")</f>
        <v>No</v>
      </c>
      <c r="L93" t="str">
        <f>VLOOKUP($A93,SurveyEdit!$T:$Z,7,FALSE)</f>
        <v>No</v>
      </c>
      <c r="M93" t="s">
        <v>1115</v>
      </c>
      <c r="N93">
        <v>6</v>
      </c>
      <c r="O93">
        <f t="shared" si="13"/>
        <v>4068962</v>
      </c>
      <c r="P93" t="str">
        <f t="shared" si="14"/>
        <v>Samuelsen, Andrew_Roy</v>
      </c>
      <c r="Q93" t="str">
        <f t="shared" si="15"/>
        <v>sam17004@byui.edu</v>
      </c>
      <c r="R93" t="str">
        <f t="shared" si="16"/>
        <v>Male</v>
      </c>
      <c r="S93" t="str">
        <f t="shared" si="17"/>
        <v>Musical Arts</v>
      </c>
    </row>
    <row r="94" spans="1:19" x14ac:dyDescent="0.35">
      <c r="A94" s="10">
        <v>812633835</v>
      </c>
      <c r="B94" s="10" t="s">
        <v>234</v>
      </c>
      <c r="C94" s="10" t="s">
        <v>34</v>
      </c>
      <c r="D94" s="10" t="s">
        <v>235</v>
      </c>
      <c r="E94" s="10"/>
      <c r="F94" s="10" t="s">
        <v>16</v>
      </c>
      <c r="G94" s="10" t="s">
        <v>24</v>
      </c>
      <c r="H94" s="10" t="str">
        <f t="shared" ref="H94:H127" si="18">IF(K94="Yes","Female","Male")</f>
        <v>Male</v>
      </c>
      <c r="I94">
        <f>VLOOKUP(A94,SurveyEdit!T:T,1,FALSE)</f>
        <v>812633835</v>
      </c>
      <c r="J94" t="str">
        <f>VLOOKUP(A94,SurveyEdit!T:AB,9,FALSE)</f>
        <v>Yes</v>
      </c>
      <c r="K94" t="str">
        <f>IF(VLOOKUP($A94,SurveyEdit!T:$X,4,FALSE)="Female","Yes","No")</f>
        <v>No</v>
      </c>
      <c r="L94" t="str">
        <f>VLOOKUP($A94,SurveyEdit!$T:$Z,7,FALSE)</f>
        <v>No</v>
      </c>
      <c r="M94" t="s">
        <v>1117</v>
      </c>
      <c r="N94">
        <v>6</v>
      </c>
      <c r="O94">
        <f t="shared" si="13"/>
        <v>812633835</v>
      </c>
      <c r="P94" t="str">
        <f t="shared" si="14"/>
        <v>Sanchez, Enrique_Armando</v>
      </c>
      <c r="Q94" t="str">
        <f t="shared" si="15"/>
        <v>san17046@byui.edu</v>
      </c>
      <c r="R94" t="str">
        <f t="shared" si="16"/>
        <v>Male</v>
      </c>
      <c r="S94" t="str">
        <f t="shared" si="17"/>
        <v>Bus Mgmt Marketing</v>
      </c>
    </row>
    <row r="95" spans="1:19" x14ac:dyDescent="0.35">
      <c r="A95" s="10">
        <v>273635544</v>
      </c>
      <c r="B95" s="10" t="s">
        <v>1043</v>
      </c>
      <c r="C95" s="10" t="s">
        <v>1044</v>
      </c>
      <c r="D95" s="10" t="s">
        <v>354</v>
      </c>
      <c r="E95" s="10"/>
      <c r="F95" s="10" t="s">
        <v>11</v>
      </c>
      <c r="G95" s="10" t="s">
        <v>24</v>
      </c>
      <c r="H95" s="10" t="str">
        <f t="shared" si="18"/>
        <v>Female</v>
      </c>
      <c r="I95">
        <f>VLOOKUP(A95,SurveyEdit!T:T,1,FALSE)</f>
        <v>273635544</v>
      </c>
      <c r="J95" t="str">
        <f>VLOOKUP(A95,SurveyEdit!T:AB,9,FALSE)</f>
        <v>Yes</v>
      </c>
      <c r="K95" t="str">
        <f>IF(VLOOKUP($A95,SurveyEdit!T:$X,4,FALSE)="Female","Yes","No")</f>
        <v>Yes</v>
      </c>
      <c r="L95" t="str">
        <f>VLOOKUP($A95,SurveyEdit!$T:$Z,7,FALSE)</f>
        <v>No</v>
      </c>
      <c r="M95" t="s">
        <v>1117</v>
      </c>
      <c r="N95">
        <v>6</v>
      </c>
      <c r="O95">
        <f t="shared" si="13"/>
        <v>273635544</v>
      </c>
      <c r="P95" t="str">
        <f t="shared" si="14"/>
        <v>Willmore, Allyse_Kay</v>
      </c>
      <c r="Q95" t="str">
        <f t="shared" si="15"/>
        <v>wil16015@byui.edu</v>
      </c>
      <c r="R95" t="str">
        <f t="shared" si="16"/>
        <v>Female</v>
      </c>
      <c r="S95" t="str">
        <f t="shared" si="17"/>
        <v>Business Management</v>
      </c>
    </row>
    <row r="96" spans="1:19" x14ac:dyDescent="0.35">
      <c r="A96" s="10">
        <v>464824214</v>
      </c>
      <c r="B96" s="10" t="s">
        <v>292</v>
      </c>
      <c r="C96" s="10" t="s">
        <v>9</v>
      </c>
      <c r="D96" s="10" t="s">
        <v>293</v>
      </c>
      <c r="E96" s="10"/>
      <c r="F96" s="10" t="s">
        <v>11</v>
      </c>
      <c r="G96" s="10" t="s">
        <v>17</v>
      </c>
      <c r="H96" s="10" t="str">
        <f t="shared" si="18"/>
        <v>Male</v>
      </c>
      <c r="I96">
        <f>VLOOKUP(A96,SurveyEdit!T:T,1,FALSE)</f>
        <v>464824214</v>
      </c>
      <c r="J96" t="str">
        <f>VLOOKUP(A96,SurveyEdit!T:AB,9,FALSE)</f>
        <v>Yes</v>
      </c>
      <c r="K96" t="str">
        <f>IF(VLOOKUP($A96,SurveyEdit!T:$X,4,FALSE)="Female","Yes","No")</f>
        <v>No</v>
      </c>
      <c r="L96" t="str">
        <f>VLOOKUP($A96,SurveyEdit!$T:$Z,7,FALSE)</f>
        <v>No</v>
      </c>
      <c r="M96" t="s">
        <v>1117</v>
      </c>
      <c r="N96">
        <v>6</v>
      </c>
      <c r="O96">
        <f t="shared" si="13"/>
        <v>464824214</v>
      </c>
      <c r="P96" t="str">
        <f t="shared" si="14"/>
        <v>Yukish, Benjamin_Taylor</v>
      </c>
      <c r="Q96" t="str">
        <f t="shared" si="15"/>
        <v>yuk16001@byui.edu</v>
      </c>
      <c r="R96" t="str">
        <f t="shared" si="16"/>
        <v>Male</v>
      </c>
      <c r="S96" t="str">
        <f t="shared" si="17"/>
        <v>Business Management</v>
      </c>
    </row>
    <row r="97" spans="1:19" x14ac:dyDescent="0.35">
      <c r="A97" s="10">
        <v>937565320</v>
      </c>
      <c r="B97" s="10" t="s">
        <v>18</v>
      </c>
      <c r="C97" s="10" t="s">
        <v>19</v>
      </c>
      <c r="D97" s="10" t="s">
        <v>20</v>
      </c>
      <c r="E97" s="10"/>
      <c r="F97" s="10" t="s">
        <v>11</v>
      </c>
      <c r="G97" s="10" t="s">
        <v>17</v>
      </c>
      <c r="H97" s="10" t="str">
        <f t="shared" si="18"/>
        <v>Male</v>
      </c>
      <c r="I97">
        <f>VLOOKUP(A97,SurveyEdit!T:T,1,FALSE)</f>
        <v>937565320</v>
      </c>
      <c r="J97" t="str">
        <f>VLOOKUP(A97,SurveyEdit!T:AB,9,FALSE)</f>
        <v>Yes</v>
      </c>
      <c r="K97" t="str">
        <f>IF(VLOOKUP($A97,SurveyEdit!T:$X,4,FALSE)="Female","Yes","No")</f>
        <v>No</v>
      </c>
      <c r="L97" t="str">
        <f>VLOOKUP($A97,SurveyEdit!$T:$Z,7,FALSE)</f>
        <v>No</v>
      </c>
      <c r="M97" t="s">
        <v>1117</v>
      </c>
      <c r="N97">
        <v>7</v>
      </c>
      <c r="O97">
        <f t="shared" si="13"/>
        <v>937565320</v>
      </c>
      <c r="P97" t="str">
        <f t="shared" si="14"/>
        <v>Anderson, Jacob_D</v>
      </c>
      <c r="Q97" t="str">
        <f t="shared" si="15"/>
        <v>and16011@byui.edu</v>
      </c>
      <c r="R97" t="str">
        <f t="shared" si="16"/>
        <v>Male</v>
      </c>
      <c r="S97" t="str">
        <f t="shared" si="17"/>
        <v>Business Management</v>
      </c>
    </row>
    <row r="98" spans="1:19" x14ac:dyDescent="0.35">
      <c r="A98" s="10">
        <v>915371148</v>
      </c>
      <c r="B98" s="10" t="s">
        <v>25</v>
      </c>
      <c r="C98" s="10" t="s">
        <v>22</v>
      </c>
      <c r="D98" s="10" t="s">
        <v>26</v>
      </c>
      <c r="E98" s="10"/>
      <c r="F98" s="10" t="s">
        <v>27</v>
      </c>
      <c r="G98" s="10" t="s">
        <v>24</v>
      </c>
      <c r="H98" s="10" t="str">
        <f t="shared" si="18"/>
        <v>Male</v>
      </c>
      <c r="I98">
        <f>VLOOKUP(A98,SurveyEdit!T:T,1,FALSE)</f>
        <v>915371148</v>
      </c>
      <c r="J98" t="str">
        <f>VLOOKUP(A98,SurveyEdit!T:AB,9,FALSE)</f>
        <v>Yes</v>
      </c>
      <c r="K98" t="str">
        <f>IF(VLOOKUP($A98,SurveyEdit!T:$X,4,FALSE)="Female","Yes","No")</f>
        <v>No</v>
      </c>
      <c r="L98" t="str">
        <f>VLOOKUP($A98,SurveyEdit!$T:$Z,7,FALSE)</f>
        <v>Yes</v>
      </c>
      <c r="M98" t="s">
        <v>1115</v>
      </c>
      <c r="N98">
        <v>7</v>
      </c>
      <c r="O98">
        <f t="shared" ref="O98:O127" si="19">A98</f>
        <v>915371148</v>
      </c>
      <c r="P98" t="str">
        <f t="shared" ref="P98:P127" si="20">B98</f>
        <v>Bagley, Parker_Davis</v>
      </c>
      <c r="Q98" t="str">
        <f t="shared" ref="Q98:Q127" si="21">D98</f>
        <v>bag16002@byui.edu</v>
      </c>
      <c r="R98" t="str">
        <f t="shared" ref="R98:R127" si="22">H98</f>
        <v>Male</v>
      </c>
      <c r="S98" t="str">
        <f t="shared" ref="S98:S127" si="23">F98</f>
        <v>Health Care Admin</v>
      </c>
    </row>
    <row r="99" spans="1:19" x14ac:dyDescent="0.35">
      <c r="A99" s="10">
        <v>238218143</v>
      </c>
      <c r="B99" s="10" t="s">
        <v>46</v>
      </c>
      <c r="C99" s="10" t="s">
        <v>29</v>
      </c>
      <c r="D99" s="10" t="s">
        <v>47</v>
      </c>
      <c r="E99" s="10"/>
      <c r="F99" s="10" t="s">
        <v>16</v>
      </c>
      <c r="G99" s="10" t="s">
        <v>24</v>
      </c>
      <c r="H99" s="10" t="str">
        <f t="shared" si="18"/>
        <v>Male</v>
      </c>
      <c r="I99">
        <f>VLOOKUP(A99,SurveyEdit!T:T,1,FALSE)</f>
        <v>238218143</v>
      </c>
      <c r="J99" t="str">
        <f>VLOOKUP(A99,SurveyEdit!T:AB,9,FALSE)</f>
        <v>Yes</v>
      </c>
      <c r="K99" t="str">
        <f>IF(VLOOKUP($A99,SurveyEdit!T:$X,4,FALSE)="Female","Yes","No")</f>
        <v>No</v>
      </c>
      <c r="L99" t="str">
        <f>VLOOKUP($A99,SurveyEdit!$T:$Z,7,FALSE)</f>
        <v>No</v>
      </c>
      <c r="M99" t="s">
        <v>1117</v>
      </c>
      <c r="N99">
        <v>7</v>
      </c>
      <c r="O99">
        <f t="shared" si="19"/>
        <v>238218143</v>
      </c>
      <c r="P99" t="str">
        <f t="shared" si="20"/>
        <v>Bellum, Landon_Chase</v>
      </c>
      <c r="Q99" t="str">
        <f t="shared" si="21"/>
        <v>bel16001@byui.edu</v>
      </c>
      <c r="R99" t="str">
        <f t="shared" si="22"/>
        <v>Male</v>
      </c>
      <c r="S99" t="str">
        <f t="shared" si="23"/>
        <v>Bus Mgmt Marketing</v>
      </c>
    </row>
    <row r="100" spans="1:19" x14ac:dyDescent="0.35">
      <c r="A100" s="42">
        <v>261884927</v>
      </c>
      <c r="B100" s="42" t="s">
        <v>1290</v>
      </c>
      <c r="C100" s="42" t="s">
        <v>1288</v>
      </c>
      <c r="D100" s="42" t="s">
        <v>1098</v>
      </c>
      <c r="E100" s="42"/>
      <c r="F100" s="42" t="s">
        <v>11</v>
      </c>
      <c r="G100" s="42" t="s">
        <v>17</v>
      </c>
      <c r="H100" s="42" t="str">
        <f t="shared" si="18"/>
        <v>Female</v>
      </c>
      <c r="I100" s="41">
        <f>VLOOKUP(A100,SurveyEdit!T:T,1,FALSE)</f>
        <v>261884927</v>
      </c>
      <c r="J100" s="41" t="str">
        <f>VLOOKUP(A100,SurveyEdit!T:AB,9,FALSE)</f>
        <v>Yes</v>
      </c>
      <c r="K100" s="41" t="str">
        <f>IF(VLOOKUP($A100,SurveyEdit!T:$X,4,FALSE)="Female","Yes","No")</f>
        <v>Yes</v>
      </c>
      <c r="L100" s="41" t="str">
        <f>VLOOKUP($A100,SurveyEdit!$T:$Z,7,FALSE)</f>
        <v>No</v>
      </c>
      <c r="M100" s="41" t="s">
        <v>1117</v>
      </c>
      <c r="N100" s="41">
        <v>7</v>
      </c>
      <c r="O100" s="41">
        <f t="shared" si="19"/>
        <v>261884927</v>
      </c>
      <c r="P100" s="41" t="str">
        <f t="shared" si="20"/>
        <v>Clayton, Ashley_Megan</v>
      </c>
      <c r="Q100" s="41" t="str">
        <f t="shared" si="21"/>
        <v>cla19025@byui.edu</v>
      </c>
      <c r="R100" s="41" t="str">
        <f t="shared" si="22"/>
        <v>Female</v>
      </c>
      <c r="S100" s="41" t="str">
        <f t="shared" si="23"/>
        <v>Business Management</v>
      </c>
    </row>
    <row r="101" spans="1:19" x14ac:dyDescent="0.35">
      <c r="A101" s="10">
        <v>511365712</v>
      </c>
      <c r="B101" s="10" t="s">
        <v>70</v>
      </c>
      <c r="C101" s="10" t="s">
        <v>19</v>
      </c>
      <c r="D101" s="10" t="s">
        <v>71</v>
      </c>
      <c r="E101" s="10"/>
      <c r="F101" s="10" t="s">
        <v>11</v>
      </c>
      <c r="G101" s="10" t="s">
        <v>17</v>
      </c>
      <c r="H101" s="10" t="str">
        <f t="shared" si="18"/>
        <v>Female</v>
      </c>
      <c r="I101">
        <f>VLOOKUP(A101,SurveyEdit!T:T,1,FALSE)</f>
        <v>511365712</v>
      </c>
      <c r="J101" t="str">
        <f>VLOOKUP(A101,SurveyEdit!T:AB,9,FALSE)</f>
        <v>Yes</v>
      </c>
      <c r="K101" t="str">
        <f>IF(VLOOKUP($A101,SurveyEdit!T:$X,4,FALSE)="Female","Yes","No")</f>
        <v>Yes</v>
      </c>
      <c r="L101" t="str">
        <f>VLOOKUP($A101,SurveyEdit!$T:$Z,7,FALSE)</f>
        <v>No</v>
      </c>
      <c r="M101" t="s">
        <v>1117</v>
      </c>
      <c r="N101">
        <v>7</v>
      </c>
      <c r="O101">
        <f t="shared" si="19"/>
        <v>511365712</v>
      </c>
      <c r="P101" t="str">
        <f t="shared" si="20"/>
        <v>Conteh, Edna_Lydia</v>
      </c>
      <c r="Q101" t="str">
        <f t="shared" si="21"/>
        <v>con16019@byui.edu</v>
      </c>
      <c r="R101" t="str">
        <f t="shared" si="22"/>
        <v>Female</v>
      </c>
      <c r="S101" t="str">
        <f t="shared" si="23"/>
        <v>Business Management</v>
      </c>
    </row>
    <row r="102" spans="1:19" s="41" customFormat="1" x14ac:dyDescent="0.35">
      <c r="A102" s="10">
        <v>777822279</v>
      </c>
      <c r="B102" s="10" t="s">
        <v>74</v>
      </c>
      <c r="C102" s="10" t="s">
        <v>49</v>
      </c>
      <c r="D102" s="10" t="s">
        <v>75</v>
      </c>
      <c r="E102" s="10"/>
      <c r="F102" s="10" t="s">
        <v>16</v>
      </c>
      <c r="G102" s="10" t="s">
        <v>42</v>
      </c>
      <c r="H102" s="10" t="str">
        <f t="shared" si="18"/>
        <v>Male</v>
      </c>
      <c r="I102">
        <f>VLOOKUP(A102,SurveyEdit!T:T,1,FALSE)</f>
        <v>777822279</v>
      </c>
      <c r="J102" t="str">
        <f>VLOOKUP(A102,SurveyEdit!T:AB,9,FALSE)</f>
        <v>Yes</v>
      </c>
      <c r="K102" t="str">
        <f>IF(VLOOKUP($A102,SurveyEdit!T:$X,4,FALSE)="Female","Yes","No")</f>
        <v>No</v>
      </c>
      <c r="L102" t="str">
        <f>VLOOKUP($A102,SurveyEdit!$T:$Z,7,FALSE)</f>
        <v>No</v>
      </c>
      <c r="M102" t="s">
        <v>1117</v>
      </c>
      <c r="N102">
        <v>7</v>
      </c>
      <c r="O102">
        <f t="shared" si="19"/>
        <v>777822279</v>
      </c>
      <c r="P102" t="str">
        <f t="shared" si="20"/>
        <v>Cragun, Brandon_Michael</v>
      </c>
      <c r="Q102" t="str">
        <f t="shared" si="21"/>
        <v>cra16021@byui.edu</v>
      </c>
      <c r="R102" t="str">
        <f t="shared" si="22"/>
        <v>Male</v>
      </c>
      <c r="S102" t="str">
        <f t="shared" si="23"/>
        <v>Bus Mgmt Marketing</v>
      </c>
    </row>
    <row r="103" spans="1:19" x14ac:dyDescent="0.35">
      <c r="A103" s="10">
        <v>746433930</v>
      </c>
      <c r="B103" s="10" t="s">
        <v>94</v>
      </c>
      <c r="C103" s="10" t="s">
        <v>19</v>
      </c>
      <c r="D103" s="10" t="s">
        <v>95</v>
      </c>
      <c r="E103" s="10"/>
      <c r="F103" s="10" t="s">
        <v>55</v>
      </c>
      <c r="G103" s="10" t="s">
        <v>17</v>
      </c>
      <c r="H103" s="10" t="str">
        <f t="shared" si="18"/>
        <v>Male</v>
      </c>
      <c r="I103">
        <f>VLOOKUP(A103,SurveyEdit!T:T,1,FALSE)</f>
        <v>746433930</v>
      </c>
      <c r="J103" t="str">
        <f>VLOOKUP(A103,SurveyEdit!T:AB,9,FALSE)</f>
        <v>Yes</v>
      </c>
      <c r="K103" t="str">
        <f>IF(VLOOKUP($A103,SurveyEdit!T:$X,4,FALSE)="Female","Yes","No")</f>
        <v>No</v>
      </c>
      <c r="L103" t="str">
        <f>VLOOKUP($A103,SurveyEdit!$T:$Z,7,FALSE)</f>
        <v>No</v>
      </c>
      <c r="M103" t="s">
        <v>1117</v>
      </c>
      <c r="N103">
        <v>7</v>
      </c>
      <c r="O103">
        <f t="shared" si="19"/>
        <v>746433930</v>
      </c>
      <c r="P103" t="str">
        <f t="shared" si="20"/>
        <v>Fonseca, Lenin_Marcelo</v>
      </c>
      <c r="Q103" t="str">
        <f t="shared" si="21"/>
        <v>fon18004@byui.edu</v>
      </c>
      <c r="R103" t="str">
        <f t="shared" si="22"/>
        <v>Male</v>
      </c>
      <c r="S103" t="str">
        <f t="shared" si="23"/>
        <v>Business Management Ops</v>
      </c>
    </row>
    <row r="104" spans="1:19" x14ac:dyDescent="0.35">
      <c r="A104" s="42">
        <v>198260898</v>
      </c>
      <c r="B104" s="42" t="s">
        <v>108</v>
      </c>
      <c r="C104" s="42" t="s">
        <v>40</v>
      </c>
      <c r="D104" s="42" t="s">
        <v>109</v>
      </c>
      <c r="E104" s="42"/>
      <c r="F104" s="42" t="s">
        <v>16</v>
      </c>
      <c r="G104" s="42" t="s">
        <v>24</v>
      </c>
      <c r="H104" s="42" t="str">
        <f t="shared" si="18"/>
        <v>Male</v>
      </c>
      <c r="I104" s="41" t="e">
        <f>VLOOKUP(A104,SurveyEdit!T:T,1,FALSE)</f>
        <v>#N/A</v>
      </c>
      <c r="J104" s="43" t="s">
        <v>1117</v>
      </c>
      <c r="K104" s="43" t="s">
        <v>1117</v>
      </c>
      <c r="L104" s="43" t="s">
        <v>1117</v>
      </c>
      <c r="M104" s="41" t="s">
        <v>1117</v>
      </c>
      <c r="N104" s="41">
        <v>7</v>
      </c>
      <c r="O104" s="41">
        <f t="shared" si="19"/>
        <v>198260898</v>
      </c>
      <c r="P104" s="41" t="str">
        <f t="shared" si="20"/>
        <v>Grilliot, Todd_Bruce</v>
      </c>
      <c r="Q104" s="41" t="str">
        <f t="shared" si="21"/>
        <v>gri15024@byui.edu</v>
      </c>
      <c r="R104" s="41" t="str">
        <f t="shared" si="22"/>
        <v>Male</v>
      </c>
      <c r="S104" s="41" t="str">
        <f t="shared" si="23"/>
        <v>Bus Mgmt Marketing</v>
      </c>
    </row>
    <row r="105" spans="1:19" x14ac:dyDescent="0.35">
      <c r="A105" s="10">
        <v>571298262</v>
      </c>
      <c r="B105" s="10" t="s">
        <v>123</v>
      </c>
      <c r="C105" s="10" t="s">
        <v>19</v>
      </c>
      <c r="D105" s="10" t="s">
        <v>124</v>
      </c>
      <c r="E105" s="10"/>
      <c r="F105" s="10" t="s">
        <v>125</v>
      </c>
      <c r="G105" s="10" t="s">
        <v>42</v>
      </c>
      <c r="H105" s="10" t="str">
        <f t="shared" si="18"/>
        <v>Female</v>
      </c>
      <c r="I105">
        <f>VLOOKUP(A105,SurveyEdit!T:T,1,FALSE)</f>
        <v>571298262</v>
      </c>
      <c r="J105" t="str">
        <f>VLOOKUP(A105,SurveyEdit!T:AB,9,FALSE)</f>
        <v>Yes</v>
      </c>
      <c r="K105" t="str">
        <f>IF(VLOOKUP($A105,SurveyEdit!T:$X,4,FALSE)="Female","Yes","No")</f>
        <v>Yes</v>
      </c>
      <c r="L105" t="str">
        <f>VLOOKUP($A105,SurveyEdit!$T:$Z,7,FALSE)</f>
        <v>No</v>
      </c>
      <c r="M105" t="s">
        <v>1115</v>
      </c>
      <c r="N105">
        <v>7</v>
      </c>
      <c r="O105">
        <f t="shared" si="19"/>
        <v>571298262</v>
      </c>
      <c r="P105" t="str">
        <f t="shared" si="20"/>
        <v>Higley, Salina</v>
      </c>
      <c r="Q105" t="str">
        <f t="shared" si="21"/>
        <v>hig19005@byui.edu</v>
      </c>
      <c r="R105" t="str">
        <f t="shared" si="22"/>
        <v>Female</v>
      </c>
      <c r="S105" t="str">
        <f t="shared" si="23"/>
        <v>Psychology</v>
      </c>
    </row>
    <row r="106" spans="1:19" x14ac:dyDescent="0.35">
      <c r="A106" s="10">
        <v>920195982</v>
      </c>
      <c r="B106" s="10" t="s">
        <v>140</v>
      </c>
      <c r="C106" s="10" t="s">
        <v>14</v>
      </c>
      <c r="D106" s="10" t="s">
        <v>141</v>
      </c>
      <c r="E106" s="10"/>
      <c r="F106" s="10" t="s">
        <v>16</v>
      </c>
      <c r="G106" s="10" t="s">
        <v>42</v>
      </c>
      <c r="H106" s="10" t="str">
        <f t="shared" si="18"/>
        <v>Female</v>
      </c>
      <c r="I106">
        <f>VLOOKUP(A106,SurveyEdit!T:T,1,FALSE)</f>
        <v>920195982</v>
      </c>
      <c r="J106" t="str">
        <f>VLOOKUP(A106,SurveyEdit!T:AB,9,FALSE)</f>
        <v>Yes</v>
      </c>
      <c r="K106" t="str">
        <f>IF(VLOOKUP($A106,SurveyEdit!T:$X,4,FALSE)="Female","Yes","No")</f>
        <v>Yes</v>
      </c>
      <c r="L106" t="str">
        <f>VLOOKUP($A106,SurveyEdit!$T:$Z,7,FALSE)</f>
        <v>No</v>
      </c>
      <c r="M106" t="s">
        <v>1117</v>
      </c>
      <c r="N106">
        <v>7</v>
      </c>
      <c r="O106">
        <f t="shared" si="19"/>
        <v>920195982</v>
      </c>
      <c r="P106" t="str">
        <f t="shared" si="20"/>
        <v>James, Rienn_Elise</v>
      </c>
      <c r="Q106" t="str">
        <f t="shared" si="21"/>
        <v>jam18005@byui.edu</v>
      </c>
      <c r="R106" t="str">
        <f t="shared" si="22"/>
        <v>Female</v>
      </c>
      <c r="S106" t="str">
        <f t="shared" si="23"/>
        <v>Bus Mgmt Marketing</v>
      </c>
    </row>
    <row r="107" spans="1:19" x14ac:dyDescent="0.35">
      <c r="A107" s="10">
        <v>637724576</v>
      </c>
      <c r="B107" s="10" t="s">
        <v>170</v>
      </c>
      <c r="C107" s="10" t="s">
        <v>29</v>
      </c>
      <c r="D107" s="10" t="s">
        <v>171</v>
      </c>
      <c r="E107" s="10"/>
      <c r="F107" s="10" t="s">
        <v>11</v>
      </c>
      <c r="G107" s="10" t="s">
        <v>24</v>
      </c>
      <c r="H107" s="10" t="str">
        <f t="shared" si="18"/>
        <v>Male</v>
      </c>
      <c r="I107">
        <f>VLOOKUP(A107,SurveyEdit!T:T,1,FALSE)</f>
        <v>637724576</v>
      </c>
      <c r="J107" t="str">
        <f>VLOOKUP(A107,SurveyEdit!T:AB,9,FALSE)</f>
        <v>Yes</v>
      </c>
      <c r="K107" t="str">
        <f>IF(VLOOKUP($A107,SurveyEdit!T:$X,4,FALSE)="Female","Yes","No")</f>
        <v>No</v>
      </c>
      <c r="L107" t="str">
        <f>VLOOKUP($A107,SurveyEdit!$T:$Z,7,FALSE)</f>
        <v>No</v>
      </c>
      <c r="M107" t="s">
        <v>1117</v>
      </c>
      <c r="N107">
        <v>7</v>
      </c>
      <c r="O107">
        <f t="shared" si="19"/>
        <v>637724576</v>
      </c>
      <c r="P107" t="str">
        <f t="shared" si="20"/>
        <v>McKinnon, Tyler_Zachery</v>
      </c>
      <c r="Q107" t="str">
        <f t="shared" si="21"/>
        <v>mck15004@byui.edu</v>
      </c>
      <c r="R107" t="str">
        <f t="shared" si="22"/>
        <v>Male</v>
      </c>
      <c r="S107" t="str">
        <f t="shared" si="23"/>
        <v>Business Management</v>
      </c>
    </row>
    <row r="108" spans="1:19" x14ac:dyDescent="0.35">
      <c r="A108" s="10">
        <v>680970626</v>
      </c>
      <c r="B108" s="10" t="s">
        <v>182</v>
      </c>
      <c r="C108" s="10" t="s">
        <v>9</v>
      </c>
      <c r="D108" s="10" t="s">
        <v>183</v>
      </c>
      <c r="E108" s="10"/>
      <c r="F108" s="10" t="s">
        <v>16</v>
      </c>
      <c r="G108" s="10" t="s">
        <v>17</v>
      </c>
      <c r="H108" s="10" t="str">
        <f t="shared" si="18"/>
        <v>Male</v>
      </c>
      <c r="I108">
        <f>VLOOKUP(A108,SurveyEdit!T:T,1,FALSE)</f>
        <v>680970626</v>
      </c>
      <c r="J108" t="str">
        <f>VLOOKUP(A108,SurveyEdit!T:AB,9,FALSE)</f>
        <v>Yes</v>
      </c>
      <c r="K108" t="str">
        <f>IF(VLOOKUP($A108,SurveyEdit!T:$X,4,FALSE)="Female","Yes","No")</f>
        <v>No</v>
      </c>
      <c r="L108" t="str">
        <f>VLOOKUP($A108,SurveyEdit!$T:$Z,7,FALSE)</f>
        <v>No</v>
      </c>
      <c r="M108" t="s">
        <v>1117</v>
      </c>
      <c r="N108">
        <v>7</v>
      </c>
      <c r="O108">
        <f t="shared" si="19"/>
        <v>680970626</v>
      </c>
      <c r="P108" t="str">
        <f t="shared" si="20"/>
        <v>Mora, Christian</v>
      </c>
      <c r="Q108" t="str">
        <f t="shared" si="21"/>
        <v>mor15087@byui.edu</v>
      </c>
      <c r="R108" t="str">
        <f t="shared" si="22"/>
        <v>Male</v>
      </c>
      <c r="S108" t="str">
        <f t="shared" si="23"/>
        <v>Bus Mgmt Marketing</v>
      </c>
    </row>
    <row r="109" spans="1:19" s="41" customFormat="1" x14ac:dyDescent="0.35">
      <c r="A109" s="10">
        <v>722542692</v>
      </c>
      <c r="B109" s="10" t="s">
        <v>189</v>
      </c>
      <c r="C109" s="10" t="s">
        <v>34</v>
      </c>
      <c r="D109" s="10" t="s">
        <v>190</v>
      </c>
      <c r="E109" s="10"/>
      <c r="F109" s="10" t="s">
        <v>16</v>
      </c>
      <c r="G109" s="10" t="s">
        <v>17</v>
      </c>
      <c r="H109" s="10" t="str">
        <f t="shared" si="18"/>
        <v>Female</v>
      </c>
      <c r="I109">
        <f>VLOOKUP(A109,SurveyEdit!T:T,1,FALSE)</f>
        <v>722542692</v>
      </c>
      <c r="J109" t="str">
        <f>VLOOKUP(A109,SurveyEdit!T:AB,9,FALSE)</f>
        <v>Yes</v>
      </c>
      <c r="K109" t="str">
        <f>IF(VLOOKUP($A109,SurveyEdit!T:$X,4,FALSE)="Female","Yes","No")</f>
        <v>Yes</v>
      </c>
      <c r="L109" t="str">
        <f>VLOOKUP($A109,SurveyEdit!$T:$Z,7,FALSE)</f>
        <v>No</v>
      </c>
      <c r="M109" t="s">
        <v>1117</v>
      </c>
      <c r="N109">
        <v>7</v>
      </c>
      <c r="O109">
        <f t="shared" si="19"/>
        <v>722542692</v>
      </c>
      <c r="P109" t="str">
        <f t="shared" si="20"/>
        <v>Murphy, Kate_Amanda</v>
      </c>
      <c r="Q109" t="str">
        <f t="shared" si="21"/>
        <v>hal18019@byui.edu</v>
      </c>
      <c r="R109" t="str">
        <f t="shared" si="22"/>
        <v>Female</v>
      </c>
      <c r="S109" t="str">
        <f t="shared" si="23"/>
        <v>Bus Mgmt Marketing</v>
      </c>
    </row>
    <row r="110" spans="1:19" s="41" customFormat="1" x14ac:dyDescent="0.35">
      <c r="A110" s="10">
        <v>363998903</v>
      </c>
      <c r="B110" s="10" t="s">
        <v>201</v>
      </c>
      <c r="C110" s="10" t="s">
        <v>22</v>
      </c>
      <c r="D110" s="10" t="s">
        <v>202</v>
      </c>
      <c r="E110" s="10"/>
      <c r="F110" s="10" t="s">
        <v>11</v>
      </c>
      <c r="G110" s="10" t="s">
        <v>17</v>
      </c>
      <c r="H110" s="10" t="str">
        <f t="shared" si="18"/>
        <v>Male</v>
      </c>
      <c r="I110">
        <f>VLOOKUP(A110,SurveyEdit!T:T,1,FALSE)</f>
        <v>363998903</v>
      </c>
      <c r="J110" t="str">
        <f>VLOOKUP(A110,SurveyEdit!T:AB,9,FALSE)</f>
        <v>Yes</v>
      </c>
      <c r="K110" t="str">
        <f>IF(VLOOKUP($A110,SurveyEdit!T:$X,4,FALSE)="Female","Yes","No")</f>
        <v>No</v>
      </c>
      <c r="L110" t="str">
        <f>VLOOKUP($A110,SurveyEdit!$T:$Z,7,FALSE)</f>
        <v>No</v>
      </c>
      <c r="M110" t="s">
        <v>1117</v>
      </c>
      <c r="N110">
        <v>7</v>
      </c>
      <c r="O110">
        <f t="shared" si="19"/>
        <v>363998903</v>
      </c>
      <c r="P110" t="str">
        <f t="shared" si="20"/>
        <v>Ornelas Jr, Raul_Armando</v>
      </c>
      <c r="Q110" t="str">
        <f t="shared" si="21"/>
        <v>orn18002@byui.edu</v>
      </c>
      <c r="R110" t="str">
        <f t="shared" si="22"/>
        <v>Male</v>
      </c>
      <c r="S110" t="str">
        <f t="shared" si="23"/>
        <v>Business Management</v>
      </c>
    </row>
    <row r="111" spans="1:19" s="41" customFormat="1" x14ac:dyDescent="0.35">
      <c r="A111" s="10">
        <v>69504177</v>
      </c>
      <c r="B111" s="10" t="s">
        <v>240</v>
      </c>
      <c r="C111" s="10" t="s">
        <v>9</v>
      </c>
      <c r="D111" s="10" t="s">
        <v>241</v>
      </c>
      <c r="E111" s="10"/>
      <c r="F111" s="10" t="s">
        <v>16</v>
      </c>
      <c r="G111" s="10" t="s">
        <v>17</v>
      </c>
      <c r="H111" s="10" t="str">
        <f t="shared" si="18"/>
        <v>Female</v>
      </c>
      <c r="I111">
        <f>VLOOKUP(A111,SurveyEdit!T:T,1,FALSE)</f>
        <v>69504177</v>
      </c>
      <c r="J111" t="str">
        <f>VLOOKUP(A111,SurveyEdit!T:AB,9,FALSE)</f>
        <v>Yes</v>
      </c>
      <c r="K111" t="str">
        <f>IF(VLOOKUP($A111,SurveyEdit!T:$X,4,FALSE)="Female","Yes","No")</f>
        <v>Yes</v>
      </c>
      <c r="L111" t="str">
        <f>VLOOKUP($A111,SurveyEdit!$T:$Z,7,FALSE)</f>
        <v>No</v>
      </c>
      <c r="M111" t="s">
        <v>1117</v>
      </c>
      <c r="N111">
        <v>7</v>
      </c>
      <c r="O111">
        <f t="shared" si="19"/>
        <v>69504177</v>
      </c>
      <c r="P111" t="str">
        <f t="shared" si="20"/>
        <v>Schmeltzer, Joelle_Savannah</v>
      </c>
      <c r="Q111" t="str">
        <f t="shared" si="21"/>
        <v>sch18082@byui.edu</v>
      </c>
      <c r="R111" t="str">
        <f t="shared" si="22"/>
        <v>Female</v>
      </c>
      <c r="S111" t="str">
        <f t="shared" si="23"/>
        <v>Bus Mgmt Marketing</v>
      </c>
    </row>
    <row r="112" spans="1:19" s="41" customFormat="1" x14ac:dyDescent="0.35">
      <c r="A112" s="10">
        <v>626661282</v>
      </c>
      <c r="B112" s="10" t="s">
        <v>1042</v>
      </c>
      <c r="C112" s="10" t="s">
        <v>34</v>
      </c>
      <c r="D112" s="10" t="s">
        <v>51</v>
      </c>
      <c r="E112" s="10"/>
      <c r="F112" s="10" t="s">
        <v>52</v>
      </c>
      <c r="G112" s="10" t="s">
        <v>24</v>
      </c>
      <c r="H112" s="10" t="str">
        <f t="shared" si="18"/>
        <v>Female</v>
      </c>
      <c r="I112">
        <f>VLOOKUP(A112,SurveyEdit!T:T,1,FALSE)</f>
        <v>626661282</v>
      </c>
      <c r="J112" t="str">
        <f>VLOOKUP(A112,SurveyEdit!T:AB,9,FALSE)</f>
        <v>Yes</v>
      </c>
      <c r="K112" t="str">
        <f>IF(VLOOKUP($A112,SurveyEdit!T:$X,4,FALSE)="Female","Yes","No")</f>
        <v>Yes</v>
      </c>
      <c r="L112" t="str">
        <f>VLOOKUP($A112,SurveyEdit!$T:$Z,7,FALSE)</f>
        <v>No</v>
      </c>
      <c r="M112" t="s">
        <v>1115</v>
      </c>
      <c r="N112">
        <v>7</v>
      </c>
      <c r="O112">
        <f t="shared" si="19"/>
        <v>626661282</v>
      </c>
      <c r="P112" t="str">
        <f t="shared" si="20"/>
        <v>Smith, Taylor_Bess</v>
      </c>
      <c r="Q112" t="str">
        <f t="shared" si="21"/>
        <v>bes17004@byui.edu</v>
      </c>
      <c r="R112" t="str">
        <f t="shared" si="22"/>
        <v>Female</v>
      </c>
      <c r="S112" t="str">
        <f t="shared" si="23"/>
        <v>FCS Apparel Entrepreneur</v>
      </c>
    </row>
    <row r="113" spans="1:19" s="41" customFormat="1" x14ac:dyDescent="0.35">
      <c r="A113" s="10">
        <v>810397167</v>
      </c>
      <c r="B113" s="10" t="s">
        <v>282</v>
      </c>
      <c r="C113" s="10" t="s">
        <v>40</v>
      </c>
      <c r="D113" s="10" t="s">
        <v>283</v>
      </c>
      <c r="E113" s="10"/>
      <c r="F113" s="10" t="s">
        <v>11</v>
      </c>
      <c r="G113" s="10" t="s">
        <v>42</v>
      </c>
      <c r="H113" s="10" t="str">
        <f t="shared" si="18"/>
        <v>Female</v>
      </c>
      <c r="I113">
        <f>VLOOKUP(A113,SurveyEdit!T:T,1,FALSE)</f>
        <v>810397167</v>
      </c>
      <c r="J113" t="str">
        <f>VLOOKUP(A113,SurveyEdit!T:AB,9,FALSE)</f>
        <v>Yes</v>
      </c>
      <c r="K113" t="str">
        <f>IF(VLOOKUP($A113,SurveyEdit!T:$X,4,FALSE)="Female","Yes","No")</f>
        <v>Yes</v>
      </c>
      <c r="L113" t="str">
        <f>VLOOKUP($A113,SurveyEdit!$T:$Z,7,FALSE)</f>
        <v>No</v>
      </c>
      <c r="M113" t="s">
        <v>1117</v>
      </c>
      <c r="N113">
        <v>7</v>
      </c>
      <c r="O113">
        <f t="shared" si="19"/>
        <v>810397167</v>
      </c>
      <c r="P113" t="str">
        <f t="shared" si="20"/>
        <v>Villalobos, Raquel</v>
      </c>
      <c r="Q113" t="str">
        <f t="shared" si="21"/>
        <v>vil19005@byui.edu</v>
      </c>
      <c r="R113" t="str">
        <f t="shared" si="22"/>
        <v>Female</v>
      </c>
      <c r="S113" t="str">
        <f t="shared" si="23"/>
        <v>Business Management</v>
      </c>
    </row>
    <row r="114" spans="1:19" s="41" customFormat="1" x14ac:dyDescent="0.35">
      <c r="A114" s="10">
        <v>170708384</v>
      </c>
      <c r="B114" s="10" t="s">
        <v>286</v>
      </c>
      <c r="C114" s="10" t="s">
        <v>22</v>
      </c>
      <c r="D114" s="10" t="s">
        <v>287</v>
      </c>
      <c r="E114" s="10"/>
      <c r="F114" s="10" t="s">
        <v>11</v>
      </c>
      <c r="G114" s="10" t="s">
        <v>24</v>
      </c>
      <c r="H114" s="10" t="str">
        <f t="shared" si="18"/>
        <v>Female</v>
      </c>
      <c r="I114">
        <f>VLOOKUP(A114,SurveyEdit!T:T,1,FALSE)</f>
        <v>170708384</v>
      </c>
      <c r="J114" t="str">
        <f>VLOOKUP(A114,SurveyEdit!T:AB,9,FALSE)</f>
        <v>Yes</v>
      </c>
      <c r="K114" t="str">
        <f>IF(VLOOKUP($A114,SurveyEdit!T:$X,4,FALSE)="Female","Yes","No")</f>
        <v>Yes</v>
      </c>
      <c r="L114" t="str">
        <f>VLOOKUP($A114,SurveyEdit!$T:$Z,7,FALSE)</f>
        <v>No</v>
      </c>
      <c r="M114" t="s">
        <v>1117</v>
      </c>
      <c r="N114">
        <v>7</v>
      </c>
      <c r="O114">
        <f t="shared" si="19"/>
        <v>170708384</v>
      </c>
      <c r="P114" t="str">
        <f t="shared" si="20"/>
        <v>Williamson, Taiana_Kahea_Lani</v>
      </c>
      <c r="Q114" t="str">
        <f t="shared" si="21"/>
        <v>wil19094@byui.edu</v>
      </c>
      <c r="R114" t="str">
        <f t="shared" si="22"/>
        <v>Female</v>
      </c>
      <c r="S114" t="str">
        <f t="shared" si="23"/>
        <v>Business Management</v>
      </c>
    </row>
    <row r="115" spans="1:19" s="41" customFormat="1" x14ac:dyDescent="0.35">
      <c r="A115" s="42">
        <v>285262809</v>
      </c>
      <c r="B115" s="42" t="s">
        <v>33</v>
      </c>
      <c r="C115" s="42" t="s">
        <v>34</v>
      </c>
      <c r="D115" s="42" t="s">
        <v>35</v>
      </c>
      <c r="E115" s="42"/>
      <c r="F115" s="42" t="s">
        <v>36</v>
      </c>
      <c r="G115" s="42" t="s">
        <v>17</v>
      </c>
      <c r="H115" s="42" t="str">
        <f t="shared" si="18"/>
        <v>Female</v>
      </c>
      <c r="I115" s="41">
        <f>VLOOKUP(A115,SurveyEdit!T:T,1,FALSE)</f>
        <v>285262809</v>
      </c>
      <c r="J115" s="41" t="str">
        <f>VLOOKUP(A115,SurveyEdit!T:AB,9,FALSE)</f>
        <v>Yes</v>
      </c>
      <c r="K115" s="41" t="str">
        <f>IF(VLOOKUP($A115,SurveyEdit!T:$X,4,FALSE)="Female","Yes","No")</f>
        <v>Yes</v>
      </c>
      <c r="L115" s="41" t="str">
        <f>VLOOKUP($A115,SurveyEdit!$T:$Z,7,FALSE)</f>
        <v>No</v>
      </c>
      <c r="M115" s="41" t="s">
        <v>1115</v>
      </c>
      <c r="N115" s="41">
        <v>8</v>
      </c>
      <c r="O115" s="41">
        <f t="shared" si="19"/>
        <v>285262809</v>
      </c>
      <c r="P115" s="41" t="str">
        <f t="shared" si="20"/>
        <v>Banks, Kayla</v>
      </c>
      <c r="Q115" s="41" t="str">
        <f t="shared" si="21"/>
        <v>ban17012@byui.edu</v>
      </c>
      <c r="R115" s="41" t="str">
        <f t="shared" si="22"/>
        <v>Female</v>
      </c>
      <c r="S115" s="41" t="str">
        <f t="shared" si="23"/>
        <v>Art</v>
      </c>
    </row>
    <row r="116" spans="1:19" s="41" customFormat="1" x14ac:dyDescent="0.35">
      <c r="A116" s="10">
        <v>645678872</v>
      </c>
      <c r="B116" s="10" t="s">
        <v>39</v>
      </c>
      <c r="C116" s="10" t="s">
        <v>40</v>
      </c>
      <c r="D116" s="10" t="s">
        <v>41</v>
      </c>
      <c r="E116" s="10"/>
      <c r="F116" s="10" t="s">
        <v>16</v>
      </c>
      <c r="G116" s="10" t="s">
        <v>42</v>
      </c>
      <c r="H116" s="10" t="str">
        <f t="shared" si="18"/>
        <v>Male</v>
      </c>
      <c r="I116">
        <f>VLOOKUP(A116,SurveyEdit!T:T,1,FALSE)</f>
        <v>645678872</v>
      </c>
      <c r="J116" t="str">
        <f>VLOOKUP(A116,SurveyEdit!T:AB,9,FALSE)</f>
        <v>Yes</v>
      </c>
      <c r="K116" t="str">
        <f>IF(VLOOKUP($A116,SurveyEdit!T:$X,4,FALSE)="Female","Yes","No")</f>
        <v>No</v>
      </c>
      <c r="L116" t="str">
        <f>VLOOKUP($A116,SurveyEdit!$T:$Z,7,FALSE)</f>
        <v>No</v>
      </c>
      <c r="M116" t="s">
        <v>1117</v>
      </c>
      <c r="N116">
        <v>8</v>
      </c>
      <c r="O116">
        <f t="shared" si="19"/>
        <v>645678872</v>
      </c>
      <c r="P116" t="str">
        <f t="shared" si="20"/>
        <v>Beck, Preston_Tyler</v>
      </c>
      <c r="Q116" t="str">
        <f t="shared" si="21"/>
        <v>bec17021@byui.edu</v>
      </c>
      <c r="R116" t="str">
        <f t="shared" si="22"/>
        <v>Male</v>
      </c>
      <c r="S116" t="str">
        <f t="shared" si="23"/>
        <v>Bus Mgmt Marketing</v>
      </c>
    </row>
    <row r="117" spans="1:19" s="41" customFormat="1" x14ac:dyDescent="0.35">
      <c r="A117" s="10">
        <v>721684185</v>
      </c>
      <c r="B117" s="10" t="s">
        <v>86</v>
      </c>
      <c r="C117" s="10" t="s">
        <v>9</v>
      </c>
      <c r="D117" s="10" t="s">
        <v>87</v>
      </c>
      <c r="E117" s="10"/>
      <c r="F117" s="10" t="s">
        <v>55</v>
      </c>
      <c r="G117" s="10" t="s">
        <v>17</v>
      </c>
      <c r="H117" s="10" t="str">
        <f t="shared" si="18"/>
        <v>Male</v>
      </c>
      <c r="I117">
        <f>VLOOKUP(A117,SurveyEdit!T:T,1,FALSE)</f>
        <v>721684185</v>
      </c>
      <c r="J117" t="str">
        <f>VLOOKUP(A117,SurveyEdit!T:AB,9,FALSE)</f>
        <v>Yes</v>
      </c>
      <c r="K117" t="str">
        <f>IF(VLOOKUP($A117,SurveyEdit!T:$X,4,FALSE)="Female","Yes","No")</f>
        <v>No</v>
      </c>
      <c r="L117" t="str">
        <f>VLOOKUP($A117,SurveyEdit!$T:$Z,7,FALSE)</f>
        <v>No</v>
      </c>
      <c r="M117" t="s">
        <v>1117</v>
      </c>
      <c r="N117">
        <v>8</v>
      </c>
      <c r="O117">
        <f t="shared" si="19"/>
        <v>721684185</v>
      </c>
      <c r="P117" t="str">
        <f t="shared" si="20"/>
        <v>Esserine, Adam_Scott</v>
      </c>
      <c r="Q117" t="str">
        <f t="shared" si="21"/>
        <v>ess19002@byui.edu</v>
      </c>
      <c r="R117" t="str">
        <f t="shared" si="22"/>
        <v>Male</v>
      </c>
      <c r="S117" t="str">
        <f t="shared" si="23"/>
        <v>Business Management Ops</v>
      </c>
    </row>
    <row r="118" spans="1:19" s="41" customFormat="1" x14ac:dyDescent="0.35">
      <c r="A118" s="10">
        <v>769153811</v>
      </c>
      <c r="B118" s="10" t="s">
        <v>117</v>
      </c>
      <c r="C118" s="10" t="s">
        <v>49</v>
      </c>
      <c r="D118" s="10" t="s">
        <v>118</v>
      </c>
      <c r="E118" s="10"/>
      <c r="F118" s="10" t="s">
        <v>16</v>
      </c>
      <c r="G118" s="10" t="s">
        <v>42</v>
      </c>
      <c r="H118" s="10" t="str">
        <f t="shared" si="18"/>
        <v>Male</v>
      </c>
      <c r="I118">
        <f>VLOOKUP(A118,SurveyEdit!T:T,1,FALSE)</f>
        <v>769153811</v>
      </c>
      <c r="J118" t="str">
        <f>VLOOKUP(A118,SurveyEdit!T:AB,9,FALSE)</f>
        <v>Yes</v>
      </c>
      <c r="K118" t="str">
        <f>IF(VLOOKUP($A118,SurveyEdit!T:$X,4,FALSE)="Female","Yes","No")</f>
        <v>No</v>
      </c>
      <c r="L118" t="str">
        <f>VLOOKUP($A118,SurveyEdit!$T:$Z,7,FALSE)</f>
        <v>No</v>
      </c>
      <c r="M118" t="s">
        <v>1117</v>
      </c>
      <c r="N118">
        <v>8</v>
      </c>
      <c r="O118">
        <f t="shared" si="19"/>
        <v>769153811</v>
      </c>
      <c r="P118" t="str">
        <f t="shared" si="20"/>
        <v>Harmer, Ethan</v>
      </c>
      <c r="Q118" t="str">
        <f t="shared" si="21"/>
        <v>har19044@byui.edu</v>
      </c>
      <c r="R118" t="str">
        <f t="shared" si="22"/>
        <v>Male</v>
      </c>
      <c r="S118" t="str">
        <f t="shared" si="23"/>
        <v>Bus Mgmt Marketing</v>
      </c>
    </row>
    <row r="119" spans="1:19" s="41" customFormat="1" x14ac:dyDescent="0.35">
      <c r="A119" s="42">
        <v>298411193</v>
      </c>
      <c r="B119" s="42" t="s">
        <v>1291</v>
      </c>
      <c r="C119" s="42" t="s">
        <v>1288</v>
      </c>
      <c r="D119" s="42" t="s">
        <v>1019</v>
      </c>
      <c r="E119" s="42"/>
      <c r="F119" s="42" t="s">
        <v>16</v>
      </c>
      <c r="G119" s="42" t="s">
        <v>42</v>
      </c>
      <c r="H119" s="42" t="str">
        <f t="shared" si="18"/>
        <v>Male</v>
      </c>
      <c r="I119" s="41">
        <f>VLOOKUP(A119,SurveyEdit!T:T,1,FALSE)</f>
        <v>298411193</v>
      </c>
      <c r="J119" s="41" t="str">
        <f>VLOOKUP(A119,SurveyEdit!T:AB,9,FALSE)</f>
        <v>Yes</v>
      </c>
      <c r="K119" s="41" t="str">
        <f>IF(VLOOKUP($A119,SurveyEdit!T:$X,4,FALSE)="Female","Yes","No")</f>
        <v>No</v>
      </c>
      <c r="L119" s="41" t="str">
        <f>VLOOKUP($A119,SurveyEdit!$T:$Z,7,FALSE)</f>
        <v>No</v>
      </c>
      <c r="M119" s="41" t="s">
        <v>1117</v>
      </c>
      <c r="N119" s="41">
        <v>8</v>
      </c>
      <c r="O119" s="41">
        <f t="shared" si="19"/>
        <v>298411193</v>
      </c>
      <c r="P119" s="41" t="str">
        <f t="shared" si="20"/>
        <v>Medina, Jose_Miguel</v>
      </c>
      <c r="Q119" s="41" t="str">
        <f t="shared" si="21"/>
        <v>med17009@byui.edu</v>
      </c>
      <c r="R119" s="41" t="str">
        <f t="shared" si="22"/>
        <v>Male</v>
      </c>
      <c r="S119" s="41" t="str">
        <f t="shared" si="23"/>
        <v>Bus Mgmt Marketing</v>
      </c>
    </row>
    <row r="120" spans="1:19" s="41" customFormat="1" x14ac:dyDescent="0.35">
      <c r="A120" s="10">
        <v>662632512</v>
      </c>
      <c r="B120" s="10" t="s">
        <v>176</v>
      </c>
      <c r="C120" s="10" t="s">
        <v>9</v>
      </c>
      <c r="D120" s="10" t="s">
        <v>177</v>
      </c>
      <c r="E120" s="10"/>
      <c r="F120" s="10" t="s">
        <v>11</v>
      </c>
      <c r="G120" s="10" t="s">
        <v>17</v>
      </c>
      <c r="H120" s="10" t="str">
        <f t="shared" si="18"/>
        <v>Female</v>
      </c>
      <c r="I120">
        <f>VLOOKUP(A120,SurveyEdit!T:T,1,FALSE)</f>
        <v>662632512</v>
      </c>
      <c r="J120" t="str">
        <f>VLOOKUP(A120,SurveyEdit!T:AB,9,FALSE)</f>
        <v>Yes</v>
      </c>
      <c r="K120" t="str">
        <f>IF(VLOOKUP($A120,SurveyEdit!T:$X,4,FALSE)="Female","Yes","No")</f>
        <v>Yes</v>
      </c>
      <c r="L120" t="str">
        <f>VLOOKUP($A120,SurveyEdit!$T:$Z,7,FALSE)</f>
        <v>No</v>
      </c>
      <c r="M120" t="s">
        <v>1117</v>
      </c>
      <c r="N120">
        <v>8</v>
      </c>
      <c r="O120">
        <f t="shared" si="19"/>
        <v>662632512</v>
      </c>
      <c r="P120" t="str">
        <f t="shared" si="20"/>
        <v>Millward, Emily_Lorraine</v>
      </c>
      <c r="Q120" t="str">
        <f t="shared" si="21"/>
        <v>mil18016@byui.edu</v>
      </c>
      <c r="R120" t="str">
        <f t="shared" si="22"/>
        <v>Female</v>
      </c>
      <c r="S120" t="str">
        <f t="shared" si="23"/>
        <v>Business Management</v>
      </c>
    </row>
    <row r="121" spans="1:19" s="41" customFormat="1" x14ac:dyDescent="0.35">
      <c r="A121" s="10">
        <v>908257166</v>
      </c>
      <c r="B121" s="10" t="s">
        <v>212</v>
      </c>
      <c r="C121" s="10" t="s">
        <v>22</v>
      </c>
      <c r="D121" s="10" t="s">
        <v>213</v>
      </c>
      <c r="E121" s="10"/>
      <c r="F121" s="10" t="s">
        <v>16</v>
      </c>
      <c r="G121" s="10" t="s">
        <v>24</v>
      </c>
      <c r="H121" s="10" t="str">
        <f t="shared" si="18"/>
        <v>Female</v>
      </c>
      <c r="I121">
        <f>VLOOKUP(A121,SurveyEdit!T:T,1,FALSE)</f>
        <v>908257166</v>
      </c>
      <c r="J121" t="str">
        <f>VLOOKUP(A121,SurveyEdit!T:AB,9,FALSE)</f>
        <v>Yes</v>
      </c>
      <c r="K121" t="str">
        <f>IF(VLOOKUP($A121,SurveyEdit!T:$X,4,FALSE)="Female","Yes","No")</f>
        <v>Yes</v>
      </c>
      <c r="L121" t="str">
        <f>VLOOKUP($A121,SurveyEdit!$T:$Z,7,FALSE)</f>
        <v>No</v>
      </c>
      <c r="M121" t="s">
        <v>1117</v>
      </c>
      <c r="N121">
        <v>8</v>
      </c>
      <c r="O121">
        <f t="shared" si="19"/>
        <v>908257166</v>
      </c>
      <c r="P121" t="str">
        <f t="shared" si="20"/>
        <v>Polatis, Sheridan_Lanae</v>
      </c>
      <c r="Q121" t="str">
        <f t="shared" si="21"/>
        <v>wil16032@byui.edu</v>
      </c>
      <c r="R121" t="str">
        <f t="shared" si="22"/>
        <v>Female</v>
      </c>
      <c r="S121" t="str">
        <f t="shared" si="23"/>
        <v>Bus Mgmt Marketing</v>
      </c>
    </row>
    <row r="122" spans="1:19" s="41" customFormat="1" x14ac:dyDescent="0.35">
      <c r="A122" s="42">
        <v>414051602</v>
      </c>
      <c r="B122" s="42" t="s">
        <v>1179</v>
      </c>
      <c r="C122" s="42" t="s">
        <v>1180</v>
      </c>
      <c r="D122" s="42" t="s">
        <v>533</v>
      </c>
      <c r="E122" s="42"/>
      <c r="F122" s="42" t="s">
        <v>11</v>
      </c>
      <c r="G122" s="42" t="s">
        <v>24</v>
      </c>
      <c r="H122" s="42" t="str">
        <f t="shared" si="18"/>
        <v>Female</v>
      </c>
      <c r="I122" s="41">
        <f>VLOOKUP(A122,SurveyEdit!T:T,1,FALSE)</f>
        <v>414051602</v>
      </c>
      <c r="J122" s="43" t="s">
        <v>1115</v>
      </c>
      <c r="K122" s="41" t="str">
        <f>IF(VLOOKUP($A122,SurveyEdit!T:$X,4,FALSE)="Female","Yes","No")</f>
        <v>Yes</v>
      </c>
      <c r="L122" s="41" t="str">
        <f>VLOOKUP($A122,SurveyEdit!$T:$Z,7,FALSE)</f>
        <v>No</v>
      </c>
      <c r="M122" s="41" t="s">
        <v>1117</v>
      </c>
      <c r="N122" s="41">
        <v>8</v>
      </c>
      <c r="O122" s="41">
        <f t="shared" si="19"/>
        <v>414051602</v>
      </c>
      <c r="P122" s="41" t="str">
        <f t="shared" si="20"/>
        <v>Preston, Tresha</v>
      </c>
      <c r="Q122" s="41" t="str">
        <f t="shared" si="21"/>
        <v>pre20010@byui.edu</v>
      </c>
      <c r="R122" s="41" t="str">
        <f t="shared" si="22"/>
        <v>Female</v>
      </c>
      <c r="S122" s="41" t="str">
        <f t="shared" si="23"/>
        <v>Business Management</v>
      </c>
    </row>
    <row r="123" spans="1:19" s="41" customFormat="1" x14ac:dyDescent="0.35">
      <c r="A123" s="10">
        <v>577085268</v>
      </c>
      <c r="B123" s="10" t="s">
        <v>227</v>
      </c>
      <c r="C123" s="10" t="s">
        <v>34</v>
      </c>
      <c r="D123" s="10" t="s">
        <v>228</v>
      </c>
      <c r="E123" s="10"/>
      <c r="F123" s="10" t="s">
        <v>11</v>
      </c>
      <c r="G123" s="10" t="s">
        <v>17</v>
      </c>
      <c r="H123" s="10" t="str">
        <f t="shared" si="18"/>
        <v>Male</v>
      </c>
      <c r="I123">
        <f>VLOOKUP(A123,SurveyEdit!T:T,1,FALSE)</f>
        <v>577085268</v>
      </c>
      <c r="J123" t="str">
        <f>VLOOKUP(A123,SurveyEdit!T:AB,9,FALSE)</f>
        <v>Yes</v>
      </c>
      <c r="K123" t="str">
        <f>IF(VLOOKUP($A123,SurveyEdit!T:$X,4,FALSE)="Female","Yes","No")</f>
        <v>No</v>
      </c>
      <c r="L123" t="str">
        <f>VLOOKUP($A123,SurveyEdit!$T:$Z,7,FALSE)</f>
        <v>Yes</v>
      </c>
      <c r="M123" t="s">
        <v>1117</v>
      </c>
      <c r="N123">
        <v>8</v>
      </c>
      <c r="O123">
        <f t="shared" si="19"/>
        <v>577085268</v>
      </c>
      <c r="P123" t="str">
        <f t="shared" si="20"/>
        <v>Romanov, Stanislav_Igorovich</v>
      </c>
      <c r="Q123" t="str">
        <f t="shared" si="21"/>
        <v>rom18012@byui.edu</v>
      </c>
      <c r="R123" t="str">
        <f t="shared" si="22"/>
        <v>Male</v>
      </c>
      <c r="S123" t="str">
        <f t="shared" si="23"/>
        <v>Business Management</v>
      </c>
    </row>
    <row r="124" spans="1:19" s="41" customFormat="1" x14ac:dyDescent="0.35">
      <c r="A124" s="42">
        <v>565443919</v>
      </c>
      <c r="B124" s="42" t="s">
        <v>244</v>
      </c>
      <c r="C124" s="42" t="s">
        <v>29</v>
      </c>
      <c r="D124" s="42" t="s">
        <v>245</v>
      </c>
      <c r="E124" s="42"/>
      <c r="F124" s="42" t="s">
        <v>246</v>
      </c>
      <c r="G124" s="42" t="s">
        <v>24</v>
      </c>
      <c r="H124" s="42" t="str">
        <f t="shared" si="18"/>
        <v>Female</v>
      </c>
      <c r="I124" s="41">
        <f>VLOOKUP(A124,SurveyEdit!T:T,1,FALSE)</f>
        <v>565443919</v>
      </c>
      <c r="J124" s="41" t="str">
        <f>VLOOKUP(A124,SurveyEdit!T:AB,9,FALSE)</f>
        <v>Yes</v>
      </c>
      <c r="K124" s="41" t="str">
        <f>IF(VLOOKUP($A124,SurveyEdit!T:$X,4,FALSE)="Female","Yes","No")</f>
        <v>Yes</v>
      </c>
      <c r="L124" s="41" t="str">
        <f>VLOOKUP($A124,SurveyEdit!$T:$Z,7,FALSE)</f>
        <v>No</v>
      </c>
      <c r="M124" s="41" t="s">
        <v>1115</v>
      </c>
      <c r="N124" s="41">
        <v>8</v>
      </c>
      <c r="O124" s="41">
        <f t="shared" si="19"/>
        <v>565443919</v>
      </c>
      <c r="P124" s="41" t="str">
        <f t="shared" si="20"/>
        <v>Sheffer, Eden</v>
      </c>
      <c r="Q124" s="41" t="str">
        <f t="shared" si="21"/>
        <v>she15016@byui.edu</v>
      </c>
      <c r="R124" s="41" t="str">
        <f t="shared" si="22"/>
        <v>Female</v>
      </c>
      <c r="S124" s="41" t="str">
        <f t="shared" si="23"/>
        <v>Data Science</v>
      </c>
    </row>
    <row r="125" spans="1:19" x14ac:dyDescent="0.35">
      <c r="A125" s="10">
        <v>946643528</v>
      </c>
      <c r="B125" s="10" t="s">
        <v>251</v>
      </c>
      <c r="C125" s="10" t="s">
        <v>9</v>
      </c>
      <c r="D125" s="10" t="s">
        <v>252</v>
      </c>
      <c r="E125" s="10"/>
      <c r="F125" s="10" t="s">
        <v>16</v>
      </c>
      <c r="G125" s="10" t="s">
        <v>17</v>
      </c>
      <c r="H125" s="10" t="str">
        <f t="shared" si="18"/>
        <v>Male</v>
      </c>
      <c r="I125">
        <f>VLOOKUP(A125,SurveyEdit!T:T,1,FALSE)</f>
        <v>946643528</v>
      </c>
      <c r="J125" t="str">
        <f>VLOOKUP(A125,SurveyEdit!T:AB,9,FALSE)</f>
        <v>Yes</v>
      </c>
      <c r="K125" t="str">
        <f>IF(VLOOKUP($A125,SurveyEdit!T:$X,4,FALSE)="Female","Yes","No")</f>
        <v>No</v>
      </c>
      <c r="L125" t="str">
        <f>VLOOKUP($A125,SurveyEdit!$T:$Z,7,FALSE)</f>
        <v>No</v>
      </c>
      <c r="M125" t="s">
        <v>1117</v>
      </c>
      <c r="N125">
        <v>8</v>
      </c>
      <c r="O125">
        <f t="shared" si="19"/>
        <v>946643528</v>
      </c>
      <c r="P125" t="str">
        <f t="shared" si="20"/>
        <v>Smith, Austin_Virgil</v>
      </c>
      <c r="Q125" t="str">
        <f t="shared" si="21"/>
        <v>smi17110@byui.edu</v>
      </c>
      <c r="R125" t="str">
        <f t="shared" si="22"/>
        <v>Male</v>
      </c>
      <c r="S125" t="str">
        <f t="shared" si="23"/>
        <v>Bus Mgmt Marketing</v>
      </c>
    </row>
    <row r="126" spans="1:19" s="44" customFormat="1" x14ac:dyDescent="0.35">
      <c r="A126" s="10">
        <v>110319353</v>
      </c>
      <c r="B126" s="10" t="s">
        <v>253</v>
      </c>
      <c r="C126" s="10" t="s">
        <v>22</v>
      </c>
      <c r="D126" s="10" t="s">
        <v>254</v>
      </c>
      <c r="E126" s="10"/>
      <c r="F126" s="10" t="s">
        <v>156</v>
      </c>
      <c r="G126" s="10" t="s">
        <v>24</v>
      </c>
      <c r="H126" s="10" t="str">
        <f t="shared" si="18"/>
        <v>Male</v>
      </c>
      <c r="I126">
        <f>VLOOKUP(A126,SurveyEdit!T:T,1,FALSE)</f>
        <v>110319353</v>
      </c>
      <c r="J126" t="str">
        <f>VLOOKUP(A126,SurveyEdit!T:AB,9,FALSE)</f>
        <v>Yes</v>
      </c>
      <c r="K126" t="str">
        <f>IF(VLOOKUP($A126,SurveyEdit!T:$X,4,FALSE)="Female","Yes","No")</f>
        <v>No</v>
      </c>
      <c r="L126" t="str">
        <f>VLOOKUP($A126,SurveyEdit!$T:$Z,7,FALSE)</f>
        <v>No</v>
      </c>
      <c r="M126" t="s">
        <v>1115</v>
      </c>
      <c r="N126">
        <v>8</v>
      </c>
      <c r="O126">
        <f t="shared" si="19"/>
        <v>110319353</v>
      </c>
      <c r="P126" t="str">
        <f t="shared" si="20"/>
        <v>Steimle, Skyler_Wayne</v>
      </c>
      <c r="Q126" t="str">
        <f t="shared" si="21"/>
        <v>ste14042@byui.edu</v>
      </c>
      <c r="R126" t="str">
        <f t="shared" si="22"/>
        <v>Male</v>
      </c>
      <c r="S126" t="str">
        <f t="shared" si="23"/>
        <v>Interdisciplinary</v>
      </c>
    </row>
    <row r="127" spans="1:19" s="41" customFormat="1" x14ac:dyDescent="0.35">
      <c r="A127" s="42">
        <v>270786811</v>
      </c>
      <c r="B127" s="42" t="s">
        <v>259</v>
      </c>
      <c r="C127" s="42" t="s">
        <v>29</v>
      </c>
      <c r="D127" s="42" t="s">
        <v>260</v>
      </c>
      <c r="E127" s="42"/>
      <c r="F127" s="42" t="s">
        <v>16</v>
      </c>
      <c r="G127" s="42" t="s">
        <v>24</v>
      </c>
      <c r="H127" s="42" t="str">
        <f t="shared" si="18"/>
        <v>Female</v>
      </c>
      <c r="I127" s="41">
        <f>VLOOKUP(A127,SurveyEdit!T:T,1,FALSE)</f>
        <v>270786811</v>
      </c>
      <c r="J127" s="41" t="str">
        <f>VLOOKUP(A127,SurveyEdit!T:AB,9,FALSE)</f>
        <v>Yes</v>
      </c>
      <c r="K127" s="41" t="str">
        <f>IF(VLOOKUP($A127,SurveyEdit!T:$X,4,FALSE)="Female","Yes","No")</f>
        <v>Yes</v>
      </c>
      <c r="L127" s="41" t="str">
        <f>VLOOKUP($A127,SurveyEdit!$T:$Z,7,FALSE)</f>
        <v>Yes</v>
      </c>
      <c r="M127" s="41" t="s">
        <v>1117</v>
      </c>
      <c r="N127" s="41">
        <v>8</v>
      </c>
      <c r="O127" s="41">
        <f t="shared" si="19"/>
        <v>270786811</v>
      </c>
      <c r="P127" s="41" t="str">
        <f t="shared" si="20"/>
        <v>Su, Enni</v>
      </c>
      <c r="Q127" s="41" t="str">
        <f t="shared" si="21"/>
        <v>su16001@byui.edu</v>
      </c>
      <c r="R127" s="41" t="str">
        <f t="shared" si="22"/>
        <v>Female</v>
      </c>
      <c r="S127" s="41" t="str">
        <f t="shared" si="23"/>
        <v>Bus Mgmt Marketing</v>
      </c>
    </row>
  </sheetData>
  <autoFilter ref="A1:N127" xr:uid="{A43EE3F5-29B1-4021-9EF8-1F875DDECA56}">
    <sortState xmlns:xlrd2="http://schemas.microsoft.com/office/spreadsheetml/2017/richdata2" ref="A16:N117">
      <sortCondition ref="N16:N117"/>
    </sortState>
  </autoFilter>
  <sortState xmlns:xlrd2="http://schemas.microsoft.com/office/spreadsheetml/2017/richdata2" ref="A2:S127">
    <sortCondition ref="N2:N127"/>
  </sortState>
  <hyperlinks>
    <hyperlink ref="D17" r:id="rId1" xr:uid="{E0E22A0F-B4F0-436D-AEAB-37810C073B75}"/>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8092-16CC-4DC2-8581-5815BD04A0FC}">
  <dimension ref="A1:H12"/>
  <sheetViews>
    <sheetView showGridLines="0" workbookViewId="0">
      <selection activeCell="C17" sqref="C17"/>
    </sheetView>
  </sheetViews>
  <sheetFormatPr defaultRowHeight="14.5" x14ac:dyDescent="0.35"/>
  <cols>
    <col min="1" max="1" width="7.453125" style="30" bestFit="1" customWidth="1"/>
    <col min="2" max="2" width="15.54296875" bestFit="1" customWidth="1"/>
    <col min="3" max="3" width="14" style="30" bestFit="1" customWidth="1"/>
    <col min="4" max="4" width="9" style="30" bestFit="1" customWidth="1"/>
    <col min="5" max="5" width="9.54296875" style="30" bestFit="1" customWidth="1"/>
    <col min="6" max="6" width="9.36328125" style="30" hidden="1" customWidth="1"/>
    <col min="7" max="7" width="14.54296875" style="30" hidden="1" customWidth="1"/>
    <col min="8" max="8" width="15.08984375" style="30" bestFit="1" customWidth="1"/>
  </cols>
  <sheetData>
    <row r="1" spans="1:8" ht="15.5" x14ac:dyDescent="0.35">
      <c r="A1" s="19" t="s">
        <v>1210</v>
      </c>
      <c r="B1" s="19" t="s">
        <v>1193</v>
      </c>
      <c r="C1" s="19" t="s">
        <v>1211</v>
      </c>
      <c r="D1" s="19" t="s">
        <v>1212</v>
      </c>
      <c r="E1" s="19" t="s">
        <v>1213</v>
      </c>
      <c r="F1" s="19" t="s">
        <v>1214</v>
      </c>
      <c r="G1" s="19" t="s">
        <v>1215</v>
      </c>
      <c r="H1" s="19" t="s">
        <v>1216</v>
      </c>
    </row>
    <row r="2" spans="1:8" x14ac:dyDescent="0.35">
      <c r="A2" s="26">
        <v>1</v>
      </c>
      <c r="B2" s="24" t="str">
        <f>VLOOKUP(A2,Faculty!B:C,2,FALSE)</f>
        <v>Dave Rowe</v>
      </c>
      <c r="C2" s="26">
        <f>COUNTIF(Data!$N:$N,Reporting!$A2)</f>
        <v>14</v>
      </c>
      <c r="D2" s="26">
        <f>COUNTIFS(Data!$N:$N,Reporting!$A2,Data!$K:$K,"Yes")</f>
        <v>4</v>
      </c>
      <c r="E2" s="27">
        <f t="shared" ref="E2:E12" si="0">D2/C2</f>
        <v>0.2857142857142857</v>
      </c>
      <c r="F2" s="26">
        <f>COUNTIFS(Data!$N:$N,Reporting!$A2,Data!$L:$L,"Yes")</f>
        <v>3</v>
      </c>
      <c r="G2" s="26">
        <f>COUNTIFS(Data!$N:$N,Reporting!$A2,Data!$M:$M,"Yes")</f>
        <v>2</v>
      </c>
      <c r="H2" s="27">
        <f t="shared" ref="H2:H12" si="1">G2/C2</f>
        <v>0.14285714285714285</v>
      </c>
    </row>
    <row r="3" spans="1:8" x14ac:dyDescent="0.35">
      <c r="A3" s="26">
        <v>2</v>
      </c>
      <c r="B3" s="24" t="str">
        <f>VLOOKUP(A3,Faculty!B:C,2,FALSE)</f>
        <v>Brian Christensen</v>
      </c>
      <c r="C3" s="26">
        <f>COUNTIF(Data!$N:$N,Reporting!$A3)</f>
        <v>15</v>
      </c>
      <c r="D3" s="26">
        <f>COUNTIFS(Data!$N:$N,Reporting!$A3,Data!$K:$K,"Yes")</f>
        <v>5</v>
      </c>
      <c r="E3" s="27">
        <f t="shared" si="0"/>
        <v>0.33333333333333331</v>
      </c>
      <c r="F3" s="26">
        <f>COUNTIFS(Data!$N:$N,Reporting!$A3,Data!$L:$L,"Yes")</f>
        <v>1</v>
      </c>
      <c r="G3" s="26">
        <f>COUNTIFS(Data!$N:$N,Reporting!$A3,Data!$M:$M,"Yes")</f>
        <v>4</v>
      </c>
      <c r="H3" s="27">
        <f t="shared" si="1"/>
        <v>0.26666666666666666</v>
      </c>
    </row>
    <row r="4" spans="1:8" x14ac:dyDescent="0.35">
      <c r="A4" s="26">
        <v>3</v>
      </c>
      <c r="B4" s="24" t="str">
        <f>VLOOKUP(A4,Faculty!B:C,2,FALSE)</f>
        <v>Mark Morris</v>
      </c>
      <c r="C4" s="26">
        <f>COUNTIF(Data!$N:$N,Reporting!$A4)</f>
        <v>12</v>
      </c>
      <c r="D4" s="26">
        <f>COUNTIFS(Data!$N:$N,Reporting!$A4,Data!$K:$K,"Yes")</f>
        <v>4</v>
      </c>
      <c r="E4" s="27">
        <f t="shared" si="0"/>
        <v>0.33333333333333331</v>
      </c>
      <c r="F4" s="26">
        <f>COUNTIFS(Data!$N:$N,Reporting!$A4,Data!$L:$L,"Yes")</f>
        <v>0</v>
      </c>
      <c r="G4" s="26">
        <f>COUNTIFS(Data!$N:$N,Reporting!$A4,Data!$M:$M,"Yes")</f>
        <v>0</v>
      </c>
      <c r="H4" s="27">
        <f t="shared" si="1"/>
        <v>0</v>
      </c>
    </row>
    <row r="5" spans="1:8" x14ac:dyDescent="0.35">
      <c r="A5" s="28">
        <v>4</v>
      </c>
      <c r="B5" s="25" t="str">
        <f>VLOOKUP(A5,Faculty!B:C,2,FALSE)</f>
        <v>Scott Pope</v>
      </c>
      <c r="C5" s="28">
        <f>COUNTIF(Data!$N:$N,Reporting!$A5)</f>
        <v>18</v>
      </c>
      <c r="D5" s="28">
        <f>COUNTIFS(Data!$N:$N,Reporting!$A5,Data!$K:$K,"Yes")</f>
        <v>9</v>
      </c>
      <c r="E5" s="29">
        <f t="shared" si="0"/>
        <v>0.5</v>
      </c>
      <c r="F5" s="28">
        <f>COUNTIFS(Data!$N:$N,Reporting!$A5,Data!$L:$L,"Yes")</f>
        <v>2</v>
      </c>
      <c r="G5" s="28">
        <f>COUNTIFS(Data!$N:$N,Reporting!$A5,Data!$M:$M,"Yes")</f>
        <v>4</v>
      </c>
      <c r="H5" s="29">
        <f t="shared" si="1"/>
        <v>0.22222222222222221</v>
      </c>
    </row>
    <row r="6" spans="1:8" x14ac:dyDescent="0.35">
      <c r="A6" s="28">
        <v>5</v>
      </c>
      <c r="B6" s="25" t="str">
        <f>VLOOKUP(A6,Faculty!B:C,2,FALSE)</f>
        <v>Bob Morley</v>
      </c>
      <c r="C6" s="28">
        <f>COUNTIF(Data!$N:$N,Reporting!$A6)</f>
        <v>17</v>
      </c>
      <c r="D6" s="28">
        <f>COUNTIFS(Data!$N:$N,Reporting!$A6,Data!$K:$K,"Yes")</f>
        <v>7</v>
      </c>
      <c r="E6" s="29">
        <f t="shared" si="0"/>
        <v>0.41176470588235292</v>
      </c>
      <c r="F6" s="28">
        <f>COUNTIFS(Data!$N:$N,Reporting!$A6,Data!$L:$L,"Yes")</f>
        <v>5</v>
      </c>
      <c r="G6" s="28">
        <f>COUNTIFS(Data!$N:$N,Reporting!$A6,Data!$M:$M,"Yes")</f>
        <v>3</v>
      </c>
      <c r="H6" s="29">
        <f t="shared" si="1"/>
        <v>0.17647058823529413</v>
      </c>
    </row>
    <row r="7" spans="1:8" x14ac:dyDescent="0.35">
      <c r="A7" s="28">
        <v>6</v>
      </c>
      <c r="B7" s="25" t="str">
        <f>VLOOKUP(A7,Faculty!B:C,2,FALSE)</f>
        <v>Dean Coleman</v>
      </c>
      <c r="C7" s="28">
        <f>COUNTIF(Data!$N:$N,Reporting!$A7)</f>
        <v>19</v>
      </c>
      <c r="D7" s="28">
        <f>COUNTIFS(Data!$N:$N,Reporting!$A7,Data!$K:$K,"Yes")</f>
        <v>8</v>
      </c>
      <c r="E7" s="29">
        <f t="shared" si="0"/>
        <v>0.42105263157894735</v>
      </c>
      <c r="F7" s="28">
        <f>COUNTIFS(Data!$N:$N,Reporting!$A7,Data!$L:$L,"Yes")</f>
        <v>3</v>
      </c>
      <c r="G7" s="28">
        <f>COUNTIFS(Data!$N:$N,Reporting!$A7,Data!$M:$M,"Yes")</f>
        <v>4</v>
      </c>
      <c r="H7" s="29">
        <f t="shared" si="1"/>
        <v>0.21052631578947367</v>
      </c>
    </row>
    <row r="8" spans="1:8" x14ac:dyDescent="0.35">
      <c r="A8" s="28">
        <v>7</v>
      </c>
      <c r="B8" s="25" t="str">
        <f>VLOOKUP(A8,Faculty!B:C,2,FALSE)</f>
        <v>Rob Tietjen</v>
      </c>
      <c r="C8" s="28">
        <f>COUNTIF(Data!$N:$N,Reporting!$A8)</f>
        <v>18</v>
      </c>
      <c r="D8" s="28">
        <f>COUNTIFS(Data!$N:$N,Reporting!$A8,Data!$K:$K,"Yes")</f>
        <v>9</v>
      </c>
      <c r="E8" s="29">
        <f t="shared" si="0"/>
        <v>0.5</v>
      </c>
      <c r="F8" s="28">
        <f>COUNTIFS(Data!$N:$N,Reporting!$A8,Data!$L:$L,"Yes")</f>
        <v>1</v>
      </c>
      <c r="G8" s="28">
        <f>COUNTIFS(Data!$N:$N,Reporting!$A8,Data!$M:$M,"Yes")</f>
        <v>3</v>
      </c>
      <c r="H8" s="29">
        <f t="shared" si="1"/>
        <v>0.16666666666666666</v>
      </c>
    </row>
    <row r="9" spans="1:8" x14ac:dyDescent="0.35">
      <c r="A9" s="28">
        <v>8</v>
      </c>
      <c r="B9" s="25" t="str">
        <f>VLOOKUP(A9,Faculty!B:C,2,FALSE)</f>
        <v>Jack LaBaugh</v>
      </c>
      <c r="C9" s="28">
        <f>COUNTIF(Data!$N:$N,Reporting!$A9)</f>
        <v>13</v>
      </c>
      <c r="D9" s="28">
        <f>COUNTIFS(Data!$N:$N,Reporting!$A9,Data!$K:$K,"Yes")</f>
        <v>6</v>
      </c>
      <c r="E9" s="29">
        <f t="shared" si="0"/>
        <v>0.46153846153846156</v>
      </c>
      <c r="F9" s="28">
        <f>COUNTIFS(Data!$N:$N,Reporting!$A9,Data!$L:$L,"Yes")</f>
        <v>2</v>
      </c>
      <c r="G9" s="28">
        <f>COUNTIFS(Data!$N:$N,Reporting!$A9,Data!$M:$M,"Yes")</f>
        <v>3</v>
      </c>
      <c r="H9" s="29">
        <f t="shared" si="1"/>
        <v>0.23076923076923078</v>
      </c>
    </row>
    <row r="10" spans="1:8" hidden="1" x14ac:dyDescent="0.35">
      <c r="A10" s="30">
        <v>9</v>
      </c>
      <c r="C10" s="30">
        <f>COUNTIF(Data!$N:$N,Reporting!$A10)</f>
        <v>0</v>
      </c>
      <c r="D10" s="30">
        <f>COUNTIFS(Data!$N:$N,Reporting!$A10,Data!$K:$K,"Yes")</f>
        <v>0</v>
      </c>
      <c r="E10" s="31" t="e">
        <f t="shared" si="0"/>
        <v>#DIV/0!</v>
      </c>
      <c r="F10" s="30">
        <f>COUNTIFS(Data!$N:$N,Reporting!$A10,Data!$L:$L,"Yes")</f>
        <v>0</v>
      </c>
      <c r="G10" s="30">
        <f>COUNTIFS(Data!$N:$N,Reporting!$A10,Data!$M:$M,"Yes")</f>
        <v>0</v>
      </c>
      <c r="H10" s="31" t="e">
        <f t="shared" si="1"/>
        <v>#DIV/0!</v>
      </c>
    </row>
    <row r="11" spans="1:8" ht="6" customHeight="1" thickBot="1" x14ac:dyDescent="0.4">
      <c r="A11" s="32"/>
      <c r="B11" s="22"/>
      <c r="C11" s="32"/>
      <c r="D11" s="32"/>
      <c r="E11" s="32"/>
      <c r="F11" s="32"/>
      <c r="G11" s="32"/>
      <c r="H11" s="32"/>
    </row>
    <row r="12" spans="1:8" s="23" customFormat="1" ht="16" thickTop="1" x14ac:dyDescent="0.35">
      <c r="A12" s="39"/>
      <c r="B12" s="38" t="s">
        <v>1254</v>
      </c>
      <c r="C12" s="39">
        <f>SUM(C2:C10)</f>
        <v>126</v>
      </c>
      <c r="D12" s="39">
        <f>SUM(D2:D10)</f>
        <v>52</v>
      </c>
      <c r="E12" s="37">
        <f t="shared" si="0"/>
        <v>0.41269841269841268</v>
      </c>
      <c r="F12" s="39">
        <f>SUM(F2:F10)</f>
        <v>17</v>
      </c>
      <c r="G12" s="39">
        <f>SUM(G2:G10)</f>
        <v>23</v>
      </c>
      <c r="H12" s="37">
        <f t="shared" si="1"/>
        <v>0.18253968253968253</v>
      </c>
    </row>
  </sheetData>
  <pageMargins left="0.7" right="0.7" top="0.75" bottom="0.75" header="0.3" footer="0.3"/>
  <pageSetup orientation="portrait" r:id="rId1"/>
  <ignoredErrors>
    <ignoredError sqref="E1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9477-52A2-46AD-97CD-FE8B6F301F56}">
  <dimension ref="A1:G4"/>
  <sheetViews>
    <sheetView workbookViewId="0">
      <selection activeCell="A6" sqref="A6"/>
    </sheetView>
  </sheetViews>
  <sheetFormatPr defaultRowHeight="14.5" x14ac:dyDescent="0.35"/>
  <cols>
    <col min="1" max="1" width="28" bestFit="1" customWidth="1"/>
    <col min="2" max="2" width="9.7265625" bestFit="1" customWidth="1"/>
    <col min="3" max="3" width="10.26953125" customWidth="1"/>
    <col min="4" max="4" width="11.6328125" customWidth="1"/>
    <col min="5" max="5" width="37.26953125" bestFit="1" customWidth="1"/>
    <col min="6" max="6" width="31.08984375" bestFit="1" customWidth="1"/>
    <col min="7" max="7" width="11.1796875" customWidth="1"/>
  </cols>
  <sheetData>
    <row r="1" spans="1:7" ht="31" x14ac:dyDescent="0.35">
      <c r="A1" s="33" t="s">
        <v>1268</v>
      </c>
      <c r="B1" s="34" t="s">
        <v>1269</v>
      </c>
      <c r="C1" s="33" t="s">
        <v>1270</v>
      </c>
      <c r="D1" s="33" t="s">
        <v>1271</v>
      </c>
      <c r="E1" s="34" t="s">
        <v>1272</v>
      </c>
      <c r="F1" s="34" t="s">
        <v>1273</v>
      </c>
      <c r="G1" s="35" t="s">
        <v>1274</v>
      </c>
    </row>
    <row r="2" spans="1:7" x14ac:dyDescent="0.35">
      <c r="A2" t="str">
        <f>Data!B36</f>
        <v>Irlenborn, Braden_Scott</v>
      </c>
      <c r="B2">
        <f>Data!A36</f>
        <v>373529268</v>
      </c>
      <c r="C2" s="30">
        <v>3</v>
      </c>
      <c r="D2" s="30">
        <f>Data!N36</f>
        <v>1</v>
      </c>
      <c r="E2" t="str">
        <f t="shared" ref="E2" si="0">"BUS 300-0"&amp;C2&amp;", BUS 302-0"&amp;C2&amp;", MKT 301-0"&amp;C2</f>
        <v>BUS 300-03, BUS 302-03, MKT 301-03</v>
      </c>
      <c r="F2" t="str">
        <f t="shared" ref="F2" si="1">"BUS 300-0"&amp;D2&amp;", BUS 302-0"&amp;D2&amp;", MKT 301-0"&amp;D2</f>
        <v>BUS 300-01, BUS 302-01, MKT 301-01</v>
      </c>
      <c r="G2" s="30"/>
    </row>
    <row r="3" spans="1:7" x14ac:dyDescent="0.35">
      <c r="C3" s="30"/>
      <c r="D3" s="30"/>
      <c r="G3" s="30"/>
    </row>
    <row r="4" spans="1:7" x14ac:dyDescent="0.35">
      <c r="C4" s="30"/>
      <c r="D4" s="30"/>
      <c r="G4"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CF22-D737-4ADB-A4B4-758EC1BF3FA9}">
  <dimension ref="A1:E28"/>
  <sheetViews>
    <sheetView workbookViewId="0">
      <selection activeCell="A5" sqref="A5"/>
    </sheetView>
  </sheetViews>
  <sheetFormatPr defaultRowHeight="14.5" x14ac:dyDescent="0.35"/>
  <cols>
    <col min="3" max="3" width="10.6328125" bestFit="1" customWidth="1"/>
    <col min="4" max="4" width="15.54296875" bestFit="1" customWidth="1"/>
    <col min="5" max="5" width="10.54296875" bestFit="1" customWidth="1"/>
  </cols>
  <sheetData>
    <row r="1" spans="1:5" ht="18.5" x14ac:dyDescent="0.45">
      <c r="A1" s="40" t="s">
        <v>1277</v>
      </c>
      <c r="B1" s="40" t="s">
        <v>1210</v>
      </c>
      <c r="C1" s="40" t="s">
        <v>1278</v>
      </c>
      <c r="D1" s="40" t="s">
        <v>1193</v>
      </c>
      <c r="E1" s="40" t="s">
        <v>1279</v>
      </c>
    </row>
    <row r="2" spans="1:5" x14ac:dyDescent="0.35">
      <c r="A2" s="30" t="s">
        <v>1280</v>
      </c>
      <c r="B2" s="30">
        <v>1</v>
      </c>
      <c r="C2" s="30" t="str">
        <f>A2&amp;"-0"&amp;B2</f>
        <v>BUS 300-01</v>
      </c>
      <c r="D2" s="30" t="str">
        <f>VLOOKUP(RegistrationFaculty!B2,Faculty!B:C,2,FALSE)</f>
        <v>Dave Rowe</v>
      </c>
      <c r="E2" s="30" t="s">
        <v>1294</v>
      </c>
    </row>
    <row r="3" spans="1:5" x14ac:dyDescent="0.35">
      <c r="A3" s="30" t="s">
        <v>1280</v>
      </c>
      <c r="B3" s="30">
        <v>1</v>
      </c>
      <c r="C3" s="30" t="str">
        <f>A3&amp;"-0"&amp;B3</f>
        <v>BUS 300-01</v>
      </c>
      <c r="D3" s="30" t="s">
        <v>1201</v>
      </c>
      <c r="E3" s="30" t="s">
        <v>1294</v>
      </c>
    </row>
    <row r="4" spans="1:5" x14ac:dyDescent="0.35">
      <c r="A4" s="30" t="s">
        <v>1280</v>
      </c>
      <c r="B4" s="30">
        <v>2</v>
      </c>
      <c r="C4" s="30" t="str">
        <f t="shared" ref="C4:C10" si="0">A4&amp;"-0"&amp;B4</f>
        <v>BUS 300-02</v>
      </c>
      <c r="D4" s="30" t="str">
        <f>VLOOKUP(RegistrationFaculty!B4,Faculty!B:C,2,FALSE)</f>
        <v>Brian Christensen</v>
      </c>
      <c r="E4" s="30" t="s">
        <v>1294</v>
      </c>
    </row>
    <row r="5" spans="1:5" x14ac:dyDescent="0.35">
      <c r="A5" s="30" t="s">
        <v>1280</v>
      </c>
      <c r="B5" s="30">
        <v>3</v>
      </c>
      <c r="C5" s="30" t="str">
        <f t="shared" si="0"/>
        <v>BUS 300-03</v>
      </c>
      <c r="D5" s="30" t="str">
        <f>VLOOKUP(RegistrationFaculty!B5,Faculty!B:C,2,FALSE)</f>
        <v>Mark Morris</v>
      </c>
      <c r="E5" s="30" t="s">
        <v>1294</v>
      </c>
    </row>
    <row r="6" spans="1:5" x14ac:dyDescent="0.35">
      <c r="A6" s="30" t="s">
        <v>1280</v>
      </c>
      <c r="B6" s="30">
        <v>4</v>
      </c>
      <c r="C6" s="30" t="str">
        <f t="shared" si="0"/>
        <v>BUS 300-04</v>
      </c>
      <c r="D6" s="30" t="str">
        <f>VLOOKUP(RegistrationFaculty!B6,Faculty!B:C,2,FALSE)</f>
        <v>Scott Pope</v>
      </c>
      <c r="E6" s="30" t="s">
        <v>1295</v>
      </c>
    </row>
    <row r="7" spans="1:5" x14ac:dyDescent="0.35">
      <c r="A7" s="30" t="s">
        <v>1280</v>
      </c>
      <c r="B7" s="30">
        <v>5</v>
      </c>
      <c r="C7" s="30" t="str">
        <f t="shared" si="0"/>
        <v>BUS 300-05</v>
      </c>
      <c r="D7" s="30" t="str">
        <f>VLOOKUP(RegistrationFaculty!B7,Faculty!B:C,2,FALSE)</f>
        <v>Bob Morley</v>
      </c>
      <c r="E7" s="30" t="s">
        <v>1295</v>
      </c>
    </row>
    <row r="8" spans="1:5" x14ac:dyDescent="0.35">
      <c r="A8" s="30" t="s">
        <v>1280</v>
      </c>
      <c r="B8" s="30">
        <v>6</v>
      </c>
      <c r="C8" s="30" t="str">
        <f t="shared" si="0"/>
        <v>BUS 300-06</v>
      </c>
      <c r="D8" s="30" t="str">
        <f>VLOOKUP(RegistrationFaculty!B8,Faculty!B:C,2,FALSE)</f>
        <v>Dean Coleman</v>
      </c>
      <c r="E8" s="30" t="s">
        <v>1295</v>
      </c>
    </row>
    <row r="9" spans="1:5" x14ac:dyDescent="0.35">
      <c r="A9" s="30" t="s">
        <v>1280</v>
      </c>
      <c r="B9" s="30">
        <v>7</v>
      </c>
      <c r="C9" s="30" t="str">
        <f t="shared" si="0"/>
        <v>BUS 300-07</v>
      </c>
      <c r="D9" s="30" t="str">
        <f>VLOOKUP(RegistrationFaculty!B9,Faculty!B:C,2,FALSE)</f>
        <v>Rob Tietjen</v>
      </c>
      <c r="E9" s="30" t="s">
        <v>1295</v>
      </c>
    </row>
    <row r="10" spans="1:5" x14ac:dyDescent="0.35">
      <c r="A10" s="30" t="s">
        <v>1280</v>
      </c>
      <c r="B10" s="30">
        <v>8</v>
      </c>
      <c r="C10" s="30" t="str">
        <f t="shared" si="0"/>
        <v>BUS 300-08</v>
      </c>
      <c r="D10" s="30" t="str">
        <f>VLOOKUP(RegistrationFaculty!B10,Faculty!B:C,2,FALSE)</f>
        <v>Jack LaBaugh</v>
      </c>
      <c r="E10" s="30" t="s">
        <v>1295</v>
      </c>
    </row>
    <row r="11" spans="1:5" x14ac:dyDescent="0.35">
      <c r="A11" s="30" t="s">
        <v>1281</v>
      </c>
      <c r="B11" s="30">
        <v>1</v>
      </c>
      <c r="C11" s="30" t="str">
        <f>A11&amp;"-0"&amp;B11</f>
        <v>BUS 302-01</v>
      </c>
      <c r="D11" s="30" t="str">
        <f>VLOOKUP(RegistrationFaculty!B11,Faculty!B:C,2,FALSE)</f>
        <v>Dave Rowe</v>
      </c>
      <c r="E11" s="30" t="s">
        <v>1294</v>
      </c>
    </row>
    <row r="12" spans="1:5" x14ac:dyDescent="0.35">
      <c r="A12" s="30" t="s">
        <v>1281</v>
      </c>
      <c r="B12" s="30">
        <v>1</v>
      </c>
      <c r="C12" s="30" t="str">
        <f>A12&amp;"-0"&amp;B12</f>
        <v>BUS 302-01</v>
      </c>
      <c r="D12" s="30" t="s">
        <v>1201</v>
      </c>
      <c r="E12" s="30" t="s">
        <v>1294</v>
      </c>
    </row>
    <row r="13" spans="1:5" x14ac:dyDescent="0.35">
      <c r="A13" s="30" t="s">
        <v>1281</v>
      </c>
      <c r="B13" s="30">
        <v>2</v>
      </c>
      <c r="C13" s="30" t="str">
        <f t="shared" ref="C13:C19" si="1">A13&amp;"-0"&amp;B13</f>
        <v>BUS 302-02</v>
      </c>
      <c r="D13" s="30" t="str">
        <f>VLOOKUP(RegistrationFaculty!B13,Faculty!B:C,2,FALSE)</f>
        <v>Brian Christensen</v>
      </c>
      <c r="E13" s="30" t="s">
        <v>1294</v>
      </c>
    </row>
    <row r="14" spans="1:5" x14ac:dyDescent="0.35">
      <c r="A14" s="30" t="s">
        <v>1281</v>
      </c>
      <c r="B14" s="30">
        <v>3</v>
      </c>
      <c r="C14" s="30" t="str">
        <f t="shared" si="1"/>
        <v>BUS 302-03</v>
      </c>
      <c r="D14" s="30" t="str">
        <f>VLOOKUP(RegistrationFaculty!B14,Faculty!B:C,2,FALSE)</f>
        <v>Mark Morris</v>
      </c>
      <c r="E14" s="30" t="s">
        <v>1294</v>
      </c>
    </row>
    <row r="15" spans="1:5" x14ac:dyDescent="0.35">
      <c r="A15" s="30" t="s">
        <v>1281</v>
      </c>
      <c r="B15" s="30">
        <v>4</v>
      </c>
      <c r="C15" s="30" t="str">
        <f t="shared" si="1"/>
        <v>BUS 302-04</v>
      </c>
      <c r="D15" s="30" t="str">
        <f>VLOOKUP(RegistrationFaculty!B15,Faculty!B:C,2,FALSE)</f>
        <v>Scott Pope</v>
      </c>
      <c r="E15" s="30" t="s">
        <v>1295</v>
      </c>
    </row>
    <row r="16" spans="1:5" x14ac:dyDescent="0.35">
      <c r="A16" s="30" t="s">
        <v>1281</v>
      </c>
      <c r="B16" s="30">
        <v>5</v>
      </c>
      <c r="C16" s="30" t="str">
        <f t="shared" si="1"/>
        <v>BUS 302-05</v>
      </c>
      <c r="D16" s="30" t="str">
        <f>VLOOKUP(RegistrationFaculty!B16,Faculty!B:C,2,FALSE)</f>
        <v>Bob Morley</v>
      </c>
      <c r="E16" s="30" t="s">
        <v>1295</v>
      </c>
    </row>
    <row r="17" spans="1:5" x14ac:dyDescent="0.35">
      <c r="A17" s="30" t="s">
        <v>1281</v>
      </c>
      <c r="B17" s="30">
        <v>6</v>
      </c>
      <c r="C17" s="30" t="str">
        <f t="shared" si="1"/>
        <v>BUS 302-06</v>
      </c>
      <c r="D17" s="30" t="str">
        <f>VLOOKUP(RegistrationFaculty!B17,Faculty!B:C,2,FALSE)</f>
        <v>Dean Coleman</v>
      </c>
      <c r="E17" s="30" t="s">
        <v>1295</v>
      </c>
    </row>
    <row r="18" spans="1:5" x14ac:dyDescent="0.35">
      <c r="A18" s="30" t="s">
        <v>1281</v>
      </c>
      <c r="B18" s="30">
        <v>7</v>
      </c>
      <c r="C18" s="30" t="str">
        <f t="shared" si="1"/>
        <v>BUS 302-07</v>
      </c>
      <c r="D18" s="30" t="str">
        <f>VLOOKUP(RegistrationFaculty!B18,Faculty!B:C,2,FALSE)</f>
        <v>Rob Tietjen</v>
      </c>
      <c r="E18" s="30" t="s">
        <v>1295</v>
      </c>
    </row>
    <row r="19" spans="1:5" x14ac:dyDescent="0.35">
      <c r="A19" s="30" t="s">
        <v>1281</v>
      </c>
      <c r="B19" s="30">
        <v>8</v>
      </c>
      <c r="C19" s="30" t="str">
        <f t="shared" si="1"/>
        <v>BUS 302-08</v>
      </c>
      <c r="D19" s="30" t="str">
        <f>VLOOKUP(RegistrationFaculty!B19,Faculty!B:C,2,FALSE)</f>
        <v>Jack LaBaugh</v>
      </c>
      <c r="E19" s="30" t="s">
        <v>1295</v>
      </c>
    </row>
    <row r="20" spans="1:5" x14ac:dyDescent="0.35">
      <c r="A20" s="30" t="s">
        <v>1282</v>
      </c>
      <c r="B20" s="30">
        <v>1</v>
      </c>
      <c r="C20" s="30" t="str">
        <f>A20&amp;"-0"&amp;B20</f>
        <v>MKT 301-01</v>
      </c>
      <c r="D20" s="30" t="str">
        <f>VLOOKUP(RegistrationFaculty!B20,Faculty!B:C,2,FALSE)</f>
        <v>Dave Rowe</v>
      </c>
      <c r="E20" s="30" t="s">
        <v>1294</v>
      </c>
    </row>
    <row r="21" spans="1:5" x14ac:dyDescent="0.35">
      <c r="A21" s="30" t="s">
        <v>1282</v>
      </c>
      <c r="B21" s="30">
        <v>1</v>
      </c>
      <c r="C21" s="30" t="str">
        <f>A21&amp;"-0"&amp;B21</f>
        <v>MKT 301-01</v>
      </c>
      <c r="D21" s="30" t="s">
        <v>1201</v>
      </c>
      <c r="E21" s="30" t="s">
        <v>1294</v>
      </c>
    </row>
    <row r="22" spans="1:5" x14ac:dyDescent="0.35">
      <c r="A22" s="30" t="s">
        <v>1282</v>
      </c>
      <c r="B22" s="30">
        <v>2</v>
      </c>
      <c r="C22" s="30" t="str">
        <f t="shared" ref="C22:C28" si="2">A22&amp;"-0"&amp;B22</f>
        <v>MKT 301-02</v>
      </c>
      <c r="D22" s="30" t="str">
        <f>VLOOKUP(RegistrationFaculty!B22,Faculty!B:C,2,FALSE)</f>
        <v>Brian Christensen</v>
      </c>
      <c r="E22" s="30" t="s">
        <v>1294</v>
      </c>
    </row>
    <row r="23" spans="1:5" x14ac:dyDescent="0.35">
      <c r="A23" s="30" t="s">
        <v>1282</v>
      </c>
      <c r="B23" s="30">
        <v>3</v>
      </c>
      <c r="C23" s="30" t="str">
        <f t="shared" si="2"/>
        <v>MKT 301-03</v>
      </c>
      <c r="D23" s="30" t="str">
        <f>VLOOKUP(RegistrationFaculty!B23,Faculty!B:C,2,FALSE)</f>
        <v>Mark Morris</v>
      </c>
      <c r="E23" s="30" t="s">
        <v>1294</v>
      </c>
    </row>
    <row r="24" spans="1:5" x14ac:dyDescent="0.35">
      <c r="A24" s="30" t="s">
        <v>1282</v>
      </c>
      <c r="B24" s="30">
        <v>4</v>
      </c>
      <c r="C24" s="30" t="str">
        <f t="shared" si="2"/>
        <v>MKT 301-04</v>
      </c>
      <c r="D24" s="30" t="str">
        <f>VLOOKUP(RegistrationFaculty!B24,Faculty!B:C,2,FALSE)</f>
        <v>Scott Pope</v>
      </c>
      <c r="E24" s="30" t="s">
        <v>1295</v>
      </c>
    </row>
    <row r="25" spans="1:5" x14ac:dyDescent="0.35">
      <c r="A25" s="30" t="s">
        <v>1282</v>
      </c>
      <c r="B25" s="30">
        <v>5</v>
      </c>
      <c r="C25" s="30" t="str">
        <f t="shared" si="2"/>
        <v>MKT 301-05</v>
      </c>
      <c r="D25" s="30" t="str">
        <f>VLOOKUP(RegistrationFaculty!B25,Faculty!B:C,2,FALSE)</f>
        <v>Bob Morley</v>
      </c>
      <c r="E25" s="30" t="s">
        <v>1295</v>
      </c>
    </row>
    <row r="26" spans="1:5" x14ac:dyDescent="0.35">
      <c r="A26" s="30" t="s">
        <v>1282</v>
      </c>
      <c r="B26" s="30">
        <v>6</v>
      </c>
      <c r="C26" s="30" t="str">
        <f t="shared" si="2"/>
        <v>MKT 301-06</v>
      </c>
      <c r="D26" s="30" t="str">
        <f>VLOOKUP(RegistrationFaculty!B26,Faculty!B:C,2,FALSE)</f>
        <v>Dean Coleman</v>
      </c>
      <c r="E26" s="30" t="s">
        <v>1295</v>
      </c>
    </row>
    <row r="27" spans="1:5" x14ac:dyDescent="0.35">
      <c r="A27" s="30" t="s">
        <v>1282</v>
      </c>
      <c r="B27" s="30">
        <v>7</v>
      </c>
      <c r="C27" s="30" t="str">
        <f t="shared" si="2"/>
        <v>MKT 301-07</v>
      </c>
      <c r="D27" s="30" t="str">
        <f>VLOOKUP(RegistrationFaculty!B27,Faculty!B:C,2,FALSE)</f>
        <v>Rob Tietjen</v>
      </c>
      <c r="E27" s="30" t="s">
        <v>1295</v>
      </c>
    </row>
    <row r="28" spans="1:5" x14ac:dyDescent="0.35">
      <c r="A28" s="30" t="s">
        <v>1282</v>
      </c>
      <c r="B28" s="30">
        <v>8</v>
      </c>
      <c r="C28" s="30" t="str">
        <f t="shared" si="2"/>
        <v>MKT 301-08</v>
      </c>
      <c r="D28" s="30" t="str">
        <f>VLOOKUP(RegistrationFaculty!B28,Faculty!B:C,2,FALSE)</f>
        <v>Jack LaBaugh</v>
      </c>
      <c r="E28" s="30" t="s">
        <v>1295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ClassListRaw</vt:lpstr>
      <vt:lpstr>Faculty</vt:lpstr>
      <vt:lpstr>SurveyEdit</vt:lpstr>
      <vt:lpstr>PT</vt:lpstr>
      <vt:lpstr>Data</vt:lpstr>
      <vt:lpstr>Reporting</vt:lpstr>
      <vt:lpstr>RegistrationTab</vt:lpstr>
      <vt:lpstr>RegistrationFaculty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Pope, Scott</cp:lastModifiedBy>
  <cp:revision/>
  <dcterms:created xsi:type="dcterms:W3CDTF">2021-03-18T20:40:51Z</dcterms:created>
  <dcterms:modified xsi:type="dcterms:W3CDTF">2024-03-22T18:23:37Z</dcterms:modified>
  <cp:category/>
  <cp:contentStatus/>
</cp:coreProperties>
</file>