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1"/>
  <workbookPr defaultThemeVersion="166925"/>
  <mc:AlternateContent xmlns:mc="http://schemas.openxmlformats.org/markup-compatibility/2006">
    <mc:Choice Requires="x15">
      <x15ac:absPath xmlns:x15ac="http://schemas.microsoft.com/office/spreadsheetml/2010/11/ac" url="https://webmailbyui-my.sharepoint.com/personal/scottwpope_byui_edu/Documents/IBC/DataforJohn/Spring2023Registration/"/>
    </mc:Choice>
  </mc:AlternateContent>
  <xr:revisionPtr revIDLastSave="113" documentId="13_ncr:1_{F989740D-649E-4608-9FED-58AB2E8D3824}" xr6:coauthVersionLast="47" xr6:coauthVersionMax="47" xr10:uidLastSave="{A18288F6-E9D2-4DAA-84D5-C25D8A85C49C}"/>
  <bookViews>
    <workbookView xWindow="-110" yWindow="-110" windowWidth="19420" windowHeight="10300" firstSheet="1" activeTab="1" xr2:uid="{00000000-000D-0000-FFFF-FFFF00000000}"/>
  </bookViews>
  <sheets>
    <sheet name="ClassListRaw" sheetId="1" r:id="rId1"/>
    <sheet name="Data" sheetId="2" r:id="rId2"/>
    <sheet name="Reporting" sheetId="7" r:id="rId3"/>
    <sheet name="PT" sheetId="8" r:id="rId4"/>
    <sheet name="PBI" sheetId="11" r:id="rId5"/>
    <sheet name="RegistrationTab" sheetId="9" r:id="rId6"/>
    <sheet name="Faculty" sheetId="6" r:id="rId7"/>
    <sheet name="SurveyData" sheetId="12" r:id="rId8"/>
  </sheets>
  <definedNames>
    <definedName name="_xlnm._FilterDatabase" localSheetId="1" hidden="1">Data!$B$1:$M$145</definedName>
    <definedName name="_xlnm._FilterDatabase" localSheetId="7" hidden="1">SurveyData!$A$1:$M$1</definedName>
  </definedNames>
  <calcPr calcId="191028"/>
  <pivotCaches>
    <pivotCache cacheId="85"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4" i="2" l="1"/>
  <c r="N145" i="2"/>
  <c r="O145" i="2"/>
  <c r="P145" i="2"/>
  <c r="R145" i="2"/>
  <c r="S145" i="2"/>
  <c r="T145" i="2"/>
  <c r="U145" i="2"/>
  <c r="W145" i="2"/>
  <c r="E80" i="9"/>
  <c r="F80" i="9"/>
  <c r="E81" i="9"/>
  <c r="F81" i="9"/>
  <c r="E2" i="9"/>
  <c r="F2" i="9"/>
  <c r="E82" i="9"/>
  <c r="F82" i="9"/>
  <c r="E64" i="9"/>
  <c r="F64" i="9"/>
  <c r="E3" i="9"/>
  <c r="F3" i="9"/>
  <c r="E4" i="9"/>
  <c r="F4" i="9"/>
  <c r="E48" i="9"/>
  <c r="F48" i="9"/>
  <c r="E65" i="9"/>
  <c r="F65" i="9"/>
  <c r="E32" i="9"/>
  <c r="F32" i="9"/>
  <c r="E83" i="9"/>
  <c r="F83" i="9"/>
  <c r="E84" i="9"/>
  <c r="F84" i="9"/>
  <c r="E49" i="9"/>
  <c r="F49" i="9"/>
  <c r="E18" i="9"/>
  <c r="F18" i="9"/>
  <c r="E33" i="9"/>
  <c r="F33" i="9"/>
  <c r="E96" i="9"/>
  <c r="F96" i="9"/>
  <c r="E85" i="9"/>
  <c r="F85" i="9"/>
  <c r="E66" i="9"/>
  <c r="F66" i="9"/>
  <c r="E5" i="9"/>
  <c r="F5" i="9"/>
  <c r="E67" i="9"/>
  <c r="F67" i="9"/>
  <c r="E68" i="9"/>
  <c r="F68" i="9"/>
  <c r="E97" i="9"/>
  <c r="F97" i="9"/>
  <c r="E69" i="9"/>
  <c r="F69" i="9"/>
  <c r="E70" i="9"/>
  <c r="F70" i="9"/>
  <c r="E71" i="9"/>
  <c r="F71" i="9"/>
  <c r="E34" i="9"/>
  <c r="F34" i="9"/>
  <c r="E98" i="9"/>
  <c r="F98" i="9"/>
  <c r="E99" i="9"/>
  <c r="F99" i="9"/>
  <c r="E72" i="9"/>
  <c r="F72" i="9"/>
  <c r="E19" i="9"/>
  <c r="F19" i="9"/>
  <c r="E86" i="9"/>
  <c r="F86" i="9"/>
  <c r="E35" i="9"/>
  <c r="F35" i="9"/>
  <c r="E100" i="9"/>
  <c r="F100" i="9"/>
  <c r="E101" i="9"/>
  <c r="F101" i="9"/>
  <c r="E20" i="9"/>
  <c r="F20" i="9"/>
  <c r="E50" i="9"/>
  <c r="F50" i="9"/>
  <c r="E111" i="9"/>
  <c r="F111" i="9"/>
  <c r="E6" i="9"/>
  <c r="F6" i="9"/>
  <c r="E36" i="9"/>
  <c r="F36" i="9"/>
  <c r="E21" i="9"/>
  <c r="F21" i="9"/>
  <c r="E22" i="9"/>
  <c r="F22" i="9"/>
  <c r="E23" i="9"/>
  <c r="F23" i="9"/>
  <c r="E102" i="9"/>
  <c r="F102" i="9"/>
  <c r="E7" i="9"/>
  <c r="F7" i="9"/>
  <c r="E103" i="9"/>
  <c r="F103" i="9"/>
  <c r="E51" i="9"/>
  <c r="F51" i="9"/>
  <c r="E37" i="9"/>
  <c r="F37" i="9"/>
  <c r="E87" i="9"/>
  <c r="F87" i="9"/>
  <c r="E52" i="9"/>
  <c r="F52" i="9"/>
  <c r="E8" i="9"/>
  <c r="F8" i="9"/>
  <c r="E53" i="9"/>
  <c r="F53" i="9"/>
  <c r="E104" i="9"/>
  <c r="F104" i="9"/>
  <c r="E105" i="9"/>
  <c r="F105" i="9"/>
  <c r="E38" i="9"/>
  <c r="F38" i="9"/>
  <c r="E9" i="9"/>
  <c r="F9" i="9"/>
  <c r="E112" i="9"/>
  <c r="F112" i="9"/>
  <c r="E106" i="9"/>
  <c r="F106" i="9"/>
  <c r="E54" i="9"/>
  <c r="F54" i="9"/>
  <c r="E113" i="9"/>
  <c r="F113" i="9"/>
  <c r="E55" i="9"/>
  <c r="F55" i="9"/>
  <c r="E10" i="9"/>
  <c r="F10" i="9"/>
  <c r="E39" i="9"/>
  <c r="F39" i="9"/>
  <c r="E56" i="9"/>
  <c r="F56" i="9"/>
  <c r="E88" i="9"/>
  <c r="F88" i="9"/>
  <c r="E73" i="9"/>
  <c r="F73" i="9"/>
  <c r="E57" i="9"/>
  <c r="F57" i="9"/>
  <c r="E58" i="9"/>
  <c r="F58" i="9"/>
  <c r="E40" i="9"/>
  <c r="F40" i="9"/>
  <c r="E24" i="9"/>
  <c r="F24" i="9"/>
  <c r="E25" i="9"/>
  <c r="F25" i="9"/>
  <c r="E26" i="9"/>
  <c r="F26" i="9"/>
  <c r="E114" i="9"/>
  <c r="F114" i="9"/>
  <c r="E89" i="9"/>
  <c r="F89" i="9"/>
  <c r="E59" i="9"/>
  <c r="F59" i="9"/>
  <c r="E41" i="9"/>
  <c r="F41" i="9"/>
  <c r="E60" i="9"/>
  <c r="F60" i="9"/>
  <c r="E115" i="9"/>
  <c r="F115" i="9"/>
  <c r="E11" i="9"/>
  <c r="F11" i="9"/>
  <c r="E116" i="9"/>
  <c r="F116" i="9"/>
  <c r="E61" i="9"/>
  <c r="F61" i="9"/>
  <c r="E42" i="9"/>
  <c r="F42" i="9"/>
  <c r="E43" i="9"/>
  <c r="F43" i="9"/>
  <c r="E44" i="9"/>
  <c r="F44" i="9"/>
  <c r="E45" i="9"/>
  <c r="F45" i="9"/>
  <c r="E46" i="9"/>
  <c r="F46" i="9"/>
  <c r="E12" i="9"/>
  <c r="F12" i="9"/>
  <c r="E90" i="9"/>
  <c r="F90" i="9"/>
  <c r="E13" i="9"/>
  <c r="F13" i="9"/>
  <c r="E117" i="9"/>
  <c r="F117" i="9"/>
  <c r="E74" i="9"/>
  <c r="F74" i="9"/>
  <c r="E118" i="9"/>
  <c r="F118" i="9"/>
  <c r="E27" i="9"/>
  <c r="F27" i="9"/>
  <c r="E91" i="9"/>
  <c r="F91" i="9"/>
  <c r="E119" i="9"/>
  <c r="F119" i="9"/>
  <c r="E47" i="9"/>
  <c r="F47" i="9"/>
  <c r="E120" i="9"/>
  <c r="F120" i="9"/>
  <c r="E75" i="9"/>
  <c r="F75" i="9"/>
  <c r="E107" i="9"/>
  <c r="F107" i="9"/>
  <c r="E121" i="9"/>
  <c r="F121" i="9"/>
  <c r="E14" i="9"/>
  <c r="F14" i="9"/>
  <c r="E92" i="9"/>
  <c r="F92" i="9"/>
  <c r="E28" i="9"/>
  <c r="F28" i="9"/>
  <c r="E29" i="9"/>
  <c r="F29" i="9"/>
  <c r="E76" i="9"/>
  <c r="F76" i="9"/>
  <c r="E15" i="9"/>
  <c r="F15" i="9"/>
  <c r="E108" i="9"/>
  <c r="F108" i="9"/>
  <c r="E16" i="9"/>
  <c r="F16" i="9"/>
  <c r="E30" i="9"/>
  <c r="F30" i="9"/>
  <c r="E93" i="9"/>
  <c r="F93" i="9"/>
  <c r="E109" i="9"/>
  <c r="F109" i="9"/>
  <c r="E77" i="9"/>
  <c r="F77" i="9"/>
  <c r="E122" i="9"/>
  <c r="F122" i="9"/>
  <c r="E94" i="9"/>
  <c r="F94" i="9"/>
  <c r="E62" i="9"/>
  <c r="F62" i="9"/>
  <c r="E123" i="9"/>
  <c r="F123" i="9"/>
  <c r="E17" i="9"/>
  <c r="F17" i="9"/>
  <c r="E78" i="9"/>
  <c r="F78" i="9"/>
  <c r="E124" i="9"/>
  <c r="F124" i="9"/>
  <c r="E110" i="9"/>
  <c r="F110" i="9"/>
  <c r="E95" i="9"/>
  <c r="F95" i="9"/>
  <c r="E79" i="9"/>
  <c r="F79" i="9"/>
  <c r="E63" i="9"/>
  <c r="F63" i="9"/>
  <c r="E31" i="9"/>
  <c r="F31" i="9"/>
  <c r="J2" i="2"/>
  <c r="N2" i="2"/>
  <c r="O2" i="2"/>
  <c r="P2" i="2"/>
  <c r="Q2" i="2"/>
  <c r="R2" i="2"/>
  <c r="S2" i="2"/>
  <c r="T2" i="2"/>
  <c r="U2" i="2"/>
  <c r="W2" i="2"/>
  <c r="N3" i="2"/>
  <c r="O3" i="2"/>
  <c r="P3" i="2"/>
  <c r="Q3" i="2"/>
  <c r="R3" i="2"/>
  <c r="S3" i="2"/>
  <c r="T3" i="2"/>
  <c r="U3" i="2"/>
  <c r="W3" i="2"/>
  <c r="J3" i="2"/>
  <c r="N4" i="2"/>
  <c r="O4" i="2"/>
  <c r="P4" i="2"/>
  <c r="Q4" i="2"/>
  <c r="R4" i="2"/>
  <c r="S4" i="2"/>
  <c r="T4" i="2"/>
  <c r="U4" i="2"/>
  <c r="W4" i="2"/>
  <c r="J4" i="2"/>
  <c r="I83" i="2"/>
  <c r="J83" i="2" s="1"/>
  <c r="N83" i="2"/>
  <c r="O83" i="2"/>
  <c r="P83" i="2"/>
  <c r="R83" i="2"/>
  <c r="S83" i="2"/>
  <c r="T83" i="2"/>
  <c r="U83" i="2"/>
  <c r="W83" i="2"/>
  <c r="I117" i="2"/>
  <c r="J117" i="2" s="1"/>
  <c r="N117" i="2"/>
  <c r="O117" i="2"/>
  <c r="P117" i="2"/>
  <c r="R117" i="2"/>
  <c r="S117" i="2"/>
  <c r="T117" i="2"/>
  <c r="U117" i="2"/>
  <c r="W117" i="2"/>
  <c r="I38" i="2"/>
  <c r="J38" i="2" s="1"/>
  <c r="N38" i="2"/>
  <c r="O38" i="2"/>
  <c r="P38" i="2"/>
  <c r="R38" i="2"/>
  <c r="S38" i="2"/>
  <c r="T38" i="2"/>
  <c r="U38" i="2"/>
  <c r="W38" i="2"/>
  <c r="I134" i="2"/>
  <c r="J134" i="2" s="1"/>
  <c r="N134" i="2"/>
  <c r="O134" i="2"/>
  <c r="P134" i="2"/>
  <c r="R134" i="2"/>
  <c r="S134" i="2"/>
  <c r="T134" i="2"/>
  <c r="U134" i="2"/>
  <c r="W134" i="2"/>
  <c r="I12" i="2"/>
  <c r="J12" i="2" s="1"/>
  <c r="N12" i="2"/>
  <c r="O12" i="2"/>
  <c r="P12" i="2"/>
  <c r="R12" i="2"/>
  <c r="S12" i="2"/>
  <c r="T12" i="2"/>
  <c r="U12" i="2"/>
  <c r="W12" i="2"/>
  <c r="J6" i="2"/>
  <c r="N6" i="2"/>
  <c r="O6" i="2"/>
  <c r="P6" i="2"/>
  <c r="Q6" i="2"/>
  <c r="R6" i="2"/>
  <c r="S6" i="2"/>
  <c r="T6" i="2"/>
  <c r="U6" i="2"/>
  <c r="W6" i="2"/>
  <c r="I21" i="2"/>
  <c r="J21" i="2" s="1"/>
  <c r="N21" i="2"/>
  <c r="O21" i="2"/>
  <c r="P21" i="2"/>
  <c r="R21" i="2"/>
  <c r="S21" i="2"/>
  <c r="T21" i="2"/>
  <c r="U21" i="2"/>
  <c r="W21" i="2"/>
  <c r="I17" i="2"/>
  <c r="J17" i="2" s="1"/>
  <c r="N17" i="2"/>
  <c r="O17" i="2"/>
  <c r="P17" i="2"/>
  <c r="R17" i="2"/>
  <c r="S17" i="2"/>
  <c r="T17" i="2"/>
  <c r="U17" i="2"/>
  <c r="W17" i="2"/>
  <c r="J8" i="2"/>
  <c r="N8" i="2"/>
  <c r="O8" i="2"/>
  <c r="P8" i="2"/>
  <c r="Q8" i="2"/>
  <c r="R8" i="2"/>
  <c r="S8" i="2"/>
  <c r="T8" i="2"/>
  <c r="U8" i="2"/>
  <c r="W8" i="2"/>
  <c r="I59" i="2"/>
  <c r="Q59" i="2" s="1"/>
  <c r="N59" i="2"/>
  <c r="O59" i="2"/>
  <c r="P59" i="2"/>
  <c r="R59" i="2"/>
  <c r="S59" i="2"/>
  <c r="T59" i="2"/>
  <c r="U59" i="2"/>
  <c r="W59" i="2"/>
  <c r="I19" i="2"/>
  <c r="N29" i="2"/>
  <c r="O29" i="2"/>
  <c r="P29" i="2"/>
  <c r="R29" i="2"/>
  <c r="S29" i="2"/>
  <c r="T29" i="2"/>
  <c r="U29" i="2"/>
  <c r="W29" i="2"/>
  <c r="I58" i="2"/>
  <c r="Q58" i="2" s="1"/>
  <c r="N58" i="2"/>
  <c r="O58" i="2"/>
  <c r="P58" i="2"/>
  <c r="R58" i="2"/>
  <c r="S58" i="2"/>
  <c r="T58" i="2"/>
  <c r="U58" i="2"/>
  <c r="W58" i="2"/>
  <c r="I18" i="2"/>
  <c r="N28" i="2"/>
  <c r="O28" i="2"/>
  <c r="P28" i="2"/>
  <c r="R28" i="2"/>
  <c r="S28" i="2"/>
  <c r="T28" i="2"/>
  <c r="U28" i="2"/>
  <c r="W28" i="2"/>
  <c r="I20" i="2"/>
  <c r="Q20" i="2" s="1"/>
  <c r="N20" i="2"/>
  <c r="O20" i="2"/>
  <c r="P20" i="2"/>
  <c r="R20" i="2"/>
  <c r="S20" i="2"/>
  <c r="T20" i="2"/>
  <c r="U20" i="2"/>
  <c r="W20" i="2"/>
  <c r="I118" i="2"/>
  <c r="Q118" i="2" s="1"/>
  <c r="N118" i="2"/>
  <c r="O118" i="2"/>
  <c r="P118" i="2"/>
  <c r="R118" i="2"/>
  <c r="S118" i="2"/>
  <c r="T118" i="2"/>
  <c r="U118" i="2"/>
  <c r="W118" i="2"/>
  <c r="I57" i="2"/>
  <c r="Q57" i="2" s="1"/>
  <c r="N57" i="2"/>
  <c r="O57" i="2"/>
  <c r="P57" i="2"/>
  <c r="R57" i="2"/>
  <c r="S57" i="2"/>
  <c r="T57" i="2"/>
  <c r="U57" i="2"/>
  <c r="W57" i="2"/>
  <c r="I44" i="2"/>
  <c r="J44" i="2" s="1"/>
  <c r="N16" i="2"/>
  <c r="O16" i="2"/>
  <c r="P16" i="2"/>
  <c r="R16" i="2"/>
  <c r="S16" i="2"/>
  <c r="T16" i="2"/>
  <c r="U16" i="2"/>
  <c r="W16" i="2"/>
  <c r="I73" i="2"/>
  <c r="J73" i="2" s="1"/>
  <c r="N73" i="2"/>
  <c r="O73" i="2"/>
  <c r="P73" i="2"/>
  <c r="R73" i="2"/>
  <c r="S73" i="2"/>
  <c r="T73" i="2"/>
  <c r="U73" i="2"/>
  <c r="W73" i="2"/>
  <c r="I10" i="2"/>
  <c r="N27" i="2"/>
  <c r="O27" i="2"/>
  <c r="P27" i="2"/>
  <c r="R27" i="2"/>
  <c r="S27" i="2"/>
  <c r="T27" i="2"/>
  <c r="U27" i="2"/>
  <c r="W27" i="2"/>
  <c r="I93" i="2"/>
  <c r="J93" i="2" s="1"/>
  <c r="N93" i="2"/>
  <c r="O93" i="2"/>
  <c r="P93" i="2"/>
  <c r="R93" i="2"/>
  <c r="S93" i="2"/>
  <c r="T93" i="2"/>
  <c r="U93" i="2"/>
  <c r="W93" i="2"/>
  <c r="I69" i="2"/>
  <c r="J69" i="2" s="1"/>
  <c r="N69" i="2"/>
  <c r="O69" i="2"/>
  <c r="P69" i="2"/>
  <c r="R69" i="2"/>
  <c r="S69" i="2"/>
  <c r="T69" i="2"/>
  <c r="U69" i="2"/>
  <c r="W69" i="2"/>
  <c r="I98" i="2"/>
  <c r="J98" i="2" s="1"/>
  <c r="N98" i="2"/>
  <c r="O98" i="2"/>
  <c r="P98" i="2"/>
  <c r="R98" i="2"/>
  <c r="S98" i="2"/>
  <c r="T98" i="2"/>
  <c r="U98" i="2"/>
  <c r="W98" i="2"/>
  <c r="I32" i="2"/>
  <c r="N33" i="2"/>
  <c r="O33" i="2"/>
  <c r="P33" i="2"/>
  <c r="R33" i="2"/>
  <c r="S33" i="2"/>
  <c r="T33" i="2"/>
  <c r="U33" i="2"/>
  <c r="W33" i="2"/>
  <c r="I37" i="2"/>
  <c r="J37" i="2" s="1"/>
  <c r="N34" i="2"/>
  <c r="O34" i="2"/>
  <c r="P34" i="2"/>
  <c r="R34" i="2"/>
  <c r="S34" i="2"/>
  <c r="T34" i="2"/>
  <c r="U34" i="2"/>
  <c r="W34" i="2"/>
  <c r="I138" i="2"/>
  <c r="Q138" i="2" s="1"/>
  <c r="N138" i="2"/>
  <c r="O138" i="2"/>
  <c r="P138" i="2"/>
  <c r="R138" i="2"/>
  <c r="S138" i="2"/>
  <c r="T138" i="2"/>
  <c r="U138" i="2"/>
  <c r="W138" i="2"/>
  <c r="I109" i="2"/>
  <c r="Q109" i="2" s="1"/>
  <c r="N109" i="2"/>
  <c r="O109" i="2"/>
  <c r="P109" i="2"/>
  <c r="R109" i="2"/>
  <c r="S109" i="2"/>
  <c r="T109" i="2"/>
  <c r="U109" i="2"/>
  <c r="W109" i="2"/>
  <c r="I72" i="2"/>
  <c r="Q72" i="2" s="1"/>
  <c r="N72" i="2"/>
  <c r="O72" i="2"/>
  <c r="P72" i="2"/>
  <c r="R72" i="2"/>
  <c r="S72" i="2"/>
  <c r="T72" i="2"/>
  <c r="U72" i="2"/>
  <c r="W72" i="2"/>
  <c r="I29" i="2"/>
  <c r="J29" i="2" s="1"/>
  <c r="N18" i="2"/>
  <c r="O18" i="2"/>
  <c r="P18" i="2"/>
  <c r="R18" i="2"/>
  <c r="S18" i="2"/>
  <c r="T18" i="2"/>
  <c r="U18" i="2"/>
  <c r="W18" i="2"/>
  <c r="I22" i="2"/>
  <c r="Q22" i="2" s="1"/>
  <c r="N22" i="2"/>
  <c r="O22" i="2"/>
  <c r="P22" i="2"/>
  <c r="R22" i="2"/>
  <c r="S22" i="2"/>
  <c r="T22" i="2"/>
  <c r="U22" i="2"/>
  <c r="W22" i="2"/>
  <c r="I63" i="2"/>
  <c r="J63" i="2" s="1"/>
  <c r="N63" i="2"/>
  <c r="O63" i="2"/>
  <c r="P63" i="2"/>
  <c r="R63" i="2"/>
  <c r="S63" i="2"/>
  <c r="T63" i="2"/>
  <c r="U63" i="2"/>
  <c r="W63" i="2"/>
  <c r="I97" i="2"/>
  <c r="J97" i="2" s="1"/>
  <c r="N97" i="2"/>
  <c r="O97" i="2"/>
  <c r="P97" i="2"/>
  <c r="R97" i="2"/>
  <c r="S97" i="2"/>
  <c r="T97" i="2"/>
  <c r="U97" i="2"/>
  <c r="W97" i="2"/>
  <c r="I132" i="2"/>
  <c r="Q132" i="2" s="1"/>
  <c r="N132" i="2"/>
  <c r="O132" i="2"/>
  <c r="P132" i="2"/>
  <c r="R132" i="2"/>
  <c r="S132" i="2"/>
  <c r="T132" i="2"/>
  <c r="U132" i="2"/>
  <c r="W132" i="2"/>
  <c r="I125" i="2"/>
  <c r="J125" i="2" s="1"/>
  <c r="N125" i="2"/>
  <c r="O125" i="2"/>
  <c r="P125" i="2"/>
  <c r="R125" i="2"/>
  <c r="S125" i="2"/>
  <c r="T125" i="2"/>
  <c r="U125" i="2"/>
  <c r="W125" i="2"/>
  <c r="J34" i="2"/>
  <c r="N10" i="2"/>
  <c r="O10" i="2"/>
  <c r="P10" i="2"/>
  <c r="R10" i="2"/>
  <c r="S10" i="2"/>
  <c r="T10" i="2"/>
  <c r="U10" i="2"/>
  <c r="W10" i="2"/>
  <c r="I40" i="2"/>
  <c r="Q40" i="2" s="1"/>
  <c r="N40" i="2"/>
  <c r="O40" i="2"/>
  <c r="P40" i="2"/>
  <c r="R40" i="2"/>
  <c r="S40" i="2"/>
  <c r="T40" i="2"/>
  <c r="U40" i="2"/>
  <c r="W40" i="2"/>
  <c r="I130" i="2"/>
  <c r="J130" i="2" s="1"/>
  <c r="N130" i="2"/>
  <c r="O130" i="2"/>
  <c r="P130" i="2"/>
  <c r="R130" i="2"/>
  <c r="S130" i="2"/>
  <c r="T130" i="2"/>
  <c r="U130" i="2"/>
  <c r="W130" i="2"/>
  <c r="I39" i="2"/>
  <c r="N39" i="2"/>
  <c r="O39" i="2"/>
  <c r="P39" i="2"/>
  <c r="R39" i="2"/>
  <c r="S39" i="2"/>
  <c r="T39" i="2"/>
  <c r="U39" i="2"/>
  <c r="W39" i="2"/>
  <c r="I35" i="2"/>
  <c r="N23" i="2"/>
  <c r="O23" i="2"/>
  <c r="P23" i="2"/>
  <c r="R23" i="2"/>
  <c r="S23" i="2"/>
  <c r="T23" i="2"/>
  <c r="U23" i="2"/>
  <c r="W23" i="2"/>
  <c r="I91" i="2"/>
  <c r="J91" i="2" s="1"/>
  <c r="N91" i="2"/>
  <c r="O91" i="2"/>
  <c r="P91" i="2"/>
  <c r="R91" i="2"/>
  <c r="S91" i="2"/>
  <c r="T91" i="2"/>
  <c r="U91" i="2"/>
  <c r="W91" i="2"/>
  <c r="I122" i="2"/>
  <c r="Q122" i="2" s="1"/>
  <c r="N122" i="2"/>
  <c r="O122" i="2"/>
  <c r="P122" i="2"/>
  <c r="R122" i="2"/>
  <c r="S122" i="2"/>
  <c r="T122" i="2"/>
  <c r="U122" i="2"/>
  <c r="W122" i="2"/>
  <c r="I53" i="2"/>
  <c r="J53" i="2" s="1"/>
  <c r="N54" i="2"/>
  <c r="O54" i="2"/>
  <c r="P54" i="2"/>
  <c r="R54" i="2"/>
  <c r="S54" i="2"/>
  <c r="T54" i="2"/>
  <c r="U54" i="2"/>
  <c r="W54" i="2"/>
  <c r="I50" i="2"/>
  <c r="J50" i="2" s="1"/>
  <c r="N42" i="2"/>
  <c r="O42" i="2"/>
  <c r="P42" i="2"/>
  <c r="R42" i="2"/>
  <c r="S42" i="2"/>
  <c r="T42" i="2"/>
  <c r="U42" i="2"/>
  <c r="W42" i="2"/>
  <c r="I140" i="2"/>
  <c r="Q140" i="2" s="1"/>
  <c r="N140" i="2"/>
  <c r="O140" i="2"/>
  <c r="P140" i="2"/>
  <c r="R140" i="2"/>
  <c r="S140" i="2"/>
  <c r="T140" i="2"/>
  <c r="U140" i="2"/>
  <c r="W140" i="2"/>
  <c r="I30" i="2"/>
  <c r="J30" i="2" s="1"/>
  <c r="N30" i="2"/>
  <c r="O30" i="2"/>
  <c r="P30" i="2"/>
  <c r="R30" i="2"/>
  <c r="S30" i="2"/>
  <c r="T30" i="2"/>
  <c r="U30" i="2"/>
  <c r="W30" i="2"/>
  <c r="I46" i="2"/>
  <c r="N52" i="2"/>
  <c r="O52" i="2"/>
  <c r="P52" i="2"/>
  <c r="R52" i="2"/>
  <c r="S52" i="2"/>
  <c r="T52" i="2"/>
  <c r="U52" i="2"/>
  <c r="W52" i="2"/>
  <c r="I102" i="2"/>
  <c r="J102" i="2" s="1"/>
  <c r="N102" i="2"/>
  <c r="O102" i="2"/>
  <c r="P102" i="2"/>
  <c r="R102" i="2"/>
  <c r="S102" i="2"/>
  <c r="T102" i="2"/>
  <c r="U102" i="2"/>
  <c r="W102" i="2"/>
  <c r="I141" i="2"/>
  <c r="J141" i="2" s="1"/>
  <c r="N141" i="2"/>
  <c r="O141" i="2"/>
  <c r="P141" i="2"/>
  <c r="R141" i="2"/>
  <c r="S141" i="2"/>
  <c r="T141" i="2"/>
  <c r="U141" i="2"/>
  <c r="W141" i="2"/>
  <c r="I94" i="2"/>
  <c r="Q94" i="2" s="1"/>
  <c r="N94" i="2"/>
  <c r="O94" i="2"/>
  <c r="P94" i="2"/>
  <c r="R94" i="2"/>
  <c r="S94" i="2"/>
  <c r="T94" i="2"/>
  <c r="U94" i="2"/>
  <c r="W94" i="2"/>
  <c r="I96" i="2"/>
  <c r="J96" i="2" s="1"/>
  <c r="N96" i="2"/>
  <c r="O96" i="2"/>
  <c r="P96" i="2"/>
  <c r="R96" i="2"/>
  <c r="S96" i="2"/>
  <c r="T96" i="2"/>
  <c r="U96" i="2"/>
  <c r="W96" i="2"/>
  <c r="I95" i="2"/>
  <c r="J95" i="2" s="1"/>
  <c r="N95" i="2"/>
  <c r="O95" i="2"/>
  <c r="P95" i="2"/>
  <c r="R95" i="2"/>
  <c r="S95" i="2"/>
  <c r="T95" i="2"/>
  <c r="U95" i="2"/>
  <c r="W95" i="2"/>
  <c r="I121" i="2"/>
  <c r="J121" i="2" s="1"/>
  <c r="N121" i="2"/>
  <c r="O121" i="2"/>
  <c r="P121" i="2"/>
  <c r="R121" i="2"/>
  <c r="S121" i="2"/>
  <c r="T121" i="2"/>
  <c r="U121" i="2"/>
  <c r="W121" i="2"/>
  <c r="I13" i="2"/>
  <c r="Q37" i="2" s="1"/>
  <c r="N37" i="2"/>
  <c r="O37" i="2"/>
  <c r="P37" i="2"/>
  <c r="R37" i="2"/>
  <c r="S37" i="2"/>
  <c r="T37" i="2"/>
  <c r="U37" i="2"/>
  <c r="W37" i="2"/>
  <c r="I107" i="2"/>
  <c r="Q107" i="2" s="1"/>
  <c r="N107" i="2"/>
  <c r="O107" i="2"/>
  <c r="P107" i="2"/>
  <c r="R107" i="2"/>
  <c r="S107" i="2"/>
  <c r="T107" i="2"/>
  <c r="U107" i="2"/>
  <c r="W107" i="2"/>
  <c r="I36" i="2"/>
  <c r="J36" i="2" s="1"/>
  <c r="N36" i="2"/>
  <c r="O36" i="2"/>
  <c r="P36" i="2"/>
  <c r="R36" i="2"/>
  <c r="S36" i="2"/>
  <c r="T36" i="2"/>
  <c r="U36" i="2"/>
  <c r="W36" i="2"/>
  <c r="I101" i="2"/>
  <c r="J101" i="2" s="1"/>
  <c r="N101" i="2"/>
  <c r="O101" i="2"/>
  <c r="P101" i="2"/>
  <c r="R101" i="2"/>
  <c r="S101" i="2"/>
  <c r="T101" i="2"/>
  <c r="U101" i="2"/>
  <c r="W101" i="2"/>
  <c r="I62" i="2"/>
  <c r="N62" i="2"/>
  <c r="O62" i="2"/>
  <c r="P62" i="2"/>
  <c r="R62" i="2"/>
  <c r="S62" i="2"/>
  <c r="T62" i="2"/>
  <c r="U62" i="2"/>
  <c r="W62" i="2"/>
  <c r="I120" i="2"/>
  <c r="J120" i="2" s="1"/>
  <c r="N120" i="2"/>
  <c r="O120" i="2"/>
  <c r="P120" i="2"/>
  <c r="R120" i="2"/>
  <c r="S120" i="2"/>
  <c r="T120" i="2"/>
  <c r="U120" i="2"/>
  <c r="W120" i="2"/>
  <c r="I48" i="2"/>
  <c r="Q48" i="2" s="1"/>
  <c r="N48" i="2"/>
  <c r="O48" i="2"/>
  <c r="P48" i="2"/>
  <c r="R48" i="2"/>
  <c r="S48" i="2"/>
  <c r="T48" i="2"/>
  <c r="U48" i="2"/>
  <c r="W48" i="2"/>
  <c r="I76" i="2"/>
  <c r="J76" i="2" s="1"/>
  <c r="N76" i="2"/>
  <c r="O76" i="2"/>
  <c r="P76" i="2"/>
  <c r="R76" i="2"/>
  <c r="S76" i="2"/>
  <c r="T76" i="2"/>
  <c r="U76" i="2"/>
  <c r="W76" i="2"/>
  <c r="I54" i="2"/>
  <c r="J54" i="2" s="1"/>
  <c r="N75" i="2"/>
  <c r="O75" i="2"/>
  <c r="P75" i="2"/>
  <c r="R75" i="2"/>
  <c r="S75" i="2"/>
  <c r="T75" i="2"/>
  <c r="U75" i="2"/>
  <c r="W75" i="2"/>
  <c r="I89" i="2"/>
  <c r="J89" i="2" s="1"/>
  <c r="N89" i="2"/>
  <c r="O89" i="2"/>
  <c r="P89" i="2"/>
  <c r="R89" i="2"/>
  <c r="S89" i="2"/>
  <c r="T89" i="2"/>
  <c r="U89" i="2"/>
  <c r="W89" i="2"/>
  <c r="I86" i="2"/>
  <c r="N86" i="2"/>
  <c r="O86" i="2"/>
  <c r="P86" i="2"/>
  <c r="R86" i="2"/>
  <c r="S86" i="2"/>
  <c r="T86" i="2"/>
  <c r="U86" i="2"/>
  <c r="W86" i="2"/>
  <c r="I128" i="2"/>
  <c r="Q128" i="2" s="1"/>
  <c r="N128" i="2"/>
  <c r="O128" i="2"/>
  <c r="P128" i="2"/>
  <c r="R128" i="2"/>
  <c r="S128" i="2"/>
  <c r="T128" i="2"/>
  <c r="U128" i="2"/>
  <c r="W128" i="2"/>
  <c r="I135" i="2"/>
  <c r="J135" i="2" s="1"/>
  <c r="N135" i="2"/>
  <c r="O135" i="2"/>
  <c r="P135" i="2"/>
  <c r="R135" i="2"/>
  <c r="S135" i="2"/>
  <c r="T135" i="2"/>
  <c r="U135" i="2"/>
  <c r="W135" i="2"/>
  <c r="I106" i="2"/>
  <c r="Q106" i="2" s="1"/>
  <c r="N106" i="2"/>
  <c r="O106" i="2"/>
  <c r="P106" i="2"/>
  <c r="R106" i="2"/>
  <c r="S106" i="2"/>
  <c r="T106" i="2"/>
  <c r="U106" i="2"/>
  <c r="W106" i="2"/>
  <c r="I49" i="2"/>
  <c r="J49" i="2" s="1"/>
  <c r="N35" i="2"/>
  <c r="O35" i="2"/>
  <c r="P35" i="2"/>
  <c r="R35" i="2"/>
  <c r="S35" i="2"/>
  <c r="T35" i="2"/>
  <c r="U35" i="2"/>
  <c r="W35" i="2"/>
  <c r="I33" i="2"/>
  <c r="J33" i="2" s="1"/>
  <c r="N53" i="2"/>
  <c r="O53" i="2"/>
  <c r="P53" i="2"/>
  <c r="R53" i="2"/>
  <c r="S53" i="2"/>
  <c r="T53" i="2"/>
  <c r="U53" i="2"/>
  <c r="W53" i="2"/>
  <c r="I129" i="2"/>
  <c r="J129" i="2" s="1"/>
  <c r="N129" i="2"/>
  <c r="O129" i="2"/>
  <c r="P129" i="2"/>
  <c r="R129" i="2"/>
  <c r="S129" i="2"/>
  <c r="T129" i="2"/>
  <c r="U129" i="2"/>
  <c r="W129" i="2"/>
  <c r="I85" i="2"/>
  <c r="N85" i="2"/>
  <c r="O85" i="2"/>
  <c r="P85" i="2"/>
  <c r="R85" i="2"/>
  <c r="S85" i="2"/>
  <c r="T85" i="2"/>
  <c r="U85" i="2"/>
  <c r="W85" i="2"/>
  <c r="I131" i="2"/>
  <c r="Q131" i="2" s="1"/>
  <c r="N131" i="2"/>
  <c r="O131" i="2"/>
  <c r="P131" i="2"/>
  <c r="R131" i="2"/>
  <c r="S131" i="2"/>
  <c r="T131" i="2"/>
  <c r="U131" i="2"/>
  <c r="W131" i="2"/>
  <c r="I112" i="2"/>
  <c r="Q112" i="2" s="1"/>
  <c r="N112" i="2"/>
  <c r="O112" i="2"/>
  <c r="P112" i="2"/>
  <c r="R112" i="2"/>
  <c r="S112" i="2"/>
  <c r="T112" i="2"/>
  <c r="U112" i="2"/>
  <c r="W112" i="2"/>
  <c r="I31" i="2"/>
  <c r="Q32" i="2" s="1"/>
  <c r="N32" i="2"/>
  <c r="O32" i="2"/>
  <c r="P32" i="2"/>
  <c r="R32" i="2"/>
  <c r="S32" i="2"/>
  <c r="T32" i="2"/>
  <c r="U32" i="2"/>
  <c r="W32" i="2"/>
  <c r="I145" i="2"/>
  <c r="N143" i="2"/>
  <c r="O143" i="2"/>
  <c r="P143" i="2"/>
  <c r="R143" i="2"/>
  <c r="S143" i="2"/>
  <c r="T143" i="2"/>
  <c r="U143" i="2"/>
  <c r="W143" i="2"/>
  <c r="I82" i="2"/>
  <c r="J82" i="2" s="1"/>
  <c r="N82" i="2"/>
  <c r="O82" i="2"/>
  <c r="P82" i="2"/>
  <c r="R82" i="2"/>
  <c r="S82" i="2"/>
  <c r="T82" i="2"/>
  <c r="U82" i="2"/>
  <c r="W82" i="2"/>
  <c r="I65" i="2"/>
  <c r="Q65" i="2" s="1"/>
  <c r="N65" i="2"/>
  <c r="O65" i="2"/>
  <c r="P65" i="2"/>
  <c r="R65" i="2"/>
  <c r="S65" i="2"/>
  <c r="T65" i="2"/>
  <c r="U65" i="2"/>
  <c r="W65" i="2"/>
  <c r="I27" i="2"/>
  <c r="N31" i="2"/>
  <c r="O31" i="2"/>
  <c r="P31" i="2"/>
  <c r="R31" i="2"/>
  <c r="S31" i="2"/>
  <c r="T31" i="2"/>
  <c r="U31" i="2"/>
  <c r="W31" i="2"/>
  <c r="I88" i="2"/>
  <c r="J88" i="2" s="1"/>
  <c r="N88" i="2"/>
  <c r="O88" i="2"/>
  <c r="P88" i="2"/>
  <c r="R88" i="2"/>
  <c r="S88" i="2"/>
  <c r="T88" i="2"/>
  <c r="U88" i="2"/>
  <c r="W88" i="2"/>
  <c r="I41" i="2"/>
  <c r="N41" i="2"/>
  <c r="O41" i="2"/>
  <c r="P41" i="2"/>
  <c r="R41" i="2"/>
  <c r="S41" i="2"/>
  <c r="T41" i="2"/>
  <c r="U41" i="2"/>
  <c r="W41" i="2"/>
  <c r="I42" i="2"/>
  <c r="Q50" i="2" s="1"/>
  <c r="N50" i="2"/>
  <c r="O50" i="2"/>
  <c r="P50" i="2"/>
  <c r="R50" i="2"/>
  <c r="S50" i="2"/>
  <c r="T50" i="2"/>
  <c r="U50" i="2"/>
  <c r="W50" i="2"/>
  <c r="I124" i="2"/>
  <c r="N124" i="2"/>
  <c r="O124" i="2"/>
  <c r="P124" i="2"/>
  <c r="R124" i="2"/>
  <c r="S124" i="2"/>
  <c r="T124" i="2"/>
  <c r="U124" i="2"/>
  <c r="W124" i="2"/>
  <c r="I105" i="2"/>
  <c r="Q105" i="2" s="1"/>
  <c r="N105" i="2"/>
  <c r="O105" i="2"/>
  <c r="P105" i="2"/>
  <c r="R105" i="2"/>
  <c r="S105" i="2"/>
  <c r="T105" i="2"/>
  <c r="U105" i="2"/>
  <c r="W105" i="2"/>
  <c r="I56" i="2"/>
  <c r="J56" i="2" s="1"/>
  <c r="N56" i="2"/>
  <c r="O56" i="2"/>
  <c r="P56" i="2"/>
  <c r="R56" i="2"/>
  <c r="S56" i="2"/>
  <c r="T56" i="2"/>
  <c r="U56" i="2"/>
  <c r="W56" i="2"/>
  <c r="I100" i="2"/>
  <c r="J100" i="2" s="1"/>
  <c r="N100" i="2"/>
  <c r="O100" i="2"/>
  <c r="P100" i="2"/>
  <c r="R100" i="2"/>
  <c r="S100" i="2"/>
  <c r="T100" i="2"/>
  <c r="U100" i="2"/>
  <c r="I61" i="2"/>
  <c r="Q61" i="2" s="1"/>
  <c r="N61" i="2"/>
  <c r="O61" i="2"/>
  <c r="P61" i="2"/>
  <c r="R61" i="2"/>
  <c r="S61" i="2"/>
  <c r="T61" i="2"/>
  <c r="U61" i="2"/>
  <c r="W61" i="2"/>
  <c r="I47" i="2"/>
  <c r="Q47" i="2" s="1"/>
  <c r="N47" i="2"/>
  <c r="O47" i="2"/>
  <c r="P47" i="2"/>
  <c r="R47" i="2"/>
  <c r="S47" i="2"/>
  <c r="T47" i="2"/>
  <c r="U47" i="2"/>
  <c r="W47" i="2"/>
  <c r="I119" i="2"/>
  <c r="Q119" i="2" s="1"/>
  <c r="N119" i="2"/>
  <c r="O119" i="2"/>
  <c r="P119" i="2"/>
  <c r="R119" i="2"/>
  <c r="S119" i="2"/>
  <c r="T119" i="2"/>
  <c r="U119" i="2"/>
  <c r="W119" i="2"/>
  <c r="I75" i="2"/>
  <c r="J75" i="2" s="1"/>
  <c r="N25" i="2"/>
  <c r="O25" i="2"/>
  <c r="P25" i="2"/>
  <c r="R25" i="2"/>
  <c r="S25" i="2"/>
  <c r="T25" i="2"/>
  <c r="U25" i="2"/>
  <c r="W25" i="2"/>
  <c r="I81" i="2"/>
  <c r="Q81" i="2" s="1"/>
  <c r="N81" i="2"/>
  <c r="O81" i="2"/>
  <c r="P81" i="2"/>
  <c r="R81" i="2"/>
  <c r="S81" i="2"/>
  <c r="T81" i="2"/>
  <c r="U81" i="2"/>
  <c r="W81" i="2"/>
  <c r="I71" i="2"/>
  <c r="Q71" i="2" s="1"/>
  <c r="N71" i="2"/>
  <c r="O71" i="2"/>
  <c r="P71" i="2"/>
  <c r="R71" i="2"/>
  <c r="S71" i="2"/>
  <c r="T71" i="2"/>
  <c r="U71" i="2"/>
  <c r="W71" i="2"/>
  <c r="I87" i="2"/>
  <c r="Q87" i="2" s="1"/>
  <c r="N87" i="2"/>
  <c r="O87" i="2"/>
  <c r="P87" i="2"/>
  <c r="R87" i="2"/>
  <c r="S87" i="2"/>
  <c r="T87" i="2"/>
  <c r="U87" i="2"/>
  <c r="W87" i="2"/>
  <c r="I137" i="2"/>
  <c r="J137" i="2" s="1"/>
  <c r="N137" i="2"/>
  <c r="O137" i="2"/>
  <c r="P137" i="2"/>
  <c r="R137" i="2"/>
  <c r="S137" i="2"/>
  <c r="T137" i="2"/>
  <c r="U137" i="2"/>
  <c r="W137" i="2"/>
  <c r="I64" i="2"/>
  <c r="J64" i="2" s="1"/>
  <c r="N64" i="2"/>
  <c r="O64" i="2"/>
  <c r="P64" i="2"/>
  <c r="R64" i="2"/>
  <c r="S64" i="2"/>
  <c r="T64" i="2"/>
  <c r="U64" i="2"/>
  <c r="W64" i="2"/>
  <c r="I45" i="2"/>
  <c r="J45" i="2" s="1"/>
  <c r="N45" i="2"/>
  <c r="O45" i="2"/>
  <c r="P45" i="2"/>
  <c r="R45" i="2"/>
  <c r="S45" i="2"/>
  <c r="T45" i="2"/>
  <c r="U45" i="2"/>
  <c r="W45" i="2"/>
  <c r="I5" i="2"/>
  <c r="J5" i="2" s="1"/>
  <c r="N13" i="2"/>
  <c r="O13" i="2"/>
  <c r="P13" i="2"/>
  <c r="R13" i="2"/>
  <c r="S13" i="2"/>
  <c r="T13" i="2"/>
  <c r="U13" i="2"/>
  <c r="W13" i="2"/>
  <c r="I55" i="2"/>
  <c r="Q55" i="2" s="1"/>
  <c r="N55" i="2"/>
  <c r="O55" i="2"/>
  <c r="P55" i="2"/>
  <c r="R55" i="2"/>
  <c r="S55" i="2"/>
  <c r="T55" i="2"/>
  <c r="U55" i="2"/>
  <c r="W55" i="2"/>
  <c r="I79" i="2"/>
  <c r="Q79" i="2" s="1"/>
  <c r="N79" i="2"/>
  <c r="O79" i="2"/>
  <c r="P79" i="2"/>
  <c r="R79" i="2"/>
  <c r="S79" i="2"/>
  <c r="T79" i="2"/>
  <c r="U79" i="2"/>
  <c r="W79" i="2"/>
  <c r="I123" i="2"/>
  <c r="Q123" i="2" s="1"/>
  <c r="N123" i="2"/>
  <c r="O123" i="2"/>
  <c r="P123" i="2"/>
  <c r="R123" i="2"/>
  <c r="S123" i="2"/>
  <c r="T123" i="2"/>
  <c r="U123" i="2"/>
  <c r="W123" i="2"/>
  <c r="I28" i="2"/>
  <c r="J28" i="2" s="1"/>
  <c r="N49" i="2"/>
  <c r="O49" i="2"/>
  <c r="P49" i="2"/>
  <c r="R49" i="2"/>
  <c r="S49" i="2"/>
  <c r="T49" i="2"/>
  <c r="U49" i="2"/>
  <c r="W49" i="2"/>
  <c r="J25" i="2"/>
  <c r="N5" i="2"/>
  <c r="O5" i="2"/>
  <c r="P5" i="2"/>
  <c r="R5" i="2"/>
  <c r="S5" i="2"/>
  <c r="T5" i="2"/>
  <c r="U5" i="2"/>
  <c r="W5" i="2"/>
  <c r="I144" i="2"/>
  <c r="Q144" i="2" s="1"/>
  <c r="N144" i="2"/>
  <c r="O144" i="2"/>
  <c r="P144" i="2"/>
  <c r="R144" i="2"/>
  <c r="S144" i="2"/>
  <c r="T144" i="2"/>
  <c r="U144" i="2"/>
  <c r="W144" i="2"/>
  <c r="J26" i="2"/>
  <c r="N9" i="2"/>
  <c r="O9" i="2"/>
  <c r="P9" i="2"/>
  <c r="R9" i="2"/>
  <c r="S9" i="2"/>
  <c r="T9" i="2"/>
  <c r="U9" i="2"/>
  <c r="W9" i="2"/>
  <c r="I84" i="2"/>
  <c r="J84" i="2" s="1"/>
  <c r="N84" i="2"/>
  <c r="O84" i="2"/>
  <c r="P84" i="2"/>
  <c r="R84" i="2"/>
  <c r="S84" i="2"/>
  <c r="T84" i="2"/>
  <c r="U84" i="2"/>
  <c r="W84" i="2"/>
  <c r="I70" i="2"/>
  <c r="Q70" i="2" s="1"/>
  <c r="N70" i="2"/>
  <c r="O70" i="2"/>
  <c r="P70" i="2"/>
  <c r="R70" i="2"/>
  <c r="S70" i="2"/>
  <c r="T70" i="2"/>
  <c r="U70" i="2"/>
  <c r="W70" i="2"/>
  <c r="I66" i="2"/>
  <c r="Q19" i="2" s="1"/>
  <c r="N19" i="2"/>
  <c r="O19" i="2"/>
  <c r="P19" i="2"/>
  <c r="R19" i="2"/>
  <c r="S19" i="2"/>
  <c r="T19" i="2"/>
  <c r="U19" i="2"/>
  <c r="W19" i="2"/>
  <c r="I15" i="2"/>
  <c r="J15" i="2" s="1"/>
  <c r="N15" i="2"/>
  <c r="O15" i="2"/>
  <c r="P15" i="2"/>
  <c r="R15" i="2"/>
  <c r="S15" i="2"/>
  <c r="T15" i="2"/>
  <c r="U15" i="2"/>
  <c r="W15" i="2"/>
  <c r="I115" i="2"/>
  <c r="J115" i="2" s="1"/>
  <c r="N115" i="2"/>
  <c r="O115" i="2"/>
  <c r="P115" i="2"/>
  <c r="R115" i="2"/>
  <c r="S115" i="2"/>
  <c r="T115" i="2"/>
  <c r="U115" i="2"/>
  <c r="W115" i="2"/>
  <c r="I60" i="2"/>
  <c r="Q60" i="2" s="1"/>
  <c r="N60" i="2"/>
  <c r="O60" i="2"/>
  <c r="P60" i="2"/>
  <c r="R60" i="2"/>
  <c r="S60" i="2"/>
  <c r="T60" i="2"/>
  <c r="U60" i="2"/>
  <c r="W60" i="2"/>
  <c r="I116" i="2"/>
  <c r="J116" i="2" s="1"/>
  <c r="N116" i="2"/>
  <c r="O116" i="2"/>
  <c r="P116" i="2"/>
  <c r="R116" i="2"/>
  <c r="S116" i="2"/>
  <c r="T116" i="2"/>
  <c r="U116" i="2"/>
  <c r="W116" i="2"/>
  <c r="I127" i="2"/>
  <c r="Q127" i="2" s="1"/>
  <c r="N127" i="2"/>
  <c r="O127" i="2"/>
  <c r="P127" i="2"/>
  <c r="R127" i="2"/>
  <c r="S127" i="2"/>
  <c r="T127" i="2"/>
  <c r="U127" i="2"/>
  <c r="W127" i="2"/>
  <c r="I133" i="2"/>
  <c r="Q133" i="2" s="1"/>
  <c r="N133" i="2"/>
  <c r="O133" i="2"/>
  <c r="P133" i="2"/>
  <c r="R133" i="2"/>
  <c r="S133" i="2"/>
  <c r="T133" i="2"/>
  <c r="U133" i="2"/>
  <c r="W133" i="2"/>
  <c r="I16" i="2"/>
  <c r="J16" i="2" s="1"/>
  <c r="N46" i="2"/>
  <c r="O46" i="2"/>
  <c r="P46" i="2"/>
  <c r="R46" i="2"/>
  <c r="S46" i="2"/>
  <c r="T46" i="2"/>
  <c r="U46" i="2"/>
  <c r="W46" i="2"/>
  <c r="J11" i="2"/>
  <c r="N11" i="2"/>
  <c r="O11" i="2"/>
  <c r="P11" i="2"/>
  <c r="R11" i="2"/>
  <c r="S11" i="2"/>
  <c r="T11" i="2"/>
  <c r="U11" i="2"/>
  <c r="W11" i="2"/>
  <c r="I114" i="2"/>
  <c r="J114" i="2" s="1"/>
  <c r="N114" i="2"/>
  <c r="O114" i="2"/>
  <c r="P114" i="2"/>
  <c r="R114" i="2"/>
  <c r="S114" i="2"/>
  <c r="T114" i="2"/>
  <c r="U114" i="2"/>
  <c r="W114" i="2"/>
  <c r="I68" i="2"/>
  <c r="J68" i="2" s="1"/>
  <c r="N68" i="2"/>
  <c r="O68" i="2"/>
  <c r="P68" i="2"/>
  <c r="R68" i="2"/>
  <c r="S68" i="2"/>
  <c r="T68" i="2"/>
  <c r="U68" i="2"/>
  <c r="W68" i="2"/>
  <c r="I52" i="2"/>
  <c r="N43" i="2"/>
  <c r="O43" i="2"/>
  <c r="P43" i="2"/>
  <c r="R43" i="2"/>
  <c r="S43" i="2"/>
  <c r="T43" i="2"/>
  <c r="U43" i="2"/>
  <c r="W43" i="2"/>
  <c r="I113" i="2"/>
  <c r="Q113" i="2" s="1"/>
  <c r="N113" i="2"/>
  <c r="O113" i="2"/>
  <c r="P113" i="2"/>
  <c r="R113" i="2"/>
  <c r="S113" i="2"/>
  <c r="T113" i="2"/>
  <c r="U113" i="2"/>
  <c r="W113" i="2"/>
  <c r="I126" i="2"/>
  <c r="Q126" i="2" s="1"/>
  <c r="N126" i="2"/>
  <c r="O126" i="2"/>
  <c r="P126" i="2"/>
  <c r="R126" i="2"/>
  <c r="S126" i="2"/>
  <c r="T126" i="2"/>
  <c r="U126" i="2"/>
  <c r="W126" i="2"/>
  <c r="I9" i="2"/>
  <c r="J9" i="2" s="1"/>
  <c r="N26" i="2"/>
  <c r="O26" i="2"/>
  <c r="P26" i="2"/>
  <c r="R26" i="2"/>
  <c r="S26" i="2"/>
  <c r="T26" i="2"/>
  <c r="U26" i="2"/>
  <c r="W26" i="2"/>
  <c r="I23" i="2"/>
  <c r="Q24" i="2" s="1"/>
  <c r="N24" i="2"/>
  <c r="O24" i="2"/>
  <c r="P24" i="2"/>
  <c r="R24" i="2"/>
  <c r="S24" i="2"/>
  <c r="T24" i="2"/>
  <c r="U24" i="2"/>
  <c r="W24" i="2"/>
  <c r="J7" i="2"/>
  <c r="N7" i="2"/>
  <c r="O7" i="2"/>
  <c r="P7" i="2"/>
  <c r="R7" i="2"/>
  <c r="S7" i="2"/>
  <c r="T7" i="2"/>
  <c r="U7" i="2"/>
  <c r="W7" i="2"/>
  <c r="I67" i="2"/>
  <c r="J67" i="2" s="1"/>
  <c r="N67" i="2"/>
  <c r="O67" i="2"/>
  <c r="P67" i="2"/>
  <c r="R67" i="2"/>
  <c r="S67" i="2"/>
  <c r="T67" i="2"/>
  <c r="U67" i="2"/>
  <c r="W67" i="2"/>
  <c r="I111" i="2"/>
  <c r="J111" i="2" s="1"/>
  <c r="N111" i="2"/>
  <c r="O111" i="2"/>
  <c r="P111" i="2"/>
  <c r="R111" i="2"/>
  <c r="S111" i="2"/>
  <c r="T111" i="2"/>
  <c r="U111" i="2"/>
  <c r="W111" i="2"/>
  <c r="I99" i="2"/>
  <c r="Q99" i="2" s="1"/>
  <c r="N99" i="2"/>
  <c r="O99" i="2"/>
  <c r="P99" i="2"/>
  <c r="R99" i="2"/>
  <c r="S99" i="2"/>
  <c r="T99" i="2"/>
  <c r="U99" i="2"/>
  <c r="W99" i="2"/>
  <c r="I108" i="2"/>
  <c r="Q108" i="2" s="1"/>
  <c r="N108" i="2"/>
  <c r="O108" i="2"/>
  <c r="P108" i="2"/>
  <c r="R108" i="2"/>
  <c r="S108" i="2"/>
  <c r="T108" i="2"/>
  <c r="U108" i="2"/>
  <c r="W108" i="2"/>
  <c r="I110" i="2"/>
  <c r="J110" i="2" s="1"/>
  <c r="N110" i="2"/>
  <c r="O110" i="2"/>
  <c r="P110" i="2"/>
  <c r="R110" i="2"/>
  <c r="S110" i="2"/>
  <c r="T110" i="2"/>
  <c r="U110" i="2"/>
  <c r="W110" i="2"/>
  <c r="I43" i="2"/>
  <c r="Q66" i="2" s="1"/>
  <c r="N66" i="2"/>
  <c r="O66" i="2"/>
  <c r="P66" i="2"/>
  <c r="R66" i="2"/>
  <c r="S66" i="2"/>
  <c r="T66" i="2"/>
  <c r="U66" i="2"/>
  <c r="W66" i="2"/>
  <c r="I78" i="2"/>
  <c r="J78" i="2" s="1"/>
  <c r="N78" i="2"/>
  <c r="O78" i="2"/>
  <c r="P78" i="2"/>
  <c r="R78" i="2"/>
  <c r="S78" i="2"/>
  <c r="T78" i="2"/>
  <c r="U78" i="2"/>
  <c r="W78" i="2"/>
  <c r="I143" i="2"/>
  <c r="J143" i="2" s="1"/>
  <c r="N44" i="2"/>
  <c r="O44" i="2"/>
  <c r="P44" i="2"/>
  <c r="R44" i="2"/>
  <c r="S44" i="2"/>
  <c r="T44" i="2"/>
  <c r="U44" i="2"/>
  <c r="W44" i="2"/>
  <c r="I51" i="2"/>
  <c r="Q51" i="2" s="1"/>
  <c r="N51" i="2"/>
  <c r="O51" i="2"/>
  <c r="P51" i="2"/>
  <c r="R51" i="2"/>
  <c r="S51" i="2"/>
  <c r="T51" i="2"/>
  <c r="U51" i="2"/>
  <c r="W51" i="2"/>
  <c r="I104" i="2"/>
  <c r="J104" i="2" s="1"/>
  <c r="N104" i="2"/>
  <c r="O104" i="2"/>
  <c r="P104" i="2"/>
  <c r="R104" i="2"/>
  <c r="S104" i="2"/>
  <c r="T104" i="2"/>
  <c r="U104" i="2"/>
  <c r="W104" i="2"/>
  <c r="I142" i="2"/>
  <c r="Q142" i="2" s="1"/>
  <c r="N142" i="2"/>
  <c r="O142" i="2"/>
  <c r="P142" i="2"/>
  <c r="R142" i="2"/>
  <c r="S142" i="2"/>
  <c r="T142" i="2"/>
  <c r="U142" i="2"/>
  <c r="W142" i="2"/>
  <c r="I80" i="2"/>
  <c r="J80" i="2" s="1"/>
  <c r="N80" i="2"/>
  <c r="O80" i="2"/>
  <c r="P80" i="2"/>
  <c r="R80" i="2"/>
  <c r="S80" i="2"/>
  <c r="T80" i="2"/>
  <c r="U80" i="2"/>
  <c r="I90" i="2"/>
  <c r="J90" i="2" s="1"/>
  <c r="N90" i="2"/>
  <c r="O90" i="2"/>
  <c r="P90" i="2"/>
  <c r="R90" i="2"/>
  <c r="S90" i="2"/>
  <c r="T90" i="2"/>
  <c r="U90" i="2"/>
  <c r="W90" i="2"/>
  <c r="I136" i="2"/>
  <c r="Q136" i="2" s="1"/>
  <c r="N136" i="2"/>
  <c r="O136" i="2"/>
  <c r="P136" i="2"/>
  <c r="R136" i="2"/>
  <c r="S136" i="2"/>
  <c r="T136" i="2"/>
  <c r="U136" i="2"/>
  <c r="W136" i="2"/>
  <c r="I77" i="2"/>
  <c r="J77" i="2" s="1"/>
  <c r="N77" i="2"/>
  <c r="O77" i="2"/>
  <c r="P77" i="2"/>
  <c r="R77" i="2"/>
  <c r="S77" i="2"/>
  <c r="T77" i="2"/>
  <c r="U77" i="2"/>
  <c r="W77" i="2"/>
  <c r="I74" i="2"/>
  <c r="J74" i="2" s="1"/>
  <c r="N74" i="2"/>
  <c r="O74" i="2"/>
  <c r="P74" i="2"/>
  <c r="R74" i="2"/>
  <c r="S74" i="2"/>
  <c r="T74" i="2"/>
  <c r="U74" i="2"/>
  <c r="W74" i="2"/>
  <c r="I92" i="2"/>
  <c r="Q92" i="2" s="1"/>
  <c r="N92" i="2"/>
  <c r="O92" i="2"/>
  <c r="P92" i="2"/>
  <c r="R92" i="2"/>
  <c r="S92" i="2"/>
  <c r="T92" i="2"/>
  <c r="U92" i="2"/>
  <c r="W92" i="2"/>
  <c r="I139" i="2"/>
  <c r="J139" i="2" s="1"/>
  <c r="N139" i="2"/>
  <c r="O139" i="2"/>
  <c r="P139" i="2"/>
  <c r="R139" i="2"/>
  <c r="S139" i="2"/>
  <c r="T139" i="2"/>
  <c r="U139" i="2"/>
  <c r="W139" i="2"/>
  <c r="I103" i="2"/>
  <c r="Q103" i="2" s="1"/>
  <c r="N103" i="2"/>
  <c r="O103" i="2"/>
  <c r="P103" i="2"/>
  <c r="R103" i="2"/>
  <c r="S103" i="2"/>
  <c r="T103" i="2"/>
  <c r="U103" i="2"/>
  <c r="W103" i="2"/>
  <c r="I14" i="2"/>
  <c r="J14" i="2" s="1"/>
  <c r="N14" i="2"/>
  <c r="O14" i="2"/>
  <c r="P14" i="2"/>
  <c r="R14" i="2"/>
  <c r="S14" i="2"/>
  <c r="T14" i="2"/>
  <c r="U14" i="2"/>
  <c r="W14" i="2"/>
  <c r="C11" i="7"/>
  <c r="F11" i="7"/>
  <c r="G11" i="7"/>
  <c r="B10" i="7"/>
  <c r="C10" i="7"/>
  <c r="F10" i="7"/>
  <c r="G10" i="7"/>
  <c r="Q43" i="2" l="1"/>
  <c r="Q143" i="2"/>
  <c r="Q145" i="2"/>
  <c r="Q23" i="2"/>
  <c r="Q27" i="2"/>
  <c r="Q28" i="2"/>
  <c r="Q29" i="2"/>
  <c r="V145" i="2"/>
  <c r="X145" i="2" s="1"/>
  <c r="V3" i="2"/>
  <c r="Z3" i="2" s="1"/>
  <c r="V2" i="2"/>
  <c r="X2" i="2" s="1"/>
  <c r="V4" i="2"/>
  <c r="X4" i="2" s="1"/>
  <c r="V134" i="2"/>
  <c r="Y134" i="2" s="1"/>
  <c r="V20" i="2"/>
  <c r="Y20" i="2" s="1"/>
  <c r="V117" i="2"/>
  <c r="X117" i="2" s="1"/>
  <c r="V29" i="2"/>
  <c r="X29" i="2" s="1"/>
  <c r="V58" i="2"/>
  <c r="X58" i="2" s="1"/>
  <c r="V12" i="2"/>
  <c r="Z12" i="2" s="1"/>
  <c r="V57" i="2"/>
  <c r="X57" i="2" s="1"/>
  <c r="V8" i="2"/>
  <c r="Y8" i="2" s="1"/>
  <c r="V118" i="2"/>
  <c r="AA118" i="2" s="1"/>
  <c r="J20" i="2"/>
  <c r="J19" i="2"/>
  <c r="V17" i="2"/>
  <c r="X17" i="2" s="1"/>
  <c r="V83" i="2"/>
  <c r="X83" i="2" s="1"/>
  <c r="V21" i="2"/>
  <c r="X21" i="2" s="1"/>
  <c r="J18" i="2"/>
  <c r="J59" i="2"/>
  <c r="V6" i="2"/>
  <c r="X6" i="2" s="1"/>
  <c r="V28" i="2"/>
  <c r="X28" i="2" s="1"/>
  <c r="V59" i="2"/>
  <c r="X59" i="2" s="1"/>
  <c r="J57" i="2"/>
  <c r="J58" i="2"/>
  <c r="J118" i="2"/>
  <c r="V38" i="2"/>
  <c r="Y38" i="2" s="1"/>
  <c r="Q12" i="2"/>
  <c r="Q134" i="2"/>
  <c r="Q38" i="2"/>
  <c r="Q117" i="2"/>
  <c r="Q83" i="2"/>
  <c r="Q17" i="2"/>
  <c r="Q21" i="2"/>
  <c r="V11" i="2"/>
  <c r="Z11" i="2" s="1"/>
  <c r="V123" i="2"/>
  <c r="Z123" i="2" s="1"/>
  <c r="V24" i="2"/>
  <c r="Z24" i="2" s="1"/>
  <c r="V90" i="2"/>
  <c r="X90" i="2" s="1"/>
  <c r="V130" i="2"/>
  <c r="AA130" i="2" s="1"/>
  <c r="V63" i="2"/>
  <c r="AA63" i="2" s="1"/>
  <c r="V86" i="2"/>
  <c r="Z86" i="2" s="1"/>
  <c r="V62" i="2"/>
  <c r="Z62" i="2" s="1"/>
  <c r="V95" i="2"/>
  <c r="X95" i="2" s="1"/>
  <c r="V116" i="2"/>
  <c r="Z116" i="2" s="1"/>
  <c r="V84" i="2"/>
  <c r="Z84" i="2" s="1"/>
  <c r="V67" i="2"/>
  <c r="Z67" i="2" s="1"/>
  <c r="V114" i="2"/>
  <c r="Z114" i="2" s="1"/>
  <c r="V131" i="2"/>
  <c r="Z131" i="2" s="1"/>
  <c r="V104" i="2"/>
  <c r="X104" i="2" s="1"/>
  <c r="V79" i="2"/>
  <c r="Z79" i="2" s="1"/>
  <c r="V65" i="2"/>
  <c r="Y65" i="2" s="1"/>
  <c r="V129" i="2"/>
  <c r="AA129" i="2" s="1"/>
  <c r="V111" i="2"/>
  <c r="Z111" i="2" s="1"/>
  <c r="J35" i="2"/>
  <c r="V103" i="2"/>
  <c r="X103" i="2" s="1"/>
  <c r="Q98" i="2"/>
  <c r="V121" i="2"/>
  <c r="AA121" i="2" s="1"/>
  <c r="V30" i="2"/>
  <c r="AA30" i="2" s="1"/>
  <c r="V55" i="2"/>
  <c r="X55" i="2" s="1"/>
  <c r="V81" i="2"/>
  <c r="X81" i="2" s="1"/>
  <c r="V13" i="2"/>
  <c r="Z13" i="2" s="1"/>
  <c r="V119" i="2"/>
  <c r="Z119" i="2" s="1"/>
  <c r="V74" i="2"/>
  <c r="X74" i="2" s="1"/>
  <c r="V80" i="2"/>
  <c r="X80" i="2" s="1"/>
  <c r="V115" i="2"/>
  <c r="Z115" i="2" s="1"/>
  <c r="V15" i="2"/>
  <c r="Z15" i="2" s="1"/>
  <c r="V5" i="2"/>
  <c r="Z5" i="2" s="1"/>
  <c r="V66" i="2"/>
  <c r="Z66" i="2" s="1"/>
  <c r="H10" i="7"/>
  <c r="V49" i="2"/>
  <c r="Z49" i="2" s="1"/>
  <c r="V100" i="2"/>
  <c r="X100" i="2" s="1"/>
  <c r="V31" i="2"/>
  <c r="X31" i="2" s="1"/>
  <c r="Q7" i="2"/>
  <c r="V51" i="2"/>
  <c r="X51" i="2" s="1"/>
  <c r="V26" i="2"/>
  <c r="Z26" i="2" s="1"/>
  <c r="V46" i="2"/>
  <c r="AA46" i="2" s="1"/>
  <c r="V50" i="2"/>
  <c r="Z50" i="2" s="1"/>
  <c r="V101" i="2"/>
  <c r="Y101" i="2" s="1"/>
  <c r="V110" i="2"/>
  <c r="Z110" i="2" s="1"/>
  <c r="V14" i="2"/>
  <c r="X14" i="2" s="1"/>
  <c r="V77" i="2"/>
  <c r="X77" i="2" s="1"/>
  <c r="V139" i="2"/>
  <c r="X139" i="2" s="1"/>
  <c r="V133" i="2"/>
  <c r="Z133" i="2" s="1"/>
  <c r="V127" i="2"/>
  <c r="Z127" i="2" s="1"/>
  <c r="V70" i="2"/>
  <c r="Z70" i="2" s="1"/>
  <c r="V64" i="2"/>
  <c r="Z64" i="2" s="1"/>
  <c r="V41" i="2"/>
  <c r="Y41" i="2" s="1"/>
  <c r="V10" i="2"/>
  <c r="Y10" i="2" s="1"/>
  <c r="V18" i="2"/>
  <c r="AA18" i="2" s="1"/>
  <c r="V92" i="2"/>
  <c r="X92" i="2" s="1"/>
  <c r="V113" i="2"/>
  <c r="Z113" i="2" s="1"/>
  <c r="V71" i="2"/>
  <c r="Z71" i="2" s="1"/>
  <c r="V7" i="2"/>
  <c r="Z7" i="2" s="1"/>
  <c r="V43" i="2"/>
  <c r="Z43" i="2" s="1"/>
  <c r="V9" i="2"/>
  <c r="X9" i="2" s="1"/>
  <c r="V48" i="2"/>
  <c r="AA48" i="2" s="1"/>
  <c r="V37" i="2"/>
  <c r="Z37" i="2" s="1"/>
  <c r="V142" i="2"/>
  <c r="X142" i="2" s="1"/>
  <c r="V144" i="2"/>
  <c r="AA144" i="2" s="1"/>
  <c r="V78" i="2"/>
  <c r="Z78" i="2" s="1"/>
  <c r="V99" i="2"/>
  <c r="Z99" i="2" s="1"/>
  <c r="V60" i="2"/>
  <c r="Z60" i="2" s="1"/>
  <c r="V120" i="2"/>
  <c r="X120" i="2" s="1"/>
  <c r="V96" i="2"/>
  <c r="X96" i="2" s="1"/>
  <c r="V42" i="2"/>
  <c r="Y42" i="2" s="1"/>
  <c r="V72" i="2"/>
  <c r="X72" i="2" s="1"/>
  <c r="V136" i="2"/>
  <c r="AA136" i="2" s="1"/>
  <c r="V137" i="2"/>
  <c r="AA137" i="2" s="1"/>
  <c r="V16" i="2"/>
  <c r="AA16" i="2" s="1"/>
  <c r="V89" i="2"/>
  <c r="Z89" i="2" s="1"/>
  <c r="V54" i="2"/>
  <c r="X54" i="2" s="1"/>
  <c r="V40" i="2"/>
  <c r="Z40" i="2" s="1"/>
  <c r="V98" i="2"/>
  <c r="Z98" i="2" s="1"/>
  <c r="V19" i="2"/>
  <c r="X19" i="2" s="1"/>
  <c r="V87" i="2"/>
  <c r="AA87" i="2" s="1"/>
  <c r="V47" i="2"/>
  <c r="Y47" i="2" s="1"/>
  <c r="V56" i="2"/>
  <c r="V85" i="2"/>
  <c r="Y85" i="2" s="1"/>
  <c r="V52" i="2"/>
  <c r="X52" i="2" s="1"/>
  <c r="V22" i="2"/>
  <c r="Y22" i="2" s="1"/>
  <c r="V33" i="2"/>
  <c r="X33" i="2" s="1"/>
  <c r="H11" i="7"/>
  <c r="V68" i="2"/>
  <c r="Z68" i="2" s="1"/>
  <c r="V88" i="2"/>
  <c r="X88" i="2" s="1"/>
  <c r="V82" i="2"/>
  <c r="X82" i="2" s="1"/>
  <c r="V44" i="2"/>
  <c r="Y44" i="2" s="1"/>
  <c r="V108" i="2"/>
  <c r="Z108" i="2" s="1"/>
  <c r="V126" i="2"/>
  <c r="Z126" i="2" s="1"/>
  <c r="V45" i="2"/>
  <c r="Z45" i="2" s="1"/>
  <c r="V25" i="2"/>
  <c r="Z25" i="2" s="1"/>
  <c r="V124" i="2"/>
  <c r="Z124" i="2" s="1"/>
  <c r="V53" i="2"/>
  <c r="X53" i="2" s="1"/>
  <c r="V128" i="2"/>
  <c r="Y128" i="2" s="1"/>
  <c r="V140" i="2"/>
  <c r="Y140" i="2" s="1"/>
  <c r="V39" i="2"/>
  <c r="AA39" i="2" s="1"/>
  <c r="V27" i="2"/>
  <c r="AA27" i="2" s="1"/>
  <c r="Q125" i="2"/>
  <c r="Q45" i="2"/>
  <c r="J142" i="2"/>
  <c r="Q89" i="2"/>
  <c r="J71" i="2"/>
  <c r="Q25" i="2"/>
  <c r="J106" i="2"/>
  <c r="Q9" i="2"/>
  <c r="J23" i="2"/>
  <c r="Q114" i="2"/>
  <c r="J145" i="2"/>
  <c r="J136" i="2"/>
  <c r="J108" i="2"/>
  <c r="Q35" i="2"/>
  <c r="Q141" i="2"/>
  <c r="Q97" i="2"/>
  <c r="J113" i="2"/>
  <c r="Q137" i="2"/>
  <c r="Q95" i="2"/>
  <c r="Q11" i="2"/>
  <c r="J51" i="2"/>
  <c r="Q14" i="2"/>
  <c r="J103" i="2"/>
  <c r="Q139" i="2"/>
  <c r="J92" i="2"/>
  <c r="Q74" i="2"/>
  <c r="Q77" i="2"/>
  <c r="Q80" i="2"/>
  <c r="Q26" i="2"/>
  <c r="Q46" i="2"/>
  <c r="J127" i="2"/>
  <c r="Q116" i="2"/>
  <c r="Q84" i="2"/>
  <c r="J144" i="2"/>
  <c r="Q5" i="2"/>
  <c r="J105" i="2"/>
  <c r="Q53" i="2"/>
  <c r="J107" i="2"/>
  <c r="J122" i="2"/>
  <c r="Q93" i="2"/>
  <c r="Q73" i="2"/>
  <c r="J65" i="2"/>
  <c r="Q75" i="2"/>
  <c r="Q34" i="2"/>
  <c r="J10" i="2"/>
  <c r="Q16" i="2"/>
  <c r="Q104" i="2"/>
  <c r="Q90" i="2"/>
  <c r="Q44" i="2"/>
  <c r="J48" i="2"/>
  <c r="Q120" i="2"/>
  <c r="Q18" i="2"/>
  <c r="J60" i="2"/>
  <c r="Q64" i="2"/>
  <c r="Q129" i="2"/>
  <c r="Q135" i="2"/>
  <c r="Q76" i="2"/>
  <c r="Q30" i="2"/>
  <c r="Q111" i="2"/>
  <c r="Q110" i="2"/>
  <c r="J66" i="2"/>
  <c r="J112" i="2"/>
  <c r="J94" i="2"/>
  <c r="J132" i="2"/>
  <c r="J109" i="2"/>
  <c r="Q15" i="2"/>
  <c r="Q49" i="2"/>
  <c r="J79" i="2"/>
  <c r="Q88" i="2"/>
  <c r="Q36" i="2"/>
  <c r="Q96" i="2"/>
  <c r="Q102" i="2"/>
  <c r="Q42" i="2"/>
  <c r="Q91" i="2"/>
  <c r="Q130" i="2"/>
  <c r="J138" i="2"/>
  <c r="Q69" i="2"/>
  <c r="Q56" i="2"/>
  <c r="J13" i="2"/>
  <c r="Q121" i="2"/>
  <c r="J55" i="2"/>
  <c r="Q63" i="2"/>
  <c r="J52" i="2"/>
  <c r="J81" i="2"/>
  <c r="J61" i="2"/>
  <c r="Q100" i="2"/>
  <c r="Q82" i="2"/>
  <c r="J31" i="2"/>
  <c r="Q101" i="2"/>
  <c r="Q54" i="2"/>
  <c r="Q10" i="2"/>
  <c r="Q78" i="2"/>
  <c r="J99" i="2"/>
  <c r="Q67" i="2"/>
  <c r="J126" i="2"/>
  <c r="Q68" i="2"/>
  <c r="J133" i="2"/>
  <c r="Q115" i="2"/>
  <c r="J70" i="2"/>
  <c r="V61" i="2"/>
  <c r="J41" i="2"/>
  <c r="Q41" i="2"/>
  <c r="J39" i="2"/>
  <c r="Q39" i="2"/>
  <c r="J123" i="2"/>
  <c r="Q13" i="2"/>
  <c r="J87" i="2"/>
  <c r="J47" i="2"/>
  <c r="J86" i="2"/>
  <c r="Q86" i="2"/>
  <c r="Q85" i="2"/>
  <c r="J85" i="2"/>
  <c r="J43" i="2"/>
  <c r="J119" i="2"/>
  <c r="Q124" i="2"/>
  <c r="J124" i="2"/>
  <c r="J131" i="2"/>
  <c r="J46" i="2"/>
  <c r="Q52" i="2"/>
  <c r="J42" i="2"/>
  <c r="J32" i="2"/>
  <c r="Q33" i="2"/>
  <c r="Q31" i="2"/>
  <c r="J27" i="2"/>
  <c r="J62" i="2"/>
  <c r="Q62" i="2"/>
  <c r="V143" i="2"/>
  <c r="V35" i="2"/>
  <c r="J128" i="2"/>
  <c r="V75" i="2"/>
  <c r="V94" i="2"/>
  <c r="J140" i="2"/>
  <c r="V122" i="2"/>
  <c r="J40" i="2"/>
  <c r="V125" i="2"/>
  <c r="J22" i="2"/>
  <c r="V109" i="2"/>
  <c r="V69" i="2"/>
  <c r="V112" i="2"/>
  <c r="V135" i="2"/>
  <c r="V76" i="2"/>
  <c r="V107" i="2"/>
  <c r="V102" i="2"/>
  <c r="V23" i="2"/>
  <c r="V97" i="2"/>
  <c r="J72" i="2"/>
  <c r="V34" i="2"/>
  <c r="V73" i="2"/>
  <c r="V105" i="2"/>
  <c r="V32" i="2"/>
  <c r="V106" i="2"/>
  <c r="V36" i="2"/>
  <c r="V141" i="2"/>
  <c r="V91" i="2"/>
  <c r="V132" i="2"/>
  <c r="V138" i="2"/>
  <c r="V93" i="2"/>
  <c r="AA145" i="2" l="1"/>
  <c r="Z145" i="2"/>
  <c r="Y145" i="2"/>
  <c r="Y3" i="2"/>
  <c r="X3" i="2"/>
  <c r="AA3" i="2"/>
  <c r="AA2" i="2"/>
  <c r="Z2" i="2"/>
  <c r="Y2" i="2"/>
  <c r="Z4" i="2"/>
  <c r="Y4" i="2"/>
  <c r="AA4" i="2"/>
  <c r="AA134" i="2"/>
  <c r="Y117" i="2"/>
  <c r="AA12" i="2"/>
  <c r="X12" i="2"/>
  <c r="AA59" i="2"/>
  <c r="Y12" i="2"/>
  <c r="Z21" i="2"/>
  <c r="Y21" i="2"/>
  <c r="X20" i="2"/>
  <c r="AA20" i="2"/>
  <c r="Z20" i="2"/>
  <c r="AA117" i="2"/>
  <c r="Z28" i="2"/>
  <c r="Z117" i="2"/>
  <c r="X134" i="2"/>
  <c r="AA29" i="2"/>
  <c r="Z29" i="2"/>
  <c r="Z134" i="2"/>
  <c r="Z59" i="2"/>
  <c r="Y29" i="2"/>
  <c r="Y59" i="2"/>
  <c r="X43" i="2"/>
  <c r="AA58" i="2"/>
  <c r="Z58" i="2"/>
  <c r="Y58" i="2"/>
  <c r="Y110" i="2"/>
  <c r="Y83" i="2"/>
  <c r="X79" i="2"/>
  <c r="X15" i="2"/>
  <c r="X62" i="2"/>
  <c r="Z83" i="2"/>
  <c r="Z17" i="2"/>
  <c r="Y17" i="2"/>
  <c r="AA83" i="2"/>
  <c r="AA50" i="2"/>
  <c r="Y28" i="2"/>
  <c r="Z72" i="2"/>
  <c r="AA57" i="2"/>
  <c r="Z57" i="2"/>
  <c r="Y57" i="2"/>
  <c r="X38" i="2"/>
  <c r="X8" i="2"/>
  <c r="Z118" i="2"/>
  <c r="AA6" i="2"/>
  <c r="Y118" i="2"/>
  <c r="Z6" i="2"/>
  <c r="AA38" i="2"/>
  <c r="AA8" i="2"/>
  <c r="Y6" i="2"/>
  <c r="X118" i="2"/>
  <c r="Z38" i="2"/>
  <c r="Z8" i="2"/>
  <c r="Z90" i="2"/>
  <c r="Y90" i="2"/>
  <c r="Y129" i="2"/>
  <c r="AA28" i="2"/>
  <c r="AA21" i="2"/>
  <c r="AA17" i="2"/>
  <c r="D10" i="7"/>
  <c r="E10" i="7" s="1"/>
  <c r="AA90" i="2"/>
  <c r="Z129" i="2"/>
  <c r="Y116" i="2"/>
  <c r="X129" i="2"/>
  <c r="AA116" i="2"/>
  <c r="X116" i="2"/>
  <c r="X110" i="2"/>
  <c r="X41" i="2"/>
  <c r="Z41" i="2"/>
  <c r="AA15" i="2"/>
  <c r="Y123" i="2"/>
  <c r="Y15" i="2"/>
  <c r="Z10" i="2"/>
  <c r="AA41" i="2"/>
  <c r="Z85" i="2"/>
  <c r="X114" i="2"/>
  <c r="AA103" i="2"/>
  <c r="Y114" i="2"/>
  <c r="X85" i="2"/>
  <c r="AA85" i="2"/>
  <c r="AA55" i="2"/>
  <c r="Y103" i="2"/>
  <c r="Z51" i="2"/>
  <c r="AA13" i="2"/>
  <c r="AA114" i="2"/>
  <c r="Y13" i="2"/>
  <c r="Y51" i="2"/>
  <c r="Z103" i="2"/>
  <c r="X40" i="2"/>
  <c r="Y121" i="2"/>
  <c r="Y113" i="2"/>
  <c r="X68" i="2"/>
  <c r="X86" i="2"/>
  <c r="Y126" i="2"/>
  <c r="X144" i="2"/>
  <c r="AA84" i="2"/>
  <c r="Z55" i="2"/>
  <c r="X60" i="2"/>
  <c r="Z130" i="2"/>
  <c r="AA9" i="2"/>
  <c r="X130" i="2"/>
  <c r="Z9" i="2"/>
  <c r="Y5" i="2"/>
  <c r="Z14" i="2"/>
  <c r="Y50" i="2"/>
  <c r="AA40" i="2"/>
  <c r="AA10" i="2"/>
  <c r="X50" i="2"/>
  <c r="AA124" i="2"/>
  <c r="Y62" i="2"/>
  <c r="Z74" i="2"/>
  <c r="X5" i="2"/>
  <c r="Y55" i="2"/>
  <c r="Y130" i="2"/>
  <c r="AA62" i="2"/>
  <c r="AA5" i="2"/>
  <c r="X71" i="2"/>
  <c r="X111" i="2"/>
  <c r="Y111" i="2"/>
  <c r="AA123" i="2"/>
  <c r="X123" i="2"/>
  <c r="X10" i="2"/>
  <c r="Z30" i="2"/>
  <c r="Y71" i="2"/>
  <c r="AA79" i="2"/>
  <c r="Z39" i="2"/>
  <c r="Y84" i="2"/>
  <c r="AA111" i="2"/>
  <c r="Y9" i="2"/>
  <c r="Y70" i="2"/>
  <c r="AA70" i="2"/>
  <c r="X30" i="2"/>
  <c r="Y79" i="2"/>
  <c r="X84" i="2"/>
  <c r="Z46" i="2"/>
  <c r="Y30" i="2"/>
  <c r="Y48" i="2"/>
  <c r="X98" i="2"/>
  <c r="X67" i="2"/>
  <c r="Z77" i="2"/>
  <c r="Y136" i="2"/>
  <c r="AA99" i="2"/>
  <c r="AA22" i="2"/>
  <c r="AA100" i="2"/>
  <c r="Z121" i="2"/>
  <c r="Z104" i="2"/>
  <c r="AA104" i="2"/>
  <c r="Y11" i="2"/>
  <c r="AA60" i="2"/>
  <c r="AA11" i="2"/>
  <c r="X121" i="2"/>
  <c r="Z142" i="2"/>
  <c r="AA142" i="2"/>
  <c r="X11" i="2"/>
  <c r="Y60" i="2"/>
  <c r="Y100" i="2"/>
  <c r="AA86" i="2"/>
  <c r="Y104" i="2"/>
  <c r="Z140" i="2"/>
  <c r="Y74" i="2"/>
  <c r="Y86" i="2"/>
  <c r="Y142" i="2"/>
  <c r="Y46" i="2"/>
  <c r="X113" i="2"/>
  <c r="AA74" i="2"/>
  <c r="X46" i="2"/>
  <c r="Z120" i="2"/>
  <c r="AA95" i="2"/>
  <c r="X24" i="2"/>
  <c r="X65" i="2"/>
  <c r="Y95" i="2"/>
  <c r="Y7" i="2"/>
  <c r="Z65" i="2"/>
  <c r="Y115" i="2"/>
  <c r="AA7" i="2"/>
  <c r="X101" i="2"/>
  <c r="Z95" i="2"/>
  <c r="X115" i="2"/>
  <c r="AA110" i="2"/>
  <c r="X7" i="2"/>
  <c r="Z101" i="2"/>
  <c r="Z53" i="2"/>
  <c r="AA115" i="2"/>
  <c r="Y64" i="2"/>
  <c r="X64" i="2"/>
  <c r="AA24" i="2"/>
  <c r="AA64" i="2"/>
  <c r="AA65" i="2"/>
  <c r="Y24" i="2"/>
  <c r="Z18" i="2"/>
  <c r="X63" i="2"/>
  <c r="Z96" i="2"/>
  <c r="AA81" i="2"/>
  <c r="Y63" i="2"/>
  <c r="Y67" i="2"/>
  <c r="Z81" i="2"/>
  <c r="Z48" i="2"/>
  <c r="Y77" i="2"/>
  <c r="AA67" i="2"/>
  <c r="AA66" i="2"/>
  <c r="Y66" i="2"/>
  <c r="X48" i="2"/>
  <c r="AA77" i="2"/>
  <c r="X18" i="2"/>
  <c r="Z63" i="2"/>
  <c r="X66" i="2"/>
  <c r="X39" i="2"/>
  <c r="X89" i="2"/>
  <c r="Y39" i="2"/>
  <c r="X133" i="2"/>
  <c r="X47" i="2"/>
  <c r="X37" i="2"/>
  <c r="X13" i="2"/>
  <c r="Y81" i="2"/>
  <c r="AA51" i="2"/>
  <c r="AA113" i="2"/>
  <c r="X42" i="2"/>
  <c r="X131" i="2"/>
  <c r="AA133" i="2"/>
  <c r="Y133" i="2"/>
  <c r="AA42" i="2"/>
  <c r="AA47" i="2"/>
  <c r="AA131" i="2"/>
  <c r="Y131" i="2"/>
  <c r="Z128" i="2"/>
  <c r="Z42" i="2"/>
  <c r="Y27" i="2"/>
  <c r="AA33" i="2"/>
  <c r="Z144" i="2"/>
  <c r="X70" i="2"/>
  <c r="X99" i="2"/>
  <c r="Z22" i="2"/>
  <c r="AA49" i="2"/>
  <c r="Y92" i="2"/>
  <c r="Y33" i="2"/>
  <c r="AA92" i="2"/>
  <c r="X26" i="2"/>
  <c r="Z44" i="2"/>
  <c r="Z19" i="2"/>
  <c r="AA26" i="2"/>
  <c r="X78" i="2"/>
  <c r="Y26" i="2"/>
  <c r="Y119" i="2"/>
  <c r="Z92" i="2"/>
  <c r="AA37" i="2"/>
  <c r="AA119" i="2"/>
  <c r="X49" i="2"/>
  <c r="Z139" i="2"/>
  <c r="Y37" i="2"/>
  <c r="Z100" i="2"/>
  <c r="Y49" i="2"/>
  <c r="X119" i="2"/>
  <c r="AA80" i="2"/>
  <c r="D11" i="7"/>
  <c r="E11" i="7" s="1"/>
  <c r="Y18" i="2"/>
  <c r="Y45" i="2"/>
  <c r="AA52" i="2"/>
  <c r="Z31" i="2"/>
  <c r="X45" i="2"/>
  <c r="AA108" i="2"/>
  <c r="Y31" i="2"/>
  <c r="Z80" i="2"/>
  <c r="Y52" i="2"/>
  <c r="Y80" i="2"/>
  <c r="AA45" i="2"/>
  <c r="AA19" i="2"/>
  <c r="X137" i="2"/>
  <c r="AA31" i="2"/>
  <c r="Z52" i="2"/>
  <c r="Y19" i="2"/>
  <c r="Y14" i="2"/>
  <c r="AA14" i="2"/>
  <c r="X87" i="2"/>
  <c r="Z136" i="2"/>
  <c r="Y68" i="2"/>
  <c r="X44" i="2"/>
  <c r="Y144" i="2"/>
  <c r="Z16" i="2"/>
  <c r="AA128" i="2"/>
  <c r="Z54" i="2"/>
  <c r="X136" i="2"/>
  <c r="AA68" i="2"/>
  <c r="AA101" i="2"/>
  <c r="AA43" i="2"/>
  <c r="AA127" i="2"/>
  <c r="X127" i="2"/>
  <c r="Y127" i="2"/>
  <c r="X27" i="2"/>
  <c r="AA126" i="2"/>
  <c r="Y137" i="2"/>
  <c r="Y43" i="2"/>
  <c r="Y99" i="2"/>
  <c r="X22" i="2"/>
  <c r="X128" i="2"/>
  <c r="AA71" i="2"/>
  <c r="Y139" i="2"/>
  <c r="AA139" i="2"/>
  <c r="AA44" i="2"/>
  <c r="Z137" i="2"/>
  <c r="Y87" i="2"/>
  <c r="Z82" i="2"/>
  <c r="Y82" i="2"/>
  <c r="AA82" i="2"/>
  <c r="Y40" i="2"/>
  <c r="Z33" i="2"/>
  <c r="Z87" i="2"/>
  <c r="Z88" i="2"/>
  <c r="Y88" i="2"/>
  <c r="AA88" i="2"/>
  <c r="Y96" i="2"/>
  <c r="AA96" i="2"/>
  <c r="X108" i="2"/>
  <c r="Y78" i="2"/>
  <c r="AA25" i="2"/>
  <c r="Y98" i="2"/>
  <c r="AA98" i="2"/>
  <c r="X140" i="2"/>
  <c r="Y108" i="2"/>
  <c r="AA78" i="2"/>
  <c r="X25" i="2"/>
  <c r="X126" i="2"/>
  <c r="Y54" i="2"/>
  <c r="AA54" i="2"/>
  <c r="Y25" i="2"/>
  <c r="AA120" i="2"/>
  <c r="Y120" i="2"/>
  <c r="AA140" i="2"/>
  <c r="X16" i="2"/>
  <c r="Y53" i="2"/>
  <c r="AA53" i="2"/>
  <c r="Y16" i="2"/>
  <c r="Z27" i="2"/>
  <c r="Z47" i="2"/>
  <c r="X124" i="2"/>
  <c r="Y124" i="2"/>
  <c r="Y56" i="2"/>
  <c r="Z56" i="2"/>
  <c r="AA56" i="2"/>
  <c r="X56" i="2"/>
  <c r="Y72" i="2"/>
  <c r="AA72" i="2"/>
  <c r="Y89" i="2"/>
  <c r="AA89" i="2"/>
  <c r="X106" i="2"/>
  <c r="Z106" i="2"/>
  <c r="Y106" i="2"/>
  <c r="AA106" i="2"/>
  <c r="X97" i="2"/>
  <c r="Z97" i="2"/>
  <c r="AA97" i="2"/>
  <c r="Y97" i="2"/>
  <c r="X69" i="2"/>
  <c r="Z69" i="2"/>
  <c r="Y69" i="2"/>
  <c r="AA69" i="2"/>
  <c r="X61" i="2"/>
  <c r="Y61" i="2"/>
  <c r="Z61" i="2"/>
  <c r="AA61" i="2"/>
  <c r="X91" i="2"/>
  <c r="Z91" i="2"/>
  <c r="Y91" i="2"/>
  <c r="AA91" i="2"/>
  <c r="X135" i="2"/>
  <c r="Z135" i="2"/>
  <c r="Y135" i="2"/>
  <c r="AA135" i="2"/>
  <c r="X32" i="2"/>
  <c r="Z32" i="2"/>
  <c r="Y32" i="2"/>
  <c r="AA32" i="2"/>
  <c r="X112" i="2"/>
  <c r="Z112" i="2"/>
  <c r="AA112" i="2"/>
  <c r="Y112" i="2"/>
  <c r="X109" i="2"/>
  <c r="Z109" i="2"/>
  <c r="Y109" i="2"/>
  <c r="AA109" i="2"/>
  <c r="X94" i="2"/>
  <c r="Z94" i="2"/>
  <c r="Y94" i="2"/>
  <c r="AA94" i="2"/>
  <c r="X93" i="2"/>
  <c r="Z93" i="2"/>
  <c r="Y93" i="2"/>
  <c r="AA93" i="2"/>
  <c r="X141" i="2"/>
  <c r="Z141" i="2"/>
  <c r="Y141" i="2"/>
  <c r="AA141" i="2"/>
  <c r="Y105" i="2"/>
  <c r="Z105" i="2"/>
  <c r="AA105" i="2"/>
  <c r="X105" i="2"/>
  <c r="X76" i="2"/>
  <c r="Z76" i="2"/>
  <c r="Y76" i="2"/>
  <c r="AA76" i="2"/>
  <c r="X73" i="2"/>
  <c r="Y73" i="2"/>
  <c r="Z73" i="2"/>
  <c r="AA73" i="2"/>
  <c r="X23" i="2"/>
  <c r="Z23" i="2"/>
  <c r="AA23" i="2"/>
  <c r="Y23" i="2"/>
  <c r="X125" i="2"/>
  <c r="Z125" i="2"/>
  <c r="Y125" i="2"/>
  <c r="AA125" i="2"/>
  <c r="X75" i="2"/>
  <c r="Z75" i="2"/>
  <c r="Y75" i="2"/>
  <c r="AA75" i="2"/>
  <c r="X138" i="2"/>
  <c r="Z138" i="2"/>
  <c r="Y138" i="2"/>
  <c r="AA138" i="2"/>
  <c r="X36" i="2"/>
  <c r="Z36" i="2"/>
  <c r="Y36" i="2"/>
  <c r="AA36" i="2"/>
  <c r="X102" i="2"/>
  <c r="Z102" i="2"/>
  <c r="AA102" i="2"/>
  <c r="Y102" i="2"/>
  <c r="X122" i="2"/>
  <c r="Z122" i="2"/>
  <c r="Y122" i="2"/>
  <c r="AA122" i="2"/>
  <c r="X35" i="2"/>
  <c r="Z35" i="2"/>
  <c r="Y35" i="2"/>
  <c r="AA35" i="2"/>
  <c r="X132" i="2"/>
  <c r="Z132" i="2"/>
  <c r="Y132" i="2"/>
  <c r="AA132" i="2"/>
  <c r="X34" i="2"/>
  <c r="Z34" i="2"/>
  <c r="AA34" i="2"/>
  <c r="Y34" i="2"/>
  <c r="X107" i="2"/>
  <c r="Z107" i="2"/>
  <c r="Y107" i="2"/>
  <c r="AA107" i="2"/>
  <c r="X143" i="2"/>
  <c r="Z143" i="2"/>
  <c r="Y143" i="2"/>
  <c r="AA143" i="2"/>
  <c r="G3" i="7"/>
  <c r="G4" i="7"/>
  <c r="G5" i="7"/>
  <c r="G6" i="7"/>
  <c r="G7" i="7"/>
  <c r="G8" i="7"/>
  <c r="G9" i="7"/>
  <c r="G2" i="7"/>
  <c r="C5" i="7"/>
  <c r="C6" i="7"/>
  <c r="C7" i="7"/>
  <c r="C8" i="7"/>
  <c r="C9" i="7"/>
  <c r="C3" i="7"/>
  <c r="C4" i="7"/>
  <c r="C2" i="7"/>
  <c r="B3" i="7"/>
  <c r="B4" i="7"/>
  <c r="B5" i="7"/>
  <c r="B6" i="7"/>
  <c r="B7" i="7"/>
  <c r="B8" i="7"/>
  <c r="B9" i="7"/>
  <c r="B2" i="7"/>
  <c r="F6" i="7"/>
  <c r="F7" i="7"/>
  <c r="F9" i="7"/>
  <c r="F4" i="7"/>
  <c r="F3" i="7"/>
  <c r="F8" i="7"/>
  <c r="F2" i="7"/>
  <c r="F5" i="7"/>
  <c r="J10" i="7" l="1"/>
  <c r="I10" i="7"/>
  <c r="M10" i="7"/>
  <c r="N10" i="7"/>
  <c r="L10" i="7"/>
  <c r="K10" i="7"/>
  <c r="N11" i="7"/>
  <c r="M11" i="7"/>
  <c r="L11" i="7"/>
  <c r="K11" i="7"/>
  <c r="I11" i="7"/>
  <c r="J11" i="7"/>
  <c r="C12" i="7"/>
  <c r="F12" i="7"/>
  <c r="G12" i="7"/>
  <c r="H3" i="7"/>
  <c r="H9" i="7"/>
  <c r="H6" i="7"/>
  <c r="H4" i="7"/>
  <c r="H8" i="7"/>
  <c r="H7" i="7"/>
  <c r="H5" i="7"/>
  <c r="H2" i="7"/>
  <c r="C18" i="7" l="1"/>
  <c r="C17" i="7"/>
  <c r="N4" i="7"/>
  <c r="N5" i="7"/>
  <c r="L4" i="7"/>
  <c r="J7" i="7"/>
  <c r="N9" i="7"/>
  <c r="M2" i="7"/>
  <c r="N6" i="7"/>
  <c r="N7" i="7"/>
  <c r="M8" i="7"/>
  <c r="L8" i="7"/>
  <c r="I8" i="7"/>
  <c r="M7" i="7"/>
  <c r="J8" i="7"/>
  <c r="M9" i="7"/>
  <c r="M4" i="7"/>
  <c r="I9" i="7"/>
  <c r="J3" i="7"/>
  <c r="J4" i="7"/>
  <c r="I5" i="7"/>
  <c r="N2" i="7"/>
  <c r="K5" i="7"/>
  <c r="L7" i="7"/>
  <c r="N8" i="7"/>
  <c r="L9" i="7"/>
  <c r="I3" i="7"/>
  <c r="K2" i="7"/>
  <c r="I7" i="7"/>
  <c r="L3" i="7"/>
  <c r="M6" i="7"/>
  <c r="I6" i="7"/>
  <c r="K4" i="7"/>
  <c r="K6" i="7"/>
  <c r="J9" i="7"/>
  <c r="L2" i="7"/>
  <c r="L6" i="7"/>
  <c r="K8" i="7"/>
  <c r="I2" i="7"/>
  <c r="J2" i="7"/>
  <c r="J6" i="7"/>
  <c r="K7" i="7"/>
  <c r="M3" i="7"/>
  <c r="M5" i="7"/>
  <c r="N3" i="7"/>
  <c r="L5" i="7"/>
  <c r="J5" i="7"/>
  <c r="I4" i="7"/>
  <c r="K3" i="7"/>
  <c r="K9" i="7"/>
  <c r="D8" i="7"/>
  <c r="E8" i="7" s="1"/>
  <c r="D4" i="7"/>
  <c r="E4" i="7" s="1"/>
  <c r="H12" i="7"/>
  <c r="D6" i="7"/>
  <c r="E6" i="7" s="1"/>
  <c r="D5" i="7"/>
  <c r="D2" i="7"/>
  <c r="D9" i="7"/>
  <c r="E9" i="7" s="1"/>
  <c r="D3" i="7"/>
  <c r="E3" i="7" s="1"/>
  <c r="D7" i="7"/>
  <c r="E7" i="7" s="1"/>
  <c r="L12" i="7" l="1"/>
  <c r="J12" i="7"/>
  <c r="K12" i="7"/>
  <c r="E5" i="7"/>
  <c r="D12" i="7"/>
  <c r="I12" i="7"/>
  <c r="N12" i="7"/>
  <c r="M12" i="7"/>
  <c r="E2" i="7"/>
  <c r="E12" i="7" l="1"/>
</calcChain>
</file>

<file path=xl/sharedStrings.xml><?xml version="1.0" encoding="utf-8"?>
<sst xmlns="http://schemas.openxmlformats.org/spreadsheetml/2006/main" count="4304" uniqueCount="900">
  <si>
    <t>FERPA Restrict</t>
  </si>
  <si>
    <t>Student ID</t>
  </si>
  <si>
    <t>Student</t>
  </si>
  <si>
    <t>Status</t>
  </si>
  <si>
    <t>Email</t>
  </si>
  <si>
    <t>Cross-listed Course</t>
  </si>
  <si>
    <t>Major</t>
  </si>
  <si>
    <t>Class</t>
  </si>
  <si>
    <t>check</t>
  </si>
  <si>
    <t>Allen, Hunter_Kade</t>
  </si>
  <si>
    <t>Registered(03/20/2023)</t>
  </si>
  <si>
    <t>all22012@byui.edu</t>
  </si>
  <si>
    <t>Bus Mgmt Marketing</t>
  </si>
  <si>
    <t>FR</t>
  </si>
  <si>
    <t>Amado, Ema_Gabriela</t>
  </si>
  <si>
    <t>Registered(03/09/2023)</t>
  </si>
  <si>
    <t>alv19018@byui.edu</t>
  </si>
  <si>
    <t>Business Management</t>
  </si>
  <si>
    <t>JR</t>
  </si>
  <si>
    <t>Anderson, Madelyn</t>
  </si>
  <si>
    <t>Registered(03/14/2023)</t>
  </si>
  <si>
    <t>and19014@byui.edu</t>
  </si>
  <si>
    <t>SO</t>
  </si>
  <si>
    <t>Atwood, Spencer</t>
  </si>
  <si>
    <t>Registered(03/19/2023)</t>
  </si>
  <si>
    <t>atw21004@byui.edu</t>
  </si>
  <si>
    <t>Virtual Design &amp; Const</t>
  </si>
  <si>
    <t>Bagley, Cade_Lovone</t>
  </si>
  <si>
    <t>Registered(03/08/2023)</t>
  </si>
  <si>
    <t>bag19007@byui.edu</t>
  </si>
  <si>
    <t>Bahamondes, Daniel_Alejandro</t>
  </si>
  <si>
    <t>bah18001@byui.edu</t>
  </si>
  <si>
    <t>Bailey, Hunter_Alexander</t>
  </si>
  <si>
    <t>Registered(03/07/2023)</t>
  </si>
  <si>
    <t>bai20019@byui.edu</t>
  </si>
  <si>
    <t>Beedle, Alexis__Kate</t>
  </si>
  <si>
    <t>Registered(03/06/2023)</t>
  </si>
  <si>
    <t>car19010@byui.edu</t>
  </si>
  <si>
    <t>SR</t>
  </si>
  <si>
    <t>Bertuccini, Quinn</t>
  </si>
  <si>
    <t>Registered(03/10/2023)</t>
  </si>
  <si>
    <t>ber19018@byui.edu</t>
  </si>
  <si>
    <t>Bramwell, Morgan_R</t>
  </si>
  <si>
    <t>Registered(03/16/2023)</t>
  </si>
  <si>
    <t>bra16007@byui.edu</t>
  </si>
  <si>
    <t>Branch, Dallin_Levi</t>
  </si>
  <si>
    <t>bra21054@byui.edu</t>
  </si>
  <si>
    <t>Branch, Hunter_Kimball</t>
  </si>
  <si>
    <t>bra21053@byui.edu</t>
  </si>
  <si>
    <t>Business Finance</t>
  </si>
  <si>
    <t>Brewer, Mariah_Lunita_Glenn</t>
  </si>
  <si>
    <t>Registered(03/03/2023)</t>
  </si>
  <si>
    <t>bre18002@byui.edu</t>
  </si>
  <si>
    <t>Calinao, Kendrick_Anas</t>
  </si>
  <si>
    <t>cal16011@byui.edu</t>
  </si>
  <si>
    <t>Automotive Tech Mgmt</t>
  </si>
  <si>
    <t>Cammack, Connor_Ray</t>
  </si>
  <si>
    <t>cam18022@byui.edu</t>
  </si>
  <si>
    <t>Campbell, Andrew_James</t>
  </si>
  <si>
    <t>Registered(03/18/2023)</t>
  </si>
  <si>
    <t>cam22043@byui.edu</t>
  </si>
  <si>
    <t>Campbell, Kirsys</t>
  </si>
  <si>
    <t>cam20049@byui.edu</t>
  </si>
  <si>
    <t>Carrasco Del Valle, Mosiah_Jesus</t>
  </si>
  <si>
    <t>car22114@byui.edu</t>
  </si>
  <si>
    <t>Chan, Steven</t>
  </si>
  <si>
    <t>cha20062@byui.edu</t>
  </si>
  <si>
    <t>Charles, Brenden</t>
  </si>
  <si>
    <t>cha18022@byui.edu</t>
  </si>
  <si>
    <t>Cherpeski, Allie</t>
  </si>
  <si>
    <t>Registered(03/05/2023)</t>
  </si>
  <si>
    <t>lun20005@byui.edu</t>
  </si>
  <si>
    <t>FCS Apparel Entrepreneur</t>
  </si>
  <si>
    <t>Child, Sarah</t>
  </si>
  <si>
    <t>chi19002@byui.edu</t>
  </si>
  <si>
    <t>Recreation Management</t>
  </si>
  <si>
    <t>Christensen, Zachary</t>
  </si>
  <si>
    <t>chr20053@byui.edu</t>
  </si>
  <si>
    <t>Cluff, Reed</t>
  </si>
  <si>
    <t>Registered(03/26/2023)</t>
  </si>
  <si>
    <t>clu20001@byui.edu</t>
  </si>
  <si>
    <t>General Studies</t>
  </si>
  <si>
    <t>Coburn, Mitchell_Brian</t>
  </si>
  <si>
    <t>Registered(03/13/2023)</t>
  </si>
  <si>
    <t>cob20014@byui.edu</t>
  </si>
  <si>
    <t>Coleman, Jared_Cornwell_James</t>
  </si>
  <si>
    <t>col18031@byui.edu</t>
  </si>
  <si>
    <t>International Studies</t>
  </si>
  <si>
    <t>Collins, Chase_Mitchell</t>
  </si>
  <si>
    <t>col22005@byui.edu</t>
  </si>
  <si>
    <t>Cook, Jackson</t>
  </si>
  <si>
    <t>coo21020@byui.edu</t>
  </si>
  <si>
    <t>Corpany, Beth</t>
  </si>
  <si>
    <t>cor20020@byui.edu</t>
  </si>
  <si>
    <t>Corpany, Daylen_Jon</t>
  </si>
  <si>
    <t>cor17017@byui.edu</t>
  </si>
  <si>
    <t>Business Management Ops</t>
  </si>
  <si>
    <t>Davis, Grant_Brian</t>
  </si>
  <si>
    <t>dav19063@byui.edu</t>
  </si>
  <si>
    <t>Davis, Trenton_Xavier</t>
  </si>
  <si>
    <t>dav18075@byui.edu</t>
  </si>
  <si>
    <t>Dunford, Hyrum_Christian</t>
  </si>
  <si>
    <t>dun15006@byui.edu</t>
  </si>
  <si>
    <t>Weld/Fabrication Tech</t>
  </si>
  <si>
    <t>Etter, Cole</t>
  </si>
  <si>
    <t>ett21001@byui.edu</t>
  </si>
  <si>
    <t>Evans, Marissa</t>
  </si>
  <si>
    <t>eva20013@byui.edu</t>
  </si>
  <si>
    <t>Fabbri, Colton</t>
  </si>
  <si>
    <t>fab21002@byui.edu</t>
  </si>
  <si>
    <t>Farren, Kelly</t>
  </si>
  <si>
    <t>far21032@byui.edu</t>
  </si>
  <si>
    <t>Ficklin, Brody</t>
  </si>
  <si>
    <t>fic19004@byui.edu</t>
  </si>
  <si>
    <t>Flores, Crystal_Calamanan</t>
  </si>
  <si>
    <t>flo20024@byui.edu</t>
  </si>
  <si>
    <t>Fuertes Canales, Ana_Lucia</t>
  </si>
  <si>
    <t>fue20005@byui.edu</t>
  </si>
  <si>
    <t>Fullmer, Tanner_Kay</t>
  </si>
  <si>
    <t>ful17011@byui.edu</t>
  </si>
  <si>
    <t>Furrer, Carsyn</t>
  </si>
  <si>
    <t>rac20001@byui.edu</t>
  </si>
  <si>
    <t>Garza, Nicholas</t>
  </si>
  <si>
    <t>gar20105@byui.edu</t>
  </si>
  <si>
    <t>Computer Info Technology</t>
  </si>
  <si>
    <t>Gibby, Bart_Andrus</t>
  </si>
  <si>
    <t>gib19011@byui.edu</t>
  </si>
  <si>
    <t>Giles, Jaxon_Verl</t>
  </si>
  <si>
    <t>gil21007@byui.edu</t>
  </si>
  <si>
    <t>Godfrey, Kade</t>
  </si>
  <si>
    <t>god20003@byui.edu</t>
  </si>
  <si>
    <t>Hall, Carter</t>
  </si>
  <si>
    <t>hal22037@byui.edu</t>
  </si>
  <si>
    <t>Harris, Hannah</t>
  </si>
  <si>
    <t>har20086@byui.edu</t>
  </si>
  <si>
    <t>Harsch, Claire</t>
  </si>
  <si>
    <t>har20013@byui.edu</t>
  </si>
  <si>
    <t>Hatch, Cody</t>
  </si>
  <si>
    <t>hat19017@byui.edu</t>
  </si>
  <si>
    <t>Hatch, Parker_Dennis</t>
  </si>
  <si>
    <t>hat18021@byui.edu</t>
  </si>
  <si>
    <t>Headlee, Marlyn_Pamela</t>
  </si>
  <si>
    <t>hea22010@byui.edu</t>
  </si>
  <si>
    <t>Hegewald, Mark_Thomas</t>
  </si>
  <si>
    <t>heg20001@byui.edu</t>
  </si>
  <si>
    <t>Higbee, Benton_Connor</t>
  </si>
  <si>
    <t>hig21013@byui.edu</t>
  </si>
  <si>
    <t>Himmelberg, Nathan_Thomas</t>
  </si>
  <si>
    <t>him20002@byui.edu</t>
  </si>
  <si>
    <t>Honda, Gaydra_Shanae</t>
  </si>
  <si>
    <t>hon17004@byui.edu</t>
  </si>
  <si>
    <t>Humpherys, Spencer_Allan</t>
  </si>
  <si>
    <t>hum17003@byui.edu</t>
  </si>
  <si>
    <t>Isaksen, Jason_Philip</t>
  </si>
  <si>
    <t>Registered(03/23/2023)</t>
  </si>
  <si>
    <t>isa19004@byui.edu</t>
  </si>
  <si>
    <t>Jang, Wonjoon</t>
  </si>
  <si>
    <t>Registered(03/21/2023)</t>
  </si>
  <si>
    <t>jan16004@byui.edu</t>
  </si>
  <si>
    <t>Jensen, Olivia_Marie</t>
  </si>
  <si>
    <t>jen18013@byui.edu</t>
  </si>
  <si>
    <t>Jones, Warren_Kjell</t>
  </si>
  <si>
    <t>jon19015@byui.edu</t>
  </si>
  <si>
    <t>Juttner, Jesse_Alexander</t>
  </si>
  <si>
    <t>jut21002@byui.edu</t>
  </si>
  <si>
    <t>Karpenko, Anastasiia</t>
  </si>
  <si>
    <t>kar21010@byui.edu</t>
  </si>
  <si>
    <t>Karren, Samantha_Maria</t>
  </si>
  <si>
    <t>ari19001@byui.edu</t>
  </si>
  <si>
    <t>Musical Arts</t>
  </si>
  <si>
    <t>Kendrick, Preston_Jeffrey</t>
  </si>
  <si>
    <t>ken17006@byui.edu</t>
  </si>
  <si>
    <t>Konold, Wesley_Jarvis</t>
  </si>
  <si>
    <t>kon20006@byui.edu</t>
  </si>
  <si>
    <t>Kuchera, Jonathan</t>
  </si>
  <si>
    <t>kuc18004@byui.edu</t>
  </si>
  <si>
    <t>Labrum, Makenna_Louise</t>
  </si>
  <si>
    <t>lab17005@byui.edu</t>
  </si>
  <si>
    <t>LeFevre, Jason_Ray</t>
  </si>
  <si>
    <t>lef19002@byui.edu</t>
  </si>
  <si>
    <t>Lewis, Whitney</t>
  </si>
  <si>
    <t>Registered(03/02/2023)</t>
  </si>
  <si>
    <t>lew21040@byui.edu</t>
  </si>
  <si>
    <t>Little, Reagan_Katariina</t>
  </si>
  <si>
    <t>lit18002@byui.edu</t>
  </si>
  <si>
    <t>Loertscher, Lauren_Faith</t>
  </si>
  <si>
    <t>loe19001@byui.edu</t>
  </si>
  <si>
    <t>Loftin, Mackenzie</t>
  </si>
  <si>
    <t>lof22005@byui.edu</t>
  </si>
  <si>
    <t>Luekenga, Kallista</t>
  </si>
  <si>
    <t>lue21003@byui.edu</t>
  </si>
  <si>
    <t>Maddox, Stewart</t>
  </si>
  <si>
    <t>mad19001@byui.edu</t>
  </si>
  <si>
    <t>Madugu, Linda_Sitsofe_Akosua</t>
  </si>
  <si>
    <t>lin18023@byui.edu</t>
  </si>
  <si>
    <t>Mangum, Reece_Mckay</t>
  </si>
  <si>
    <t>man20057@byui.edu</t>
  </si>
  <si>
    <t>Marchi Mazallo, Ana_Beatriz</t>
  </si>
  <si>
    <t>mar19124@byui.edu</t>
  </si>
  <si>
    <t>Marroquin Farfan, Adriana_Judith</t>
  </si>
  <si>
    <t>mar19035@byui.edu</t>
  </si>
  <si>
    <t>Martin, Anna_Nicole</t>
  </si>
  <si>
    <t>mar18010@byui.edu</t>
  </si>
  <si>
    <t>Martindale, Taylor_Timothy</t>
  </si>
  <si>
    <t>mar17077@byui.edu</t>
  </si>
  <si>
    <t>Maughan, Jarett_Clair</t>
  </si>
  <si>
    <t>mau16004@byui.edu</t>
  </si>
  <si>
    <t>McChesney, Benjamin_Scott</t>
  </si>
  <si>
    <t>mcc17040@byui.edu</t>
  </si>
  <si>
    <t>Health Care Admin</t>
  </si>
  <si>
    <t>McCoy, Zachary</t>
  </si>
  <si>
    <t>mcc20032@byui.edu</t>
  </si>
  <si>
    <t>McDonald, Austin_Dean</t>
  </si>
  <si>
    <t>mcd17010@byui.edu</t>
  </si>
  <si>
    <t>McLaughlin, Christianne_Grace,,</t>
  </si>
  <si>
    <t>Registered(03/15/2023)</t>
  </si>
  <si>
    <t>mcl21001@byui.edu</t>
  </si>
  <si>
    <t>Mendez Matus, Adrian</t>
  </si>
  <si>
    <t>men19018@byui.edu</t>
  </si>
  <si>
    <t>Merma, Russell</t>
  </si>
  <si>
    <t>mer16032@byui.edu</t>
  </si>
  <si>
    <t>Michaelis, Adam_Jay</t>
  </si>
  <si>
    <t>mic19013@byui.edu</t>
  </si>
  <si>
    <t>Monson, Sara</t>
  </si>
  <si>
    <t>mon22036@byui.edu</t>
  </si>
  <si>
    <t>Morgan, Liv</t>
  </si>
  <si>
    <t>mor20130@byui.edu</t>
  </si>
  <si>
    <t>Myers, Daniel</t>
  </si>
  <si>
    <t>Registered(03/11/2023)</t>
  </si>
  <si>
    <t>mye22008@byui.edu</t>
  </si>
  <si>
    <t>Naphaivong, Aaron_Anusone</t>
  </si>
  <si>
    <t>nap15001@byui.edu</t>
  </si>
  <si>
    <t>Nathan, Elizabeth</t>
  </si>
  <si>
    <t>Registered(03/30/2023)</t>
  </si>
  <si>
    <t>nat19004@byui.edu</t>
  </si>
  <si>
    <t>Neerings, Conner</t>
  </si>
  <si>
    <t>nee20003@byui.edu</t>
  </si>
  <si>
    <t>Newberry, Nathan</t>
  </si>
  <si>
    <t>new20014@byui.edu</t>
  </si>
  <si>
    <t>Owens, Cole</t>
  </si>
  <si>
    <t>owe16001@byui.edu</t>
  </si>
  <si>
    <t>Pace, Adam_Micheal</t>
  </si>
  <si>
    <t>pac21020@byui.edu</t>
  </si>
  <si>
    <t>Parke, Jacquelyn</t>
  </si>
  <si>
    <t>Registered(04/01/2023)</t>
  </si>
  <si>
    <t>par21043@byui.edu</t>
  </si>
  <si>
    <t>Parnes, Alexander_Thoreau</t>
  </si>
  <si>
    <t>Registered(02/28/2023)</t>
  </si>
  <si>
    <t>par20015@byui.edu</t>
  </si>
  <si>
    <t>Passey, Jacob</t>
  </si>
  <si>
    <t>Registered(03/27/2023)</t>
  </si>
  <si>
    <t>pas20010@byui.edu</t>
  </si>
  <si>
    <t>Patterson, Alex</t>
  </si>
  <si>
    <t>pat22007@byui.edu</t>
  </si>
  <si>
    <t>Peterson, Caitlyn</t>
  </si>
  <si>
    <t>pet19005@byui.edu</t>
  </si>
  <si>
    <t>Pew, Emily_Ruth</t>
  </si>
  <si>
    <t>pew16001@byui.edu</t>
  </si>
  <si>
    <t>Pullen, Stephen_Conner</t>
  </si>
  <si>
    <t>pul19009@byui.edu</t>
  </si>
  <si>
    <t>Ramakrishna, Ishitha_Suresh</t>
  </si>
  <si>
    <t>Registered(03/17/2023)</t>
  </si>
  <si>
    <t>ram20005@byui.edu</t>
  </si>
  <si>
    <t>Randall, Riley_Anne</t>
  </si>
  <si>
    <t>ran17007@byui.edu</t>
  </si>
  <si>
    <t>Renkiewicz, Jared_Michael</t>
  </si>
  <si>
    <t>ren16005@byui.edu</t>
  </si>
  <si>
    <t>Retorick, Chase_Madeline</t>
  </si>
  <si>
    <t>ret19002@byui.edu</t>
  </si>
  <si>
    <t>Rhodes, Caleb_Austin</t>
  </si>
  <si>
    <t>rho16002@byui.edu</t>
  </si>
  <si>
    <t>Rios Lucero, Mayte</t>
  </si>
  <si>
    <t>luc19003@byui.edu</t>
  </si>
  <si>
    <t>Rivera Cruz, Abinadi</t>
  </si>
  <si>
    <t>riv18004@byui.edu</t>
  </si>
  <si>
    <t>Rivoli, Jayden_Taylor</t>
  </si>
  <si>
    <t>riv21029@byui.edu</t>
  </si>
  <si>
    <t>Rosas Rodriguez, Marggie_Fabiola</t>
  </si>
  <si>
    <t>Registered(03/22/2023)</t>
  </si>
  <si>
    <t>ros20003@byui.edu</t>
  </si>
  <si>
    <t>Construction Management</t>
  </si>
  <si>
    <t>Sanchez, Christopher_A</t>
  </si>
  <si>
    <t>san17049@byui.edu</t>
  </si>
  <si>
    <t>Santamaria, Meryjein</t>
  </si>
  <si>
    <t>san19021@byui.edu</t>
  </si>
  <si>
    <t>Savage, Nicole_Hannelore</t>
  </si>
  <si>
    <t>Registered(03/12/2023)</t>
  </si>
  <si>
    <t>sav18001@byui.edu</t>
  </si>
  <si>
    <t>Savage, Samuel</t>
  </si>
  <si>
    <t>sav20003@byui.edu</t>
  </si>
  <si>
    <t>Schill, Tyler_Ali</t>
  </si>
  <si>
    <t>Registered(03/04/2023)</t>
  </si>
  <si>
    <t>sch15010@byui.edu</t>
  </si>
  <si>
    <t>Scott, Rachel_LaRee</t>
  </si>
  <si>
    <t>sco17002@byui.edu</t>
  </si>
  <si>
    <t>Therapeutic Recreation</t>
  </si>
  <si>
    <t>Seable, Abby_Elizabeth</t>
  </si>
  <si>
    <t>sea19004@byui.edu</t>
  </si>
  <si>
    <t>Seow, Wen-Bin</t>
  </si>
  <si>
    <t>seo21002@byui.edu</t>
  </si>
  <si>
    <t>Shank, Jace</t>
  </si>
  <si>
    <t>sha21015@byui.edu</t>
  </si>
  <si>
    <t>Sherwood, Ann_Marie</t>
  </si>
  <si>
    <t>sem17003@byui.edu</t>
  </si>
  <si>
    <t>Silvernail, Christopher_Neal</t>
  </si>
  <si>
    <t>sil17008@byui.edu</t>
  </si>
  <si>
    <t>Smith, Devin_Jack</t>
  </si>
  <si>
    <t>smi18039@byui.edu</t>
  </si>
  <si>
    <t>Spencer, Gavin_John</t>
  </si>
  <si>
    <t>spe22017@byui.edu</t>
  </si>
  <si>
    <t>Stastny, Payton</t>
  </si>
  <si>
    <t>sta18020@byui.edu</t>
  </si>
  <si>
    <t>Business Analytics</t>
  </si>
  <si>
    <t>Steward, David_Foster,, Jr</t>
  </si>
  <si>
    <t>ste20020@byui.edu</t>
  </si>
  <si>
    <t>Stewart, Austin_Bruce</t>
  </si>
  <si>
    <t>ste20076@byui.edu</t>
  </si>
  <si>
    <t>Stumpf, Stephanie_Arlene</t>
  </si>
  <si>
    <t>stu19007@byui.edu</t>
  </si>
  <si>
    <t>Tenney, Weston_Daniel</t>
  </si>
  <si>
    <t>ten20004@byui.edu</t>
  </si>
  <si>
    <t>Thomas, Emberlee_Iola</t>
  </si>
  <si>
    <t>tho20009@byui.edu</t>
  </si>
  <si>
    <t>Thomson, Evan_Daryl</t>
  </si>
  <si>
    <t>tho20075@byui.edu</t>
  </si>
  <si>
    <t>Tobler, Madelynn_Ann</t>
  </si>
  <si>
    <t>tob20001@byui.edu</t>
  </si>
  <si>
    <t>Tong, Cooper_Suin_Jong</t>
  </si>
  <si>
    <t>ton21007@byui.edu</t>
  </si>
  <si>
    <t>Tulieva, Nina</t>
  </si>
  <si>
    <t>tul20004@byui.edu</t>
  </si>
  <si>
    <t>Veach, Jared_Wayne</t>
  </si>
  <si>
    <t>vea20001@byui.edu</t>
  </si>
  <si>
    <t>Vidrio, Karinya</t>
  </si>
  <si>
    <t>vid20003@byui.edu</t>
  </si>
  <si>
    <t>Waite, Elizabeth_Darlene</t>
  </si>
  <si>
    <t>wai21002@byui.edu</t>
  </si>
  <si>
    <t>Walmer, Sabrina_Sheree</t>
  </si>
  <si>
    <t>wal20049@byui.edu</t>
  </si>
  <si>
    <t>Webb, Lauren_June</t>
  </si>
  <si>
    <t>web21025@byui.edu</t>
  </si>
  <si>
    <t>Westover, Austin_Lewis</t>
  </si>
  <si>
    <t>Registered(03/29/2023)</t>
  </si>
  <si>
    <t>wes19032@byui.edu</t>
  </si>
  <si>
    <t>Wilcox, Hayden_Grey</t>
  </si>
  <si>
    <t>wil17189@byui.edu</t>
  </si>
  <si>
    <t>Williams, Trevor_Ryan</t>
  </si>
  <si>
    <t>wil18049@byui.edu</t>
  </si>
  <si>
    <t>Williamson, S_McKay</t>
  </si>
  <si>
    <t>wil17022@byui.edu</t>
  </si>
  <si>
    <t>Xiong, Christy</t>
  </si>
  <si>
    <t>xio19004@byui.edu</t>
  </si>
  <si>
    <t>Yadon, Hannah_Arin</t>
  </si>
  <si>
    <t>yad19001@byui.edu</t>
  </si>
  <si>
    <t>Random Number</t>
  </si>
  <si>
    <t>E-mail</t>
  </si>
  <si>
    <t>Gender</t>
  </si>
  <si>
    <t>Female?</t>
  </si>
  <si>
    <t>Finance?</t>
  </si>
  <si>
    <t>Non-Business</t>
  </si>
  <si>
    <t>Assigned Section</t>
  </si>
  <si>
    <t>Inumber</t>
  </si>
  <si>
    <t>Name</t>
  </si>
  <si>
    <t>Check</t>
  </si>
  <si>
    <t>Survey Y/N</t>
  </si>
  <si>
    <t>Day/Evening</t>
  </si>
  <si>
    <t>Food Service</t>
  </si>
  <si>
    <t>Apparel/Sewing</t>
  </si>
  <si>
    <t>Other Consumer</t>
  </si>
  <si>
    <t>Cottage Food</t>
  </si>
  <si>
    <t>Angarita Garcia, Jorge_Eduardo</t>
  </si>
  <si>
    <t>Registered(04/14/2023)</t>
  </si>
  <si>
    <t>ang19016@byui.edu</t>
  </si>
  <si>
    <t>Male</t>
  </si>
  <si>
    <t>No</t>
  </si>
  <si>
    <t>Sego, Grace</t>
  </si>
  <si>
    <t>Registered(04/11/2023)</t>
  </si>
  <si>
    <t>seg19008@byui.edu</t>
  </si>
  <si>
    <t>Female</t>
  </si>
  <si>
    <t>Russell, Ailsa</t>
  </si>
  <si>
    <t>Registered(04/05/2023)</t>
  </si>
  <si>
    <t>rus20013@byui.edu</t>
  </si>
  <si>
    <t>Yes</t>
  </si>
  <si>
    <t>Simmons, Bradly_Dean</t>
  </si>
  <si>
    <t>Registered(04/19/2023)</t>
  </si>
  <si>
    <t>sim18032@byui.edu</t>
  </si>
  <si>
    <t>History Education</t>
  </si>
  <si>
    <t>Daytime Operations (8AM-2PM roughly)</t>
  </si>
  <si>
    <t>mad15013@byui.edu</t>
  </si>
  <si>
    <t>Section</t>
  </si>
  <si>
    <t>Faculty</t>
  </si>
  <si>
    <t>Total Students</t>
  </si>
  <si>
    <t># Female</t>
  </si>
  <si>
    <t>% Female</t>
  </si>
  <si>
    <t># Finance</t>
  </si>
  <si>
    <t># non-Business</t>
  </si>
  <si>
    <t>% non-Business</t>
  </si>
  <si>
    <t>Food - Very</t>
  </si>
  <si>
    <t>Food-Not</t>
  </si>
  <si>
    <t>Apparel-very</t>
  </si>
  <si>
    <t>Apparel-not</t>
  </si>
  <si>
    <t>CottageFood-Very</t>
  </si>
  <si>
    <t>CottageFood-Not</t>
  </si>
  <si>
    <t>To Be Assigned</t>
  </si>
  <si>
    <t>TOTALS</t>
  </si>
  <si>
    <t>Row Labels</t>
  </si>
  <si>
    <t>Count of Student ID</t>
  </si>
  <si>
    <t>(blank)</t>
  </si>
  <si>
    <t>Grand Total</t>
  </si>
  <si>
    <t>I-Number</t>
  </si>
  <si>
    <t>Display Name</t>
  </si>
  <si>
    <t>Preferred Name</t>
  </si>
  <si>
    <t>Student Subprogram</t>
  </si>
  <si>
    <t>Track</t>
  </si>
  <si>
    <t>Classification</t>
  </si>
  <si>
    <t>Allen, Hunter</t>
  </si>
  <si>
    <t>Hunter</t>
  </si>
  <si>
    <t>Day School (DAY)</t>
  </si>
  <si>
    <t>Winter/Spring</t>
  </si>
  <si>
    <t>Freshman</t>
  </si>
  <si>
    <t>Business Management Marketing</t>
  </si>
  <si>
    <t>Amado, Ema Gabriela Amado</t>
  </si>
  <si>
    <t>Ema Gabriela Amado</t>
  </si>
  <si>
    <t>Junior</t>
  </si>
  <si>
    <t>Anderson, Maddie</t>
  </si>
  <si>
    <t>Maddie</t>
  </si>
  <si>
    <t>Spring/Fall</t>
  </si>
  <si>
    <t>Sophomore</t>
  </si>
  <si>
    <t>Spencer</t>
  </si>
  <si>
    <t>Virtual Design and Construction</t>
  </si>
  <si>
    <t>Bagley, Cade Lovone</t>
  </si>
  <si>
    <t>Cade Lovone</t>
  </si>
  <si>
    <t>Bahamondes, Daniel</t>
  </si>
  <si>
    <t>Daniel</t>
  </si>
  <si>
    <t>Bailey, Hunter</t>
  </si>
  <si>
    <t>Beedle, Alexis</t>
  </si>
  <si>
    <t>Alexis</t>
  </si>
  <si>
    <t>Fall/Winter</t>
  </si>
  <si>
    <t>Senior</t>
  </si>
  <si>
    <t>Quinn</t>
  </si>
  <si>
    <t>Bramwell, Morgan</t>
  </si>
  <si>
    <t>Morgan</t>
  </si>
  <si>
    <t>Branch, Dallin</t>
  </si>
  <si>
    <t>Dallin</t>
  </si>
  <si>
    <t>Branch, Hunter</t>
  </si>
  <si>
    <t>Brewer, Mariah</t>
  </si>
  <si>
    <t>Mariah</t>
  </si>
  <si>
    <t>Buzan, Mike</t>
  </si>
  <si>
    <t>Mike</t>
  </si>
  <si>
    <t>buz18001@byui.edu</t>
  </si>
  <si>
    <t>Calinao, Kendrick</t>
  </si>
  <si>
    <t>Kendrick</t>
  </si>
  <si>
    <t>Automotive Technology Management</t>
  </si>
  <si>
    <t>Cammack, Connor</t>
  </si>
  <si>
    <t>Connor</t>
  </si>
  <si>
    <t>Campbell, Andrew</t>
  </si>
  <si>
    <t>Andrew</t>
  </si>
  <si>
    <t>Kirsys</t>
  </si>
  <si>
    <t>Carrasco Del Valle, Mosiah</t>
  </si>
  <si>
    <t>Mosiah</t>
  </si>
  <si>
    <t>Chan, Elder</t>
  </si>
  <si>
    <t>Elder</t>
  </si>
  <si>
    <t>Brenden</t>
  </si>
  <si>
    <t>Allie</t>
  </si>
  <si>
    <t>Family Consumer Science Apparel Entrepreneurship</t>
  </si>
  <si>
    <t>Sarah</t>
  </si>
  <si>
    <t>Christensen, Zach</t>
  </si>
  <si>
    <t>Zach</t>
  </si>
  <si>
    <t>Coburn, Mitchell</t>
  </si>
  <si>
    <t>Mitchell</t>
  </si>
  <si>
    <t>Coleman, Jared</t>
  </si>
  <si>
    <t>Jared</t>
  </si>
  <si>
    <t>Collins, Chase</t>
  </si>
  <si>
    <t>Chase</t>
  </si>
  <si>
    <t>Jackson</t>
  </si>
  <si>
    <t>Beth</t>
  </si>
  <si>
    <t>Corpany, Daylen</t>
  </si>
  <si>
    <t>Daylen</t>
  </si>
  <si>
    <t>Business Management Operations</t>
  </si>
  <si>
    <t>Davis, Grant</t>
  </si>
  <si>
    <t>Grant</t>
  </si>
  <si>
    <t>Davis, Trent</t>
  </si>
  <si>
    <t>Trent</t>
  </si>
  <si>
    <t>Dixon, Matthew</t>
  </si>
  <si>
    <t>Matthew</t>
  </si>
  <si>
    <t>dix16005@byui.edu</t>
  </si>
  <si>
    <t>Dunford, Hyrum</t>
  </si>
  <si>
    <t>Hyrum</t>
  </si>
  <si>
    <t>Welding and Fabrication Technology</t>
  </si>
  <si>
    <t>Cole</t>
  </si>
  <si>
    <t>Marissa</t>
  </si>
  <si>
    <t>Fabbri, Cole</t>
  </si>
  <si>
    <t>Kelly</t>
  </si>
  <si>
    <t>Brody</t>
  </si>
  <si>
    <t>Flores, Kryssma</t>
  </si>
  <si>
    <t>Kryssma</t>
  </si>
  <si>
    <t>Fuertes Canales, Ana</t>
  </si>
  <si>
    <t>Ana</t>
  </si>
  <si>
    <t>Fullmer, Tanner</t>
  </si>
  <si>
    <t>Tanner</t>
  </si>
  <si>
    <t>Nicholas</t>
  </si>
  <si>
    <t>Computer Information Technology</t>
  </si>
  <si>
    <t>Gibby, Bart</t>
  </si>
  <si>
    <t>Bart</t>
  </si>
  <si>
    <t>Giles, Jaxon</t>
  </si>
  <si>
    <t>Jaxon</t>
  </si>
  <si>
    <t>Kade</t>
  </si>
  <si>
    <t>Carter</t>
  </si>
  <si>
    <t>Hannah</t>
  </si>
  <si>
    <t>Claire</t>
  </si>
  <si>
    <t>Cody</t>
  </si>
  <si>
    <t>Hatch, Parker</t>
  </si>
  <si>
    <t>Parker</t>
  </si>
  <si>
    <t>Headlee, Marlyn</t>
  </si>
  <si>
    <t>Marlyn</t>
  </si>
  <si>
    <t>Hegewald, Mark</t>
  </si>
  <si>
    <t>Mark</t>
  </si>
  <si>
    <t>Higbee, Benton</t>
  </si>
  <si>
    <t>Benton</t>
  </si>
  <si>
    <t>Himmelberg, Nathan</t>
  </si>
  <si>
    <t>Nathan</t>
  </si>
  <si>
    <t>Honda, Shanae</t>
  </si>
  <si>
    <t>Shanae</t>
  </si>
  <si>
    <t>Humpherys, Spencer</t>
  </si>
  <si>
    <t>Wonjoon</t>
  </si>
  <si>
    <t>Jensen, Olivia</t>
  </si>
  <si>
    <t>Olivia</t>
  </si>
  <si>
    <t>Jones, Kjell</t>
  </si>
  <si>
    <t>Kjell</t>
  </si>
  <si>
    <t>Juttner, Jesse</t>
  </si>
  <si>
    <t>Jesse</t>
  </si>
  <si>
    <t>Karpenko, Anastasia</t>
  </si>
  <si>
    <t>Anastasia</t>
  </si>
  <si>
    <t>Karren, Samantha</t>
  </si>
  <si>
    <t>Samantha</t>
  </si>
  <si>
    <t>Kendrick, Preston</t>
  </si>
  <si>
    <t>Preston</t>
  </si>
  <si>
    <t>Konold, Wesley</t>
  </si>
  <si>
    <t>Wesley</t>
  </si>
  <si>
    <t>Jonathan</t>
  </si>
  <si>
    <t>Labrum, Makenna</t>
  </si>
  <si>
    <t>Makenna</t>
  </si>
  <si>
    <t>LeBaron, Jaelyn</t>
  </si>
  <si>
    <t>Jaelyn</t>
  </si>
  <si>
    <t>leb21005@byui.edu</t>
  </si>
  <si>
    <t>LeFevre, Jason Ray</t>
  </si>
  <si>
    <t>Jason Ray</t>
  </si>
  <si>
    <t>Whitney</t>
  </si>
  <si>
    <t>Little, Reagan</t>
  </si>
  <si>
    <t>Reagan</t>
  </si>
  <si>
    <t>Loertscher, Lauren</t>
  </si>
  <si>
    <t>Lauren</t>
  </si>
  <si>
    <t>Mackenzie</t>
  </si>
  <si>
    <t>Kallista</t>
  </si>
  <si>
    <t>Stewart</t>
  </si>
  <si>
    <t>Madugu, Linda</t>
  </si>
  <si>
    <t>Linda</t>
  </si>
  <si>
    <t>Mangum, Reece</t>
  </si>
  <si>
    <t>Reece</t>
  </si>
  <si>
    <t>Marchi Mazallo, Ana</t>
  </si>
  <si>
    <t>Marroquin Farfan, Adriana</t>
  </si>
  <si>
    <t>Adriana</t>
  </si>
  <si>
    <t>Martin, Anna</t>
  </si>
  <si>
    <t>Anna</t>
  </si>
  <si>
    <t>Martindale, Taylor</t>
  </si>
  <si>
    <t>Taylor</t>
  </si>
  <si>
    <t>Maughan, Jarett</t>
  </si>
  <si>
    <t>Jarett</t>
  </si>
  <si>
    <t>McChesney, Benjamin</t>
  </si>
  <si>
    <t>Benjamin</t>
  </si>
  <si>
    <t>Health Care Administration</t>
  </si>
  <si>
    <t>McCoy, Zack</t>
  </si>
  <si>
    <t>Zack</t>
  </si>
  <si>
    <t>McDonald, Austin</t>
  </si>
  <si>
    <t>Austin</t>
  </si>
  <si>
    <t>McLaughlin, Christianne</t>
  </si>
  <si>
    <t>Christianne</t>
  </si>
  <si>
    <t>Adrian</t>
  </si>
  <si>
    <t>Merma, Russ</t>
  </si>
  <si>
    <t>Russ</t>
  </si>
  <si>
    <t>Michaelis, Adam</t>
  </si>
  <si>
    <t>Adam</t>
  </si>
  <si>
    <t>Sara</t>
  </si>
  <si>
    <t>Liv</t>
  </si>
  <si>
    <t>Naphaivong, Aaron</t>
  </si>
  <si>
    <t>Aaron</t>
  </si>
  <si>
    <t>Conner</t>
  </si>
  <si>
    <t>Oplinger, Thomas</t>
  </si>
  <si>
    <t>Thomas</t>
  </si>
  <si>
    <t>opl20001@byui.edu</t>
  </si>
  <si>
    <t>Pace, Adam</t>
  </si>
  <si>
    <t>Parnes, Alex</t>
  </si>
  <si>
    <t>Alex</t>
  </si>
  <si>
    <t>Caitlyn</t>
  </si>
  <si>
    <t>Pew, Em</t>
  </si>
  <si>
    <t>Em</t>
  </si>
  <si>
    <t>Race, Carsyn</t>
  </si>
  <si>
    <t>Carsyn</t>
  </si>
  <si>
    <t>Ramakrishna, Ishitha Suresh</t>
  </si>
  <si>
    <t>Ishitha Suresh</t>
  </si>
  <si>
    <t>Randall, Riley</t>
  </si>
  <si>
    <t>Riley</t>
  </si>
  <si>
    <t>Renkiewicz, Jared</t>
  </si>
  <si>
    <t>Retorick, Chase Madeline</t>
  </si>
  <si>
    <t>Chase Madeline</t>
  </si>
  <si>
    <t>Rhodes, Caleb</t>
  </si>
  <si>
    <t>Caleb</t>
  </si>
  <si>
    <t>Mayte</t>
  </si>
  <si>
    <t>Abinadi</t>
  </si>
  <si>
    <t>Rivoli, Jayden</t>
  </si>
  <si>
    <t>Jayden</t>
  </si>
  <si>
    <t>Sanchez, Christopher</t>
  </si>
  <si>
    <t>Christopher</t>
  </si>
  <si>
    <t>Meryjein</t>
  </si>
  <si>
    <t>Savage, Nicole</t>
  </si>
  <si>
    <t>Nicole</t>
  </si>
  <si>
    <t>Samuel</t>
  </si>
  <si>
    <t>Schill, Tyler</t>
  </si>
  <si>
    <t>Tyler</t>
  </si>
  <si>
    <t>Scott, Rachel</t>
  </si>
  <si>
    <t>Rachel</t>
  </si>
  <si>
    <t>Seable, Abby</t>
  </si>
  <si>
    <t>Abby</t>
  </si>
  <si>
    <t>Wen-Bin</t>
  </si>
  <si>
    <t>Sherwood, Ann Marie</t>
  </si>
  <si>
    <t>Ann Marie</t>
  </si>
  <si>
    <t>Silvernail, Chris</t>
  </si>
  <si>
    <t>Chris</t>
  </si>
  <si>
    <t>Smith, Devin</t>
  </si>
  <si>
    <t>Devin</t>
  </si>
  <si>
    <t>Spencer, Gavin</t>
  </si>
  <si>
    <t>Gavin</t>
  </si>
  <si>
    <t>Payton</t>
  </si>
  <si>
    <t>Steward, David</t>
  </si>
  <si>
    <t>David</t>
  </si>
  <si>
    <t>Stewart, Austin</t>
  </si>
  <si>
    <t>Stumpf, Stephanie</t>
  </si>
  <si>
    <t>Stephanie</t>
  </si>
  <si>
    <t>Tenney, Weston</t>
  </si>
  <si>
    <t>Weston</t>
  </si>
  <si>
    <t>Thomas, Emberlee</t>
  </si>
  <si>
    <t>Emberlee</t>
  </si>
  <si>
    <t>Thomson, Evan</t>
  </si>
  <si>
    <t>Evan</t>
  </si>
  <si>
    <t>Tobler, Maddie</t>
  </si>
  <si>
    <t>Tong, Cooper</t>
  </si>
  <si>
    <t>Cooper</t>
  </si>
  <si>
    <t>Nina</t>
  </si>
  <si>
    <t>Veach, Jared</t>
  </si>
  <si>
    <t>Karinya</t>
  </si>
  <si>
    <t>Waite, Libby</t>
  </si>
  <si>
    <t>Libby</t>
  </si>
  <si>
    <t>Walmer, Sabrina</t>
  </si>
  <si>
    <t>Sabrina</t>
  </si>
  <si>
    <t>Webb, Lauren</t>
  </si>
  <si>
    <t>Hayden_Grey</t>
  </si>
  <si>
    <t>Williams, Trevor</t>
  </si>
  <si>
    <t>Trevor</t>
  </si>
  <si>
    <t>Williamson, McKay</t>
  </si>
  <si>
    <t>McKay</t>
  </si>
  <si>
    <t>Christy</t>
  </si>
  <si>
    <t>Yadon, Hannah</t>
  </si>
  <si>
    <t xml:space="preserve">Name </t>
  </si>
  <si>
    <t>I Number</t>
  </si>
  <si>
    <t>Old Section</t>
  </si>
  <si>
    <t>New Section</t>
  </si>
  <si>
    <t>Move From</t>
  </si>
  <si>
    <t>Move To</t>
  </si>
  <si>
    <t>No Change</t>
  </si>
  <si>
    <t>Company Letter</t>
  </si>
  <si>
    <t>A</t>
  </si>
  <si>
    <t>Scott Pope</t>
  </si>
  <si>
    <t>B</t>
  </si>
  <si>
    <t>Rob Tietjen</t>
  </si>
  <si>
    <t>C</t>
  </si>
  <si>
    <t>Chris Boyce</t>
  </si>
  <si>
    <t>D</t>
  </si>
  <si>
    <t>Jared Peterson</t>
  </si>
  <si>
    <t>E</t>
  </si>
  <si>
    <t>Jared Eberhard</t>
  </si>
  <si>
    <t>F</t>
  </si>
  <si>
    <t>Kent Lundin</t>
  </si>
  <si>
    <t>G</t>
  </si>
  <si>
    <t>Brian Christensen</t>
  </si>
  <si>
    <t>H</t>
  </si>
  <si>
    <t>Charlie Crump</t>
  </si>
  <si>
    <t>I</t>
  </si>
  <si>
    <t>Dave Rowe</t>
  </si>
  <si>
    <t>Start Date</t>
  </si>
  <si>
    <t>First Name</t>
  </si>
  <si>
    <t>Last name</t>
  </si>
  <si>
    <t>Cell phone</t>
  </si>
  <si>
    <t>Food Allergies</t>
  </si>
  <si>
    <t>Allen</t>
  </si>
  <si>
    <t>Indifferent or No Opinion</t>
  </si>
  <si>
    <t>Very Interested</t>
  </si>
  <si>
    <t/>
  </si>
  <si>
    <t xml:space="preserve">Spencer </t>
  </si>
  <si>
    <t>Atwood</t>
  </si>
  <si>
    <t>Evening Operations (8-11AM &amp; 7-10PM roughly)</t>
  </si>
  <si>
    <t>Not Interested</t>
  </si>
  <si>
    <t>Bailey</t>
  </si>
  <si>
    <t>Bai20019@byui.edu</t>
  </si>
  <si>
    <t>Beedle</t>
  </si>
  <si>
    <t>Car19010@byui.edu</t>
  </si>
  <si>
    <t>N/A</t>
  </si>
  <si>
    <t>Bramwell</t>
  </si>
  <si>
    <t>Bra16007@byui.edu</t>
  </si>
  <si>
    <t>Brewer</t>
  </si>
  <si>
    <t>I'm fine with either option</t>
  </si>
  <si>
    <t>Cammack</t>
  </si>
  <si>
    <t>Carrasco</t>
  </si>
  <si>
    <t>Chan</t>
  </si>
  <si>
    <t>Cha20062@byui.edu</t>
  </si>
  <si>
    <t>Charles</t>
  </si>
  <si>
    <t>Cherpeski</t>
  </si>
  <si>
    <t xml:space="preserve">Lun20005@byui.edu </t>
  </si>
  <si>
    <t>Child</t>
  </si>
  <si>
    <t>Christensen</t>
  </si>
  <si>
    <t>zachyross10@byui.edu</t>
  </si>
  <si>
    <t>Mitch</t>
  </si>
  <si>
    <t>Coburn</t>
  </si>
  <si>
    <t>Cob20014@byui.edu</t>
  </si>
  <si>
    <t>Coleman</t>
  </si>
  <si>
    <t>col18030@byui.edu</t>
  </si>
  <si>
    <t>Corpany</t>
  </si>
  <si>
    <t>cor20020@gmail.com</t>
  </si>
  <si>
    <t xml:space="preserve">Daylen </t>
  </si>
  <si>
    <t xml:space="preserve">Corpany </t>
  </si>
  <si>
    <t>Cor17017@byui.edu</t>
  </si>
  <si>
    <t>Davis</t>
  </si>
  <si>
    <t>Dav18075@byui.edu</t>
  </si>
  <si>
    <t xml:space="preserve">Matthew </t>
  </si>
  <si>
    <t>Dixon</t>
  </si>
  <si>
    <t>None</t>
  </si>
  <si>
    <t>Dunford</t>
  </si>
  <si>
    <t>Evans</t>
  </si>
  <si>
    <t>Fabbri</t>
  </si>
  <si>
    <t>Farren</t>
  </si>
  <si>
    <t>Ficklin</t>
  </si>
  <si>
    <t xml:space="preserve">Kryssma </t>
  </si>
  <si>
    <t>Flores</t>
  </si>
  <si>
    <t>Fuertes</t>
  </si>
  <si>
    <t xml:space="preserve">Tanner </t>
  </si>
  <si>
    <t>Fullmer</t>
  </si>
  <si>
    <t>Ful17011@byui.edu</t>
  </si>
  <si>
    <t>Furrer</t>
  </si>
  <si>
    <t xml:space="preserve">Nic </t>
  </si>
  <si>
    <t>Garza</t>
  </si>
  <si>
    <t>nic_garza@byui.edu</t>
  </si>
  <si>
    <t>Gibby</t>
  </si>
  <si>
    <t>Giles</t>
  </si>
  <si>
    <t>Plz let me be in a group with Grant Davis</t>
  </si>
  <si>
    <t>Godfrey</t>
  </si>
  <si>
    <t>Hall</t>
  </si>
  <si>
    <t>Hal22037@byui.edu</t>
  </si>
  <si>
    <t>Harris</t>
  </si>
  <si>
    <t>Harsch</t>
  </si>
  <si>
    <t>Hatch</t>
  </si>
  <si>
    <t>Headlee</t>
  </si>
  <si>
    <t>Hegewald</t>
  </si>
  <si>
    <t>hegewaldm@byui.edu</t>
  </si>
  <si>
    <t>Higbee</t>
  </si>
  <si>
    <t>Honda</t>
  </si>
  <si>
    <t xml:space="preserve">Humpherys </t>
  </si>
  <si>
    <t>Hum17003@byui.edu</t>
  </si>
  <si>
    <t>Wonjoon(jayden)</t>
  </si>
  <si>
    <t>Jang</t>
  </si>
  <si>
    <t>Jensen</t>
  </si>
  <si>
    <t>Jones</t>
  </si>
  <si>
    <t>kajelleo@byui.edu</t>
  </si>
  <si>
    <t>Juttner</t>
  </si>
  <si>
    <t>Karpenko</t>
  </si>
  <si>
    <t xml:space="preserve">Samantha </t>
  </si>
  <si>
    <t>Karren</t>
  </si>
  <si>
    <t>Ken17006@byui.edu</t>
  </si>
  <si>
    <t>Wes</t>
  </si>
  <si>
    <t>Konold</t>
  </si>
  <si>
    <t xml:space="preserve">Wkonold@byui.edu </t>
  </si>
  <si>
    <t xml:space="preserve">Jonathan </t>
  </si>
  <si>
    <t xml:space="preserve">Kuchera </t>
  </si>
  <si>
    <t>Kuc18004@byui.edu</t>
  </si>
  <si>
    <t>No allergies.</t>
  </si>
  <si>
    <t>Labrum</t>
  </si>
  <si>
    <t>Makennalouise@byui.edu</t>
  </si>
  <si>
    <t>LeBaron</t>
  </si>
  <si>
    <t>jaelynbl@byui.edu</t>
  </si>
  <si>
    <t>Jason</t>
  </si>
  <si>
    <t>LeFevre</t>
  </si>
  <si>
    <t>lef19002@byui.edi</t>
  </si>
  <si>
    <t xml:space="preserve">Whitney </t>
  </si>
  <si>
    <t>Lewis</t>
  </si>
  <si>
    <t>lewiwhit20@byui.edu</t>
  </si>
  <si>
    <t xml:space="preserve">Seafood allergy and I have ulcerative colitis. I can have most things with that. I just need veggies cooked and can't have whole wheat. Dairy and gluten are completely fine. Certain fruits such as apples and cherries are better if they're cooked. </t>
  </si>
  <si>
    <t>Loftin</t>
  </si>
  <si>
    <t xml:space="preserve">Luekenga </t>
  </si>
  <si>
    <t>Maddox</t>
  </si>
  <si>
    <t>No Allergies</t>
  </si>
  <si>
    <t>Mangum</t>
  </si>
  <si>
    <t>reecemangum@gmail.com</t>
  </si>
  <si>
    <t xml:space="preserve">Adriana </t>
  </si>
  <si>
    <t xml:space="preserve">Marroquín </t>
  </si>
  <si>
    <t xml:space="preserve">Anna </t>
  </si>
  <si>
    <t>Martin</t>
  </si>
  <si>
    <t>Onions, onion powder is okay</t>
  </si>
  <si>
    <t>Maughan</t>
  </si>
  <si>
    <t>Mazallo</t>
  </si>
  <si>
    <t>McCoy</t>
  </si>
  <si>
    <t>McDonald</t>
  </si>
  <si>
    <t>admcdonald127@gmail.com</t>
  </si>
  <si>
    <t>McLaughlin</t>
  </si>
  <si>
    <t>Mendez</t>
  </si>
  <si>
    <t>Merma</t>
  </si>
  <si>
    <t>Mer16032@byui.edu</t>
  </si>
  <si>
    <t>Michaelis</t>
  </si>
  <si>
    <t>Monson</t>
  </si>
  <si>
    <t>livliberty19@byui.edu</t>
  </si>
  <si>
    <t>Myers</t>
  </si>
  <si>
    <t>Tamales</t>
  </si>
  <si>
    <t>Naphaivong</t>
  </si>
  <si>
    <t>nap1501@byui.edu</t>
  </si>
  <si>
    <t xml:space="preserve">Elizabeth </t>
  </si>
  <si>
    <t>Neerings</t>
  </si>
  <si>
    <t>Nee20003@byui.edu</t>
  </si>
  <si>
    <t>Newberry</t>
  </si>
  <si>
    <t>peanut/ nut</t>
  </si>
  <si>
    <t>Owens</t>
  </si>
  <si>
    <t>Pace</t>
  </si>
  <si>
    <t>pace30@byui.edu</t>
  </si>
  <si>
    <t xml:space="preserve">Walnuts </t>
  </si>
  <si>
    <t>Jackie</t>
  </si>
  <si>
    <t>Parke</t>
  </si>
  <si>
    <t>Parnes</t>
  </si>
  <si>
    <t xml:space="preserve">No dairy. No whole corn, processed corn chips or tortillas is fine. Nothing spicy. No whole wheat, plain white bread only. No seeds or nuts, like sesame seed or poppy seed things or trail mixes. No chocolate or anything with cocoa in it. </t>
  </si>
  <si>
    <t>Peterson</t>
  </si>
  <si>
    <t>goofygus10@gmail.com</t>
  </si>
  <si>
    <t>Pew</t>
  </si>
  <si>
    <t>Stephen</t>
  </si>
  <si>
    <t>Pullen</t>
  </si>
  <si>
    <t xml:space="preserve">Pul19009@byui.edu </t>
  </si>
  <si>
    <t xml:space="preserve">Ishitha </t>
  </si>
  <si>
    <t xml:space="preserve">Ramakrishna </t>
  </si>
  <si>
    <t xml:space="preserve">Riley </t>
  </si>
  <si>
    <t>Randall</t>
  </si>
  <si>
    <t xml:space="preserve">Renkiewicz </t>
  </si>
  <si>
    <t>Rios</t>
  </si>
  <si>
    <t xml:space="preserve">Abinadi </t>
  </si>
  <si>
    <t>Rivera</t>
  </si>
  <si>
    <t>Rivoli</t>
  </si>
  <si>
    <t>Marggie</t>
  </si>
  <si>
    <t>Rosas</t>
  </si>
  <si>
    <t>none</t>
  </si>
  <si>
    <t>Sanchez</t>
  </si>
  <si>
    <t>Meryjein (MJ)</t>
  </si>
  <si>
    <t>Santamaria</t>
  </si>
  <si>
    <t>Meryjein@byui.edu</t>
  </si>
  <si>
    <t xml:space="preserve">Gluten </t>
  </si>
  <si>
    <t>Savage</t>
  </si>
  <si>
    <t>Sav20003@byui.edu</t>
  </si>
  <si>
    <t>Sav18001@gmail.com</t>
  </si>
  <si>
    <t>Schill</t>
  </si>
  <si>
    <t>Scott</t>
  </si>
  <si>
    <t>Sco17002@byui.edu</t>
  </si>
  <si>
    <t>Seable</t>
  </si>
  <si>
    <t>Sea19004@byui.edu</t>
  </si>
  <si>
    <t>Wen-Bin (call me Bin)</t>
  </si>
  <si>
    <t>Seow</t>
  </si>
  <si>
    <t>binseow@byui.edu</t>
  </si>
  <si>
    <t>Jace</t>
  </si>
  <si>
    <t>Shank</t>
  </si>
  <si>
    <t>NA</t>
  </si>
  <si>
    <t>Sherwood</t>
  </si>
  <si>
    <t>asemerau@byui.edu</t>
  </si>
  <si>
    <t>Silvernail</t>
  </si>
  <si>
    <t>Smith</t>
  </si>
  <si>
    <t>devsmith2451@byui.edu</t>
  </si>
  <si>
    <t xml:space="preserve">Gavin </t>
  </si>
  <si>
    <t>Stumpf</t>
  </si>
  <si>
    <t>weston</t>
  </si>
  <si>
    <t>tenney</t>
  </si>
  <si>
    <t>Ten20004@byui.edu</t>
  </si>
  <si>
    <t>Thomson</t>
  </si>
  <si>
    <t>Tho20075@byui.edu</t>
  </si>
  <si>
    <t>Tobler</t>
  </si>
  <si>
    <t>Tob20001@byui.edu</t>
  </si>
  <si>
    <t>Dairy-free</t>
  </si>
  <si>
    <t>Tong</t>
  </si>
  <si>
    <t>Tulieva</t>
  </si>
  <si>
    <t>Veach</t>
  </si>
  <si>
    <t>Waite</t>
  </si>
  <si>
    <t xml:space="preserve">libbydarlin@byui.edu </t>
  </si>
  <si>
    <t>Hayden</t>
  </si>
  <si>
    <t>Wilcox</t>
  </si>
  <si>
    <t>hayden.grey.wilcox@gmail.com</t>
  </si>
  <si>
    <t xml:space="preserve">Trevor </t>
  </si>
  <si>
    <t>Williams</t>
  </si>
  <si>
    <t>Wil18049@byui.edu</t>
  </si>
  <si>
    <t>Xiong</t>
  </si>
  <si>
    <t>Xio19004@byui.edu</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</si>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</sst>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scheme val="minor"/>
    </font>
    <font>
      <b/>
      <sz val="14"/>
      <color rgb="FFFFFFFF"/>
      <name val="Calibri"/>
      <family val="2"/>
      <scheme val="minor"/>
    </font>
    <font>
      <b/>
      <sz val="12"/>
      <color theme="0"/>
      <name val="Calibri"/>
      <family val="2"/>
      <scheme val="minor"/>
    </font>
    <font>
      <b/>
      <sz val="12"/>
      <color theme="0"/>
      <name val="Calibri"/>
      <family val="2"/>
    </font>
    <font>
      <sz val="11"/>
      <name val="Calibri"/>
      <family val="2"/>
      <scheme val="minor"/>
    </font>
    <font>
      <b/>
      <sz val="7"/>
      <color rgb="FFFFFFFF"/>
      <name val="Tahoma"/>
      <family val="2"/>
    </font>
    <font>
      <sz val="11"/>
      <color rgb="FF444444"/>
      <name val="Calibri"/>
      <family val="2"/>
      <charset val="1"/>
    </font>
    <font>
      <sz val="7"/>
      <color rgb="FF000000"/>
      <name val="Tahoma"/>
      <family val="2"/>
    </font>
    <font>
      <sz val="11"/>
      <color rgb="FF444444"/>
      <name val="Calibri"/>
      <family val="2"/>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F5496"/>
        <bgColor indexed="64"/>
      </patternFill>
    </fill>
    <fill>
      <patternFill patternType="solid">
        <fgColor theme="4" tint="-0.499984740745262"/>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4" tint="-0.249977111117893"/>
        <bgColor rgb="FF7F7F7F"/>
      </patternFill>
    </fill>
    <fill>
      <patternFill patternType="solid">
        <fgColor theme="4" tint="-0.249977111117893"/>
        <bgColor indexed="64"/>
      </patternFill>
    </fill>
    <fill>
      <patternFill patternType="solid">
        <fgColor theme="1"/>
        <bgColor indexed="64"/>
      </patternFill>
    </fill>
    <fill>
      <patternFill patternType="solid">
        <fgColor rgb="FF000000"/>
        <bgColor rgb="FF000000"/>
      </patternFill>
    </fill>
    <fill>
      <patternFill patternType="solid">
        <fgColor rgb="FFFFFFFF"/>
        <bgColor rgb="FFFFFFFF"/>
      </patternFill>
    </fill>
    <fill>
      <patternFill patternType="solid">
        <fgColor rgb="FFDCDCDC"/>
        <bgColor rgb="FFDCDCDC"/>
      </patternFill>
    </fill>
    <fill>
      <patternFill patternType="solid">
        <fgColor indexed="22"/>
      </patternFill>
    </fill>
    <fill>
      <patternFill patternType="solid">
        <fgColor rgb="FF7030A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4"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C0C0C0"/>
      </left>
      <right style="thin">
        <color rgb="FFC0C0C0"/>
      </right>
      <top style="thin">
        <color rgb="FFC0C0C0"/>
      </top>
      <bottom style="thin">
        <color rgb="FFC0C0C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9" fontId="1" fillId="0" borderId="0" applyFont="0" applyFill="0" applyBorder="0" applyAlignment="0" applyProtection="0"/>
  </cellStyleXfs>
  <cellXfs count="47">
    <xf numFmtId="0" fontId="0" fillId="0" borderId="0" xfId="0"/>
    <xf numFmtId="0" fontId="16" fillId="0" borderId="0" xfId="0" applyFont="1" applyAlignment="1">
      <alignment horizontal="left" vertical="center" wrapText="1"/>
    </xf>
    <xf numFmtId="0" fontId="16" fillId="0" borderId="0" xfId="0" applyFont="1" applyAlignment="1">
      <alignment horizontal="left" vertical="center"/>
    </xf>
    <xf numFmtId="0" fontId="0" fillId="0" borderId="0" xfId="0" applyAlignment="1">
      <alignment horizontal="left"/>
    </xf>
    <xf numFmtId="0" fontId="0" fillId="0" borderId="0" xfId="0" pivotButton="1"/>
    <xf numFmtId="0" fontId="19" fillId="33" borderId="0" xfId="0" applyFont="1" applyFill="1" applyAlignment="1">
      <alignment horizontal="center" vertical="center" wrapText="1"/>
    </xf>
    <xf numFmtId="0" fontId="0" fillId="0" borderId="0" xfId="0" applyAlignment="1">
      <alignment horizontal="center" wrapText="1"/>
    </xf>
    <xf numFmtId="0" fontId="16" fillId="0" borderId="0" xfId="0" applyFont="1" applyAlignment="1">
      <alignment horizontal="center" wrapText="1"/>
    </xf>
    <xf numFmtId="0" fontId="0" fillId="0" borderId="0" xfId="0" applyAlignment="1">
      <alignment wrapText="1"/>
    </xf>
    <xf numFmtId="0" fontId="20" fillId="34" borderId="0" xfId="0" applyFont="1" applyFill="1" applyAlignment="1">
      <alignment horizontal="center"/>
    </xf>
    <xf numFmtId="0" fontId="13" fillId="35" borderId="0" xfId="0" applyFont="1" applyFill="1" applyAlignment="1">
      <alignment horizontal="left" vertical="center" wrapText="1"/>
    </xf>
    <xf numFmtId="0" fontId="13" fillId="35" borderId="0" xfId="0" applyFont="1" applyFill="1" applyAlignment="1">
      <alignment horizontal="left" vertical="center"/>
    </xf>
    <xf numFmtId="0" fontId="16" fillId="0" borderId="0" xfId="0" applyFont="1"/>
    <xf numFmtId="0" fontId="0" fillId="36" borderId="0" xfId="0" applyFill="1"/>
    <xf numFmtId="0" fontId="0" fillId="36" borderId="0" xfId="0" applyFill="1" applyAlignment="1">
      <alignment horizontal="center"/>
    </xf>
    <xf numFmtId="9" fontId="0" fillId="36" borderId="0" xfId="43" applyFont="1" applyFill="1" applyAlignment="1">
      <alignment horizontal="center"/>
    </xf>
    <xf numFmtId="0" fontId="0" fillId="0" borderId="0" xfId="0" applyAlignment="1">
      <alignment horizontal="center"/>
    </xf>
    <xf numFmtId="0" fontId="21" fillId="37" borderId="10" xfId="0" applyFont="1" applyFill="1" applyBorder="1" applyAlignment="1">
      <alignment horizontal="center" vertical="center" wrapText="1"/>
    </xf>
    <xf numFmtId="0" fontId="21" fillId="37" borderId="10" xfId="0" applyFont="1" applyFill="1" applyBorder="1" applyAlignment="1">
      <alignment horizontal="left" vertical="center" wrapText="1"/>
    </xf>
    <xf numFmtId="0" fontId="21" fillId="37" borderId="11" xfId="0" applyFont="1" applyFill="1" applyBorder="1" applyAlignment="1">
      <alignment horizontal="center" vertical="center" wrapText="1"/>
    </xf>
    <xf numFmtId="0" fontId="13" fillId="38" borderId="0" xfId="0" applyFont="1" applyFill="1" applyAlignment="1">
      <alignment horizontal="left" vertical="center" wrapText="1"/>
    </xf>
    <xf numFmtId="9" fontId="20" fillId="39" borderId="0" xfId="43" applyFont="1" applyFill="1" applyAlignment="1">
      <alignment horizontal="center"/>
    </xf>
    <xf numFmtId="0" fontId="20" fillId="39" borderId="0" xfId="0" applyFont="1" applyFill="1"/>
    <xf numFmtId="0" fontId="20" fillId="39" borderId="0" xfId="0" applyFont="1" applyFill="1" applyAlignment="1">
      <alignment horizontal="center"/>
    </xf>
    <xf numFmtId="0" fontId="22" fillId="0" borderId="0" xfId="0" applyFont="1"/>
    <xf numFmtId="0" fontId="22" fillId="0" borderId="0" xfId="0" applyFont="1" applyAlignment="1">
      <alignment horizontal="left"/>
    </xf>
    <xf numFmtId="0" fontId="23" fillId="40" borderId="12" xfId="0" applyFont="1" applyFill="1" applyBorder="1" applyAlignment="1">
      <alignment vertical="center" wrapText="1" readingOrder="1"/>
    </xf>
    <xf numFmtId="0" fontId="13" fillId="39" borderId="0" xfId="0" applyFont="1" applyFill="1" applyAlignment="1">
      <alignment horizontal="left" vertical="center" wrapText="1"/>
    </xf>
    <xf numFmtId="0" fontId="18" fillId="0" borderId="0" xfId="42"/>
    <xf numFmtId="0" fontId="18" fillId="43" borderId="0" xfId="42" applyFill="1"/>
    <xf numFmtId="0" fontId="13" fillId="44" borderId="0" xfId="0" applyFont="1" applyFill="1" applyAlignment="1">
      <alignment horizontal="left" vertical="center" wrapText="1"/>
    </xf>
    <xf numFmtId="0" fontId="13" fillId="44" borderId="0" xfId="0" applyFont="1" applyFill="1" applyAlignment="1">
      <alignment horizontal="center" vertical="center" wrapText="1"/>
    </xf>
    <xf numFmtId="0" fontId="24" fillId="0" borderId="0" xfId="0" quotePrefix="1" applyFont="1"/>
    <xf numFmtId="22" fontId="0" fillId="0" borderId="0" xfId="0" applyNumberFormat="1"/>
    <xf numFmtId="49" fontId="0" fillId="0" borderId="0" xfId="0" applyNumberFormat="1" applyAlignment="1">
      <alignment wrapText="1"/>
    </xf>
    <xf numFmtId="164" fontId="0" fillId="0" borderId="0" xfId="0" applyNumberFormat="1" applyAlignment="1">
      <alignment horizontal="center"/>
    </xf>
    <xf numFmtId="0" fontId="25" fillId="41" borderId="12" xfId="0" applyFont="1" applyFill="1" applyBorder="1" applyAlignment="1">
      <alignment vertical="center" wrapText="1" readingOrder="1"/>
    </xf>
    <xf numFmtId="0" fontId="25" fillId="42" borderId="12" xfId="0" applyFont="1" applyFill="1" applyBorder="1" applyAlignment="1">
      <alignment vertical="center" wrapText="1" readingOrder="1"/>
    </xf>
    <xf numFmtId="2" fontId="0" fillId="0" borderId="0" xfId="0" applyNumberFormat="1"/>
    <xf numFmtId="0" fontId="0" fillId="45" borderId="0" xfId="0" applyFill="1" applyAlignment="1">
      <alignment horizontal="center"/>
    </xf>
    <xf numFmtId="0" fontId="0" fillId="45" borderId="0" xfId="0" applyFill="1"/>
    <xf numFmtId="9" fontId="0" fillId="45" borderId="0" xfId="43" applyFont="1" applyFill="1" applyAlignment="1">
      <alignment horizontal="center"/>
    </xf>
    <xf numFmtId="0" fontId="0" fillId="46" borderId="0" xfId="0" applyFill="1" applyAlignment="1">
      <alignment horizontal="center"/>
    </xf>
    <xf numFmtId="0" fontId="0" fillId="46" borderId="0" xfId="0" applyFill="1"/>
    <xf numFmtId="9" fontId="0" fillId="46" borderId="0" xfId="43" applyFont="1" applyFill="1" applyAlignment="1">
      <alignment horizontal="center"/>
    </xf>
    <xf numFmtId="0" fontId="22" fillId="47" borderId="0" xfId="0" applyFont="1" applyFill="1"/>
    <xf numFmtId="0" fontId="26"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4B0262AD-9579-482F-996F-3F9FE2014137}"/>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
    <dxf>
      <fill>
        <patternFill patternType="solid">
          <bgColor rgb="FF92D18E"/>
        </patternFill>
      </fill>
    </dxf>
    <dxf>
      <fill>
        <patternFill patternType="solid">
          <bgColor rgb="FFFFC7CE"/>
        </patternFill>
      </fill>
    </dxf>
  </dxfs>
  <tableStyles count="0" defaultTableStyle="TableStyleMedium2" defaultPivotStyle="PivotStyleLight16"/>
  <colors>
    <mruColors>
      <color rgb="FF92D1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ott Pope" refreshedDate="45032.859747916664" createdVersion="6" refreshedVersion="8" minRefreshableVersion="3" recordCount="148" xr:uid="{7446C429-4B33-4D3B-B2EE-DE44765E4998}">
  <cacheSource type="worksheet">
    <worksheetSource ref="B1:M1048576" sheet="Data"/>
  </cacheSource>
  <cacheFields count="12">
    <cacheField name="Student ID" numFmtId="0">
      <sharedItems containsString="0" containsBlank="1" containsNumber="1" containsInteger="1" minValue="6103536" maxValue="989276851"/>
    </cacheField>
    <cacheField name="Student" numFmtId="0">
      <sharedItems containsBlank="1"/>
    </cacheField>
    <cacheField name="Status" numFmtId="0">
      <sharedItems containsBlank="1"/>
    </cacheField>
    <cacheField name="E-mail" numFmtId="0">
      <sharedItems containsBlank="1"/>
    </cacheField>
    <cacheField name="Cross-listed Course" numFmtId="0">
      <sharedItems containsNonDate="0" containsString="0" containsBlank="1"/>
    </cacheField>
    <cacheField name="Major" numFmtId="0">
      <sharedItems containsBlank="1"/>
    </cacheField>
    <cacheField name="Class" numFmtId="0">
      <sharedItems containsBlank="1"/>
    </cacheField>
    <cacheField name="Gender" numFmtId="0">
      <sharedItems containsBlank="1"/>
    </cacheField>
    <cacheField name="Female?" numFmtId="0">
      <sharedItems containsBlank="1"/>
    </cacheField>
    <cacheField name="Finance?" numFmtId="0">
      <sharedItems containsBlank="1"/>
    </cacheField>
    <cacheField name="Non-Business" numFmtId="0">
      <sharedItems containsBlank="1"/>
    </cacheField>
    <cacheField name="Assigned Section" numFmtId="0">
      <sharedItems containsString="0" containsBlank="1" containsNumber="1" containsInteger="1" minValue="1" maxValue="9" count="10">
        <n v="1"/>
        <n v="2"/>
        <n v="3"/>
        <n v="4"/>
        <n v="5"/>
        <n v="6"/>
        <n v="7"/>
        <n v="8"/>
        <n v="9"/>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
  <r>
    <n v="832453164"/>
    <s v="Tulieva, Nina"/>
    <s v="Registered(03/08/2023)"/>
    <s v="tul20004@byui.edu"/>
    <m/>
    <s v="FCS Apparel Entrepreneur"/>
    <s v="SR"/>
    <s v="Female"/>
    <s v="Yes"/>
    <s v="No"/>
    <s v="Yes"/>
    <x v="0"/>
  </r>
  <r>
    <n v="121649296"/>
    <s v="Seable, Abby_Elizabeth"/>
    <s v="Registered(03/14/2023)"/>
    <s v="sea19004@byui.edu"/>
    <m/>
    <s v="Business Management"/>
    <s v="SO"/>
    <s v="Female"/>
    <s v="Yes"/>
    <s v="No"/>
    <s v="No"/>
    <x v="0"/>
  </r>
  <r>
    <n v="61412227"/>
    <s v="Rivoli, Jayden_Taylor"/>
    <s v="Registered(03/10/2023)"/>
    <s v="riv21029@byui.edu"/>
    <m/>
    <s v="Bus Mgmt Marketing"/>
    <s v="SO"/>
    <s v="Male"/>
    <s v="No"/>
    <s v="No"/>
    <s v="No"/>
    <x v="0"/>
  </r>
  <r>
    <n v="921799676"/>
    <s v="Rhodes, Caleb_Austin"/>
    <s v="Registered(03/06/2023)"/>
    <s v="rho16002@byui.edu"/>
    <m/>
    <s v="Bus Mgmt Marketing"/>
    <s v="SR"/>
    <s v="Male"/>
    <s v="No"/>
    <s v="No"/>
    <s v="No"/>
    <x v="0"/>
  </r>
  <r>
    <n v="552599907"/>
    <s v="Neerings, Conner"/>
    <s v="Registered(03/09/2023)"/>
    <s v="nee20003@byui.edu"/>
    <m/>
    <s v="Business Management"/>
    <s v="JR"/>
    <s v="Male"/>
    <s v="No"/>
    <s v="No"/>
    <s v="No"/>
    <x v="0"/>
  </r>
  <r>
    <n v="972018177"/>
    <s v="Naphaivong, Aaron_Anusone"/>
    <s v="Registered(03/20/2023)"/>
    <s v="nap15001@byui.edu"/>
    <m/>
    <s v="Bus Mgmt Marketing"/>
    <s v="SO"/>
    <s v="Male"/>
    <s v="No"/>
    <s v="No"/>
    <s v="No"/>
    <x v="0"/>
  </r>
  <r>
    <n v="91225994"/>
    <s v="Mendez Matus, Adrian"/>
    <s v="Registered(03/08/2023)"/>
    <s v="men19018@byui.edu"/>
    <m/>
    <s v="Bus Mgmt Marketing"/>
    <s v="JR"/>
    <s v="Male"/>
    <s v="No"/>
    <s v="No"/>
    <s v="No"/>
    <x v="0"/>
  </r>
  <r>
    <n v="777694598"/>
    <s v="Martindale, Taylor_Timothy"/>
    <s v="Registered(03/09/2023)"/>
    <s v="mar17077@byui.edu"/>
    <m/>
    <s v="Business Finance"/>
    <s v="JR"/>
    <s v="Male"/>
    <s v="No"/>
    <s v="Yes"/>
    <s v="No"/>
    <x v="0"/>
  </r>
  <r>
    <n v="768528526"/>
    <s v="Little, Reagan_Katariina"/>
    <s v="Registered(03/08/2023)"/>
    <s v="lit18002@byui.edu"/>
    <m/>
    <s v="Business Management"/>
    <s v="JR"/>
    <s v="Female"/>
    <s v="Yes"/>
    <s v="No"/>
    <s v="No"/>
    <x v="0"/>
  </r>
  <r>
    <n v="459894031"/>
    <s v="Jensen, Olivia_Marie"/>
    <s v="Registered(03/03/2023)"/>
    <s v="jen18013@byui.edu"/>
    <m/>
    <s v="Bus Mgmt Marketing"/>
    <s v="SR"/>
    <s v="Female"/>
    <s v="Yes"/>
    <s v="No"/>
    <s v="No"/>
    <x v="0"/>
  </r>
  <r>
    <n v="484381257"/>
    <s v="Garza, Nicholas"/>
    <s v="Registered(03/13/2023)"/>
    <s v="gar20105@byui.edu"/>
    <m/>
    <s v="Computer Info Technology"/>
    <s v="SO"/>
    <s v="Male"/>
    <s v="No"/>
    <s v="No"/>
    <s v="Yes"/>
    <x v="0"/>
  </r>
  <r>
    <n v="538991978"/>
    <s v="Fuertes Canales, Ana_Lucia"/>
    <s v="Registered(03/07/2023)"/>
    <s v="fue20005@byui.edu"/>
    <m/>
    <s v="Bus Mgmt Marketing"/>
    <s v="JR"/>
    <s v="Female"/>
    <s v="Yes"/>
    <s v="No"/>
    <s v="No"/>
    <x v="0"/>
  </r>
  <r>
    <n v="189635106"/>
    <s v="Flores, Crystal_Calamanan"/>
    <s v="Registered(03/07/2023)"/>
    <s v="flo20024@byui.edu"/>
    <m/>
    <s v="Bus Mgmt Marketing"/>
    <s v="JR"/>
    <s v="Female"/>
    <s v="Yes"/>
    <s v="No"/>
    <s v="No"/>
    <x v="0"/>
  </r>
  <r>
    <n v="48093178"/>
    <s v="Charles, Brenden"/>
    <s v="Registered(03/07/2023)"/>
    <s v="cha18022@byui.edu"/>
    <m/>
    <s v="Business Management"/>
    <s v="JR"/>
    <s v="Male"/>
    <s v="No"/>
    <s v="No"/>
    <s v="No"/>
    <x v="0"/>
  </r>
  <r>
    <n v="359877390"/>
    <s v="Bailey, Hunter_Alexander"/>
    <s v="Registered(03/07/2023)"/>
    <s v="bai20019@byui.edu"/>
    <m/>
    <s v="Bus Mgmt Marketing"/>
    <s v="JR"/>
    <s v="Male"/>
    <s v="No"/>
    <s v="No"/>
    <s v="No"/>
    <x v="0"/>
  </r>
  <r>
    <n v="368902708"/>
    <s v="Anderson, Madelyn"/>
    <s v="Registered(03/14/2023)"/>
    <s v="and19014@byui.edu"/>
    <m/>
    <s v="Bus Mgmt Marketing"/>
    <s v="SO"/>
    <s v="Female"/>
    <s v="Yes"/>
    <s v="No"/>
    <s v="No"/>
    <x v="0"/>
  </r>
  <r>
    <n v="871818612"/>
    <s v="Russell, Ailsa"/>
    <s v="Registered(04/05/2023)"/>
    <s v="rus20013@byui.edu"/>
    <m/>
    <s v="Business Management"/>
    <s v="SO"/>
    <s v="Female"/>
    <s v="Yes"/>
    <s v="No"/>
    <s v="No"/>
    <x v="0"/>
  </r>
  <r>
    <n v="832401778"/>
    <s v="Veach, Jared_Wayne"/>
    <s v="Registered(03/09/2023)"/>
    <s v="vea20001@byui.edu"/>
    <m/>
    <s v="Bus Mgmt Marketing"/>
    <s v="JR"/>
    <s v="Male"/>
    <s v="No"/>
    <s v="No"/>
    <s v="No"/>
    <x v="1"/>
  </r>
  <r>
    <n v="217822428"/>
    <s v="Spencer, Gavin_John"/>
    <s v="Registered(03/16/2023)"/>
    <s v="spe22017@byui.edu"/>
    <m/>
    <s v="FCS Apparel Entrepreneur"/>
    <s v="JR"/>
    <s v="Male"/>
    <s v="No"/>
    <s v="No"/>
    <s v="Yes"/>
    <x v="1"/>
  </r>
  <r>
    <n v="659200504"/>
    <s v="Silvernail, Christopher_Neal"/>
    <s v="Registered(03/13/2023)"/>
    <s v="sil17008@byui.edu"/>
    <m/>
    <s v="FCS Apparel Entrepreneur"/>
    <s v="JR"/>
    <s v="Male"/>
    <s v="No"/>
    <s v="No"/>
    <s v="Yes"/>
    <x v="1"/>
  </r>
  <r>
    <n v="471253883"/>
    <s v="Schill, Tyler_Ali"/>
    <s v="Registered(03/04/2023)"/>
    <s v="sch15010@byui.edu"/>
    <m/>
    <s v="International Studies"/>
    <s v="SR"/>
    <s v="Male"/>
    <s v="No"/>
    <s v="No"/>
    <s v="Yes"/>
    <x v="1"/>
  </r>
  <r>
    <n v="458576541"/>
    <s v="Pullen, Stephen_Conner"/>
    <s v="Registered(03/27/2023)"/>
    <s v="pul19009@byui.edu"/>
    <m/>
    <s v="Automotive Tech Mgmt"/>
    <s v="SR"/>
    <s v="Male"/>
    <s v="No"/>
    <s v="No"/>
    <s v="Yes"/>
    <x v="1"/>
  </r>
  <r>
    <n v="160546025"/>
    <s v="Peterson, Caitlyn"/>
    <s v="Registered(03/14/2023)"/>
    <s v="pet19005@byui.edu"/>
    <m/>
    <s v="Business Management"/>
    <s v="SO"/>
    <s v="Female"/>
    <s v="Yes"/>
    <s v="No"/>
    <s v="No"/>
    <x v="1"/>
  </r>
  <r>
    <n v="167878359"/>
    <s v="Nathan, Elizabeth"/>
    <s v="Registered(03/30/2023)"/>
    <s v="nat19004@byui.edu"/>
    <m/>
    <s v="FCS Apparel Entrepreneur"/>
    <s v="JR"/>
    <s v="Female"/>
    <s v="Yes"/>
    <s v="No"/>
    <s v="Yes"/>
    <x v="1"/>
  </r>
  <r>
    <n v="954643325"/>
    <s v="Loftin, Mackenzie"/>
    <s v="Registered(03/09/2023)"/>
    <s v="lof22005@byui.edu"/>
    <m/>
    <s v="International Studies"/>
    <s v="SR"/>
    <s v="Female"/>
    <s v="Yes"/>
    <s v="No"/>
    <s v="Yes"/>
    <x v="1"/>
  </r>
  <r>
    <n v="655923344"/>
    <s v="Konold, Wesley_Jarvis"/>
    <s v="Registered(03/08/2023)"/>
    <s v="kon20006@byui.edu"/>
    <m/>
    <s v="Business Management"/>
    <s v="JR"/>
    <s v="Male"/>
    <s v="No"/>
    <s v="No"/>
    <s v="No"/>
    <x v="1"/>
  </r>
  <r>
    <n v="61842539"/>
    <s v="Jang, Wonjoon"/>
    <s v="Registered(03/21/2023)"/>
    <s v="jan16004@byui.edu"/>
    <m/>
    <s v="Business Management"/>
    <s v="JR"/>
    <s v="Male"/>
    <s v="No"/>
    <s v="No"/>
    <s v="No"/>
    <x v="1"/>
  </r>
  <r>
    <n v="648479984"/>
    <s v="Hegewald, Mark_Thomas"/>
    <s v="Registered(03/09/2023)"/>
    <s v="heg20001@byui.edu"/>
    <m/>
    <s v="Business Management"/>
    <s v="JR"/>
    <s v="Male"/>
    <s v="No"/>
    <s v="No"/>
    <s v="No"/>
    <x v="1"/>
  </r>
  <r>
    <n v="762061374"/>
    <s v="Godfrey, Kade"/>
    <s v="Registered(03/06/2023)"/>
    <s v="god20003@byui.edu"/>
    <m/>
    <s v="Business Management"/>
    <s v="SR"/>
    <s v="Male"/>
    <s v="No"/>
    <s v="No"/>
    <s v="No"/>
    <x v="1"/>
  </r>
  <r>
    <n v="61716475"/>
    <s v="Christensen, Zachary"/>
    <s v="Registered(03/14/2023)"/>
    <s v="chr20053@byui.edu"/>
    <m/>
    <s v="Business Management"/>
    <s v="SO"/>
    <s v="Male"/>
    <s v="No"/>
    <s v="No"/>
    <s v="No"/>
    <x v="1"/>
  </r>
  <r>
    <n v="369290294"/>
    <s v="Bramwell, Morgan_R"/>
    <s v="Registered(03/16/2023)"/>
    <s v="bra16007@byui.edu"/>
    <m/>
    <s v="Business Management"/>
    <s v="SR"/>
    <s v="Male"/>
    <s v="No"/>
    <s v="No"/>
    <s v="No"/>
    <x v="1"/>
  </r>
  <r>
    <n v="361340014"/>
    <s v="Beedle, Alexis__Kate"/>
    <s v="Registered(03/06/2023)"/>
    <s v="car19010@byui.edu"/>
    <m/>
    <s v="Bus Mgmt Marketing"/>
    <s v="SR"/>
    <s v="Female"/>
    <s v="Yes"/>
    <s v="No"/>
    <s v="No"/>
    <x v="1"/>
  </r>
  <r>
    <n v="293423359"/>
    <s v="Atwood, Spencer"/>
    <s v="Registered(03/19/2023)"/>
    <s v="atw21004@byui.edu"/>
    <m/>
    <s v="Virtual Design &amp; Const"/>
    <s v="SO"/>
    <s v="Male"/>
    <s v="No"/>
    <s v="No"/>
    <s v="Yes"/>
    <x v="1"/>
  </r>
  <r>
    <n v="853463762"/>
    <s v="Yadon, Hannah_Arin"/>
    <s v="Registered(03/20/2023)"/>
    <s v="yad19001@byui.edu"/>
    <m/>
    <s v="Business Management"/>
    <s v="SR"/>
    <s v="Female"/>
    <s v="Yes"/>
    <s v="No"/>
    <s v="No"/>
    <x v="2"/>
  </r>
  <r>
    <n v="380549346"/>
    <s v="Waite, Elizabeth_Darlene"/>
    <s v="Registered(03/03/2023)"/>
    <s v="wai21002@byui.edu"/>
    <m/>
    <s v="Business Management"/>
    <s v="SR"/>
    <s v="Female"/>
    <s v="Yes"/>
    <s v="No"/>
    <s v="No"/>
    <x v="1"/>
  </r>
  <r>
    <n v="983256831"/>
    <s v="Stastny, Payton"/>
    <s v="Registered(03/07/2023)"/>
    <s v="sta18020@byui.edu"/>
    <m/>
    <s v="Business Analytics"/>
    <s v="JR"/>
    <s v="Male"/>
    <s v="No"/>
    <s v="Yes"/>
    <s v="No"/>
    <x v="2"/>
  </r>
  <r>
    <n v="162815401"/>
    <s v="Shank, Jace"/>
    <s v="Registered(03/30/2023)"/>
    <s v="sha21015@byui.edu"/>
    <m/>
    <s v="Business Management"/>
    <s v="SR"/>
    <s v="Male"/>
    <s v="No"/>
    <s v="No"/>
    <s v="No"/>
    <x v="2"/>
  </r>
  <r>
    <n v="693604502"/>
    <s v="Seow, Wen-Bin"/>
    <s v="Registered(03/15/2023)"/>
    <s v="seo21002@byui.edu"/>
    <m/>
    <s v="Business Finance"/>
    <s v="FR"/>
    <s v="Male"/>
    <s v="No"/>
    <s v="Yes"/>
    <s v="No"/>
    <x v="2"/>
  </r>
  <r>
    <n v="942040935"/>
    <s v="Retorick, Chase_Madeline"/>
    <s v="Registered(03/09/2023)"/>
    <s v="ret19002@byui.edu"/>
    <m/>
    <s v="Business Management"/>
    <s v="JR"/>
    <s v="Female"/>
    <s v="Yes"/>
    <s v="No"/>
    <s v="No"/>
    <x v="2"/>
  </r>
  <r>
    <n v="943301653"/>
    <s v="McDonald, Austin_Dean"/>
    <s v="Registered(03/06/2023)"/>
    <s v="mcd17010@byui.edu"/>
    <m/>
    <s v="Weld/Fabrication Tech"/>
    <s v="SR"/>
    <s v="Male"/>
    <s v="No"/>
    <s v="No"/>
    <s v="Yes"/>
    <x v="2"/>
  </r>
  <r>
    <n v="641355968"/>
    <s v="McCoy, Zachary"/>
    <s v="Registered(03/10/2023)"/>
    <s v="mcc20032@byui.edu"/>
    <m/>
    <s v="Recreation Management"/>
    <s v="JR"/>
    <s v="Male"/>
    <s v="No"/>
    <s v="No"/>
    <s v="Yes"/>
    <x v="2"/>
  </r>
  <r>
    <n v="461472207"/>
    <s v="McChesney, Benjamin_Scott"/>
    <s v="Registered(03/09/2023)"/>
    <s v="mcc17040@byui.edu"/>
    <m/>
    <s v="Health Care Admin"/>
    <s v="JR"/>
    <s v="Male"/>
    <s v="No"/>
    <s v="No"/>
    <s v="Yes"/>
    <x v="2"/>
  </r>
  <r>
    <n v="48568741"/>
    <s v="Hatch, Parker_Dennis"/>
    <s v="Registered(03/10/2023)"/>
    <s v="hat18021@byui.edu"/>
    <m/>
    <s v="Business Management Ops"/>
    <s v="JR"/>
    <s v="Male"/>
    <s v="No"/>
    <s v="No"/>
    <s v="No"/>
    <x v="2"/>
  </r>
  <r>
    <n v="680496190"/>
    <s v="Hatch, Cody"/>
    <s v="Registered(03/06/2023)"/>
    <s v="hat19017@byui.edu"/>
    <m/>
    <s v="Recreation Management"/>
    <s v="JR"/>
    <s v="Male"/>
    <s v="No"/>
    <s v="No"/>
    <s v="Yes"/>
    <x v="2"/>
  </r>
  <r>
    <n v="972813577"/>
    <s v="Harris, Hannah"/>
    <s v="Registered(03/09/2023)"/>
    <s v="har20086@byui.edu"/>
    <m/>
    <s v="Bus Mgmt Marketing"/>
    <s v="JR"/>
    <s v="Female"/>
    <s v="Yes"/>
    <s v="No"/>
    <s v="No"/>
    <x v="2"/>
  </r>
  <r>
    <n v="409355662"/>
    <s v="Furrer, Carsyn"/>
    <s v="Registered(03/06/2023)"/>
    <s v="rac20001@byui.edu"/>
    <m/>
    <s v="Business Management"/>
    <s v="JR"/>
    <s v="Female"/>
    <s v="Yes"/>
    <s v="No"/>
    <s v="No"/>
    <x v="2"/>
  </r>
  <r>
    <n v="468772063"/>
    <s v="Etter, Cole"/>
    <s v="Registered(03/14/2023)"/>
    <s v="ett21001@byui.edu"/>
    <m/>
    <s v="Business Management"/>
    <s v="JR"/>
    <s v="Male"/>
    <s v="No"/>
    <s v="No"/>
    <s v="No"/>
    <x v="2"/>
  </r>
  <r>
    <n v="191825448"/>
    <s v="Campbell, Kirsys"/>
    <s v="Registered(03/16/2023)"/>
    <s v="cam20049@byui.edu"/>
    <m/>
    <s v="Bus Mgmt Marketing"/>
    <s v="SR"/>
    <s v="Female"/>
    <s v="Yes"/>
    <s v="No"/>
    <s v="No"/>
    <x v="2"/>
  </r>
  <r>
    <n v="854214509"/>
    <s v="Bertuccini, Quinn"/>
    <s v="Registered(03/10/2023)"/>
    <s v="ber19018@byui.edu"/>
    <m/>
    <s v="Business Management"/>
    <s v="JR"/>
    <s v="Male"/>
    <s v="No"/>
    <s v="No"/>
    <s v="No"/>
    <x v="2"/>
  </r>
  <r>
    <n v="292617183"/>
    <s v="Rosas Rodriguez, Marggie_Fabiola"/>
    <s v="Registered(03/22/2023)"/>
    <s v="ros20003@byui.edu"/>
    <m/>
    <s v="Construction Management"/>
    <s v="SR"/>
    <s v="Female"/>
    <s v="Yes"/>
    <s v="No"/>
    <s v="Yes"/>
    <x v="3"/>
  </r>
  <r>
    <n v="544791376"/>
    <s v="Patterson, Alex"/>
    <s v="Registered(03/08/2023)"/>
    <s v="pat22007@byui.edu"/>
    <m/>
    <s v="Bus Mgmt Marketing"/>
    <s v="JR"/>
    <s v="Male"/>
    <s v="No"/>
    <s v="No"/>
    <s v="No"/>
    <x v="3"/>
  </r>
  <r>
    <n v="562625246"/>
    <s v="Passey, Jacob"/>
    <s v="Registered(03/27/2023)"/>
    <s v="pas20010@byui.edu"/>
    <m/>
    <s v="Business Management"/>
    <s v="SO"/>
    <s v="Male"/>
    <s v="No"/>
    <s v="No"/>
    <s v="No"/>
    <x v="3"/>
  </r>
  <r>
    <n v="258269312"/>
    <s v="Parnes, Alexander_Thoreau"/>
    <s v="Registered(02/28/2023)"/>
    <s v="par20015@byui.edu"/>
    <m/>
    <s v="Business Management"/>
    <s v="JR"/>
    <s v="Male"/>
    <s v="No"/>
    <s v="No"/>
    <s v="No"/>
    <x v="3"/>
  </r>
  <r>
    <n v="446563266"/>
    <s v="Parke, Jacquelyn"/>
    <s v="Registered(04/01/2023)"/>
    <s v="par21043@byui.edu"/>
    <m/>
    <s v="Business Management"/>
    <s v="SO"/>
    <s v="Female"/>
    <s v="Yes"/>
    <s v="No"/>
    <s v="No"/>
    <x v="3"/>
  </r>
  <r>
    <n v="292338065"/>
    <s v="Pace, Adam_Micheal"/>
    <s v="Registered(03/10/2023)"/>
    <s v="pac21020@byui.edu"/>
    <m/>
    <s v="Bus Mgmt Marketing"/>
    <s v="SO"/>
    <s v="Male"/>
    <s v="No"/>
    <s v="No"/>
    <s v="No"/>
    <x v="3"/>
  </r>
  <r>
    <n v="679361725"/>
    <s v="Monson, Sara"/>
    <s v="Registered(03/03/2023)"/>
    <s v="mon22036@byui.edu"/>
    <m/>
    <s v="Business Management"/>
    <s v="SR"/>
    <s v="Female"/>
    <s v="Yes"/>
    <s v="No"/>
    <s v="No"/>
    <x v="3"/>
  </r>
  <r>
    <n v="420375183"/>
    <s v="Maughan, Jarett_Clair"/>
    <s v="Registered(03/07/2023)"/>
    <s v="mau16004@byui.edu"/>
    <m/>
    <s v="Bus Mgmt Marketing"/>
    <s v="SR"/>
    <s v="Male"/>
    <s v="No"/>
    <s v="No"/>
    <s v="No"/>
    <x v="3"/>
  </r>
  <r>
    <n v="342125742"/>
    <s v="Luekenga, Kallista"/>
    <s v="Registered(03/14/2023)"/>
    <s v="lue21003@byui.edu"/>
    <m/>
    <s v="Business Management"/>
    <s v="FR"/>
    <s v="Female"/>
    <s v="Yes"/>
    <s v="No"/>
    <s v="No"/>
    <x v="3"/>
  </r>
  <r>
    <n v="132702793"/>
    <s v="Kendrick, Preston_Jeffrey"/>
    <s v="Registered(03/08/2023)"/>
    <s v="ken17006@byui.edu"/>
    <m/>
    <s v="Bus Mgmt Marketing"/>
    <s v="SR"/>
    <s v="Male"/>
    <s v="No"/>
    <s v="No"/>
    <s v="No"/>
    <x v="3"/>
  </r>
  <r>
    <n v="628595657"/>
    <s v="Honda, Gaydra_Shanae"/>
    <s v="Registered(03/08/2023)"/>
    <s v="hon17004@byui.edu"/>
    <m/>
    <s v="Bus Mgmt Marketing"/>
    <s v="JR"/>
    <s v="Female"/>
    <s v="Yes"/>
    <s v="No"/>
    <s v="No"/>
    <x v="3"/>
  </r>
  <r>
    <n v="937685152"/>
    <s v="Hall, Carter"/>
    <s v="Registered(03/07/2023)"/>
    <s v="hal22037@byui.edu"/>
    <m/>
    <s v="Business Management"/>
    <s v="JR"/>
    <s v="Male"/>
    <s v="No"/>
    <s v="No"/>
    <s v="No"/>
    <x v="3"/>
  </r>
  <r>
    <n v="779006203"/>
    <s v="Fabbri, Colton"/>
    <s v="Registered(03/07/2023)"/>
    <s v="fab21002@byui.edu"/>
    <m/>
    <s v="Business Management"/>
    <s v="JR"/>
    <s v="Male"/>
    <s v="No"/>
    <s v="No"/>
    <s v="No"/>
    <x v="3"/>
  </r>
  <r>
    <n v="170995156"/>
    <s v="Corpany, Daylen_Jon"/>
    <s v="Registered(03/06/2023)"/>
    <s v="cor17017@byui.edu"/>
    <m/>
    <s v="Business Management Ops"/>
    <s v="SR"/>
    <s v="Male"/>
    <s v="No"/>
    <s v="No"/>
    <s v="No"/>
    <x v="3"/>
  </r>
  <r>
    <n v="388354012"/>
    <s v="Carrasco Del Valle, Mosiah_Jesus"/>
    <s v="Registered(03/09/2023)"/>
    <s v="car22114@byui.edu"/>
    <m/>
    <s v="Business Management"/>
    <s v="JR"/>
    <s v="Male"/>
    <s v="No"/>
    <s v="No"/>
    <s v="No"/>
    <x v="3"/>
  </r>
  <r>
    <n v="901072671"/>
    <s v="Brewer, Mariah_Lunita_Glenn"/>
    <s v="Registered(03/03/2023)"/>
    <s v="bre18002@byui.edu"/>
    <m/>
    <s v="Bus Mgmt Marketing"/>
    <s v="SR"/>
    <s v="Female"/>
    <s v="Yes"/>
    <s v="No"/>
    <s v="No"/>
    <x v="3"/>
  </r>
  <r>
    <n v="959735867"/>
    <s v="Xiong, Christy"/>
    <s v="Registered(03/07/2023)"/>
    <s v="xio19004@byui.edu"/>
    <m/>
    <s v="International Studies"/>
    <s v="JR"/>
    <s v="Female"/>
    <s v="Yes"/>
    <s v="No"/>
    <s v="Yes"/>
    <x v="4"/>
  </r>
  <r>
    <n v="989276851"/>
    <s v="Tobler, Madelynn_Ann"/>
    <s v="Registered(03/07/2023)"/>
    <s v="tob20001@byui.edu"/>
    <m/>
    <s v="Bus Mgmt Marketing"/>
    <s v="JR"/>
    <s v="Female"/>
    <s v="Yes"/>
    <s v="No"/>
    <s v="No"/>
    <x v="4"/>
  </r>
  <r>
    <n v="521871129"/>
    <s v="Owens, Cole"/>
    <s v="Registered(03/06/2023)"/>
    <s v="owe16001@byui.edu"/>
    <m/>
    <s v="Business Management"/>
    <s v="SR"/>
    <s v="Male"/>
    <s v="No"/>
    <s v="No"/>
    <s v="No"/>
    <x v="4"/>
  </r>
  <r>
    <n v="163279642"/>
    <s v="Morgan, Liv"/>
    <s v="Registered(03/09/2023)"/>
    <s v="mor20130@byui.edu"/>
    <m/>
    <s v="Business Management"/>
    <s v="JR"/>
    <s v="Female"/>
    <s v="Yes"/>
    <s v="No"/>
    <s v="No"/>
    <x v="4"/>
  </r>
  <r>
    <n v="453909883"/>
    <s v="Michaelis, Adam_Jay"/>
    <s v="Registered(03/08/2023)"/>
    <s v="mic19013@byui.edu"/>
    <m/>
    <s v="Business Management"/>
    <s v="SR"/>
    <s v="Male"/>
    <s v="No"/>
    <s v="No"/>
    <s v="No"/>
    <x v="4"/>
  </r>
  <r>
    <n v="449391303"/>
    <s v="Martin, Anna_Nicole"/>
    <s v="Registered(03/07/2023)"/>
    <s v="mar18010@byui.edu"/>
    <m/>
    <s v="Recreation Management"/>
    <s v="SR"/>
    <s v="Female"/>
    <s v="Yes"/>
    <s v="No"/>
    <s v="Yes"/>
    <x v="4"/>
  </r>
  <r>
    <n v="963301359"/>
    <s v="Marchi Mazallo, Ana_Beatriz"/>
    <s v="Registered(03/06/2023)"/>
    <s v="mar19124@byui.edu"/>
    <m/>
    <s v="Bus Mgmt Marketing"/>
    <s v="SR"/>
    <s v="Female"/>
    <s v="Yes"/>
    <s v="No"/>
    <s v="No"/>
    <x v="4"/>
  </r>
  <r>
    <n v="937282525"/>
    <s v="Maddox, Stewart"/>
    <s v="Registered(03/08/2023)"/>
    <s v="mad15013@byui.edu"/>
    <m/>
    <s v="Bus Mgmt Marketing"/>
    <s v="JR"/>
    <s v="Male"/>
    <s v="No"/>
    <s v="No"/>
    <s v="No"/>
    <x v="4"/>
  </r>
  <r>
    <n v="606487052"/>
    <s v="Loertscher, Lauren_Faith"/>
    <s v="Registered(03/09/2023)"/>
    <s v="loe19001@byui.edu"/>
    <m/>
    <s v="FCS Apparel Entrepreneur"/>
    <s v="JR"/>
    <s v="Female"/>
    <s v="Yes"/>
    <s v="No"/>
    <s v="Yes"/>
    <x v="4"/>
  </r>
  <r>
    <n v="107076298"/>
    <s v="LeFevre, Jason_Ray"/>
    <s v="Registered(03/14/2023)"/>
    <s v="lef19002@byui.edu"/>
    <m/>
    <s v="Bus Mgmt Marketing"/>
    <s v="SO"/>
    <s v="Male"/>
    <s v="No"/>
    <s v="No"/>
    <s v="No"/>
    <x v="4"/>
  </r>
  <r>
    <n v="533706705"/>
    <s v="Jones, Warren_Kjell"/>
    <s v="Registered(03/07/2023)"/>
    <s v="jon19015@byui.edu"/>
    <m/>
    <s v="Bus Mgmt Marketing"/>
    <s v="JR"/>
    <s v="Male"/>
    <s v="No"/>
    <s v="No"/>
    <s v="No"/>
    <x v="4"/>
  </r>
  <r>
    <n v="452938338"/>
    <s v="Isaksen, Jason_Philip"/>
    <s v="Registered(03/23/2023)"/>
    <s v="isa19004@byui.edu"/>
    <m/>
    <s v="Business Management"/>
    <s v="JR"/>
    <s v="Male"/>
    <s v="No"/>
    <s v="No"/>
    <s v="No"/>
    <x v="4"/>
  </r>
  <r>
    <n v="769895328"/>
    <s v="Himmelberg, Nathan_Thomas"/>
    <s v="Registered(03/08/2023)"/>
    <s v="him20002@byui.edu"/>
    <m/>
    <s v="Business Finance"/>
    <s v="JR"/>
    <s v="Male"/>
    <s v="No"/>
    <s v="Yes"/>
    <s v="No"/>
    <x v="4"/>
  </r>
  <r>
    <n v="524630249"/>
    <s v="Gibby, Bart_Andrus"/>
    <s v="Registered(03/07/2023)"/>
    <s v="gib19011@byui.edu"/>
    <m/>
    <s v="Bus Mgmt Marketing"/>
    <s v="JR"/>
    <s v="Male"/>
    <s v="No"/>
    <s v="No"/>
    <s v="No"/>
    <x v="4"/>
  </r>
  <r>
    <n v="237956670"/>
    <s v="Campbell, Andrew_James"/>
    <s v="Registered(03/18/2023)"/>
    <s v="cam22043@byui.edu"/>
    <m/>
    <s v="Business Finance"/>
    <s v="FR"/>
    <s v="Male"/>
    <s v="No"/>
    <s v="Yes"/>
    <s v="No"/>
    <x v="4"/>
  </r>
  <r>
    <n v="918235831"/>
    <s v="Branch, Dallin_Levi"/>
    <s v="Registered(03/14/2023)"/>
    <s v="bra21054@byui.edu"/>
    <m/>
    <s v="Bus Mgmt Marketing"/>
    <s v="SO"/>
    <s v="Male"/>
    <s v="No"/>
    <s v="No"/>
    <s v="No"/>
    <x v="4"/>
  </r>
  <r>
    <n v="560732004"/>
    <s v="Williamson, S_McKay"/>
    <s v="Registered(03/03/2023)"/>
    <s v="wil17022@byui.edu"/>
    <m/>
    <s v="Bus Mgmt Marketing"/>
    <s v="SR"/>
    <s v="Male"/>
    <s v="No"/>
    <s v="No"/>
    <s v="No"/>
    <x v="5"/>
  </r>
  <r>
    <n v="10485432"/>
    <s v="Vidrio, Karinya"/>
    <s v="Registered(03/08/2023)"/>
    <s v="vid20003@byui.edu"/>
    <m/>
    <s v="Business Management"/>
    <s v="JR"/>
    <s v="Female"/>
    <s v="Yes"/>
    <s v="No"/>
    <s v="No"/>
    <x v="5"/>
  </r>
  <r>
    <n v="717238580"/>
    <s v="Stumpf, Stephanie_Arlene"/>
    <s v="Registered(03/09/2023)"/>
    <s v="stu19007@byui.edu"/>
    <m/>
    <s v="Bus Mgmt Marketing"/>
    <s v="SO"/>
    <s v="Female"/>
    <s v="Yes"/>
    <s v="No"/>
    <s v="No"/>
    <x v="5"/>
  </r>
  <r>
    <n v="247324527"/>
    <s v="Sherwood, Ann_Marie"/>
    <s v="Registered(03/09/2023)"/>
    <s v="sem17003@byui.edu"/>
    <m/>
    <s v="Bus Mgmt Marketing"/>
    <s v="JR"/>
    <s v="Female"/>
    <s v="Yes"/>
    <s v="No"/>
    <s v="No"/>
    <x v="5"/>
  </r>
  <r>
    <n v="792244179"/>
    <s v="Santamaria, Meryjein"/>
    <s v="Registered(03/09/2023)"/>
    <s v="san19021@byui.edu"/>
    <m/>
    <s v="Bus Mgmt Marketing"/>
    <s v="JR"/>
    <s v="Female"/>
    <s v="Yes"/>
    <s v="No"/>
    <s v="No"/>
    <x v="5"/>
  </r>
  <r>
    <n v="728705582"/>
    <s v="Randall, Riley_Anne"/>
    <s v="Registered(03/20/2023)"/>
    <s v="ran17007@byui.edu"/>
    <m/>
    <s v="Bus Mgmt Marketing"/>
    <s v="JR"/>
    <s v="Female"/>
    <s v="Yes"/>
    <s v="No"/>
    <s v="No"/>
    <x v="5"/>
  </r>
  <r>
    <n v="121732815"/>
    <s v="Mangum, Reece_Mckay"/>
    <s v="Registered(03/10/2023)"/>
    <s v="man20057@byui.edu"/>
    <m/>
    <s v="Bus Mgmt Marketing"/>
    <s v="SO"/>
    <s v="Male"/>
    <s v="No"/>
    <s v="No"/>
    <s v="No"/>
    <x v="5"/>
  </r>
  <r>
    <n v="221758837"/>
    <s v="Dunford, Hyrum_Christian"/>
    <s v="Registered(03/03/2023)"/>
    <s v="dun15006@byui.edu"/>
    <m/>
    <s v="Weld/Fabrication Tech"/>
    <s v="SR"/>
    <s v="Male"/>
    <s v="No"/>
    <s v="No"/>
    <s v="Yes"/>
    <x v="5"/>
  </r>
  <r>
    <n v="322009858"/>
    <s v="Corpany, Beth"/>
    <s v="Registered(03/08/2023)"/>
    <s v="cor20020@byui.edu"/>
    <m/>
    <s v="Bus Mgmt Marketing"/>
    <s v="JR"/>
    <s v="Female"/>
    <s v="Yes"/>
    <s v="No"/>
    <s v="No"/>
    <x v="5"/>
  </r>
  <r>
    <n v="535299532"/>
    <s v="Cook, Jackson"/>
    <s v="Registered(03/16/2023)"/>
    <s v="coo21020@byui.edu"/>
    <m/>
    <s v="Business Management"/>
    <s v="FR"/>
    <s v="Male"/>
    <s v="No"/>
    <s v="No"/>
    <s v="No"/>
    <x v="5"/>
  </r>
  <r>
    <n v="645180458"/>
    <s v="Collins, Chase_Mitchell"/>
    <s v="Registered(03/13/2023)"/>
    <s v="col22005@byui.edu"/>
    <m/>
    <s v="Business Management"/>
    <s v="SO"/>
    <s v="Male"/>
    <s v="No"/>
    <s v="No"/>
    <s v="No"/>
    <x v="5"/>
  </r>
  <r>
    <n v="337926609"/>
    <s v="Coburn, Mitchell_Brian"/>
    <s v="Registered(03/13/2023)"/>
    <s v="cob20014@byui.edu"/>
    <m/>
    <s v="Business Management"/>
    <s v="SO"/>
    <s v="Male"/>
    <s v="No"/>
    <s v="No"/>
    <s v="No"/>
    <x v="5"/>
  </r>
  <r>
    <n v="61117097"/>
    <s v="Cluff, Reed"/>
    <s v="Registered(03/26/2023)"/>
    <s v="clu20001@byui.edu"/>
    <m/>
    <s v="General Studies"/>
    <s v="FR"/>
    <s v="Male"/>
    <s v="No"/>
    <s v="No"/>
    <s v="Yes"/>
    <x v="5"/>
  </r>
  <r>
    <n v="547950872"/>
    <s v="Child, Sarah"/>
    <s v="Registered(03/06/2023)"/>
    <s v="chi19002@byui.edu"/>
    <m/>
    <s v="Recreation Management"/>
    <s v="SR"/>
    <s v="Female"/>
    <s v="Yes"/>
    <s v="No"/>
    <s v="Yes"/>
    <x v="5"/>
  </r>
  <r>
    <n v="693581440"/>
    <s v="Branch, Hunter_Kimball"/>
    <s v="Registered(03/14/2023)"/>
    <s v="bra21053@byui.edu"/>
    <m/>
    <s v="Business Finance"/>
    <s v="SO"/>
    <s v="Male"/>
    <s v="No"/>
    <s v="Yes"/>
    <s v="No"/>
    <x v="5"/>
  </r>
  <r>
    <n v="423512622"/>
    <s v="Bahamondes, Daniel_Alejandro"/>
    <s v="Registered(03/09/2023)"/>
    <s v="bah18001@byui.edu"/>
    <m/>
    <s v="Bus Mgmt Marketing"/>
    <s v="JR"/>
    <s v="Male"/>
    <s v="No"/>
    <s v="No"/>
    <s v="No"/>
    <x v="5"/>
  </r>
  <r>
    <n v="381300179"/>
    <s v="Williams, Trevor_Ryan"/>
    <s v="Registered(03/08/2023)"/>
    <s v="wil18049@byui.edu"/>
    <m/>
    <s v="Business Management"/>
    <s v="JR"/>
    <s v="Male"/>
    <s v="No"/>
    <s v="No"/>
    <s v="No"/>
    <x v="6"/>
  </r>
  <r>
    <n v="112087920"/>
    <s v="Westover, Austin_Lewis"/>
    <s v="Registered(03/29/2023)"/>
    <s v="wes19032@byui.edu"/>
    <m/>
    <s v="Business Management"/>
    <s v="SR"/>
    <s v="Male"/>
    <s v="No"/>
    <s v="No"/>
    <s v="No"/>
    <x v="6"/>
  </r>
  <r>
    <n v="801438835"/>
    <s v="Thomson, Evan_Daryl"/>
    <s v="Registered(03/10/2023)"/>
    <s v="tho20075@byui.edu"/>
    <m/>
    <s v="Business Management"/>
    <s v="JR"/>
    <s v="Male"/>
    <s v="No"/>
    <s v="No"/>
    <s v="No"/>
    <x v="6"/>
  </r>
  <r>
    <n v="413780634"/>
    <s v="Steward, David_Foster,, Jr"/>
    <s v="Registered(03/07/2023)"/>
    <s v="ste20020@byui.edu"/>
    <m/>
    <s v="Bus Mgmt Marketing"/>
    <s v="SR"/>
    <s v="Male"/>
    <s v="No"/>
    <s v="No"/>
    <s v="No"/>
    <x v="6"/>
  </r>
  <r>
    <n v="647142671"/>
    <s v="Scott, Rachel_LaRee"/>
    <s v="Registered(03/06/2023)"/>
    <s v="sco17002@byui.edu"/>
    <m/>
    <s v="Therapeutic Recreation"/>
    <s v="SR"/>
    <s v="Female"/>
    <s v="Yes"/>
    <s v="No"/>
    <s v="Yes"/>
    <x v="6"/>
  </r>
  <r>
    <n v="347831069"/>
    <s v="Rios Lucero, Mayte"/>
    <s v="Registered(03/06/2023)"/>
    <s v="luc19003@byui.edu"/>
    <m/>
    <s v="International Studies"/>
    <s v="SR"/>
    <s v="Female"/>
    <s v="Yes"/>
    <s v="No"/>
    <s v="Yes"/>
    <x v="6"/>
  </r>
  <r>
    <n v="888225983"/>
    <s v="Pew, Emily_Ruth"/>
    <s v="Registered(03/09/2023)"/>
    <s v="pew16001@byui.edu"/>
    <m/>
    <s v="FCS Apparel Entrepreneur"/>
    <s v="JR"/>
    <s v="Female"/>
    <s v="Yes"/>
    <s v="No"/>
    <s v="Yes"/>
    <x v="6"/>
  </r>
  <r>
    <n v="603954440"/>
    <s v="Merma, Russell"/>
    <s v="Registered(03/09/2023)"/>
    <s v="mer16032@byui.edu"/>
    <m/>
    <s v="Bus Mgmt Marketing"/>
    <s v="JR"/>
    <s v="Male"/>
    <s v="No"/>
    <s v="No"/>
    <s v="No"/>
    <x v="6"/>
  </r>
  <r>
    <n v="363924216"/>
    <s v="Madugu, Linda_Sitsofe_Akosua"/>
    <s v="Registered(03/13/2023)"/>
    <s v="lin18023@byui.edu"/>
    <m/>
    <s v="FCS Apparel Entrepreneur"/>
    <s v="SR"/>
    <s v="Female"/>
    <s v="Yes"/>
    <s v="No"/>
    <s v="Yes"/>
    <x v="6"/>
  </r>
  <r>
    <n v="372353197"/>
    <s v="Humpherys, Spencer_Allan"/>
    <s v="Registered(03/06/2023)"/>
    <s v="hum17003@byui.edu"/>
    <m/>
    <s v="Business Management"/>
    <s v="SR"/>
    <s v="Male"/>
    <s v="No"/>
    <s v="No"/>
    <s v="No"/>
    <x v="6"/>
  </r>
  <r>
    <n v="512016749"/>
    <s v="Evans, Marissa"/>
    <s v="Registered(03/10/2023)"/>
    <s v="eva20013@byui.edu"/>
    <m/>
    <s v="Business Management"/>
    <s v="SO"/>
    <s v="Female"/>
    <s v="Yes"/>
    <s v="No"/>
    <s v="No"/>
    <x v="6"/>
  </r>
  <r>
    <n v="652451274"/>
    <s v="Cherpeski, Allie"/>
    <s v="Registered(03/05/2023)"/>
    <s v="lun20005@byui.edu"/>
    <m/>
    <s v="FCS Apparel Entrepreneur"/>
    <s v="SR"/>
    <s v="Female"/>
    <s v="Yes"/>
    <s v="No"/>
    <s v="Yes"/>
    <x v="6"/>
  </r>
  <r>
    <n v="335126214"/>
    <s v="Cammack, Connor_Ray"/>
    <s v="Registered(03/09/2023)"/>
    <s v="cam18022@byui.edu"/>
    <m/>
    <s v="Business Management"/>
    <s v="SR"/>
    <s v="Male"/>
    <s v="No"/>
    <s v="No"/>
    <s v="No"/>
    <x v="6"/>
  </r>
  <r>
    <n v="50666270"/>
    <s v="Calinao, Kendrick_Anas"/>
    <s v="Registered(03/07/2023)"/>
    <s v="cal16011@byui.edu"/>
    <m/>
    <s v="Automotive Tech Mgmt"/>
    <s v="JR"/>
    <s v="Male"/>
    <s v="No"/>
    <s v="No"/>
    <s v="Yes"/>
    <x v="6"/>
  </r>
  <r>
    <n v="193349160"/>
    <s v="Bagley, Cade_Lovone"/>
    <s v="Registered(03/08/2023)"/>
    <s v="bag19007@byui.edu"/>
    <m/>
    <s v="Bus Mgmt Marketing"/>
    <s v="JR"/>
    <s v="Male"/>
    <s v="No"/>
    <s v="No"/>
    <s v="No"/>
    <x v="6"/>
  </r>
  <r>
    <n v="342348995"/>
    <s v="Amado, Ema_Gabriela"/>
    <s v="Registered(03/09/2023)"/>
    <s v="alv19018@byui.edu"/>
    <m/>
    <s v="Business Management"/>
    <s v="JR"/>
    <s v="Female"/>
    <s v="Yes"/>
    <s v="No"/>
    <s v="No"/>
    <x v="6"/>
  </r>
  <r>
    <n v="508437165"/>
    <s v="Allen, Hunter_Kade"/>
    <s v="Registered(03/20/2023)"/>
    <s v="all22012@byui.edu"/>
    <m/>
    <s v="Bus Mgmt Marketing"/>
    <s v="FR"/>
    <s v="Male"/>
    <s v="No"/>
    <s v="No"/>
    <s v="No"/>
    <x v="6"/>
  </r>
  <r>
    <n v="81384720"/>
    <s v="Wilcox, Hayden_Grey"/>
    <s v="Registered(03/09/2023)"/>
    <s v="wil17189@byui.edu"/>
    <m/>
    <s v="Bus Mgmt Marketing"/>
    <s v="JR"/>
    <s v="Male"/>
    <s v="No"/>
    <s v="No"/>
    <s v="No"/>
    <x v="7"/>
  </r>
  <r>
    <n v="168198796"/>
    <s v="Stewart, Austin_Bruce"/>
    <s v="Registered(03/07/2023)"/>
    <s v="ste20076@byui.edu"/>
    <m/>
    <s v="Business Management"/>
    <s v="JR"/>
    <s v="Male"/>
    <s v="No"/>
    <s v="No"/>
    <s v="No"/>
    <x v="7"/>
  </r>
  <r>
    <n v="6103536"/>
    <s v="Smith, Devin_Jack"/>
    <s v="Registered(03/07/2023)"/>
    <s v="smi18039@byui.edu"/>
    <m/>
    <s v="Bus Mgmt Marketing"/>
    <s v="JR"/>
    <s v="Male"/>
    <s v="No"/>
    <s v="No"/>
    <s v="No"/>
    <x v="7"/>
  </r>
  <r>
    <n v="476179438"/>
    <s v="Savage, Nicole_Hannelore"/>
    <s v="Registered(03/12/2023)"/>
    <s v="sav18001@byui.edu"/>
    <m/>
    <s v="Bus Mgmt Marketing"/>
    <s v="SO"/>
    <s v="Female"/>
    <s v="Yes"/>
    <s v="No"/>
    <s v="No"/>
    <x v="7"/>
  </r>
  <r>
    <n v="749407302"/>
    <s v="Labrum, Makenna_Louise"/>
    <s v="Registered(03/07/2023)"/>
    <s v="lab17005@byui.edu"/>
    <m/>
    <s v="Bus Mgmt Marketing"/>
    <s v="SR"/>
    <s v="Female"/>
    <s v="Yes"/>
    <s v="No"/>
    <s v="No"/>
    <x v="7"/>
  </r>
  <r>
    <n v="345200010"/>
    <s v="Karren, Samantha_Maria"/>
    <s v="Registered(03/06/2023)"/>
    <s v="ari19001@byui.edu"/>
    <m/>
    <s v="Musical Arts"/>
    <s v="SR"/>
    <s v="Female"/>
    <s v="Yes"/>
    <s v="No"/>
    <s v="Yes"/>
    <x v="7"/>
  </r>
  <r>
    <n v="165803421"/>
    <s v="Karpenko, Anastasiia"/>
    <s v="Registered(03/10/2023)"/>
    <s v="kar21010@byui.edu"/>
    <m/>
    <s v="Business Management"/>
    <s v="SO"/>
    <s v="Female"/>
    <s v="Yes"/>
    <s v="No"/>
    <s v="No"/>
    <x v="4"/>
  </r>
  <r>
    <n v="382632990"/>
    <s v="Juttner, Jesse_Alexander"/>
    <s v="Registered(03/14/2023)"/>
    <s v="jut21002@byui.edu"/>
    <m/>
    <s v="Business Management"/>
    <s v="SO"/>
    <s v="Male"/>
    <s v="No"/>
    <s v="No"/>
    <s v="No"/>
    <x v="7"/>
  </r>
  <r>
    <n v="638691571"/>
    <s v="Higbee, Benton_Connor"/>
    <s v="Registered(03/09/2023)"/>
    <s v="hig21013@byui.edu"/>
    <m/>
    <s v="Business Management"/>
    <s v="SO"/>
    <s v="Male"/>
    <s v="No"/>
    <s v="No"/>
    <s v="No"/>
    <x v="7"/>
  </r>
  <r>
    <n v="600345870"/>
    <s v="Headlee, Marlyn_Pamela"/>
    <s v="Registered(03/09/2023)"/>
    <s v="hea22010@byui.edu"/>
    <m/>
    <s v="Business Management"/>
    <s v="JR"/>
    <s v="Female"/>
    <s v="Yes"/>
    <s v="No"/>
    <s v="No"/>
    <x v="7"/>
  </r>
  <r>
    <n v="41188529"/>
    <s v="Ficklin, Brody"/>
    <s v="Registered(03/08/2023)"/>
    <s v="fic19004@byui.edu"/>
    <m/>
    <s v="Business Management"/>
    <s v="JR"/>
    <s v="Male"/>
    <s v="No"/>
    <s v="No"/>
    <s v="No"/>
    <x v="7"/>
  </r>
  <r>
    <n v="751571693"/>
    <s v="Farren, Kelly"/>
    <s v="Registered(03/03/2023)"/>
    <s v="far21032@byui.edu"/>
    <m/>
    <s v="Bus Mgmt Marketing"/>
    <s v="SR"/>
    <s v="Female"/>
    <s v="Yes"/>
    <s v="No"/>
    <s v="No"/>
    <x v="7"/>
  </r>
  <r>
    <n v="447650031"/>
    <s v="Davis, Trenton_Xavier"/>
    <s v="Registered(03/13/2023)"/>
    <s v="dav18075@byui.edu"/>
    <m/>
    <s v="Bus Mgmt Marketing"/>
    <s v="SO"/>
    <s v="Male"/>
    <s v="No"/>
    <s v="No"/>
    <s v="No"/>
    <x v="7"/>
  </r>
  <r>
    <n v="624254823"/>
    <s v="Davis, Grant_Brian"/>
    <s v="Registered(03/10/2023)"/>
    <s v="dav19063@byui.edu"/>
    <m/>
    <s v="Bus Mgmt Marketing"/>
    <s v="SO"/>
    <s v="Male"/>
    <s v="No"/>
    <s v="No"/>
    <s v="No"/>
    <x v="7"/>
  </r>
  <r>
    <n v="90266989"/>
    <s v="Coleman, Jared_Cornwell_James"/>
    <s v="Registered(03/06/2023)"/>
    <s v="col18031@byui.edu"/>
    <m/>
    <s v="International Studies"/>
    <s v="SR"/>
    <s v="Male"/>
    <s v="No"/>
    <s v="No"/>
    <s v="Yes"/>
    <x v="7"/>
  </r>
  <r>
    <n v="11831452"/>
    <s v="Chan, Steven"/>
    <s v="Registered(03/09/2023)"/>
    <s v="cha20062@byui.edu"/>
    <m/>
    <s v="Business Management"/>
    <s v="JR"/>
    <s v="Male"/>
    <s v="No"/>
    <s v="No"/>
    <s v="No"/>
    <x v="7"/>
  </r>
  <r>
    <n v="43774059"/>
    <s v="Webb, Lauren_June"/>
    <s v="Registered(03/09/2023)"/>
    <s v="web21025@byui.edu"/>
    <m/>
    <s v="Business Management Ops"/>
    <s v="JR"/>
    <s v="Female"/>
    <s v="Yes"/>
    <s v="No"/>
    <s v="No"/>
    <x v="8"/>
  </r>
  <r>
    <n v="462459744"/>
    <s v="Tong, Cooper_Suin_Jong"/>
    <s v="Registered(03/03/2023)"/>
    <s v="ton21007@byui.edu"/>
    <m/>
    <s v="Business Management"/>
    <s v="SR"/>
    <s v="Male"/>
    <s v="No"/>
    <s v="No"/>
    <s v="No"/>
    <x v="8"/>
  </r>
  <r>
    <n v="234969057"/>
    <s v="Thomas, Emberlee_Iola"/>
    <s v="Registered(03/12/2023)"/>
    <s v="tho20009@byui.edu"/>
    <m/>
    <s v="Business Analytics"/>
    <s v="SO"/>
    <s v="Female"/>
    <s v="Yes"/>
    <s v="Yes"/>
    <s v="No"/>
    <x v="8"/>
  </r>
  <r>
    <n v="196040878"/>
    <s v="Tenney, Weston_Daniel"/>
    <s v="Registered(03/09/2023)"/>
    <s v="ten20004@byui.edu"/>
    <m/>
    <s v="Business Management"/>
    <s v="JR"/>
    <s v="Male"/>
    <s v="No"/>
    <s v="No"/>
    <s v="No"/>
    <x v="8"/>
  </r>
  <r>
    <n v="513689559"/>
    <s v="Savage, Samuel"/>
    <s v="Registered(03/07/2023)"/>
    <s v="sav20003@byui.edu"/>
    <m/>
    <s v="Automotive Tech Mgmt"/>
    <s v="SR"/>
    <s v="Male"/>
    <s v="No"/>
    <s v="No"/>
    <s v="Yes"/>
    <x v="8"/>
  </r>
  <r>
    <n v="790715374"/>
    <s v="Sanchez, Christopher_A"/>
    <s v="Registered(03/07/2023)"/>
    <s v="san17049@byui.edu"/>
    <m/>
    <s v="Bus Mgmt Marketing"/>
    <s v="JR"/>
    <s v="Male"/>
    <s v="No"/>
    <s v="No"/>
    <s v="No"/>
    <x v="8"/>
  </r>
  <r>
    <n v="724627220"/>
    <s v="Rivera Cruz, Abinadi"/>
    <s v="Registered(03/05/2023)"/>
    <s v="riv18004@byui.edu"/>
    <m/>
    <s v="Business Management"/>
    <s v="SR"/>
    <s v="Male"/>
    <s v="No"/>
    <s v="No"/>
    <s v="No"/>
    <x v="8"/>
  </r>
  <r>
    <n v="759911643"/>
    <s v="Renkiewicz, Jared_Michael"/>
    <s v="Registered(03/07/2023)"/>
    <s v="ren16005@byui.edu"/>
    <m/>
    <s v="Business Management"/>
    <s v="JR"/>
    <s v="Male"/>
    <s v="No"/>
    <s v="No"/>
    <s v="No"/>
    <x v="8"/>
  </r>
  <r>
    <n v="301093212"/>
    <s v="Ramakrishna, Ishitha_Suresh"/>
    <s v="Registered(03/17/2023)"/>
    <s v="ram20005@byui.edu"/>
    <m/>
    <s v="Bus Mgmt Marketing"/>
    <s v="FR"/>
    <s v="Female"/>
    <s v="Yes"/>
    <s v="No"/>
    <s v="No"/>
    <x v="8"/>
  </r>
  <r>
    <n v="950079515"/>
    <s v="Newberry, Nathan"/>
    <s v="Registered(03/09/2023)"/>
    <s v="new20014@byui.edu"/>
    <m/>
    <s v="Business Management"/>
    <s v="JR"/>
    <s v="Male"/>
    <s v="No"/>
    <s v="No"/>
    <s v="No"/>
    <x v="8"/>
  </r>
  <r>
    <n v="198231421"/>
    <s v="Myers, Daniel"/>
    <s v="Registered(03/11/2023)"/>
    <s v="mye22008@byui.edu"/>
    <m/>
    <s v="Recreation Management"/>
    <s v="SR"/>
    <s v="Male"/>
    <s v="No"/>
    <s v="No"/>
    <s v="Yes"/>
    <x v="8"/>
  </r>
  <r>
    <n v="593804620"/>
    <s v="McLaughlin, Christianne_Grace,,"/>
    <s v="Registered(03/15/2023)"/>
    <s v="mcl21001@byui.edu"/>
    <m/>
    <s v="Bus Mgmt Marketing"/>
    <s v="FR"/>
    <s v="Female"/>
    <s v="Yes"/>
    <s v="No"/>
    <s v="No"/>
    <x v="8"/>
  </r>
  <r>
    <n v="629968005"/>
    <s v="Lewis, Whitney"/>
    <s v="Registered(03/02/2023)"/>
    <s v="lew21040@byui.edu"/>
    <m/>
    <s v="Bus Mgmt Marketing"/>
    <s v="SO"/>
    <s v="Female"/>
    <s v="Yes"/>
    <s v="No"/>
    <s v="No"/>
    <x v="8"/>
  </r>
  <r>
    <n v="290770857"/>
    <s v="Kuchera, Jonathan"/>
    <s v="Registered(03/06/2023)"/>
    <s v="kuc18004@byui.edu"/>
    <m/>
    <s v="Bus Mgmt Marketing"/>
    <s v="SR"/>
    <s v="Male"/>
    <s v="No"/>
    <s v="No"/>
    <s v="No"/>
    <x v="8"/>
  </r>
  <r>
    <n v="360341654"/>
    <s v="Giles, Jaxon_Verl"/>
    <s v="Registered(03/14/2023)"/>
    <s v="gil21007@byui.edu"/>
    <m/>
    <s v="Business Management"/>
    <s v="JR"/>
    <s v="Male"/>
    <s v="No"/>
    <s v="No"/>
    <s v="No"/>
    <x v="8"/>
  </r>
  <r>
    <n v="916877381"/>
    <s v="Sego, Grace"/>
    <s v="Registered(04/11/2023)"/>
    <s v="seg19008@byui.edu"/>
    <m/>
    <s v="Bus Mgmt Marketing"/>
    <s v="JR"/>
    <s v="Female"/>
    <s v="Yes"/>
    <s v="No"/>
    <s v="No"/>
    <x v="7"/>
  </r>
  <r>
    <n v="719085498"/>
    <s v="Angarita Garcia, Jorge_Eduardo"/>
    <s v="Registered(04/14/2023)"/>
    <s v="ang19016@byui.edu"/>
    <m/>
    <s v="Business Management"/>
    <s v="JR"/>
    <s v="Male"/>
    <s v="No"/>
    <s v="No"/>
    <s v="No"/>
    <x v="2"/>
  </r>
  <r>
    <m/>
    <m/>
    <m/>
    <m/>
    <m/>
    <m/>
    <m/>
    <m/>
    <m/>
    <m/>
    <m/>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742CBE-0B5E-441E-A327-6AEE8397EF2A}" name="PivotTable1" cacheId="8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B14" firstHeaderRow="1" firstDataRow="1" firstDataCol="1"/>
  <pivotFields count="12">
    <pivotField dataField="1" showAll="0"/>
    <pivotField showAll="0"/>
    <pivotField showAll="0"/>
    <pivotField showAll="0"/>
    <pivotField showAll="0"/>
    <pivotField showAll="0"/>
    <pivotField showAll="0"/>
    <pivotField showAll="0"/>
    <pivotField showAll="0"/>
    <pivotField showAll="0"/>
    <pivotField showAll="0"/>
    <pivotField axis="axisRow" showAll="0">
      <items count="11">
        <item x="0"/>
        <item x="1"/>
        <item x="2"/>
        <item x="3"/>
        <item x="4"/>
        <item x="5"/>
        <item x="6"/>
        <item x="7"/>
        <item x="8"/>
        <item x="9"/>
        <item t="default"/>
      </items>
    </pivotField>
  </pivotFields>
  <rowFields count="1">
    <field x="11"/>
  </rowFields>
  <rowItems count="11">
    <i>
      <x/>
    </i>
    <i>
      <x v="1"/>
    </i>
    <i>
      <x v="2"/>
    </i>
    <i>
      <x v="3"/>
    </i>
    <i>
      <x v="4"/>
    </i>
    <i>
      <x v="5"/>
    </i>
    <i>
      <x v="6"/>
    </i>
    <i>
      <x v="7"/>
    </i>
    <i>
      <x v="8"/>
    </i>
    <i>
      <x v="9"/>
    </i>
    <i t="grand">
      <x/>
    </i>
  </rowItems>
  <colItems count="1">
    <i/>
  </colItems>
  <dataFields count="1">
    <dataField name="Count of Studen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ad15013@byui.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9"/>
  <sheetViews>
    <sheetView showGridLines="0" workbookViewId="0">
      <selection activeCell="D152" sqref="D152"/>
    </sheetView>
  </sheetViews>
  <sheetFormatPr defaultRowHeight="14.45"/>
  <cols>
    <col min="1" max="1" width="12.85546875" bestFit="1" customWidth="1"/>
    <col min="2" max="2" width="9.7109375" bestFit="1" customWidth="1"/>
    <col min="3" max="3" width="31.5703125" bestFit="1" customWidth="1"/>
    <col min="4" max="4" width="20.5703125" bestFit="1" customWidth="1"/>
    <col min="5" max="5" width="18.42578125" bestFit="1" customWidth="1"/>
    <col min="6" max="6" width="17" bestFit="1" customWidth="1"/>
    <col min="7" max="7" width="23.28515625" bestFit="1" customWidth="1"/>
    <col min="8" max="8" width="5" bestFit="1" customWidth="1"/>
    <col min="9" max="9" width="9.7109375" bestFit="1" customWidth="1"/>
    <col min="10" max="12" width="30.5703125" bestFit="1" customWidth="1"/>
  </cols>
  <sheetData>
    <row r="1" spans="1:9" ht="29.1">
      <c r="A1" s="1" t="s">
        <v>0</v>
      </c>
      <c r="B1" s="1" t="s">
        <v>1</v>
      </c>
      <c r="C1" s="2" t="s">
        <v>2</v>
      </c>
      <c r="D1" s="1" t="s">
        <v>3</v>
      </c>
      <c r="E1" s="1" t="s">
        <v>4</v>
      </c>
      <c r="F1" s="1" t="s">
        <v>5</v>
      </c>
      <c r="G1" s="1" t="s">
        <v>6</v>
      </c>
      <c r="H1" s="1" t="s">
        <v>7</v>
      </c>
      <c r="I1" s="1" t="s">
        <v>8</v>
      </c>
    </row>
    <row r="2" spans="1:9">
      <c r="A2" s="3"/>
      <c r="B2" s="3">
        <v>508437165</v>
      </c>
      <c r="C2" s="3" t="s">
        <v>9</v>
      </c>
      <c r="D2" s="3" t="s">
        <v>10</v>
      </c>
      <c r="E2" s="3" t="s">
        <v>11</v>
      </c>
      <c r="F2" s="3"/>
      <c r="G2" s="3" t="s">
        <v>12</v>
      </c>
      <c r="H2" s="3" t="s">
        <v>13</v>
      </c>
    </row>
    <row r="3" spans="1:9">
      <c r="A3" s="3"/>
      <c r="B3" s="3">
        <v>342348995</v>
      </c>
      <c r="C3" s="3" t="s">
        <v>14</v>
      </c>
      <c r="D3" s="3" t="s">
        <v>15</v>
      </c>
      <c r="E3" s="3" t="s">
        <v>16</v>
      </c>
      <c r="F3" s="3"/>
      <c r="G3" s="3" t="s">
        <v>17</v>
      </c>
      <c r="H3" s="3" t="s">
        <v>18</v>
      </c>
    </row>
    <row r="4" spans="1:9">
      <c r="A4" s="3"/>
      <c r="B4" s="3">
        <v>368902708</v>
      </c>
      <c r="C4" s="3" t="s">
        <v>19</v>
      </c>
      <c r="D4" s="3" t="s">
        <v>20</v>
      </c>
      <c r="E4" s="3" t="s">
        <v>21</v>
      </c>
      <c r="F4" s="3"/>
      <c r="G4" s="3" t="s">
        <v>12</v>
      </c>
      <c r="H4" s="3" t="s">
        <v>22</v>
      </c>
    </row>
    <row r="5" spans="1:9">
      <c r="A5" s="3"/>
      <c r="B5" s="3">
        <v>293423359</v>
      </c>
      <c r="C5" s="3" t="s">
        <v>23</v>
      </c>
      <c r="D5" s="3" t="s">
        <v>24</v>
      </c>
      <c r="E5" s="3" t="s">
        <v>25</v>
      </c>
      <c r="F5" s="3"/>
      <c r="G5" s="3" t="s">
        <v>26</v>
      </c>
      <c r="H5" s="3" t="s">
        <v>22</v>
      </c>
    </row>
    <row r="6" spans="1:9">
      <c r="A6" s="3"/>
      <c r="B6" s="3">
        <v>193349160</v>
      </c>
      <c r="C6" s="3" t="s">
        <v>27</v>
      </c>
      <c r="D6" s="3" t="s">
        <v>28</v>
      </c>
      <c r="E6" s="3" t="s">
        <v>29</v>
      </c>
      <c r="F6" s="3"/>
      <c r="G6" s="3" t="s">
        <v>12</v>
      </c>
      <c r="H6" s="3" t="s">
        <v>18</v>
      </c>
    </row>
    <row r="7" spans="1:9">
      <c r="A7" s="3"/>
      <c r="B7" s="3">
        <v>423512622</v>
      </c>
      <c r="C7" s="3" t="s">
        <v>30</v>
      </c>
      <c r="D7" s="3" t="s">
        <v>15</v>
      </c>
      <c r="E7" s="3" t="s">
        <v>31</v>
      </c>
      <c r="F7" s="3"/>
      <c r="G7" s="3" t="s">
        <v>12</v>
      </c>
      <c r="H7" s="3" t="s">
        <v>18</v>
      </c>
    </row>
    <row r="8" spans="1:9">
      <c r="A8" s="3"/>
      <c r="B8" s="3">
        <v>359877390</v>
      </c>
      <c r="C8" s="3" t="s">
        <v>32</v>
      </c>
      <c r="D8" s="3" t="s">
        <v>33</v>
      </c>
      <c r="E8" s="3" t="s">
        <v>34</v>
      </c>
      <c r="F8" s="3"/>
      <c r="G8" s="3" t="s">
        <v>12</v>
      </c>
      <c r="H8" s="3" t="s">
        <v>18</v>
      </c>
    </row>
    <row r="9" spans="1:9">
      <c r="A9" s="3"/>
      <c r="B9" s="3">
        <v>361340014</v>
      </c>
      <c r="C9" s="3" t="s">
        <v>35</v>
      </c>
      <c r="D9" s="3" t="s">
        <v>36</v>
      </c>
      <c r="E9" s="3" t="s">
        <v>37</v>
      </c>
      <c r="F9" s="3"/>
      <c r="G9" s="3" t="s">
        <v>12</v>
      </c>
      <c r="H9" s="3" t="s">
        <v>38</v>
      </c>
    </row>
    <row r="10" spans="1:9">
      <c r="A10" s="3"/>
      <c r="B10" s="3">
        <v>854214509</v>
      </c>
      <c r="C10" s="3" t="s">
        <v>39</v>
      </c>
      <c r="D10" s="3" t="s">
        <v>40</v>
      </c>
      <c r="E10" s="3" t="s">
        <v>41</v>
      </c>
      <c r="F10" s="3"/>
      <c r="G10" s="3" t="s">
        <v>17</v>
      </c>
      <c r="H10" s="3" t="s">
        <v>18</v>
      </c>
    </row>
    <row r="11" spans="1:9">
      <c r="A11" s="3"/>
      <c r="B11" s="3">
        <v>369290294</v>
      </c>
      <c r="C11" s="3" t="s">
        <v>42</v>
      </c>
      <c r="D11" s="3" t="s">
        <v>43</v>
      </c>
      <c r="E11" s="3" t="s">
        <v>44</v>
      </c>
      <c r="F11" s="3"/>
      <c r="G11" s="3" t="s">
        <v>17</v>
      </c>
      <c r="H11" s="3" t="s">
        <v>38</v>
      </c>
    </row>
    <row r="12" spans="1:9">
      <c r="A12" s="3"/>
      <c r="B12" s="3">
        <v>918235831</v>
      </c>
      <c r="C12" s="3" t="s">
        <v>45</v>
      </c>
      <c r="D12" s="3" t="s">
        <v>20</v>
      </c>
      <c r="E12" s="3" t="s">
        <v>46</v>
      </c>
      <c r="F12" s="3"/>
      <c r="G12" s="3" t="s">
        <v>12</v>
      </c>
      <c r="H12" s="3" t="s">
        <v>22</v>
      </c>
    </row>
    <row r="13" spans="1:9">
      <c r="A13" s="3"/>
      <c r="B13" s="3">
        <v>693581440</v>
      </c>
      <c r="C13" s="3" t="s">
        <v>47</v>
      </c>
      <c r="D13" s="3" t="s">
        <v>20</v>
      </c>
      <c r="E13" s="3" t="s">
        <v>48</v>
      </c>
      <c r="F13" s="3"/>
      <c r="G13" s="3" t="s">
        <v>49</v>
      </c>
      <c r="H13" s="3" t="s">
        <v>22</v>
      </c>
    </row>
    <row r="14" spans="1:9">
      <c r="A14" s="3"/>
      <c r="B14" s="3">
        <v>901072671</v>
      </c>
      <c r="C14" s="3" t="s">
        <v>50</v>
      </c>
      <c r="D14" s="3" t="s">
        <v>51</v>
      </c>
      <c r="E14" s="3" t="s">
        <v>52</v>
      </c>
      <c r="F14" s="3"/>
      <c r="G14" s="3" t="s">
        <v>12</v>
      </c>
      <c r="H14" s="3" t="s">
        <v>38</v>
      </c>
    </row>
    <row r="15" spans="1:9">
      <c r="A15" s="3"/>
      <c r="B15" s="3">
        <v>50666270</v>
      </c>
      <c r="C15" s="3" t="s">
        <v>53</v>
      </c>
      <c r="D15" s="3" t="s">
        <v>33</v>
      </c>
      <c r="E15" s="3" t="s">
        <v>54</v>
      </c>
      <c r="F15" s="3"/>
      <c r="G15" s="3" t="s">
        <v>55</v>
      </c>
      <c r="H15" s="3" t="s">
        <v>18</v>
      </c>
    </row>
    <row r="16" spans="1:9">
      <c r="A16" s="3"/>
      <c r="B16" s="3">
        <v>335126214</v>
      </c>
      <c r="C16" s="3" t="s">
        <v>56</v>
      </c>
      <c r="D16" s="3" t="s">
        <v>15</v>
      </c>
      <c r="E16" s="3" t="s">
        <v>57</v>
      </c>
      <c r="F16" s="3"/>
      <c r="G16" s="3" t="s">
        <v>17</v>
      </c>
      <c r="H16" s="3" t="s">
        <v>38</v>
      </c>
    </row>
    <row r="17" spans="1:8">
      <c r="A17" s="3"/>
      <c r="B17" s="3">
        <v>237956670</v>
      </c>
      <c r="C17" s="3" t="s">
        <v>58</v>
      </c>
      <c r="D17" s="3" t="s">
        <v>59</v>
      </c>
      <c r="E17" s="3" t="s">
        <v>60</v>
      </c>
      <c r="F17" s="3"/>
      <c r="G17" s="3" t="s">
        <v>49</v>
      </c>
      <c r="H17" s="3" t="s">
        <v>13</v>
      </c>
    </row>
    <row r="18" spans="1:8">
      <c r="A18" s="3"/>
      <c r="B18" s="3">
        <v>191825448</v>
      </c>
      <c r="C18" s="3" t="s">
        <v>61</v>
      </c>
      <c r="D18" s="3" t="s">
        <v>43</v>
      </c>
      <c r="E18" s="3" t="s">
        <v>62</v>
      </c>
      <c r="F18" s="3"/>
      <c r="G18" s="3" t="s">
        <v>12</v>
      </c>
      <c r="H18" s="3" t="s">
        <v>38</v>
      </c>
    </row>
    <row r="19" spans="1:8">
      <c r="A19" s="3"/>
      <c r="B19" s="3">
        <v>388354012</v>
      </c>
      <c r="C19" s="3" t="s">
        <v>63</v>
      </c>
      <c r="D19" s="3" t="s">
        <v>15</v>
      </c>
      <c r="E19" s="3" t="s">
        <v>64</v>
      </c>
      <c r="F19" s="3"/>
      <c r="G19" s="3" t="s">
        <v>17</v>
      </c>
      <c r="H19" s="3" t="s">
        <v>18</v>
      </c>
    </row>
    <row r="20" spans="1:8">
      <c r="A20" s="3"/>
      <c r="B20" s="3">
        <v>11831452</v>
      </c>
      <c r="C20" s="3" t="s">
        <v>65</v>
      </c>
      <c r="D20" s="3" t="s">
        <v>15</v>
      </c>
      <c r="E20" s="3" t="s">
        <v>66</v>
      </c>
      <c r="F20" s="3"/>
      <c r="G20" s="3" t="s">
        <v>17</v>
      </c>
      <c r="H20" s="3" t="s">
        <v>18</v>
      </c>
    </row>
    <row r="21" spans="1:8">
      <c r="A21" s="3"/>
      <c r="B21" s="3">
        <v>48093178</v>
      </c>
      <c r="C21" s="3" t="s">
        <v>67</v>
      </c>
      <c r="D21" s="3" t="s">
        <v>33</v>
      </c>
      <c r="E21" s="3" t="s">
        <v>68</v>
      </c>
      <c r="F21" s="3"/>
      <c r="G21" s="3" t="s">
        <v>17</v>
      </c>
      <c r="H21" s="3" t="s">
        <v>18</v>
      </c>
    </row>
    <row r="22" spans="1:8">
      <c r="A22" s="3"/>
      <c r="B22" s="3">
        <v>652451274</v>
      </c>
      <c r="C22" s="3" t="s">
        <v>69</v>
      </c>
      <c r="D22" s="3" t="s">
        <v>70</v>
      </c>
      <c r="E22" s="3" t="s">
        <v>71</v>
      </c>
      <c r="F22" s="3"/>
      <c r="G22" s="3" t="s">
        <v>72</v>
      </c>
      <c r="H22" s="3" t="s">
        <v>38</v>
      </c>
    </row>
    <row r="23" spans="1:8">
      <c r="A23" s="3"/>
      <c r="B23" s="3">
        <v>547950872</v>
      </c>
      <c r="C23" s="3" t="s">
        <v>73</v>
      </c>
      <c r="D23" s="3" t="s">
        <v>36</v>
      </c>
      <c r="E23" s="3" t="s">
        <v>74</v>
      </c>
      <c r="F23" s="3"/>
      <c r="G23" s="3" t="s">
        <v>75</v>
      </c>
      <c r="H23" s="3" t="s">
        <v>38</v>
      </c>
    </row>
    <row r="24" spans="1:8">
      <c r="A24" s="3"/>
      <c r="B24" s="3">
        <v>61716475</v>
      </c>
      <c r="C24" s="3" t="s">
        <v>76</v>
      </c>
      <c r="D24" s="3" t="s">
        <v>20</v>
      </c>
      <c r="E24" s="3" t="s">
        <v>77</v>
      </c>
      <c r="F24" s="3"/>
      <c r="G24" s="3" t="s">
        <v>17</v>
      </c>
      <c r="H24" s="3" t="s">
        <v>22</v>
      </c>
    </row>
    <row r="25" spans="1:8">
      <c r="A25" s="3"/>
      <c r="B25" s="3">
        <v>61117097</v>
      </c>
      <c r="C25" s="3" t="s">
        <v>78</v>
      </c>
      <c r="D25" s="3" t="s">
        <v>79</v>
      </c>
      <c r="E25" s="3" t="s">
        <v>80</v>
      </c>
      <c r="F25" s="3"/>
      <c r="G25" s="3" t="s">
        <v>81</v>
      </c>
      <c r="H25" s="3" t="s">
        <v>13</v>
      </c>
    </row>
    <row r="26" spans="1:8">
      <c r="A26" s="3"/>
      <c r="B26" s="3">
        <v>337926609</v>
      </c>
      <c r="C26" s="3" t="s">
        <v>82</v>
      </c>
      <c r="D26" s="3" t="s">
        <v>83</v>
      </c>
      <c r="E26" s="3" t="s">
        <v>84</v>
      </c>
      <c r="F26" s="3"/>
      <c r="G26" s="3" t="s">
        <v>17</v>
      </c>
      <c r="H26" s="3" t="s">
        <v>22</v>
      </c>
    </row>
    <row r="27" spans="1:8">
      <c r="A27" s="3"/>
      <c r="B27" s="3">
        <v>90266989</v>
      </c>
      <c r="C27" s="3" t="s">
        <v>85</v>
      </c>
      <c r="D27" s="3" t="s">
        <v>36</v>
      </c>
      <c r="E27" s="3" t="s">
        <v>86</v>
      </c>
      <c r="F27" s="3"/>
      <c r="G27" s="3" t="s">
        <v>87</v>
      </c>
      <c r="H27" s="3" t="s">
        <v>38</v>
      </c>
    </row>
    <row r="28" spans="1:8">
      <c r="A28" s="3"/>
      <c r="B28" s="3">
        <v>645180458</v>
      </c>
      <c r="C28" s="3" t="s">
        <v>88</v>
      </c>
      <c r="D28" s="3" t="s">
        <v>83</v>
      </c>
      <c r="E28" s="3" t="s">
        <v>89</v>
      </c>
      <c r="F28" s="3"/>
      <c r="G28" s="3" t="s">
        <v>17</v>
      </c>
      <c r="H28" s="3" t="s">
        <v>22</v>
      </c>
    </row>
    <row r="29" spans="1:8">
      <c r="A29" s="3"/>
      <c r="B29" s="3">
        <v>535299532</v>
      </c>
      <c r="C29" s="3" t="s">
        <v>90</v>
      </c>
      <c r="D29" s="3" t="s">
        <v>43</v>
      </c>
      <c r="E29" s="3" t="s">
        <v>91</v>
      </c>
      <c r="F29" s="3"/>
      <c r="G29" s="3" t="s">
        <v>17</v>
      </c>
      <c r="H29" s="3" t="s">
        <v>13</v>
      </c>
    </row>
    <row r="30" spans="1:8">
      <c r="A30" s="3"/>
      <c r="B30" s="3">
        <v>322009858</v>
      </c>
      <c r="C30" s="3" t="s">
        <v>92</v>
      </c>
      <c r="D30" s="3" t="s">
        <v>28</v>
      </c>
      <c r="E30" s="3" t="s">
        <v>93</v>
      </c>
      <c r="F30" s="3"/>
      <c r="G30" s="3" t="s">
        <v>12</v>
      </c>
      <c r="H30" s="3" t="s">
        <v>18</v>
      </c>
    </row>
    <row r="31" spans="1:8">
      <c r="A31" s="3"/>
      <c r="B31" s="3">
        <v>170995156</v>
      </c>
      <c r="C31" s="3" t="s">
        <v>94</v>
      </c>
      <c r="D31" s="3" t="s">
        <v>36</v>
      </c>
      <c r="E31" s="3" t="s">
        <v>95</v>
      </c>
      <c r="F31" s="3"/>
      <c r="G31" s="3" t="s">
        <v>96</v>
      </c>
      <c r="H31" s="3" t="s">
        <v>38</v>
      </c>
    </row>
    <row r="32" spans="1:8">
      <c r="A32" s="3"/>
      <c r="B32" s="3">
        <v>624254823</v>
      </c>
      <c r="C32" s="3" t="s">
        <v>97</v>
      </c>
      <c r="D32" s="3" t="s">
        <v>40</v>
      </c>
      <c r="E32" s="3" t="s">
        <v>98</v>
      </c>
      <c r="F32" s="3"/>
      <c r="G32" s="3" t="s">
        <v>12</v>
      </c>
      <c r="H32" s="3" t="s">
        <v>22</v>
      </c>
    </row>
    <row r="33" spans="1:8">
      <c r="A33" s="3"/>
      <c r="B33" s="3">
        <v>447650031</v>
      </c>
      <c r="C33" s="3" t="s">
        <v>99</v>
      </c>
      <c r="D33" s="3" t="s">
        <v>83</v>
      </c>
      <c r="E33" s="3" t="s">
        <v>100</v>
      </c>
      <c r="F33" s="3"/>
      <c r="G33" s="3" t="s">
        <v>12</v>
      </c>
      <c r="H33" s="3" t="s">
        <v>22</v>
      </c>
    </row>
    <row r="34" spans="1:8">
      <c r="A34" s="3"/>
      <c r="B34" s="3">
        <v>221758837</v>
      </c>
      <c r="C34" s="3" t="s">
        <v>101</v>
      </c>
      <c r="D34" s="3" t="s">
        <v>51</v>
      </c>
      <c r="E34" s="3" t="s">
        <v>102</v>
      </c>
      <c r="F34" s="3"/>
      <c r="G34" s="3" t="s">
        <v>103</v>
      </c>
      <c r="H34" s="3" t="s">
        <v>38</v>
      </c>
    </row>
    <row r="35" spans="1:8">
      <c r="A35" s="3"/>
      <c r="B35" s="3">
        <v>468772063</v>
      </c>
      <c r="C35" s="3" t="s">
        <v>104</v>
      </c>
      <c r="D35" s="3" t="s">
        <v>20</v>
      </c>
      <c r="E35" s="3" t="s">
        <v>105</v>
      </c>
      <c r="F35" s="3"/>
      <c r="G35" s="3" t="s">
        <v>17</v>
      </c>
      <c r="H35" s="3" t="s">
        <v>18</v>
      </c>
    </row>
    <row r="36" spans="1:8">
      <c r="A36" s="3"/>
      <c r="B36" s="3">
        <v>512016749</v>
      </c>
      <c r="C36" s="3" t="s">
        <v>106</v>
      </c>
      <c r="D36" s="3" t="s">
        <v>40</v>
      </c>
      <c r="E36" s="3" t="s">
        <v>107</v>
      </c>
      <c r="F36" s="3"/>
      <c r="G36" s="3" t="s">
        <v>17</v>
      </c>
      <c r="H36" s="3" t="s">
        <v>22</v>
      </c>
    </row>
    <row r="37" spans="1:8">
      <c r="A37" s="3"/>
      <c r="B37" s="3">
        <v>779006203</v>
      </c>
      <c r="C37" s="3" t="s">
        <v>108</v>
      </c>
      <c r="D37" s="3" t="s">
        <v>33</v>
      </c>
      <c r="E37" s="3" t="s">
        <v>109</v>
      </c>
      <c r="F37" s="3"/>
      <c r="G37" s="3" t="s">
        <v>17</v>
      </c>
      <c r="H37" s="3" t="s">
        <v>18</v>
      </c>
    </row>
    <row r="38" spans="1:8">
      <c r="A38" s="3"/>
      <c r="B38" s="3">
        <v>751571693</v>
      </c>
      <c r="C38" s="3" t="s">
        <v>110</v>
      </c>
      <c r="D38" s="3" t="s">
        <v>51</v>
      </c>
      <c r="E38" s="3" t="s">
        <v>111</v>
      </c>
      <c r="F38" s="3"/>
      <c r="G38" s="3" t="s">
        <v>12</v>
      </c>
      <c r="H38" s="3" t="s">
        <v>38</v>
      </c>
    </row>
    <row r="39" spans="1:8">
      <c r="A39" s="3"/>
      <c r="B39" s="3">
        <v>41188529</v>
      </c>
      <c r="C39" s="3" t="s">
        <v>112</v>
      </c>
      <c r="D39" s="3" t="s">
        <v>28</v>
      </c>
      <c r="E39" s="3" t="s">
        <v>113</v>
      </c>
      <c r="F39" s="3"/>
      <c r="G39" s="3" t="s">
        <v>17</v>
      </c>
      <c r="H39" s="3" t="s">
        <v>18</v>
      </c>
    </row>
    <row r="40" spans="1:8">
      <c r="A40" s="3"/>
      <c r="B40" s="3">
        <v>189635106</v>
      </c>
      <c r="C40" s="3" t="s">
        <v>114</v>
      </c>
      <c r="D40" s="3" t="s">
        <v>33</v>
      </c>
      <c r="E40" s="3" t="s">
        <v>115</v>
      </c>
      <c r="F40" s="3"/>
      <c r="G40" s="3" t="s">
        <v>12</v>
      </c>
      <c r="H40" s="3" t="s">
        <v>18</v>
      </c>
    </row>
    <row r="41" spans="1:8">
      <c r="A41" s="3"/>
      <c r="B41" s="3">
        <v>538991978</v>
      </c>
      <c r="C41" s="3" t="s">
        <v>116</v>
      </c>
      <c r="D41" s="3" t="s">
        <v>33</v>
      </c>
      <c r="E41" s="3" t="s">
        <v>117</v>
      </c>
      <c r="F41" s="3"/>
      <c r="G41" s="3" t="s">
        <v>12</v>
      </c>
      <c r="H41" s="3" t="s">
        <v>18</v>
      </c>
    </row>
    <row r="42" spans="1:8">
      <c r="A42" s="3"/>
      <c r="B42" s="3">
        <v>983285219</v>
      </c>
      <c r="C42" s="3" t="s">
        <v>118</v>
      </c>
      <c r="D42" s="3" t="s">
        <v>28</v>
      </c>
      <c r="E42" s="3" t="s">
        <v>119</v>
      </c>
      <c r="F42" s="3"/>
      <c r="G42" s="3" t="s">
        <v>17</v>
      </c>
      <c r="H42" s="3" t="s">
        <v>18</v>
      </c>
    </row>
    <row r="43" spans="1:8">
      <c r="A43" s="3"/>
      <c r="B43" s="3">
        <v>409355662</v>
      </c>
      <c r="C43" s="3" t="s">
        <v>120</v>
      </c>
      <c r="D43" s="3" t="s">
        <v>36</v>
      </c>
      <c r="E43" s="3" t="s">
        <v>121</v>
      </c>
      <c r="F43" s="3"/>
      <c r="G43" s="3" t="s">
        <v>17</v>
      </c>
      <c r="H43" s="3" t="s">
        <v>18</v>
      </c>
    </row>
    <row r="44" spans="1:8">
      <c r="A44" s="3"/>
      <c r="B44" s="3">
        <v>484381257</v>
      </c>
      <c r="C44" s="3" t="s">
        <v>122</v>
      </c>
      <c r="D44" s="3" t="s">
        <v>83</v>
      </c>
      <c r="E44" s="3" t="s">
        <v>123</v>
      </c>
      <c r="F44" s="3"/>
      <c r="G44" s="3" t="s">
        <v>124</v>
      </c>
      <c r="H44" s="3" t="s">
        <v>22</v>
      </c>
    </row>
    <row r="45" spans="1:8">
      <c r="A45" s="3"/>
      <c r="B45" s="3">
        <v>524630249</v>
      </c>
      <c r="C45" s="3" t="s">
        <v>125</v>
      </c>
      <c r="D45" s="3" t="s">
        <v>33</v>
      </c>
      <c r="E45" s="3" t="s">
        <v>126</v>
      </c>
      <c r="F45" s="3"/>
      <c r="G45" s="3" t="s">
        <v>12</v>
      </c>
      <c r="H45" s="3" t="s">
        <v>18</v>
      </c>
    </row>
    <row r="46" spans="1:8">
      <c r="A46" s="3"/>
      <c r="B46" s="3">
        <v>360341654</v>
      </c>
      <c r="C46" s="3" t="s">
        <v>127</v>
      </c>
      <c r="D46" s="3" t="s">
        <v>20</v>
      </c>
      <c r="E46" s="3" t="s">
        <v>128</v>
      </c>
      <c r="F46" s="3"/>
      <c r="G46" s="3" t="s">
        <v>17</v>
      </c>
      <c r="H46" s="3" t="s">
        <v>18</v>
      </c>
    </row>
    <row r="47" spans="1:8">
      <c r="A47" s="3"/>
      <c r="B47" s="3">
        <v>762061374</v>
      </c>
      <c r="C47" s="3" t="s">
        <v>129</v>
      </c>
      <c r="D47" s="3" t="s">
        <v>36</v>
      </c>
      <c r="E47" s="3" t="s">
        <v>130</v>
      </c>
      <c r="F47" s="3"/>
      <c r="G47" s="3" t="s">
        <v>17</v>
      </c>
      <c r="H47" s="3" t="s">
        <v>38</v>
      </c>
    </row>
    <row r="48" spans="1:8">
      <c r="A48" s="3"/>
      <c r="B48" s="3">
        <v>937685152</v>
      </c>
      <c r="C48" s="3" t="s">
        <v>131</v>
      </c>
      <c r="D48" s="3" t="s">
        <v>33</v>
      </c>
      <c r="E48" s="3" t="s">
        <v>132</v>
      </c>
      <c r="F48" s="3"/>
      <c r="G48" s="3" t="s">
        <v>17</v>
      </c>
      <c r="H48" s="3" t="s">
        <v>18</v>
      </c>
    </row>
    <row r="49" spans="1:8">
      <c r="A49" s="3"/>
      <c r="B49" s="3">
        <v>972813577</v>
      </c>
      <c r="C49" s="3" t="s">
        <v>133</v>
      </c>
      <c r="D49" s="3" t="s">
        <v>15</v>
      </c>
      <c r="E49" s="3" t="s">
        <v>134</v>
      </c>
      <c r="F49" s="3"/>
      <c r="G49" s="3" t="s">
        <v>12</v>
      </c>
      <c r="H49" s="3" t="s">
        <v>18</v>
      </c>
    </row>
    <row r="50" spans="1:8">
      <c r="A50" s="3"/>
      <c r="B50" s="3">
        <v>438398082</v>
      </c>
      <c r="C50" s="3" t="s">
        <v>135</v>
      </c>
      <c r="D50" s="3" t="s">
        <v>28</v>
      </c>
      <c r="E50" s="3" t="s">
        <v>136</v>
      </c>
      <c r="F50" s="3"/>
      <c r="G50" s="3" t="s">
        <v>72</v>
      </c>
      <c r="H50" s="3" t="s">
        <v>18</v>
      </c>
    </row>
    <row r="51" spans="1:8">
      <c r="A51" s="3"/>
      <c r="B51" s="3">
        <v>680496190</v>
      </c>
      <c r="C51" s="3" t="s">
        <v>137</v>
      </c>
      <c r="D51" s="3" t="s">
        <v>36</v>
      </c>
      <c r="E51" s="3" t="s">
        <v>138</v>
      </c>
      <c r="F51" s="3"/>
      <c r="G51" s="3" t="s">
        <v>75</v>
      </c>
      <c r="H51" s="3" t="s">
        <v>18</v>
      </c>
    </row>
    <row r="52" spans="1:8">
      <c r="A52" s="3"/>
      <c r="B52" s="3">
        <v>48568741</v>
      </c>
      <c r="C52" s="3" t="s">
        <v>139</v>
      </c>
      <c r="D52" s="3" t="s">
        <v>40</v>
      </c>
      <c r="E52" s="3" t="s">
        <v>140</v>
      </c>
      <c r="F52" s="3"/>
      <c r="G52" s="3" t="s">
        <v>96</v>
      </c>
      <c r="H52" s="3" t="s">
        <v>18</v>
      </c>
    </row>
    <row r="53" spans="1:8">
      <c r="A53" s="3"/>
      <c r="B53" s="3">
        <v>600345870</v>
      </c>
      <c r="C53" s="3" t="s">
        <v>141</v>
      </c>
      <c r="D53" s="3" t="s">
        <v>15</v>
      </c>
      <c r="E53" s="3" t="s">
        <v>142</v>
      </c>
      <c r="F53" s="3"/>
      <c r="G53" s="3" t="s">
        <v>17</v>
      </c>
      <c r="H53" s="3" t="s">
        <v>18</v>
      </c>
    </row>
    <row r="54" spans="1:8">
      <c r="A54" s="3"/>
      <c r="B54" s="3">
        <v>648479984</v>
      </c>
      <c r="C54" s="3" t="s">
        <v>143</v>
      </c>
      <c r="D54" s="3" t="s">
        <v>15</v>
      </c>
      <c r="E54" s="3" t="s">
        <v>144</v>
      </c>
      <c r="F54" s="3"/>
      <c r="G54" s="3" t="s">
        <v>17</v>
      </c>
      <c r="H54" s="3" t="s">
        <v>18</v>
      </c>
    </row>
    <row r="55" spans="1:8">
      <c r="A55" s="3"/>
      <c r="B55" s="3">
        <v>638691571</v>
      </c>
      <c r="C55" s="3" t="s">
        <v>145</v>
      </c>
      <c r="D55" s="3" t="s">
        <v>15</v>
      </c>
      <c r="E55" s="3" t="s">
        <v>146</v>
      </c>
      <c r="F55" s="3"/>
      <c r="G55" s="3" t="s">
        <v>17</v>
      </c>
      <c r="H55" s="3" t="s">
        <v>22</v>
      </c>
    </row>
    <row r="56" spans="1:8">
      <c r="A56" s="3"/>
      <c r="B56" s="3">
        <v>769895328</v>
      </c>
      <c r="C56" s="3" t="s">
        <v>147</v>
      </c>
      <c r="D56" s="3" t="s">
        <v>28</v>
      </c>
      <c r="E56" s="3" t="s">
        <v>148</v>
      </c>
      <c r="F56" s="3"/>
      <c r="G56" s="3" t="s">
        <v>49</v>
      </c>
      <c r="H56" s="3" t="s">
        <v>18</v>
      </c>
    </row>
    <row r="57" spans="1:8">
      <c r="A57" s="3"/>
      <c r="B57" s="3">
        <v>628595657</v>
      </c>
      <c r="C57" s="3" t="s">
        <v>149</v>
      </c>
      <c r="D57" s="3" t="s">
        <v>28</v>
      </c>
      <c r="E57" s="3" t="s">
        <v>150</v>
      </c>
      <c r="F57" s="3"/>
      <c r="G57" s="3" t="s">
        <v>12</v>
      </c>
      <c r="H57" s="3" t="s">
        <v>18</v>
      </c>
    </row>
    <row r="58" spans="1:8">
      <c r="A58" s="3"/>
      <c r="B58" s="3">
        <v>372353197</v>
      </c>
      <c r="C58" s="3" t="s">
        <v>151</v>
      </c>
      <c r="D58" s="3" t="s">
        <v>36</v>
      </c>
      <c r="E58" s="3" t="s">
        <v>152</v>
      </c>
      <c r="F58" s="3"/>
      <c r="G58" s="3" t="s">
        <v>17</v>
      </c>
      <c r="H58" s="3" t="s">
        <v>38</v>
      </c>
    </row>
    <row r="59" spans="1:8">
      <c r="A59" s="3"/>
      <c r="B59" s="3">
        <v>452938338</v>
      </c>
      <c r="C59" s="3" t="s">
        <v>153</v>
      </c>
      <c r="D59" s="3" t="s">
        <v>154</v>
      </c>
      <c r="E59" s="3" t="s">
        <v>155</v>
      </c>
      <c r="F59" s="3"/>
      <c r="G59" s="3" t="s">
        <v>17</v>
      </c>
      <c r="H59" s="3" t="s">
        <v>18</v>
      </c>
    </row>
    <row r="60" spans="1:8">
      <c r="A60" s="3"/>
      <c r="B60" s="3">
        <v>61842539</v>
      </c>
      <c r="C60" s="3" t="s">
        <v>156</v>
      </c>
      <c r="D60" s="3" t="s">
        <v>157</v>
      </c>
      <c r="E60" s="3" t="s">
        <v>158</v>
      </c>
      <c r="F60" s="3"/>
      <c r="G60" s="3" t="s">
        <v>17</v>
      </c>
      <c r="H60" s="3" t="s">
        <v>18</v>
      </c>
    </row>
    <row r="61" spans="1:8">
      <c r="A61" s="3"/>
      <c r="B61" s="3">
        <v>459894031</v>
      </c>
      <c r="C61" s="3" t="s">
        <v>159</v>
      </c>
      <c r="D61" s="3" t="s">
        <v>51</v>
      </c>
      <c r="E61" s="3" t="s">
        <v>160</v>
      </c>
      <c r="F61" s="3"/>
      <c r="G61" s="3" t="s">
        <v>12</v>
      </c>
      <c r="H61" s="3" t="s">
        <v>38</v>
      </c>
    </row>
    <row r="62" spans="1:8">
      <c r="A62" s="3"/>
      <c r="B62" s="3">
        <v>533706705</v>
      </c>
      <c r="C62" s="3" t="s">
        <v>161</v>
      </c>
      <c r="D62" s="3" t="s">
        <v>33</v>
      </c>
      <c r="E62" s="3" t="s">
        <v>162</v>
      </c>
      <c r="F62" s="3"/>
      <c r="G62" s="3" t="s">
        <v>12</v>
      </c>
      <c r="H62" s="3" t="s">
        <v>18</v>
      </c>
    </row>
    <row r="63" spans="1:8">
      <c r="A63" s="3"/>
      <c r="B63" s="3">
        <v>382632990</v>
      </c>
      <c r="C63" s="3" t="s">
        <v>163</v>
      </c>
      <c r="D63" s="3" t="s">
        <v>20</v>
      </c>
      <c r="E63" s="3" t="s">
        <v>164</v>
      </c>
      <c r="F63" s="3"/>
      <c r="G63" s="3" t="s">
        <v>17</v>
      </c>
      <c r="H63" s="3" t="s">
        <v>22</v>
      </c>
    </row>
    <row r="64" spans="1:8">
      <c r="A64" s="3"/>
      <c r="B64" s="3">
        <v>165803421</v>
      </c>
      <c r="C64" s="3" t="s">
        <v>165</v>
      </c>
      <c r="D64" s="3" t="s">
        <v>40</v>
      </c>
      <c r="E64" s="3" t="s">
        <v>166</v>
      </c>
      <c r="F64" s="3"/>
      <c r="G64" s="3" t="s">
        <v>17</v>
      </c>
      <c r="H64" s="3" t="s">
        <v>22</v>
      </c>
    </row>
    <row r="65" spans="1:8">
      <c r="A65" s="3"/>
      <c r="B65" s="3">
        <v>345200010</v>
      </c>
      <c r="C65" s="3" t="s">
        <v>167</v>
      </c>
      <c r="D65" s="3" t="s">
        <v>36</v>
      </c>
      <c r="E65" s="3" t="s">
        <v>168</v>
      </c>
      <c r="F65" s="3"/>
      <c r="G65" s="3" t="s">
        <v>169</v>
      </c>
      <c r="H65" s="3" t="s">
        <v>38</v>
      </c>
    </row>
    <row r="66" spans="1:8">
      <c r="A66" s="3"/>
      <c r="B66" s="3">
        <v>132702793</v>
      </c>
      <c r="C66" s="3" t="s">
        <v>170</v>
      </c>
      <c r="D66" s="3" t="s">
        <v>28</v>
      </c>
      <c r="E66" s="3" t="s">
        <v>171</v>
      </c>
      <c r="F66" s="3"/>
      <c r="G66" s="3" t="s">
        <v>12</v>
      </c>
      <c r="H66" s="3" t="s">
        <v>38</v>
      </c>
    </row>
    <row r="67" spans="1:8">
      <c r="A67" s="3"/>
      <c r="B67" s="3">
        <v>655923344</v>
      </c>
      <c r="C67" s="3" t="s">
        <v>172</v>
      </c>
      <c r="D67" s="3" t="s">
        <v>28</v>
      </c>
      <c r="E67" s="3" t="s">
        <v>173</v>
      </c>
      <c r="F67" s="3"/>
      <c r="G67" s="3" t="s">
        <v>17</v>
      </c>
      <c r="H67" s="3" t="s">
        <v>18</v>
      </c>
    </row>
    <row r="68" spans="1:8">
      <c r="A68" s="3"/>
      <c r="B68" s="3">
        <v>290770857</v>
      </c>
      <c r="C68" s="3" t="s">
        <v>174</v>
      </c>
      <c r="D68" s="3" t="s">
        <v>36</v>
      </c>
      <c r="E68" s="3" t="s">
        <v>175</v>
      </c>
      <c r="F68" s="3"/>
      <c r="G68" s="3" t="s">
        <v>12</v>
      </c>
      <c r="H68" s="3" t="s">
        <v>38</v>
      </c>
    </row>
    <row r="69" spans="1:8">
      <c r="A69" s="3"/>
      <c r="B69" s="3">
        <v>749407302</v>
      </c>
      <c r="C69" s="3" t="s">
        <v>176</v>
      </c>
      <c r="D69" s="3" t="s">
        <v>33</v>
      </c>
      <c r="E69" s="3" t="s">
        <v>177</v>
      </c>
      <c r="F69" s="3"/>
      <c r="G69" s="3" t="s">
        <v>12</v>
      </c>
      <c r="H69" s="3" t="s">
        <v>38</v>
      </c>
    </row>
    <row r="70" spans="1:8">
      <c r="A70" s="3"/>
      <c r="B70" s="3">
        <v>107076298</v>
      </c>
      <c r="C70" s="3" t="s">
        <v>178</v>
      </c>
      <c r="D70" s="3" t="s">
        <v>20</v>
      </c>
      <c r="E70" s="3" t="s">
        <v>179</v>
      </c>
      <c r="F70" s="3"/>
      <c r="G70" s="3" t="s">
        <v>12</v>
      </c>
      <c r="H70" s="3" t="s">
        <v>22</v>
      </c>
    </row>
    <row r="71" spans="1:8">
      <c r="A71" s="3"/>
      <c r="B71" s="3">
        <v>629968005</v>
      </c>
      <c r="C71" s="3" t="s">
        <v>180</v>
      </c>
      <c r="D71" s="3" t="s">
        <v>181</v>
      </c>
      <c r="E71" s="3" t="s">
        <v>182</v>
      </c>
      <c r="F71" s="3"/>
      <c r="G71" s="3" t="s">
        <v>12</v>
      </c>
      <c r="H71" s="3" t="s">
        <v>22</v>
      </c>
    </row>
    <row r="72" spans="1:8">
      <c r="A72" s="3"/>
      <c r="B72" s="3">
        <v>768528526</v>
      </c>
      <c r="C72" s="3" t="s">
        <v>183</v>
      </c>
      <c r="D72" s="3" t="s">
        <v>28</v>
      </c>
      <c r="E72" s="3" t="s">
        <v>184</v>
      </c>
      <c r="F72" s="3"/>
      <c r="G72" s="3" t="s">
        <v>17</v>
      </c>
      <c r="H72" s="3" t="s">
        <v>18</v>
      </c>
    </row>
    <row r="73" spans="1:8">
      <c r="A73" s="3"/>
      <c r="B73" s="3">
        <v>606487052</v>
      </c>
      <c r="C73" s="3" t="s">
        <v>185</v>
      </c>
      <c r="D73" s="3" t="s">
        <v>15</v>
      </c>
      <c r="E73" s="3" t="s">
        <v>186</v>
      </c>
      <c r="F73" s="3"/>
      <c r="G73" s="3" t="s">
        <v>72</v>
      </c>
      <c r="H73" s="3" t="s">
        <v>18</v>
      </c>
    </row>
    <row r="74" spans="1:8">
      <c r="A74" s="3"/>
      <c r="B74" s="3">
        <v>954643325</v>
      </c>
      <c r="C74" s="3" t="s">
        <v>187</v>
      </c>
      <c r="D74" s="3" t="s">
        <v>15</v>
      </c>
      <c r="E74" s="3" t="s">
        <v>188</v>
      </c>
      <c r="F74" s="3"/>
      <c r="G74" s="3" t="s">
        <v>87</v>
      </c>
      <c r="H74" s="3" t="s">
        <v>38</v>
      </c>
    </row>
    <row r="75" spans="1:8">
      <c r="A75" s="3"/>
      <c r="B75" s="3">
        <v>342125742</v>
      </c>
      <c r="C75" s="3" t="s">
        <v>189</v>
      </c>
      <c r="D75" s="3" t="s">
        <v>20</v>
      </c>
      <c r="E75" s="3" t="s">
        <v>190</v>
      </c>
      <c r="F75" s="3"/>
      <c r="G75" s="3" t="s">
        <v>17</v>
      </c>
      <c r="H75" s="3" t="s">
        <v>13</v>
      </c>
    </row>
    <row r="76" spans="1:8">
      <c r="A76" s="3"/>
      <c r="B76" s="3">
        <v>937282525</v>
      </c>
      <c r="C76" s="3" t="s">
        <v>191</v>
      </c>
      <c r="D76" s="3" t="s">
        <v>28</v>
      </c>
      <c r="E76" s="3" t="s">
        <v>192</v>
      </c>
      <c r="F76" s="3"/>
      <c r="G76" s="3" t="s">
        <v>12</v>
      </c>
      <c r="H76" s="3" t="s">
        <v>18</v>
      </c>
    </row>
    <row r="77" spans="1:8">
      <c r="A77" s="3"/>
      <c r="B77" s="3">
        <v>363924216</v>
      </c>
      <c r="C77" s="3" t="s">
        <v>193</v>
      </c>
      <c r="D77" s="3" t="s">
        <v>83</v>
      </c>
      <c r="E77" s="3" t="s">
        <v>194</v>
      </c>
      <c r="F77" s="3"/>
      <c r="G77" s="3" t="s">
        <v>72</v>
      </c>
      <c r="H77" s="3" t="s">
        <v>38</v>
      </c>
    </row>
    <row r="78" spans="1:8">
      <c r="A78" s="3"/>
      <c r="B78" s="3">
        <v>121732815</v>
      </c>
      <c r="C78" s="3" t="s">
        <v>195</v>
      </c>
      <c r="D78" s="3" t="s">
        <v>40</v>
      </c>
      <c r="E78" s="3" t="s">
        <v>196</v>
      </c>
      <c r="F78" s="3"/>
      <c r="G78" s="3" t="s">
        <v>12</v>
      </c>
      <c r="H78" s="3" t="s">
        <v>22</v>
      </c>
    </row>
    <row r="79" spans="1:8">
      <c r="A79" s="3"/>
      <c r="B79" s="3">
        <v>963301359</v>
      </c>
      <c r="C79" s="3" t="s">
        <v>197</v>
      </c>
      <c r="D79" s="3" t="s">
        <v>36</v>
      </c>
      <c r="E79" s="3" t="s">
        <v>198</v>
      </c>
      <c r="F79" s="3"/>
      <c r="G79" s="3" t="s">
        <v>12</v>
      </c>
      <c r="H79" s="3" t="s">
        <v>38</v>
      </c>
    </row>
    <row r="80" spans="1:8">
      <c r="A80" s="3"/>
      <c r="B80" s="3">
        <v>919252420</v>
      </c>
      <c r="C80" s="3" t="s">
        <v>199</v>
      </c>
      <c r="D80" s="3" t="s">
        <v>33</v>
      </c>
      <c r="E80" s="3" t="s">
        <v>200</v>
      </c>
      <c r="F80" s="3"/>
      <c r="G80" s="3" t="s">
        <v>87</v>
      </c>
      <c r="H80" s="3" t="s">
        <v>18</v>
      </c>
    </row>
    <row r="81" spans="1:8">
      <c r="A81" s="3"/>
      <c r="B81" s="3">
        <v>449391303</v>
      </c>
      <c r="C81" s="3" t="s">
        <v>201</v>
      </c>
      <c r="D81" s="3" t="s">
        <v>33</v>
      </c>
      <c r="E81" s="3" t="s">
        <v>202</v>
      </c>
      <c r="F81" s="3"/>
      <c r="G81" s="3" t="s">
        <v>75</v>
      </c>
      <c r="H81" s="3" t="s">
        <v>38</v>
      </c>
    </row>
    <row r="82" spans="1:8">
      <c r="A82" s="3"/>
      <c r="B82" s="3">
        <v>777694598</v>
      </c>
      <c r="C82" s="3" t="s">
        <v>203</v>
      </c>
      <c r="D82" s="3" t="s">
        <v>15</v>
      </c>
      <c r="E82" s="3" t="s">
        <v>204</v>
      </c>
      <c r="F82" s="3"/>
      <c r="G82" s="3" t="s">
        <v>49</v>
      </c>
      <c r="H82" s="3" t="s">
        <v>18</v>
      </c>
    </row>
    <row r="83" spans="1:8">
      <c r="A83" s="3"/>
      <c r="B83" s="3">
        <v>420375183</v>
      </c>
      <c r="C83" s="3" t="s">
        <v>205</v>
      </c>
      <c r="D83" s="3" t="s">
        <v>33</v>
      </c>
      <c r="E83" s="3" t="s">
        <v>206</v>
      </c>
      <c r="F83" s="3"/>
      <c r="G83" s="3" t="s">
        <v>12</v>
      </c>
      <c r="H83" s="3" t="s">
        <v>38</v>
      </c>
    </row>
    <row r="84" spans="1:8">
      <c r="A84" s="3"/>
      <c r="B84" s="3">
        <v>461472207</v>
      </c>
      <c r="C84" s="3" t="s">
        <v>207</v>
      </c>
      <c r="D84" s="3" t="s">
        <v>15</v>
      </c>
      <c r="E84" s="3" t="s">
        <v>208</v>
      </c>
      <c r="F84" s="3"/>
      <c r="G84" s="3" t="s">
        <v>209</v>
      </c>
      <c r="H84" s="3" t="s">
        <v>18</v>
      </c>
    </row>
    <row r="85" spans="1:8">
      <c r="A85" s="3"/>
      <c r="B85" s="3">
        <v>641355968</v>
      </c>
      <c r="C85" s="3" t="s">
        <v>210</v>
      </c>
      <c r="D85" s="3" t="s">
        <v>40</v>
      </c>
      <c r="E85" s="3" t="s">
        <v>211</v>
      </c>
      <c r="F85" s="3"/>
      <c r="G85" s="3" t="s">
        <v>75</v>
      </c>
      <c r="H85" s="3" t="s">
        <v>18</v>
      </c>
    </row>
    <row r="86" spans="1:8">
      <c r="A86" s="3"/>
      <c r="B86" s="3">
        <v>943301653</v>
      </c>
      <c r="C86" s="3" t="s">
        <v>212</v>
      </c>
      <c r="D86" s="3" t="s">
        <v>36</v>
      </c>
      <c r="E86" s="3" t="s">
        <v>213</v>
      </c>
      <c r="F86" s="3"/>
      <c r="G86" s="3" t="s">
        <v>103</v>
      </c>
      <c r="H86" s="3" t="s">
        <v>38</v>
      </c>
    </row>
    <row r="87" spans="1:8">
      <c r="A87" s="3"/>
      <c r="B87" s="3">
        <v>593804620</v>
      </c>
      <c r="C87" s="3" t="s">
        <v>214</v>
      </c>
      <c r="D87" s="3" t="s">
        <v>215</v>
      </c>
      <c r="E87" s="3" t="s">
        <v>216</v>
      </c>
      <c r="F87" s="3"/>
      <c r="G87" s="3" t="s">
        <v>12</v>
      </c>
      <c r="H87" s="3" t="s">
        <v>13</v>
      </c>
    </row>
    <row r="88" spans="1:8">
      <c r="A88" s="3"/>
      <c r="B88" s="3">
        <v>91225994</v>
      </c>
      <c r="C88" s="3" t="s">
        <v>217</v>
      </c>
      <c r="D88" s="3" t="s">
        <v>28</v>
      </c>
      <c r="E88" s="3" t="s">
        <v>218</v>
      </c>
      <c r="F88" s="3"/>
      <c r="G88" s="3" t="s">
        <v>12</v>
      </c>
      <c r="H88" s="3" t="s">
        <v>18</v>
      </c>
    </row>
    <row r="89" spans="1:8">
      <c r="A89" s="3"/>
      <c r="B89" s="3">
        <v>603954440</v>
      </c>
      <c r="C89" s="3" t="s">
        <v>219</v>
      </c>
      <c r="D89" s="3" t="s">
        <v>15</v>
      </c>
      <c r="E89" s="3" t="s">
        <v>220</v>
      </c>
      <c r="F89" s="3"/>
      <c r="G89" s="3" t="s">
        <v>12</v>
      </c>
      <c r="H89" s="3" t="s">
        <v>18</v>
      </c>
    </row>
    <row r="90" spans="1:8">
      <c r="A90" s="3"/>
      <c r="B90" s="3">
        <v>453909883</v>
      </c>
      <c r="C90" s="3" t="s">
        <v>221</v>
      </c>
      <c r="D90" s="3" t="s">
        <v>28</v>
      </c>
      <c r="E90" s="3" t="s">
        <v>222</v>
      </c>
      <c r="F90" s="3"/>
      <c r="G90" s="3" t="s">
        <v>17</v>
      </c>
      <c r="H90" s="3" t="s">
        <v>38</v>
      </c>
    </row>
    <row r="91" spans="1:8">
      <c r="A91" s="3"/>
      <c r="B91" s="3">
        <v>679361725</v>
      </c>
      <c r="C91" s="3" t="s">
        <v>223</v>
      </c>
      <c r="D91" s="3" t="s">
        <v>51</v>
      </c>
      <c r="E91" s="3" t="s">
        <v>224</v>
      </c>
      <c r="F91" s="3"/>
      <c r="G91" s="3" t="s">
        <v>17</v>
      </c>
      <c r="H91" s="3" t="s">
        <v>38</v>
      </c>
    </row>
    <row r="92" spans="1:8">
      <c r="A92" s="3"/>
      <c r="B92" s="3">
        <v>163279642</v>
      </c>
      <c r="C92" s="3" t="s">
        <v>225</v>
      </c>
      <c r="D92" s="3" t="s">
        <v>15</v>
      </c>
      <c r="E92" s="3" t="s">
        <v>226</v>
      </c>
      <c r="F92" s="3"/>
      <c r="G92" s="3" t="s">
        <v>17</v>
      </c>
      <c r="H92" s="3" t="s">
        <v>18</v>
      </c>
    </row>
    <row r="93" spans="1:8">
      <c r="A93" s="3"/>
      <c r="B93" s="3">
        <v>198231421</v>
      </c>
      <c r="C93" s="3" t="s">
        <v>227</v>
      </c>
      <c r="D93" s="3" t="s">
        <v>228</v>
      </c>
      <c r="E93" s="3" t="s">
        <v>229</v>
      </c>
      <c r="F93" s="3"/>
      <c r="G93" s="3" t="s">
        <v>75</v>
      </c>
      <c r="H93" s="3" t="s">
        <v>38</v>
      </c>
    </row>
    <row r="94" spans="1:8">
      <c r="A94" s="3"/>
      <c r="B94" s="3">
        <v>972018177</v>
      </c>
      <c r="C94" s="3" t="s">
        <v>230</v>
      </c>
      <c r="D94" s="3" t="s">
        <v>10</v>
      </c>
      <c r="E94" s="3" t="s">
        <v>231</v>
      </c>
      <c r="F94" s="3"/>
      <c r="G94" s="3" t="s">
        <v>12</v>
      </c>
      <c r="H94" s="3" t="s">
        <v>22</v>
      </c>
    </row>
    <row r="95" spans="1:8">
      <c r="A95" s="3"/>
      <c r="B95" s="3">
        <v>167878359</v>
      </c>
      <c r="C95" s="3" t="s">
        <v>232</v>
      </c>
      <c r="D95" s="3" t="s">
        <v>233</v>
      </c>
      <c r="E95" s="3" t="s">
        <v>234</v>
      </c>
      <c r="F95" s="3"/>
      <c r="G95" s="3" t="s">
        <v>72</v>
      </c>
      <c r="H95" s="3" t="s">
        <v>18</v>
      </c>
    </row>
    <row r="96" spans="1:8">
      <c r="A96" s="3"/>
      <c r="B96" s="3">
        <v>552599907</v>
      </c>
      <c r="C96" s="3" t="s">
        <v>235</v>
      </c>
      <c r="D96" s="3" t="s">
        <v>15</v>
      </c>
      <c r="E96" s="3" t="s">
        <v>236</v>
      </c>
      <c r="F96" s="3"/>
      <c r="G96" s="3" t="s">
        <v>17</v>
      </c>
      <c r="H96" s="3" t="s">
        <v>18</v>
      </c>
    </row>
    <row r="97" spans="1:8">
      <c r="A97" s="3"/>
      <c r="B97" s="3">
        <v>950079515</v>
      </c>
      <c r="C97" s="3" t="s">
        <v>237</v>
      </c>
      <c r="D97" s="3" t="s">
        <v>15</v>
      </c>
      <c r="E97" s="3" t="s">
        <v>238</v>
      </c>
      <c r="F97" s="3"/>
      <c r="G97" s="3" t="s">
        <v>17</v>
      </c>
      <c r="H97" s="3" t="s">
        <v>18</v>
      </c>
    </row>
    <row r="98" spans="1:8">
      <c r="A98" s="3"/>
      <c r="B98" s="3">
        <v>521871129</v>
      </c>
      <c r="C98" s="3" t="s">
        <v>239</v>
      </c>
      <c r="D98" s="3" t="s">
        <v>36</v>
      </c>
      <c r="E98" s="3" t="s">
        <v>240</v>
      </c>
      <c r="F98" s="3"/>
      <c r="G98" s="3" t="s">
        <v>17</v>
      </c>
      <c r="H98" s="3" t="s">
        <v>38</v>
      </c>
    </row>
    <row r="99" spans="1:8">
      <c r="A99" s="3"/>
      <c r="B99" s="3">
        <v>292338065</v>
      </c>
      <c r="C99" s="3" t="s">
        <v>241</v>
      </c>
      <c r="D99" s="3" t="s">
        <v>40</v>
      </c>
      <c r="E99" s="3" t="s">
        <v>242</v>
      </c>
      <c r="F99" s="3"/>
      <c r="G99" s="3" t="s">
        <v>12</v>
      </c>
      <c r="H99" s="3" t="s">
        <v>22</v>
      </c>
    </row>
    <row r="100" spans="1:8">
      <c r="A100" s="3"/>
      <c r="B100" s="3">
        <v>446563266</v>
      </c>
      <c r="C100" s="3" t="s">
        <v>243</v>
      </c>
      <c r="D100" s="3" t="s">
        <v>244</v>
      </c>
      <c r="E100" s="3" t="s">
        <v>245</v>
      </c>
      <c r="F100" s="3"/>
      <c r="G100" s="3" t="s">
        <v>17</v>
      </c>
      <c r="H100" s="3" t="s">
        <v>22</v>
      </c>
    </row>
    <row r="101" spans="1:8">
      <c r="A101" s="3"/>
      <c r="B101" s="3">
        <v>258269312</v>
      </c>
      <c r="C101" s="3" t="s">
        <v>246</v>
      </c>
      <c r="D101" s="3" t="s">
        <v>247</v>
      </c>
      <c r="E101" s="3" t="s">
        <v>248</v>
      </c>
      <c r="F101" s="3"/>
      <c r="G101" s="3" t="s">
        <v>17</v>
      </c>
      <c r="H101" s="3" t="s">
        <v>18</v>
      </c>
    </row>
    <row r="102" spans="1:8">
      <c r="A102" s="3"/>
      <c r="B102" s="3">
        <v>562625246</v>
      </c>
      <c r="C102" s="3" t="s">
        <v>249</v>
      </c>
      <c r="D102" s="3" t="s">
        <v>250</v>
      </c>
      <c r="E102" s="3" t="s">
        <v>251</v>
      </c>
      <c r="F102" s="3"/>
      <c r="G102" s="3" t="s">
        <v>17</v>
      </c>
      <c r="H102" s="3" t="s">
        <v>22</v>
      </c>
    </row>
    <row r="103" spans="1:8">
      <c r="A103" s="3"/>
      <c r="B103" s="3">
        <v>544791376</v>
      </c>
      <c r="C103" s="3" t="s">
        <v>252</v>
      </c>
      <c r="D103" s="3" t="s">
        <v>28</v>
      </c>
      <c r="E103" s="3" t="s">
        <v>253</v>
      </c>
      <c r="F103" s="3"/>
      <c r="G103" s="3" t="s">
        <v>12</v>
      </c>
      <c r="H103" s="3" t="s">
        <v>18</v>
      </c>
    </row>
    <row r="104" spans="1:8">
      <c r="A104" s="3"/>
      <c r="B104" s="3">
        <v>160546025</v>
      </c>
      <c r="C104" s="3" t="s">
        <v>254</v>
      </c>
      <c r="D104" s="3" t="s">
        <v>20</v>
      </c>
      <c r="E104" s="3" t="s">
        <v>255</v>
      </c>
      <c r="F104" s="3"/>
      <c r="G104" s="3" t="s">
        <v>17</v>
      </c>
      <c r="H104" s="3" t="s">
        <v>22</v>
      </c>
    </row>
    <row r="105" spans="1:8">
      <c r="A105" s="3"/>
      <c r="B105" s="3">
        <v>888225983</v>
      </c>
      <c r="C105" s="3" t="s">
        <v>256</v>
      </c>
      <c r="D105" s="3" t="s">
        <v>15</v>
      </c>
      <c r="E105" s="3" t="s">
        <v>257</v>
      </c>
      <c r="F105" s="3"/>
      <c r="G105" s="3" t="s">
        <v>72</v>
      </c>
      <c r="H105" s="3" t="s">
        <v>18</v>
      </c>
    </row>
    <row r="106" spans="1:8">
      <c r="A106" s="3"/>
      <c r="B106" s="3">
        <v>458576541</v>
      </c>
      <c r="C106" s="3" t="s">
        <v>258</v>
      </c>
      <c r="D106" s="3" t="s">
        <v>250</v>
      </c>
      <c r="E106" s="3" t="s">
        <v>259</v>
      </c>
      <c r="F106" s="3"/>
      <c r="G106" s="3" t="s">
        <v>55</v>
      </c>
      <c r="H106" s="3" t="s">
        <v>38</v>
      </c>
    </row>
    <row r="107" spans="1:8">
      <c r="A107" s="3"/>
      <c r="B107" s="3">
        <v>301093212</v>
      </c>
      <c r="C107" s="3" t="s">
        <v>260</v>
      </c>
      <c r="D107" s="3" t="s">
        <v>261</v>
      </c>
      <c r="E107" s="3" t="s">
        <v>262</v>
      </c>
      <c r="F107" s="3"/>
      <c r="G107" s="3" t="s">
        <v>12</v>
      </c>
      <c r="H107" s="3" t="s">
        <v>13</v>
      </c>
    </row>
    <row r="108" spans="1:8">
      <c r="A108" s="3"/>
      <c r="B108" s="3">
        <v>728705582</v>
      </c>
      <c r="C108" s="3" t="s">
        <v>263</v>
      </c>
      <c r="D108" s="3" t="s">
        <v>10</v>
      </c>
      <c r="E108" s="3" t="s">
        <v>264</v>
      </c>
      <c r="F108" s="3"/>
      <c r="G108" s="3" t="s">
        <v>12</v>
      </c>
      <c r="H108" s="3" t="s">
        <v>18</v>
      </c>
    </row>
    <row r="109" spans="1:8">
      <c r="A109" s="3"/>
      <c r="B109" s="3">
        <v>759911643</v>
      </c>
      <c r="C109" s="3" t="s">
        <v>265</v>
      </c>
      <c r="D109" s="3" t="s">
        <v>33</v>
      </c>
      <c r="E109" s="3" t="s">
        <v>266</v>
      </c>
      <c r="F109" s="3"/>
      <c r="G109" s="3" t="s">
        <v>17</v>
      </c>
      <c r="H109" s="3" t="s">
        <v>18</v>
      </c>
    </row>
    <row r="110" spans="1:8">
      <c r="A110" s="3"/>
      <c r="B110" s="3">
        <v>942040935</v>
      </c>
      <c r="C110" s="3" t="s">
        <v>267</v>
      </c>
      <c r="D110" s="3" t="s">
        <v>15</v>
      </c>
      <c r="E110" s="3" t="s">
        <v>268</v>
      </c>
      <c r="F110" s="3"/>
      <c r="G110" s="3" t="s">
        <v>17</v>
      </c>
      <c r="H110" s="3" t="s">
        <v>18</v>
      </c>
    </row>
    <row r="111" spans="1:8">
      <c r="A111" s="3"/>
      <c r="B111" s="3">
        <v>921799676</v>
      </c>
      <c r="C111" s="3" t="s">
        <v>269</v>
      </c>
      <c r="D111" s="3" t="s">
        <v>36</v>
      </c>
      <c r="E111" s="3" t="s">
        <v>270</v>
      </c>
      <c r="F111" s="3"/>
      <c r="G111" s="3" t="s">
        <v>12</v>
      </c>
      <c r="H111" s="3" t="s">
        <v>38</v>
      </c>
    </row>
    <row r="112" spans="1:8">
      <c r="A112" s="3"/>
      <c r="B112" s="3">
        <v>347831069</v>
      </c>
      <c r="C112" s="3" t="s">
        <v>271</v>
      </c>
      <c r="D112" s="3" t="s">
        <v>36</v>
      </c>
      <c r="E112" s="3" t="s">
        <v>272</v>
      </c>
      <c r="F112" s="3"/>
      <c r="G112" s="3" t="s">
        <v>87</v>
      </c>
      <c r="H112" s="3" t="s">
        <v>38</v>
      </c>
    </row>
    <row r="113" spans="1:8">
      <c r="A113" s="3"/>
      <c r="B113" s="3">
        <v>724627220</v>
      </c>
      <c r="C113" s="3" t="s">
        <v>273</v>
      </c>
      <c r="D113" s="3" t="s">
        <v>70</v>
      </c>
      <c r="E113" s="3" t="s">
        <v>274</v>
      </c>
      <c r="F113" s="3"/>
      <c r="G113" s="3" t="s">
        <v>17</v>
      </c>
      <c r="H113" s="3" t="s">
        <v>38</v>
      </c>
    </row>
    <row r="114" spans="1:8">
      <c r="A114" s="3"/>
      <c r="B114" s="3">
        <v>61412227</v>
      </c>
      <c r="C114" s="3" t="s">
        <v>275</v>
      </c>
      <c r="D114" s="3" t="s">
        <v>40</v>
      </c>
      <c r="E114" s="3" t="s">
        <v>276</v>
      </c>
      <c r="F114" s="3"/>
      <c r="G114" s="3" t="s">
        <v>12</v>
      </c>
      <c r="H114" s="3" t="s">
        <v>22</v>
      </c>
    </row>
    <row r="115" spans="1:8">
      <c r="A115" s="3"/>
      <c r="B115" s="3">
        <v>292617183</v>
      </c>
      <c r="C115" s="3" t="s">
        <v>277</v>
      </c>
      <c r="D115" s="3" t="s">
        <v>278</v>
      </c>
      <c r="E115" s="3" t="s">
        <v>279</v>
      </c>
      <c r="F115" s="3"/>
      <c r="G115" s="3" t="s">
        <v>280</v>
      </c>
      <c r="H115" s="3" t="s">
        <v>38</v>
      </c>
    </row>
    <row r="116" spans="1:8">
      <c r="A116" s="3"/>
      <c r="B116" s="3">
        <v>790715374</v>
      </c>
      <c r="C116" s="3" t="s">
        <v>281</v>
      </c>
      <c r="D116" s="3" t="s">
        <v>33</v>
      </c>
      <c r="E116" s="3" t="s">
        <v>282</v>
      </c>
      <c r="F116" s="3"/>
      <c r="G116" s="3" t="s">
        <v>12</v>
      </c>
      <c r="H116" s="3" t="s">
        <v>18</v>
      </c>
    </row>
    <row r="117" spans="1:8">
      <c r="A117" s="3"/>
      <c r="B117" s="3">
        <v>792244179</v>
      </c>
      <c r="C117" s="3" t="s">
        <v>283</v>
      </c>
      <c r="D117" s="3" t="s">
        <v>15</v>
      </c>
      <c r="E117" s="3" t="s">
        <v>284</v>
      </c>
      <c r="F117" s="3"/>
      <c r="G117" s="3" t="s">
        <v>12</v>
      </c>
      <c r="H117" s="3" t="s">
        <v>18</v>
      </c>
    </row>
    <row r="118" spans="1:8">
      <c r="A118" s="3"/>
      <c r="B118" s="3">
        <v>476179438</v>
      </c>
      <c r="C118" s="3" t="s">
        <v>285</v>
      </c>
      <c r="D118" s="3" t="s">
        <v>286</v>
      </c>
      <c r="E118" s="3" t="s">
        <v>287</v>
      </c>
      <c r="F118" s="3"/>
      <c r="G118" s="3" t="s">
        <v>12</v>
      </c>
      <c r="H118" s="3" t="s">
        <v>22</v>
      </c>
    </row>
    <row r="119" spans="1:8">
      <c r="A119" s="3"/>
      <c r="B119" s="3">
        <v>513689559</v>
      </c>
      <c r="C119" s="3" t="s">
        <v>288</v>
      </c>
      <c r="D119" s="3" t="s">
        <v>33</v>
      </c>
      <c r="E119" s="3" t="s">
        <v>289</v>
      </c>
      <c r="F119" s="3"/>
      <c r="G119" s="3" t="s">
        <v>55</v>
      </c>
      <c r="H119" s="3" t="s">
        <v>38</v>
      </c>
    </row>
    <row r="120" spans="1:8">
      <c r="A120" s="3"/>
      <c r="B120" s="3">
        <v>471253883</v>
      </c>
      <c r="C120" s="3" t="s">
        <v>290</v>
      </c>
      <c r="D120" s="3" t="s">
        <v>291</v>
      </c>
      <c r="E120" s="3" t="s">
        <v>292</v>
      </c>
      <c r="F120" s="3"/>
      <c r="G120" s="3" t="s">
        <v>87</v>
      </c>
      <c r="H120" s="3" t="s">
        <v>38</v>
      </c>
    </row>
    <row r="121" spans="1:8">
      <c r="A121" s="3"/>
      <c r="B121" s="3">
        <v>647142671</v>
      </c>
      <c r="C121" s="3" t="s">
        <v>293</v>
      </c>
      <c r="D121" s="3" t="s">
        <v>36</v>
      </c>
      <c r="E121" s="3" t="s">
        <v>294</v>
      </c>
      <c r="F121" s="3"/>
      <c r="G121" s="3" t="s">
        <v>295</v>
      </c>
      <c r="H121" s="3" t="s">
        <v>38</v>
      </c>
    </row>
    <row r="122" spans="1:8">
      <c r="A122" s="3"/>
      <c r="B122" s="3">
        <v>121649296</v>
      </c>
      <c r="C122" s="3" t="s">
        <v>296</v>
      </c>
      <c r="D122" s="3" t="s">
        <v>20</v>
      </c>
      <c r="E122" s="3" t="s">
        <v>297</v>
      </c>
      <c r="F122" s="3"/>
      <c r="G122" s="3" t="s">
        <v>17</v>
      </c>
      <c r="H122" s="3" t="s">
        <v>22</v>
      </c>
    </row>
    <row r="123" spans="1:8">
      <c r="A123" s="3"/>
      <c r="B123" s="3">
        <v>693604502</v>
      </c>
      <c r="C123" s="3" t="s">
        <v>298</v>
      </c>
      <c r="D123" s="3" t="s">
        <v>215</v>
      </c>
      <c r="E123" s="3" t="s">
        <v>299</v>
      </c>
      <c r="F123" s="3"/>
      <c r="G123" s="3" t="s">
        <v>49</v>
      </c>
      <c r="H123" s="3" t="s">
        <v>13</v>
      </c>
    </row>
    <row r="124" spans="1:8">
      <c r="A124" s="3"/>
      <c r="B124" s="3">
        <v>162815401</v>
      </c>
      <c r="C124" s="3" t="s">
        <v>300</v>
      </c>
      <c r="D124" s="3" t="s">
        <v>233</v>
      </c>
      <c r="E124" s="3" t="s">
        <v>301</v>
      </c>
      <c r="F124" s="3"/>
      <c r="G124" s="3" t="s">
        <v>17</v>
      </c>
      <c r="H124" s="3" t="s">
        <v>38</v>
      </c>
    </row>
    <row r="125" spans="1:8">
      <c r="A125" s="3"/>
      <c r="B125" s="3">
        <v>247324527</v>
      </c>
      <c r="C125" s="3" t="s">
        <v>302</v>
      </c>
      <c r="D125" s="3" t="s">
        <v>15</v>
      </c>
      <c r="E125" s="3" t="s">
        <v>303</v>
      </c>
      <c r="F125" s="3"/>
      <c r="G125" s="3" t="s">
        <v>12</v>
      </c>
      <c r="H125" s="3" t="s">
        <v>18</v>
      </c>
    </row>
    <row r="126" spans="1:8">
      <c r="A126" s="3"/>
      <c r="B126" s="3">
        <v>659200504</v>
      </c>
      <c r="C126" s="3" t="s">
        <v>304</v>
      </c>
      <c r="D126" s="3" t="s">
        <v>83</v>
      </c>
      <c r="E126" s="3" t="s">
        <v>305</v>
      </c>
      <c r="F126" s="3"/>
      <c r="G126" s="3" t="s">
        <v>72</v>
      </c>
      <c r="H126" s="3" t="s">
        <v>18</v>
      </c>
    </row>
    <row r="127" spans="1:8">
      <c r="A127" s="3"/>
      <c r="B127" s="3">
        <v>6103536</v>
      </c>
      <c r="C127" s="3" t="s">
        <v>306</v>
      </c>
      <c r="D127" s="3" t="s">
        <v>33</v>
      </c>
      <c r="E127" s="3" t="s">
        <v>307</v>
      </c>
      <c r="F127" s="3"/>
      <c r="G127" s="3" t="s">
        <v>12</v>
      </c>
      <c r="H127" s="3" t="s">
        <v>18</v>
      </c>
    </row>
    <row r="128" spans="1:8">
      <c r="A128" s="3"/>
      <c r="B128" s="3">
        <v>217822428</v>
      </c>
      <c r="C128" s="3" t="s">
        <v>308</v>
      </c>
      <c r="D128" s="3" t="s">
        <v>43</v>
      </c>
      <c r="E128" s="3" t="s">
        <v>309</v>
      </c>
      <c r="F128" s="3"/>
      <c r="G128" s="3" t="s">
        <v>72</v>
      </c>
      <c r="H128" s="3" t="s">
        <v>18</v>
      </c>
    </row>
    <row r="129" spans="1:8">
      <c r="A129" s="3"/>
      <c r="B129" s="3">
        <v>983256831</v>
      </c>
      <c r="C129" s="3" t="s">
        <v>310</v>
      </c>
      <c r="D129" s="3" t="s">
        <v>33</v>
      </c>
      <c r="E129" s="3" t="s">
        <v>311</v>
      </c>
      <c r="F129" s="3"/>
      <c r="G129" s="3" t="s">
        <v>312</v>
      </c>
      <c r="H129" s="3" t="s">
        <v>18</v>
      </c>
    </row>
    <row r="130" spans="1:8">
      <c r="A130" s="3"/>
      <c r="B130" s="3">
        <v>413780634</v>
      </c>
      <c r="C130" s="3" t="s">
        <v>313</v>
      </c>
      <c r="D130" s="3" t="s">
        <v>33</v>
      </c>
      <c r="E130" s="3" t="s">
        <v>314</v>
      </c>
      <c r="F130" s="3"/>
      <c r="G130" s="3" t="s">
        <v>12</v>
      </c>
      <c r="H130" s="3" t="s">
        <v>38</v>
      </c>
    </row>
    <row r="131" spans="1:8">
      <c r="A131" s="3"/>
      <c r="B131" s="3">
        <v>168198796</v>
      </c>
      <c r="C131" s="3" t="s">
        <v>315</v>
      </c>
      <c r="D131" s="3" t="s">
        <v>33</v>
      </c>
      <c r="E131" s="3" t="s">
        <v>316</v>
      </c>
      <c r="F131" s="3"/>
      <c r="G131" s="3" t="s">
        <v>17</v>
      </c>
      <c r="H131" s="3" t="s">
        <v>18</v>
      </c>
    </row>
    <row r="132" spans="1:8">
      <c r="A132" s="3"/>
      <c r="B132" s="3">
        <v>717238580</v>
      </c>
      <c r="C132" s="3" t="s">
        <v>317</v>
      </c>
      <c r="D132" s="3" t="s">
        <v>15</v>
      </c>
      <c r="E132" s="3" t="s">
        <v>318</v>
      </c>
      <c r="F132" s="3"/>
      <c r="G132" s="3" t="s">
        <v>12</v>
      </c>
      <c r="H132" s="3" t="s">
        <v>22</v>
      </c>
    </row>
    <row r="133" spans="1:8">
      <c r="A133" s="3"/>
      <c r="B133" s="3">
        <v>196040878</v>
      </c>
      <c r="C133" s="3" t="s">
        <v>319</v>
      </c>
      <c r="D133" s="3" t="s">
        <v>15</v>
      </c>
      <c r="E133" s="3" t="s">
        <v>320</v>
      </c>
      <c r="F133" s="3"/>
      <c r="G133" s="3" t="s">
        <v>17</v>
      </c>
      <c r="H133" s="3" t="s">
        <v>18</v>
      </c>
    </row>
    <row r="134" spans="1:8">
      <c r="A134" s="3"/>
      <c r="B134" s="3">
        <v>234969057</v>
      </c>
      <c r="C134" s="3" t="s">
        <v>321</v>
      </c>
      <c r="D134" s="3" t="s">
        <v>286</v>
      </c>
      <c r="E134" s="3" t="s">
        <v>322</v>
      </c>
      <c r="F134" s="3"/>
      <c r="G134" s="3" t="s">
        <v>312</v>
      </c>
      <c r="H134" s="3" t="s">
        <v>22</v>
      </c>
    </row>
    <row r="135" spans="1:8">
      <c r="A135" s="3"/>
      <c r="B135" s="3">
        <v>801438835</v>
      </c>
      <c r="C135" s="3" t="s">
        <v>323</v>
      </c>
      <c r="D135" s="3" t="s">
        <v>40</v>
      </c>
      <c r="E135" s="3" t="s">
        <v>324</v>
      </c>
      <c r="F135" s="3"/>
      <c r="G135" s="3" t="s">
        <v>17</v>
      </c>
      <c r="H135" s="3" t="s">
        <v>18</v>
      </c>
    </row>
    <row r="136" spans="1:8">
      <c r="A136" s="3"/>
      <c r="B136" s="3">
        <v>989276851</v>
      </c>
      <c r="C136" s="3" t="s">
        <v>325</v>
      </c>
      <c r="D136" s="3" t="s">
        <v>33</v>
      </c>
      <c r="E136" s="3" t="s">
        <v>326</v>
      </c>
      <c r="F136" s="3"/>
      <c r="G136" s="3" t="s">
        <v>12</v>
      </c>
      <c r="H136" s="3" t="s">
        <v>18</v>
      </c>
    </row>
    <row r="137" spans="1:8">
      <c r="A137" s="3"/>
      <c r="B137" s="3">
        <v>462459744</v>
      </c>
      <c r="C137" s="3" t="s">
        <v>327</v>
      </c>
      <c r="D137" s="3" t="s">
        <v>51</v>
      </c>
      <c r="E137" s="3" t="s">
        <v>328</v>
      </c>
      <c r="F137" s="3"/>
      <c r="G137" s="3" t="s">
        <v>17</v>
      </c>
      <c r="H137" s="3" t="s">
        <v>38</v>
      </c>
    </row>
    <row r="138" spans="1:8">
      <c r="A138" s="3"/>
      <c r="B138" s="3">
        <v>832453164</v>
      </c>
      <c r="C138" s="3" t="s">
        <v>329</v>
      </c>
      <c r="D138" s="3" t="s">
        <v>28</v>
      </c>
      <c r="E138" s="3" t="s">
        <v>330</v>
      </c>
      <c r="F138" s="3"/>
      <c r="G138" s="3" t="s">
        <v>72</v>
      </c>
      <c r="H138" s="3" t="s">
        <v>38</v>
      </c>
    </row>
    <row r="139" spans="1:8">
      <c r="A139" s="3"/>
      <c r="B139" s="3">
        <v>832401778</v>
      </c>
      <c r="C139" s="3" t="s">
        <v>331</v>
      </c>
      <c r="D139" s="3" t="s">
        <v>15</v>
      </c>
      <c r="E139" s="3" t="s">
        <v>332</v>
      </c>
      <c r="F139" s="3"/>
      <c r="G139" s="3" t="s">
        <v>12</v>
      </c>
      <c r="H139" s="3" t="s">
        <v>18</v>
      </c>
    </row>
    <row r="140" spans="1:8">
      <c r="A140" s="3"/>
      <c r="B140" s="3">
        <v>10485432</v>
      </c>
      <c r="C140" s="3" t="s">
        <v>333</v>
      </c>
      <c r="D140" s="3" t="s">
        <v>28</v>
      </c>
      <c r="E140" s="3" t="s">
        <v>334</v>
      </c>
      <c r="F140" s="3"/>
      <c r="G140" s="3" t="s">
        <v>17</v>
      </c>
      <c r="H140" s="3" t="s">
        <v>18</v>
      </c>
    </row>
    <row r="141" spans="1:8">
      <c r="A141" s="3"/>
      <c r="B141" s="3">
        <v>380549346</v>
      </c>
      <c r="C141" s="3" t="s">
        <v>335</v>
      </c>
      <c r="D141" s="3" t="s">
        <v>51</v>
      </c>
      <c r="E141" s="3" t="s">
        <v>336</v>
      </c>
      <c r="F141" s="3"/>
      <c r="G141" s="3" t="s">
        <v>17</v>
      </c>
      <c r="H141" s="3" t="s">
        <v>38</v>
      </c>
    </row>
    <row r="142" spans="1:8">
      <c r="A142" s="3"/>
      <c r="B142" s="3">
        <v>214671838</v>
      </c>
      <c r="C142" s="3" t="s">
        <v>337</v>
      </c>
      <c r="D142" s="3" t="s">
        <v>40</v>
      </c>
      <c r="E142" s="3" t="s">
        <v>338</v>
      </c>
      <c r="F142" s="3"/>
      <c r="G142" s="3" t="s">
        <v>72</v>
      </c>
      <c r="H142" s="3" t="s">
        <v>18</v>
      </c>
    </row>
    <row r="143" spans="1:8">
      <c r="A143" s="3"/>
      <c r="B143" s="3">
        <v>43774059</v>
      </c>
      <c r="C143" s="3" t="s">
        <v>339</v>
      </c>
      <c r="D143" s="3" t="s">
        <v>15</v>
      </c>
      <c r="E143" s="3" t="s">
        <v>340</v>
      </c>
      <c r="F143" s="3"/>
      <c r="G143" s="3" t="s">
        <v>96</v>
      </c>
      <c r="H143" s="3" t="s">
        <v>18</v>
      </c>
    </row>
    <row r="144" spans="1:8">
      <c r="A144" s="3"/>
      <c r="B144" s="3">
        <v>112087920</v>
      </c>
      <c r="C144" s="3" t="s">
        <v>341</v>
      </c>
      <c r="D144" s="3" t="s">
        <v>342</v>
      </c>
      <c r="E144" s="3" t="s">
        <v>343</v>
      </c>
      <c r="F144" s="3"/>
      <c r="G144" s="3" t="s">
        <v>17</v>
      </c>
      <c r="H144" s="3" t="s">
        <v>38</v>
      </c>
    </row>
    <row r="145" spans="1:8">
      <c r="A145" s="3"/>
      <c r="B145" s="3">
        <v>81384720</v>
      </c>
      <c r="C145" s="3" t="s">
        <v>344</v>
      </c>
      <c r="D145" s="3" t="s">
        <v>15</v>
      </c>
      <c r="E145" s="3" t="s">
        <v>345</v>
      </c>
      <c r="F145" s="3"/>
      <c r="G145" s="3" t="s">
        <v>12</v>
      </c>
      <c r="H145" s="3" t="s">
        <v>18</v>
      </c>
    </row>
    <row r="146" spans="1:8">
      <c r="A146" s="3"/>
      <c r="B146" s="3">
        <v>381300179</v>
      </c>
      <c r="C146" s="3" t="s">
        <v>346</v>
      </c>
      <c r="D146" s="3" t="s">
        <v>28</v>
      </c>
      <c r="E146" s="3" t="s">
        <v>347</v>
      </c>
      <c r="F146" s="3"/>
      <c r="G146" s="3" t="s">
        <v>17</v>
      </c>
      <c r="H146" s="3" t="s">
        <v>18</v>
      </c>
    </row>
    <row r="147" spans="1:8">
      <c r="A147" s="3"/>
      <c r="B147" s="3">
        <v>560732004</v>
      </c>
      <c r="C147" s="3" t="s">
        <v>348</v>
      </c>
      <c r="D147" s="3" t="s">
        <v>51</v>
      </c>
      <c r="E147" s="3" t="s">
        <v>349</v>
      </c>
      <c r="F147" s="3"/>
      <c r="G147" s="3" t="s">
        <v>12</v>
      </c>
      <c r="H147" s="3" t="s">
        <v>38</v>
      </c>
    </row>
    <row r="148" spans="1:8">
      <c r="A148" s="3"/>
      <c r="B148" s="3">
        <v>959735867</v>
      </c>
      <c r="C148" s="3" t="s">
        <v>350</v>
      </c>
      <c r="D148" s="3" t="s">
        <v>33</v>
      </c>
      <c r="E148" s="3" t="s">
        <v>351</v>
      </c>
      <c r="F148" s="3"/>
      <c r="G148" s="3" t="s">
        <v>87</v>
      </c>
      <c r="H148" s="3" t="s">
        <v>18</v>
      </c>
    </row>
    <row r="149" spans="1:8">
      <c r="A149" s="3"/>
      <c r="B149" s="3">
        <v>853463762</v>
      </c>
      <c r="C149" s="3" t="s">
        <v>352</v>
      </c>
      <c r="D149" s="3" t="s">
        <v>10</v>
      </c>
      <c r="E149" s="3" t="s">
        <v>353</v>
      </c>
      <c r="F149" s="3"/>
      <c r="G149" s="3" t="s">
        <v>17</v>
      </c>
      <c r="H149" s="3" t="s">
        <v>38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rgb="FFC00000"/>
  </sheetPr>
  <dimension ref="A1:AA145"/>
  <sheetViews>
    <sheetView tabSelected="1" topLeftCell="K1" zoomScaleNormal="100" workbookViewId="0">
      <pane ySplit="1" topLeftCell="C46" activePane="bottomLeft" state="frozen"/>
      <selection pane="bottomLeft" activeCell="M49" sqref="M49:M54"/>
    </sheetView>
  </sheetViews>
  <sheetFormatPr defaultRowHeight="14.45" outlineLevelCol="1"/>
  <cols>
    <col min="1" max="1" width="10.42578125" bestFit="1" customWidth="1"/>
    <col min="2" max="2" width="10.5703125" bestFit="1" customWidth="1"/>
    <col min="3" max="3" width="29.85546875" bestFit="1" customWidth="1"/>
    <col min="4" max="4" width="20.5703125" bestFit="1" customWidth="1"/>
    <col min="5" max="5" width="18.85546875" bestFit="1" customWidth="1"/>
    <col min="6" max="6" width="6.5703125" hidden="1" customWidth="1"/>
    <col min="7" max="7" width="28" bestFit="1" customWidth="1"/>
    <col min="8" max="8" width="5" bestFit="1" customWidth="1"/>
    <col min="9" max="9" width="7.5703125" bestFit="1" customWidth="1"/>
    <col min="14" max="14" width="10.5703125" customWidth="1" outlineLevel="1"/>
    <col min="15" max="15" width="20" customWidth="1" outlineLevel="1"/>
    <col min="16" max="16" width="18" customWidth="1" outlineLevel="1"/>
    <col min="17" max="17" width="7" customWidth="1" outlineLevel="1"/>
    <col min="18" max="18" width="19.140625" customWidth="1" outlineLevel="1"/>
    <col min="19" max="19" width="10" customWidth="1" outlineLevel="1"/>
    <col min="20" max="20" width="10.85546875" customWidth="1" outlineLevel="1"/>
    <col min="21" max="21" width="21.42578125" customWidth="1" outlineLevel="1"/>
    <col min="22" max="22" width="9.140625" style="16"/>
    <col min="23" max="23" width="33.5703125" style="16" bestFit="1" customWidth="1"/>
    <col min="24" max="24" width="22.5703125" customWidth="1"/>
    <col min="25" max="25" width="22.42578125" customWidth="1"/>
    <col min="26" max="26" width="22.5703125" customWidth="1"/>
    <col min="27" max="27" width="23.42578125" customWidth="1"/>
  </cols>
  <sheetData>
    <row r="1" spans="1:27" ht="57.95">
      <c r="A1" s="27" t="s">
        <v>354</v>
      </c>
      <c r="B1" s="10" t="s">
        <v>1</v>
      </c>
      <c r="C1" s="11" t="s">
        <v>2</v>
      </c>
      <c r="D1" s="10" t="s">
        <v>3</v>
      </c>
      <c r="E1" s="10" t="s">
        <v>355</v>
      </c>
      <c r="F1" s="10" t="s">
        <v>5</v>
      </c>
      <c r="G1" s="10" t="s">
        <v>6</v>
      </c>
      <c r="H1" s="10" t="s">
        <v>7</v>
      </c>
      <c r="I1" s="10" t="s">
        <v>356</v>
      </c>
      <c r="J1" s="10" t="s">
        <v>357</v>
      </c>
      <c r="K1" s="10" t="s">
        <v>358</v>
      </c>
      <c r="L1" s="10" t="s">
        <v>359</v>
      </c>
      <c r="M1" s="10" t="s">
        <v>360</v>
      </c>
      <c r="N1" s="20" t="s">
        <v>361</v>
      </c>
      <c r="O1" s="20" t="s">
        <v>362</v>
      </c>
      <c r="P1" s="20" t="s">
        <v>4</v>
      </c>
      <c r="Q1" s="20" t="s">
        <v>356</v>
      </c>
      <c r="R1" s="20" t="s">
        <v>6</v>
      </c>
      <c r="S1" s="20" t="s">
        <v>363</v>
      </c>
      <c r="T1" s="30" t="s">
        <v>361</v>
      </c>
      <c r="U1" s="30" t="s">
        <v>4</v>
      </c>
      <c r="V1" s="31" t="s">
        <v>364</v>
      </c>
      <c r="W1" s="31" t="s">
        <v>365</v>
      </c>
      <c r="X1" s="30" t="s">
        <v>366</v>
      </c>
      <c r="Y1" s="30" t="s">
        <v>367</v>
      </c>
      <c r="Z1" s="30" t="s">
        <v>368</v>
      </c>
      <c r="AA1" s="30" t="s">
        <v>369</v>
      </c>
    </row>
    <row r="2" spans="1:27" hidden="1">
      <c r="A2" s="38">
        <v>0</v>
      </c>
      <c r="B2" s="3">
        <v>719085498</v>
      </c>
      <c r="C2" s="3" t="s">
        <v>370</v>
      </c>
      <c r="D2" s="3" t="s">
        <v>371</v>
      </c>
      <c r="E2" s="3" t="s">
        <v>372</v>
      </c>
      <c r="F2" s="3"/>
      <c r="G2" s="3" t="s">
        <v>17</v>
      </c>
      <c r="H2" s="3" t="s">
        <v>18</v>
      </c>
      <c r="I2" s="3" t="s">
        <v>373</v>
      </c>
      <c r="J2" s="24" t="str">
        <f t="shared" ref="J2:J32" si="0">IF(I2="female","Yes","No")</f>
        <v>No</v>
      </c>
      <c r="K2" s="24" t="s">
        <v>374</v>
      </c>
      <c r="L2" s="24" t="s">
        <v>374</v>
      </c>
      <c r="M2" s="24">
        <v>3</v>
      </c>
      <c r="N2" s="24">
        <f t="shared" ref="N2:N32" si="1">B2</f>
        <v>719085498</v>
      </c>
      <c r="O2" s="24" t="str">
        <f t="shared" ref="O2:O32" si="2">C2</f>
        <v>Angarita Garcia, Jorge_Eduardo</v>
      </c>
      <c r="P2" s="24" t="str">
        <f t="shared" ref="P2:P32" si="3">E2</f>
        <v>ang19016@byui.edu</v>
      </c>
      <c r="Q2" s="24" t="str">
        <f t="shared" ref="Q2:Q32" si="4">I2</f>
        <v>Male</v>
      </c>
      <c r="R2" s="24" t="str">
        <f t="shared" ref="R2:R32" si="5">G2</f>
        <v>Business Management</v>
      </c>
      <c r="S2" t="e">
        <f>VLOOKUP(B2,ClassListRaw!B:B,1,FALSE)</f>
        <v>#N/A</v>
      </c>
      <c r="T2" s="3" t="str">
        <f>IFERROR(VLOOKUP(B2,SurveyData!D:D,1,FALSE),"N/A")</f>
        <v>N/A</v>
      </c>
      <c r="U2" s="3" t="str">
        <f>IFERROR(VLOOKUP(E:E,SurveyData!E:E,1,FALSE),"N/A")</f>
        <v>N/A</v>
      </c>
      <c r="V2" s="16" t="str">
        <f t="shared" ref="V2:V32" si="6">IF(OR(T2&lt;&gt;"N/A",U2&lt;&gt;"N/A"),"Y","N")</f>
        <v>N</v>
      </c>
      <c r="W2" s="16" t="e">
        <f>VLOOKUP($B2,SurveyData!D:M,5,FALSE)</f>
        <v>#N/A</v>
      </c>
      <c r="X2" t="str">
        <f>IF(V2="Y",VLOOKUP(T2,SurveyData!D:L,6,FALSE),"N/A")</f>
        <v>N/A</v>
      </c>
      <c r="Y2" s="46" t="str">
        <f>IF(V2="Y",VLOOKUP(T2,SurveyData!D:L,7,FALSE),"N/A")</f>
        <v>N/A</v>
      </c>
      <c r="Z2" s="46" t="str">
        <f>IF(V2="Y",VLOOKUP(T2,SurveyData!D:L,8,FALSE),"N/A")</f>
        <v>N/A</v>
      </c>
      <c r="AA2" s="46" t="str">
        <f>IF(V2="Y",VLOOKUP(T2,SurveyData!D:L,9,FALSE),"N/A")</f>
        <v>N/A</v>
      </c>
    </row>
    <row r="3" spans="1:27" hidden="1">
      <c r="A3" s="38">
        <v>0</v>
      </c>
      <c r="B3">
        <v>916877381</v>
      </c>
      <c r="C3" t="s">
        <v>375</v>
      </c>
      <c r="D3" t="s">
        <v>376</v>
      </c>
      <c r="E3" t="s">
        <v>377</v>
      </c>
      <c r="G3" t="s">
        <v>12</v>
      </c>
      <c r="H3" t="s">
        <v>18</v>
      </c>
      <c r="I3" t="s">
        <v>378</v>
      </c>
      <c r="J3" s="24" t="str">
        <f t="shared" si="0"/>
        <v>Yes</v>
      </c>
      <c r="K3" s="24" t="s">
        <v>374</v>
      </c>
      <c r="L3" s="24" t="s">
        <v>374</v>
      </c>
      <c r="M3" s="24">
        <v>8</v>
      </c>
      <c r="N3" s="24">
        <f t="shared" si="1"/>
        <v>916877381</v>
      </c>
      <c r="O3" s="24" t="str">
        <f t="shared" si="2"/>
        <v>Sego, Grace</v>
      </c>
      <c r="P3" s="24" t="str">
        <f t="shared" si="3"/>
        <v>seg19008@byui.edu</v>
      </c>
      <c r="Q3" s="24" t="str">
        <f t="shared" si="4"/>
        <v>Female</v>
      </c>
      <c r="R3" s="24" t="str">
        <f t="shared" si="5"/>
        <v>Bus Mgmt Marketing</v>
      </c>
      <c r="S3" t="e">
        <f>VLOOKUP(B3,ClassListRaw!B:B,1,FALSE)</f>
        <v>#N/A</v>
      </c>
      <c r="T3" s="3" t="str">
        <f>IFERROR(VLOOKUP(B3,SurveyData!D:D,1,FALSE),"N/A")</f>
        <v>N/A</v>
      </c>
      <c r="U3" s="3" t="str">
        <f>IFERROR(VLOOKUP(E:E,SurveyData!E:E,1,FALSE),"N/A")</f>
        <v>N/A</v>
      </c>
      <c r="V3" s="16" t="str">
        <f t="shared" si="6"/>
        <v>N</v>
      </c>
      <c r="W3" s="16" t="e">
        <f>VLOOKUP($B3,SurveyData!D:M,5,FALSE)</f>
        <v>#N/A</v>
      </c>
      <c r="X3" t="str">
        <f>IF(V3="Y",VLOOKUP(T3,SurveyData!D:L,6,FALSE),"N/A")</f>
        <v>N/A</v>
      </c>
      <c r="Y3" s="46" t="str">
        <f>IF(V3="Y",VLOOKUP(T3,SurveyData!D:L,7,FALSE),"N/A")</f>
        <v>N/A</v>
      </c>
      <c r="Z3" s="46" t="str">
        <f>IF(V3="Y",VLOOKUP(T3,SurveyData!D:L,8,FALSE),"N/A")</f>
        <v>N/A</v>
      </c>
      <c r="AA3" s="46" t="str">
        <f>IF(V3="Y",VLOOKUP(T3,SurveyData!D:L,9,FALSE),"N/A")</f>
        <v>N/A</v>
      </c>
    </row>
    <row r="4" spans="1:27">
      <c r="A4" s="38">
        <v>0</v>
      </c>
      <c r="B4">
        <v>871818612</v>
      </c>
      <c r="C4" s="3" t="s">
        <v>379</v>
      </c>
      <c r="D4" s="3" t="s">
        <v>380</v>
      </c>
      <c r="E4" s="3" t="s">
        <v>381</v>
      </c>
      <c r="F4" s="3"/>
      <c r="G4" s="3" t="s">
        <v>17</v>
      </c>
      <c r="H4" s="3" t="s">
        <v>22</v>
      </c>
      <c r="I4" s="3" t="s">
        <v>378</v>
      </c>
      <c r="J4" s="24" t="str">
        <f>IF(I4="female","Yes","No")</f>
        <v>Yes</v>
      </c>
      <c r="K4" s="24" t="s">
        <v>374</v>
      </c>
      <c r="L4" s="24" t="s">
        <v>374</v>
      </c>
      <c r="M4" s="24">
        <v>1</v>
      </c>
      <c r="N4" s="24">
        <f t="shared" si="1"/>
        <v>871818612</v>
      </c>
      <c r="O4" s="24" t="str">
        <f t="shared" si="2"/>
        <v>Russell, Ailsa</v>
      </c>
      <c r="P4" s="24" t="str">
        <f t="shared" si="3"/>
        <v>rus20013@byui.edu</v>
      </c>
      <c r="Q4" s="24" t="str">
        <f t="shared" si="4"/>
        <v>Female</v>
      </c>
      <c r="R4" s="24" t="str">
        <f t="shared" si="5"/>
        <v>Business Management</v>
      </c>
      <c r="S4" t="e">
        <f>VLOOKUP(B4,ClassListRaw!B:B,1,FALSE)</f>
        <v>#N/A</v>
      </c>
      <c r="T4" s="3" t="str">
        <f>IFERROR(VLOOKUP(B4,SurveyData!D:D,1,FALSE),"N/A")</f>
        <v>N/A</v>
      </c>
      <c r="U4" s="3" t="str">
        <f>IFERROR(VLOOKUP(E:E,SurveyData!E:E,1,FALSE),"N/A")</f>
        <v>N/A</v>
      </c>
      <c r="V4" s="16" t="str">
        <f t="shared" si="6"/>
        <v>N</v>
      </c>
      <c r="W4" s="16" t="e">
        <f>VLOOKUP($B4,SurveyData!D:M,5,FALSE)</f>
        <v>#N/A</v>
      </c>
      <c r="X4" t="str">
        <f>IF(V4="Y",VLOOKUP(T4,SurveyData!D:L,6,FALSE),"N/A")</f>
        <v>N/A</v>
      </c>
      <c r="Y4" s="32" t="str">
        <f>IF(V4="Y",VLOOKUP(T4,SurveyData!D:L,7,FALSE),"N/A")</f>
        <v>N/A</v>
      </c>
      <c r="Z4" s="32" t="str">
        <f>IF(V4="Y",VLOOKUP(T4,SurveyData!D:L,8,FALSE),"N/A")</f>
        <v>N/A</v>
      </c>
      <c r="AA4" s="32" t="str">
        <f>IF(V4="Y",VLOOKUP(T4,SurveyData!D:L,9,FALSE),"N/A")</f>
        <v>N/A</v>
      </c>
    </row>
    <row r="5" spans="1:27" ht="15">
      <c r="A5" s="38">
        <v>21.227499316500332</v>
      </c>
      <c r="B5">
        <v>972018177</v>
      </c>
      <c r="C5" t="s">
        <v>230</v>
      </c>
      <c r="D5" t="s">
        <v>10</v>
      </c>
      <c r="E5" t="s">
        <v>231</v>
      </c>
      <c r="G5" t="s">
        <v>12</v>
      </c>
      <c r="H5" t="s">
        <v>22</v>
      </c>
      <c r="I5" s="25" t="str">
        <f>VLOOKUP(B5,PBI!A:E,5,FALSE)</f>
        <v>Male</v>
      </c>
      <c r="J5" s="24" t="str">
        <f>IF(I5="female","Yes","No")</f>
        <v>No</v>
      </c>
      <c r="K5" s="24" t="s">
        <v>374</v>
      </c>
      <c r="L5" s="24" t="s">
        <v>374</v>
      </c>
      <c r="M5" s="24">
        <v>1</v>
      </c>
      <c r="N5" s="24">
        <f t="shared" si="1"/>
        <v>972018177</v>
      </c>
      <c r="O5" s="24" t="str">
        <f t="shared" si="2"/>
        <v>Naphaivong, Aaron_Anusone</v>
      </c>
      <c r="P5" s="24" t="str">
        <f t="shared" si="3"/>
        <v>nap15001@byui.edu</v>
      </c>
      <c r="Q5" s="24" t="str">
        <f t="shared" si="4"/>
        <v>Male</v>
      </c>
      <c r="R5" s="24" t="str">
        <f t="shared" si="5"/>
        <v>Bus Mgmt Marketing</v>
      </c>
      <c r="S5">
        <f>VLOOKUP(B5,ClassListRaw!B:B,1,FALSE)</f>
        <v>972018177</v>
      </c>
      <c r="T5" s="3">
        <f>IFERROR(VLOOKUP(B5,SurveyData!D:D,1,FALSE),"N/A")</f>
        <v>972018177</v>
      </c>
      <c r="U5" s="3" t="str">
        <f>IFERROR(VLOOKUP(E:E,SurveyData!E:E,1,FALSE),"N/A")</f>
        <v>N/A</v>
      </c>
      <c r="V5" s="16" t="str">
        <f t="shared" si="6"/>
        <v>Y</v>
      </c>
      <c r="W5" s="16" t="str">
        <f>VLOOKUP($B5,SurveyData!D:M,5,FALSE)</f>
        <v>Daytime Operations (8AM-2PM roughly)</v>
      </c>
      <c r="X5" t="str">
        <f>IF(V5="Y",VLOOKUP(T5,SurveyData!D:L,6,FALSE),"N/A")</f>
        <v>Very Interested</v>
      </c>
      <c r="Y5" s="32" t="str">
        <f>IF(V5="Y",VLOOKUP(T5,SurveyData!D:L,7,FALSE),"N/A")</f>
        <v>Indifferent or No Opinion</v>
      </c>
      <c r="Z5" s="32" t="str">
        <f>IF(V5="Y",VLOOKUP(T5,SurveyData!D:L,8,FALSE),"N/A")</f>
        <v>Indifferent or No Opinion</v>
      </c>
      <c r="AA5" s="32" t="str">
        <f>IF(V5="Y",VLOOKUP(T5,SurveyData!D:L,9,FALSE),"N/A")</f>
        <v>Indifferent or No Opinion</v>
      </c>
    </row>
    <row r="6" spans="1:27" hidden="1">
      <c r="A6" s="38">
        <v>59.174281130925074</v>
      </c>
      <c r="B6">
        <v>167878359</v>
      </c>
      <c r="C6" t="s">
        <v>232</v>
      </c>
      <c r="D6" t="s">
        <v>233</v>
      </c>
      <c r="E6" t="s">
        <v>234</v>
      </c>
      <c r="G6" t="s">
        <v>72</v>
      </c>
      <c r="H6" t="s">
        <v>18</v>
      </c>
      <c r="I6" s="25" t="s">
        <v>378</v>
      </c>
      <c r="J6" s="24" t="str">
        <f>IF(I6="female","Yes","No")</f>
        <v>Yes</v>
      </c>
      <c r="K6" s="24" t="s">
        <v>374</v>
      </c>
      <c r="L6" s="24" t="s">
        <v>382</v>
      </c>
      <c r="M6" s="45">
        <v>2</v>
      </c>
      <c r="N6" s="24">
        <f t="shared" si="1"/>
        <v>167878359</v>
      </c>
      <c r="O6" s="24" t="str">
        <f t="shared" si="2"/>
        <v>Nathan, Elizabeth</v>
      </c>
      <c r="P6" s="24" t="str">
        <f t="shared" si="3"/>
        <v>nat19004@byui.edu</v>
      </c>
      <c r="Q6" s="24" t="str">
        <f t="shared" si="4"/>
        <v>Female</v>
      </c>
      <c r="R6" s="24" t="str">
        <f t="shared" si="5"/>
        <v>FCS Apparel Entrepreneur</v>
      </c>
      <c r="S6">
        <f>VLOOKUP(B6,ClassListRaw!B:B,1,FALSE)</f>
        <v>167878359</v>
      </c>
      <c r="T6" s="3">
        <f>IFERROR(VLOOKUP(B6,SurveyData!D:D,1,FALSE),"N/A")</f>
        <v>167878359</v>
      </c>
      <c r="U6" s="3" t="str">
        <f>IFERROR(VLOOKUP(E$128:E$141,SurveyData!E:E,1,FALSE),"N/A")</f>
        <v>N/A</v>
      </c>
      <c r="V6" s="16" t="str">
        <f t="shared" si="6"/>
        <v>Y</v>
      </c>
      <c r="W6" s="16" t="str">
        <f>VLOOKUP($B6,SurveyData!D:M,5,FALSE)</f>
        <v>Evening Operations (8-11AM &amp; 7-10PM roughly)</v>
      </c>
      <c r="X6" t="str">
        <f>IF(V6="Y",VLOOKUP(T6,SurveyData!D:L,6,FALSE),"N/A")</f>
        <v>Very Interested</v>
      </c>
      <c r="Y6" s="32" t="str">
        <f>IF(V6="Y",VLOOKUP(T6,SurveyData!D:L,7,FALSE),"N/A")</f>
        <v>Indifferent or No Opinion</v>
      </c>
      <c r="Z6" s="32" t="str">
        <f>IF(V6="Y",VLOOKUP(T6,SurveyData!D:L,8,FALSE),"N/A")</f>
        <v>Not Interested</v>
      </c>
      <c r="AA6" s="32" t="str">
        <f>IF(V6="Y",VLOOKUP(T6,SurveyData!D:L,9,FALSE),"N/A")</f>
        <v>Not Interested</v>
      </c>
    </row>
    <row r="7" spans="1:27" hidden="1">
      <c r="A7" s="38">
        <v>24.63895928734534</v>
      </c>
      <c r="B7">
        <v>162815401</v>
      </c>
      <c r="C7" t="s">
        <v>300</v>
      </c>
      <c r="D7" t="s">
        <v>233</v>
      </c>
      <c r="E7" t="s">
        <v>301</v>
      </c>
      <c r="G7" t="s">
        <v>17</v>
      </c>
      <c r="H7" t="s">
        <v>38</v>
      </c>
      <c r="I7" s="25" t="s">
        <v>373</v>
      </c>
      <c r="J7" s="24" t="str">
        <f>IF(I7="female","Yes","No")</f>
        <v>No</v>
      </c>
      <c r="K7" s="24" t="s">
        <v>374</v>
      </c>
      <c r="L7" s="24" t="s">
        <v>374</v>
      </c>
      <c r="M7" s="24">
        <v>3</v>
      </c>
      <c r="N7" s="24">
        <f t="shared" si="1"/>
        <v>162815401</v>
      </c>
      <c r="O7" s="24" t="str">
        <f t="shared" si="2"/>
        <v>Shank, Jace</v>
      </c>
      <c r="P7" s="24" t="str">
        <f t="shared" si="3"/>
        <v>sha21015@byui.edu</v>
      </c>
      <c r="Q7" s="24" t="str">
        <f t="shared" si="4"/>
        <v>Male</v>
      </c>
      <c r="R7" s="24" t="str">
        <f t="shared" si="5"/>
        <v>Business Management</v>
      </c>
      <c r="S7">
        <f>VLOOKUP(B7,ClassListRaw!B:B,1,FALSE)</f>
        <v>162815401</v>
      </c>
      <c r="T7" s="3">
        <f>IFERROR(VLOOKUP(B7,SurveyData!D:D,1,FALSE),"N/A")</f>
        <v>162815401</v>
      </c>
      <c r="U7" s="3" t="str">
        <f>IFERROR(VLOOKUP(E:E,SurveyData!E:E,1,FALSE),"N/A")</f>
        <v>sha21015@byui.edu</v>
      </c>
      <c r="V7" s="16" t="str">
        <f t="shared" si="6"/>
        <v>Y</v>
      </c>
      <c r="W7" s="16" t="str">
        <f>VLOOKUP($B7,SurveyData!D:M,5,FALSE)</f>
        <v>Daytime Operations (8AM-2PM roughly)</v>
      </c>
      <c r="X7" t="str">
        <f>IF(V7="Y",VLOOKUP(T7,SurveyData!D:L,6,FALSE),"N/A")</f>
        <v>Indifferent or No Opinion</v>
      </c>
      <c r="Y7" s="32" t="str">
        <f>IF(V7="Y",VLOOKUP(T7,SurveyData!D:L,7,FALSE),"N/A")</f>
        <v>Indifferent or No Opinion</v>
      </c>
      <c r="Z7" s="32" t="str">
        <f>IF(V7="Y",VLOOKUP(T7,SurveyData!D:L,8,FALSE),"N/A")</f>
        <v>Indifferent or No Opinion</v>
      </c>
      <c r="AA7" s="32" t="str">
        <f>IF(V7="Y",VLOOKUP(T7,SurveyData!D:L,9,FALSE),"N/A")</f>
        <v>Indifferent or No Opinion</v>
      </c>
    </row>
    <row r="8" spans="1:27" hidden="1">
      <c r="A8" s="38">
        <v>71.247859763288517</v>
      </c>
      <c r="B8">
        <v>458576541</v>
      </c>
      <c r="C8" t="s">
        <v>258</v>
      </c>
      <c r="D8" t="s">
        <v>250</v>
      </c>
      <c r="E8" t="s">
        <v>259</v>
      </c>
      <c r="G8" t="s">
        <v>55</v>
      </c>
      <c r="H8" t="s">
        <v>38</v>
      </c>
      <c r="I8" s="25" t="s">
        <v>373</v>
      </c>
      <c r="J8" s="24" t="str">
        <f>IF(I8="female","Yes","No")</f>
        <v>No</v>
      </c>
      <c r="K8" s="24" t="s">
        <v>374</v>
      </c>
      <c r="L8" s="24" t="s">
        <v>382</v>
      </c>
      <c r="M8" s="45">
        <v>2</v>
      </c>
      <c r="N8" s="24">
        <f t="shared" si="1"/>
        <v>458576541</v>
      </c>
      <c r="O8" s="24" t="str">
        <f t="shared" si="2"/>
        <v>Pullen, Stephen_Conner</v>
      </c>
      <c r="P8" s="24" t="str">
        <f t="shared" si="3"/>
        <v>pul19009@byui.edu</v>
      </c>
      <c r="Q8" s="24" t="str">
        <f t="shared" si="4"/>
        <v>Male</v>
      </c>
      <c r="R8" s="24" t="str">
        <f t="shared" si="5"/>
        <v>Automotive Tech Mgmt</v>
      </c>
      <c r="S8">
        <f>VLOOKUP(B8,ClassListRaw!B:B,1,FALSE)</f>
        <v>458576541</v>
      </c>
      <c r="T8" s="3">
        <f>IFERROR(VLOOKUP(B8,SurveyData!D:D,1,FALSE),"N/A")</f>
        <v>458576541</v>
      </c>
      <c r="U8" s="3" t="str">
        <f>IFERROR(VLOOKUP(E$128:E$141,SurveyData!E:E,1,FALSE),"N/A")</f>
        <v>N/A</v>
      </c>
      <c r="V8" s="16" t="str">
        <f t="shared" si="6"/>
        <v>Y</v>
      </c>
      <c r="W8" s="16" t="str">
        <f>VLOOKUP($B8,SurveyData!D:M,5,FALSE)</f>
        <v>Evening Operations (8-11AM &amp; 7-10PM roughly)</v>
      </c>
      <c r="X8" t="str">
        <f>IF(V8="Y",VLOOKUP(T8,SurveyData!D:L,6,FALSE),"N/A")</f>
        <v>Very Interested</v>
      </c>
      <c r="Y8" s="32" t="str">
        <f>IF(V8="Y",VLOOKUP(T8,SurveyData!D:L,7,FALSE),"N/A")</f>
        <v>Not Interested</v>
      </c>
      <c r="Z8" s="32" t="str">
        <f>IF(V8="Y",VLOOKUP(T8,SurveyData!D:L,8,FALSE),"N/A")</f>
        <v>Not Interested</v>
      </c>
      <c r="AA8" s="32" t="str">
        <f>IF(V8="Y",VLOOKUP(T8,SurveyData!D:L,9,FALSE),"N/A")</f>
        <v>Not Interested</v>
      </c>
    </row>
    <row r="9" spans="1:27" ht="15">
      <c r="A9" s="38">
        <v>85.500307554342896</v>
      </c>
      <c r="B9">
        <v>121649296</v>
      </c>
      <c r="C9" t="s">
        <v>296</v>
      </c>
      <c r="D9" t="s">
        <v>20</v>
      </c>
      <c r="E9" t="s">
        <v>297</v>
      </c>
      <c r="G9" t="s">
        <v>17</v>
      </c>
      <c r="H9" t="s">
        <v>22</v>
      </c>
      <c r="I9" s="25" t="str">
        <f>VLOOKUP(B9,PBI!A:E,5,FALSE)</f>
        <v>Female</v>
      </c>
      <c r="J9" s="24" t="str">
        <f>IF(I9="female","Yes","No")</f>
        <v>Yes</v>
      </c>
      <c r="K9" s="24" t="s">
        <v>374</v>
      </c>
      <c r="L9" s="24" t="s">
        <v>374</v>
      </c>
      <c r="M9" s="24">
        <v>1</v>
      </c>
      <c r="N9" s="24">
        <f t="shared" si="1"/>
        <v>121649296</v>
      </c>
      <c r="O9" s="24" t="str">
        <f t="shared" si="2"/>
        <v>Seable, Abby_Elizabeth</v>
      </c>
      <c r="P9" s="24" t="str">
        <f t="shared" si="3"/>
        <v>sea19004@byui.edu</v>
      </c>
      <c r="Q9" s="24" t="str">
        <f t="shared" si="4"/>
        <v>Female</v>
      </c>
      <c r="R9" s="24" t="str">
        <f t="shared" si="5"/>
        <v>Business Management</v>
      </c>
      <c r="S9">
        <f>VLOOKUP(B9,ClassListRaw!B:B,1,FALSE)</f>
        <v>121649296</v>
      </c>
      <c r="T9" s="3">
        <f>IFERROR(VLOOKUP(B9,SurveyData!D:D,1,FALSE),"N/A")</f>
        <v>121649296</v>
      </c>
      <c r="U9" s="3" t="str">
        <f>IFERROR(VLOOKUP(E:E,SurveyData!E:E,1,FALSE),"N/A")</f>
        <v>Sea19004@byui.edu</v>
      </c>
      <c r="V9" s="16" t="str">
        <f t="shared" si="6"/>
        <v>Y</v>
      </c>
      <c r="W9" s="16" t="str">
        <f>VLOOKUP($B9,SurveyData!D:M,5,FALSE)</f>
        <v>I'm fine with either option</v>
      </c>
      <c r="X9" t="str">
        <f>IF(V9="Y",VLOOKUP(T9,SurveyData!D:L,6,FALSE),"N/A")</f>
        <v>Very Interested</v>
      </c>
      <c r="Y9" s="32" t="str">
        <f>IF(V9="Y",VLOOKUP(T9,SurveyData!D:L,7,FALSE),"N/A")</f>
        <v>Very Interested</v>
      </c>
      <c r="Z9" s="32" t="str">
        <f>IF(V9="Y",VLOOKUP(T9,SurveyData!D:L,8,FALSE),"N/A")</f>
        <v>Indifferent or No Opinion</v>
      </c>
      <c r="AA9" s="32" t="str">
        <f>IF(V9="Y",VLOOKUP(T9,SurveyData!D:L,9,FALSE),"N/A")</f>
        <v>Very Interested</v>
      </c>
    </row>
    <row r="10" spans="1:27" ht="15">
      <c r="A10" s="38">
        <v>68.104894401702936</v>
      </c>
      <c r="B10">
        <v>368902708</v>
      </c>
      <c r="C10" t="s">
        <v>19</v>
      </c>
      <c r="D10" t="s">
        <v>20</v>
      </c>
      <c r="E10" t="s">
        <v>21</v>
      </c>
      <c r="G10" t="s">
        <v>12</v>
      </c>
      <c r="H10" t="s">
        <v>22</v>
      </c>
      <c r="I10" s="25" t="str">
        <f>VLOOKUP(B10,PBI!A:E,5,FALSE)</f>
        <v>Female</v>
      </c>
      <c r="J10" s="24" t="str">
        <f>IF(I10="female","Yes","No")</f>
        <v>Yes</v>
      </c>
      <c r="K10" s="24" t="s">
        <v>374</v>
      </c>
      <c r="L10" s="24" t="s">
        <v>374</v>
      </c>
      <c r="M10" s="24">
        <v>1</v>
      </c>
      <c r="N10" s="24">
        <f t="shared" si="1"/>
        <v>368902708</v>
      </c>
      <c r="O10" s="24" t="str">
        <f t="shared" si="2"/>
        <v>Anderson, Madelyn</v>
      </c>
      <c r="P10" s="24" t="str">
        <f t="shared" si="3"/>
        <v>and19014@byui.edu</v>
      </c>
      <c r="Q10" s="24" t="str">
        <f t="shared" si="4"/>
        <v>Female</v>
      </c>
      <c r="R10" s="24" t="str">
        <f t="shared" si="5"/>
        <v>Bus Mgmt Marketing</v>
      </c>
      <c r="S10">
        <f>VLOOKUP(B10,ClassListRaw!B:B,1,FALSE)</f>
        <v>368902708</v>
      </c>
      <c r="T10" s="3" t="str">
        <f>IFERROR(VLOOKUP(B10,SurveyData!D:D,1,FALSE),"N/A")</f>
        <v>N/A</v>
      </c>
      <c r="U10" s="3" t="str">
        <f>IFERROR(VLOOKUP(E:E,SurveyData!E:E,1,FALSE),"N/A")</f>
        <v>N/A</v>
      </c>
      <c r="V10" s="16" t="str">
        <f t="shared" si="6"/>
        <v>N</v>
      </c>
      <c r="W10" s="16" t="e">
        <f>VLOOKUP($B10,SurveyData!D:M,5,FALSE)</f>
        <v>#N/A</v>
      </c>
      <c r="X10" t="str">
        <f>IF(V10="Y",VLOOKUP(T10,SurveyData!D:L,6,FALSE),"N/A")</f>
        <v>N/A</v>
      </c>
      <c r="Y10" s="32" t="str">
        <f>IF(V10="Y",VLOOKUP(T10,SurveyData!D:L,7,FALSE),"N/A")</f>
        <v>N/A</v>
      </c>
      <c r="Z10" s="32" t="str">
        <f>IF(V10="Y",VLOOKUP(T10,SurveyData!D:L,8,FALSE),"N/A")</f>
        <v>N/A</v>
      </c>
      <c r="AA10" s="32" t="str">
        <f>IF(V10="Y",VLOOKUP(T10,SurveyData!D:L,9,FALSE),"N/A")</f>
        <v>N/A</v>
      </c>
    </row>
    <row r="11" spans="1:27" hidden="1">
      <c r="A11" s="38">
        <v>34.959318433504251</v>
      </c>
      <c r="B11">
        <v>292617183</v>
      </c>
      <c r="C11" t="s">
        <v>277</v>
      </c>
      <c r="D11" t="s">
        <v>278</v>
      </c>
      <c r="E11" t="s">
        <v>279</v>
      </c>
      <c r="G11" t="s">
        <v>280</v>
      </c>
      <c r="H11" t="s">
        <v>38</v>
      </c>
      <c r="I11" s="25" t="s">
        <v>378</v>
      </c>
      <c r="J11" s="24" t="str">
        <f>IF(I11="female","Yes","No")</f>
        <v>Yes</v>
      </c>
      <c r="K11" s="24" t="s">
        <v>374</v>
      </c>
      <c r="L11" s="24" t="s">
        <v>382</v>
      </c>
      <c r="M11" s="24">
        <v>4</v>
      </c>
      <c r="N11" s="24">
        <f t="shared" si="1"/>
        <v>292617183</v>
      </c>
      <c r="O11" s="24" t="str">
        <f t="shared" si="2"/>
        <v>Rosas Rodriguez, Marggie_Fabiola</v>
      </c>
      <c r="P11" s="24" t="str">
        <f t="shared" si="3"/>
        <v>ros20003@byui.edu</v>
      </c>
      <c r="Q11" s="24" t="str">
        <f t="shared" si="4"/>
        <v>Female</v>
      </c>
      <c r="R11" s="24" t="str">
        <f t="shared" si="5"/>
        <v>Construction Management</v>
      </c>
      <c r="S11">
        <f>VLOOKUP(B11,ClassListRaw!B:B,1,FALSE)</f>
        <v>292617183</v>
      </c>
      <c r="T11" s="3">
        <f>IFERROR(VLOOKUP(B11,SurveyData!D:D,1,FALSE),"N/A")</f>
        <v>292617183</v>
      </c>
      <c r="U11" s="3" t="str">
        <f>IFERROR(VLOOKUP(E:E,SurveyData!E:E,1,FALSE),"N/A")</f>
        <v>ros20003@byui.edu</v>
      </c>
      <c r="V11" s="16" t="str">
        <f t="shared" si="6"/>
        <v>Y</v>
      </c>
      <c r="W11" s="16" t="str">
        <f>VLOOKUP($B11,SurveyData!D:M,5,FALSE)</f>
        <v>Daytime Operations (8AM-2PM roughly)</v>
      </c>
      <c r="X11" t="str">
        <f>IF(V11="Y",VLOOKUP(T11,SurveyData!D:L,6,FALSE),"N/A")</f>
        <v>Very Interested</v>
      </c>
      <c r="Y11" s="32" t="str">
        <f>IF(V11="Y",VLOOKUP(T11,SurveyData!D:L,7,FALSE),"N/A")</f>
        <v>Very Interested</v>
      </c>
      <c r="Z11" s="32" t="str">
        <f>IF(V11="Y",VLOOKUP(T11,SurveyData!D:L,8,FALSE),"N/A")</f>
        <v>Very Interested</v>
      </c>
      <c r="AA11" s="32" t="str">
        <f>IF(V11="Y",VLOOKUP(T11,SurveyData!D:L,9,FALSE),"N/A")</f>
        <v>Very Interested</v>
      </c>
    </row>
    <row r="12" spans="1:27" hidden="1">
      <c r="A12" s="38">
        <v>49.741481948549279</v>
      </c>
      <c r="B12">
        <v>61842539</v>
      </c>
      <c r="C12" t="s">
        <v>156</v>
      </c>
      <c r="D12" t="s">
        <v>157</v>
      </c>
      <c r="E12" t="s">
        <v>158</v>
      </c>
      <c r="G12" t="s">
        <v>17</v>
      </c>
      <c r="H12" t="s">
        <v>18</v>
      </c>
      <c r="I12" s="25" t="str">
        <f>VLOOKUP(B12,PBI!A:E,5,FALSE)</f>
        <v>Male</v>
      </c>
      <c r="J12" s="24" t="str">
        <f>IF(I12="female","Yes","No")</f>
        <v>No</v>
      </c>
      <c r="K12" s="24" t="s">
        <v>374</v>
      </c>
      <c r="L12" s="24" t="s">
        <v>374</v>
      </c>
      <c r="M12" s="45">
        <v>2</v>
      </c>
      <c r="N12" s="24">
        <f t="shared" si="1"/>
        <v>61842539</v>
      </c>
      <c r="O12" s="24" t="str">
        <f t="shared" si="2"/>
        <v>Jang, Wonjoon</v>
      </c>
      <c r="P12" s="24" t="str">
        <f t="shared" si="3"/>
        <v>jan16004@byui.edu</v>
      </c>
      <c r="Q12" s="24" t="str">
        <f t="shared" si="4"/>
        <v>Male</v>
      </c>
      <c r="R12" s="24" t="str">
        <f t="shared" si="5"/>
        <v>Business Management</v>
      </c>
      <c r="S12">
        <f>VLOOKUP(B12,ClassListRaw!B:B,1,FALSE)</f>
        <v>61842539</v>
      </c>
      <c r="T12" s="3">
        <f>IFERROR(VLOOKUP(B12,SurveyData!D:D,1,FALSE),"N/A")</f>
        <v>61842539</v>
      </c>
      <c r="U12" s="3" t="str">
        <f>IFERROR(VLOOKUP(E$128:E$141,SurveyData!E:E,1,FALSE),"N/A")</f>
        <v>N/A</v>
      </c>
      <c r="V12" s="16" t="str">
        <f t="shared" si="6"/>
        <v>Y</v>
      </c>
      <c r="W12" s="16" t="str">
        <f>VLOOKUP($B12,SurveyData!D:M,5,FALSE)</f>
        <v>Evening Operations (8-11AM &amp; 7-10PM roughly)</v>
      </c>
      <c r="X12" t="str">
        <f>IF(V12="Y",VLOOKUP(T12,SurveyData!D:L,6,FALSE),"N/A")</f>
        <v>Not Interested</v>
      </c>
      <c r="Y12" s="32" t="str">
        <f>IF(V12="Y",VLOOKUP(T12,SurveyData!D:L,7,FALSE),"N/A")</f>
        <v>Very Interested</v>
      </c>
      <c r="Z12" s="32" t="str">
        <f>IF(V12="Y",VLOOKUP(T12,SurveyData!D:L,8,FALSE),"N/A")</f>
        <v>Indifferent or No Opinion</v>
      </c>
      <c r="AA12" s="32" t="str">
        <f>IF(V12="Y",VLOOKUP(T12,SurveyData!D:L,9,FALSE),"N/A")</f>
        <v>Not Interested</v>
      </c>
    </row>
    <row r="13" spans="1:27" ht="15">
      <c r="A13" s="38">
        <v>82.74041653599366</v>
      </c>
      <c r="B13">
        <v>484381257</v>
      </c>
      <c r="C13" t="s">
        <v>122</v>
      </c>
      <c r="D13" t="s">
        <v>83</v>
      </c>
      <c r="E13" t="s">
        <v>123</v>
      </c>
      <c r="G13" t="s">
        <v>124</v>
      </c>
      <c r="H13" t="s">
        <v>22</v>
      </c>
      <c r="I13" s="25" t="str">
        <f>VLOOKUP(B13,PBI!A:E,5,FALSE)</f>
        <v>Male</v>
      </c>
      <c r="J13" s="24" t="str">
        <f>IF(I13="female","Yes","No")</f>
        <v>No</v>
      </c>
      <c r="K13" s="24" t="s">
        <v>374</v>
      </c>
      <c r="L13" s="24" t="s">
        <v>382</v>
      </c>
      <c r="M13" s="24">
        <v>1</v>
      </c>
      <c r="N13" s="24">
        <f t="shared" si="1"/>
        <v>484381257</v>
      </c>
      <c r="O13" s="24" t="str">
        <f t="shared" si="2"/>
        <v>Garza, Nicholas</v>
      </c>
      <c r="P13" s="24" t="str">
        <f t="shared" si="3"/>
        <v>gar20105@byui.edu</v>
      </c>
      <c r="Q13" s="24" t="str">
        <f t="shared" si="4"/>
        <v>Male</v>
      </c>
      <c r="R13" s="24" t="str">
        <f t="shared" si="5"/>
        <v>Computer Info Technology</v>
      </c>
      <c r="S13">
        <f>VLOOKUP(B13,ClassListRaw!B:B,1,FALSE)</f>
        <v>484381257</v>
      </c>
      <c r="T13" s="3">
        <f>IFERROR(VLOOKUP(B13,SurveyData!D:D,1,FALSE),"N/A")</f>
        <v>484381257</v>
      </c>
      <c r="U13" s="3" t="str">
        <f>IFERROR(VLOOKUP(E:E,SurveyData!E:E,1,FALSE),"N/A")</f>
        <v>N/A</v>
      </c>
      <c r="V13" s="16" t="str">
        <f t="shared" si="6"/>
        <v>Y</v>
      </c>
      <c r="W13" s="16" t="str">
        <f>VLOOKUP($B13,SurveyData!D:M,5,FALSE)</f>
        <v>Daytime Operations (8AM-2PM roughly)</v>
      </c>
      <c r="X13" t="str">
        <f>IF(V13="Y",VLOOKUP(T13,SurveyData!D:L,6,FALSE),"N/A")</f>
        <v>Not Interested</v>
      </c>
      <c r="Y13" s="32" t="str">
        <f>IF(V13="Y",VLOOKUP(T13,SurveyData!D:L,7,FALSE),"N/A")</f>
        <v>Very Interested</v>
      </c>
      <c r="Z13" s="32" t="str">
        <f>IF(V13="Y",VLOOKUP(T13,SurveyData!D:L,8,FALSE),"N/A")</f>
        <v>Very Interested</v>
      </c>
      <c r="AA13" s="32" t="str">
        <f>IF(V13="Y",VLOOKUP(T13,SurveyData!D:L,9,FALSE),"N/A")</f>
        <v>Not Interested</v>
      </c>
    </row>
    <row r="14" spans="1:27" hidden="1">
      <c r="A14" s="38">
        <v>74.920691487765623</v>
      </c>
      <c r="B14">
        <v>853463762</v>
      </c>
      <c r="C14" t="s">
        <v>352</v>
      </c>
      <c r="D14" t="s">
        <v>10</v>
      </c>
      <c r="E14" t="s">
        <v>353</v>
      </c>
      <c r="G14" t="s">
        <v>17</v>
      </c>
      <c r="H14" t="s">
        <v>38</v>
      </c>
      <c r="I14" s="25" t="str">
        <f>VLOOKUP(B14,PBI!A:E,5,FALSE)</f>
        <v>Female</v>
      </c>
      <c r="J14" s="24" t="str">
        <f>IF(I14="female","Yes","No")</f>
        <v>Yes</v>
      </c>
      <c r="K14" s="24" t="s">
        <v>374</v>
      </c>
      <c r="L14" s="24" t="s">
        <v>374</v>
      </c>
      <c r="M14" s="24">
        <v>3</v>
      </c>
      <c r="N14" s="24">
        <f t="shared" si="1"/>
        <v>853463762</v>
      </c>
      <c r="O14" s="24" t="str">
        <f t="shared" si="2"/>
        <v>Yadon, Hannah_Arin</v>
      </c>
      <c r="P14" s="24" t="str">
        <f t="shared" si="3"/>
        <v>yad19001@byui.edu</v>
      </c>
      <c r="Q14" s="24" t="str">
        <f t="shared" si="4"/>
        <v>Female</v>
      </c>
      <c r="R14" s="24" t="str">
        <f t="shared" si="5"/>
        <v>Business Management</v>
      </c>
      <c r="S14">
        <f>VLOOKUP(B14,ClassListRaw!B:B,1,FALSE)</f>
        <v>853463762</v>
      </c>
      <c r="T14" s="3" t="str">
        <f>IFERROR(VLOOKUP(B14,SurveyData!D:D,1,FALSE),"N/A")</f>
        <v>N/A</v>
      </c>
      <c r="U14" s="3" t="str">
        <f>IFERROR(VLOOKUP(E:E,SurveyData!E:E,1,FALSE),"N/A")</f>
        <v>N/A</v>
      </c>
      <c r="V14" s="16" t="str">
        <f t="shared" si="6"/>
        <v>N</v>
      </c>
      <c r="W14" s="16" t="e">
        <f>VLOOKUP($B14,SurveyData!D:M,5,FALSE)</f>
        <v>#N/A</v>
      </c>
      <c r="X14" t="str">
        <f>IF(V14="Y",VLOOKUP(T14,SurveyData!D:L,6,FALSE),"N/A")</f>
        <v>N/A</v>
      </c>
      <c r="Y14" s="32" t="str">
        <f>IF(V14="Y",VLOOKUP(T14,SurveyData!D:L,7,FALSE),"N/A")</f>
        <v>N/A</v>
      </c>
      <c r="Z14" s="32" t="str">
        <f>IF(V14="Y",VLOOKUP(T14,SurveyData!D:L,8,FALSE),"N/A")</f>
        <v>N/A</v>
      </c>
      <c r="AA14" s="32" t="str">
        <f>IF(V14="Y",VLOOKUP(T14,SurveyData!D:L,9,FALSE),"N/A")</f>
        <v>N/A</v>
      </c>
    </row>
    <row r="15" spans="1:27" hidden="1">
      <c r="A15" s="38">
        <v>24.040311186289053</v>
      </c>
      <c r="B15">
        <v>728705582</v>
      </c>
      <c r="C15" t="s">
        <v>263</v>
      </c>
      <c r="D15" t="s">
        <v>10</v>
      </c>
      <c r="E15" t="s">
        <v>264</v>
      </c>
      <c r="G15" t="s">
        <v>12</v>
      </c>
      <c r="H15" t="s">
        <v>18</v>
      </c>
      <c r="I15" s="25" t="str">
        <f>VLOOKUP(B15,PBI!A:E,5,FALSE)</f>
        <v>Female</v>
      </c>
      <c r="J15" s="24" t="str">
        <f>IF(I15="female","Yes","No")</f>
        <v>Yes</v>
      </c>
      <c r="K15" s="24" t="s">
        <v>374</v>
      </c>
      <c r="L15" s="24" t="s">
        <v>374</v>
      </c>
      <c r="M15" s="24">
        <v>6</v>
      </c>
      <c r="N15" s="24">
        <f t="shared" si="1"/>
        <v>728705582</v>
      </c>
      <c r="O15" s="24" t="str">
        <f t="shared" si="2"/>
        <v>Randall, Riley_Anne</v>
      </c>
      <c r="P15" s="24" t="str">
        <f t="shared" si="3"/>
        <v>ran17007@byui.edu</v>
      </c>
      <c r="Q15" s="24" t="str">
        <f t="shared" si="4"/>
        <v>Female</v>
      </c>
      <c r="R15" s="24" t="str">
        <f t="shared" si="5"/>
        <v>Bus Mgmt Marketing</v>
      </c>
      <c r="S15">
        <f>VLOOKUP(B15,ClassListRaw!B:B,1,FALSE)</f>
        <v>728705582</v>
      </c>
      <c r="T15" s="3">
        <f>IFERROR(VLOOKUP(B15,SurveyData!D:D,1,FALSE),"N/A")</f>
        <v>728705582</v>
      </c>
      <c r="U15" s="3" t="str">
        <f>IFERROR(VLOOKUP(E:E,SurveyData!E:E,1,FALSE),"N/A")</f>
        <v>ran17007@byui.edu</v>
      </c>
      <c r="V15" s="16" t="str">
        <f t="shared" si="6"/>
        <v>Y</v>
      </c>
      <c r="W15" s="16" t="str">
        <f>VLOOKUP($B15,SurveyData!D:M,5,FALSE)</f>
        <v>Daytime Operations (8AM-2PM roughly)</v>
      </c>
      <c r="X15" t="str">
        <f>IF(V15="Y",VLOOKUP(T15,SurveyData!D:L,6,FALSE),"N/A")</f>
        <v>Indifferent or No Opinion</v>
      </c>
      <c r="Y15" s="32" t="str">
        <f>IF(V15="Y",VLOOKUP(T15,SurveyData!D:L,7,FALSE),"N/A")</f>
        <v>Indifferent or No Opinion</v>
      </c>
      <c r="Z15" s="32" t="str">
        <f>IF(V15="Y",VLOOKUP(T15,SurveyData!D:L,8,FALSE),"N/A")</f>
        <v>Indifferent or No Opinion</v>
      </c>
      <c r="AA15" s="32" t="str">
        <f>IF(V15="Y",VLOOKUP(T15,SurveyData!D:L,9,FALSE),"N/A")</f>
        <v>Indifferent or No Opinion</v>
      </c>
    </row>
    <row r="16" spans="1:27" ht="15">
      <c r="A16" s="38">
        <v>0.62795052786389638</v>
      </c>
      <c r="B16">
        <v>61412227</v>
      </c>
      <c r="C16" t="s">
        <v>275</v>
      </c>
      <c r="D16" t="s">
        <v>40</v>
      </c>
      <c r="E16" t="s">
        <v>276</v>
      </c>
      <c r="G16" t="s">
        <v>12</v>
      </c>
      <c r="H16" t="s">
        <v>22</v>
      </c>
      <c r="I16" s="25" t="str">
        <f>VLOOKUP(B16,PBI!A:E,5,FALSE)</f>
        <v>Male</v>
      </c>
      <c r="J16" s="24" t="str">
        <f>IF(I16="female","Yes","No")</f>
        <v>No</v>
      </c>
      <c r="K16" s="24" t="s">
        <v>374</v>
      </c>
      <c r="L16" s="24" t="s">
        <v>374</v>
      </c>
      <c r="M16" s="24">
        <v>1</v>
      </c>
      <c r="N16" s="24">
        <f t="shared" si="1"/>
        <v>61412227</v>
      </c>
      <c r="O16" s="24" t="str">
        <f t="shared" si="2"/>
        <v>Rivoli, Jayden_Taylor</v>
      </c>
      <c r="P16" s="24" t="str">
        <f t="shared" si="3"/>
        <v>riv21029@byui.edu</v>
      </c>
      <c r="Q16" s="24" t="str">
        <f t="shared" si="4"/>
        <v>Male</v>
      </c>
      <c r="R16" s="24" t="str">
        <f t="shared" si="5"/>
        <v>Bus Mgmt Marketing</v>
      </c>
      <c r="S16">
        <f>VLOOKUP(B16,ClassListRaw!B:B,1,FALSE)</f>
        <v>61412227</v>
      </c>
      <c r="T16" s="3">
        <f>IFERROR(VLOOKUP(B16,SurveyData!D:D,1,FALSE),"N/A")</f>
        <v>61412227</v>
      </c>
      <c r="U16" s="3" t="str">
        <f>IFERROR(VLOOKUP(E:E,SurveyData!E:E,1,FALSE),"N/A")</f>
        <v>riv21029@byui.edu</v>
      </c>
      <c r="V16" s="16" t="str">
        <f t="shared" si="6"/>
        <v>Y</v>
      </c>
      <c r="W16" s="16" t="str">
        <f>VLOOKUP($B16,SurveyData!D:M,5,FALSE)</f>
        <v>Daytime Operations (8AM-2PM roughly)</v>
      </c>
      <c r="X16" t="str">
        <f>IF(V16="Y",VLOOKUP(T16,SurveyData!D:L,6,FALSE),"N/A")</f>
        <v>Very Interested</v>
      </c>
      <c r="Y16" s="32" t="str">
        <f>IF(V16="Y",VLOOKUP(T16,SurveyData!D:L,7,FALSE),"N/A")</f>
        <v>Very Interested</v>
      </c>
      <c r="Z16" s="32" t="str">
        <f>IF(V16="Y",VLOOKUP(T16,SurveyData!D:L,8,FALSE),"N/A")</f>
        <v>Not Interested</v>
      </c>
      <c r="AA16" s="32" t="str">
        <f>IF(V16="Y",VLOOKUP(T16,SurveyData!D:L,9,FALSE),"N/A")</f>
        <v>Indifferent or No Opinion</v>
      </c>
    </row>
    <row r="17" spans="1:27">
      <c r="A17" s="38">
        <v>66.281142168153366</v>
      </c>
      <c r="B17">
        <v>293423359</v>
      </c>
      <c r="C17" t="s">
        <v>23</v>
      </c>
      <c r="D17" t="s">
        <v>24</v>
      </c>
      <c r="E17" t="s">
        <v>25</v>
      </c>
      <c r="G17" t="s">
        <v>26</v>
      </c>
      <c r="H17" t="s">
        <v>22</v>
      </c>
      <c r="I17" s="25" t="str">
        <f>VLOOKUP(B17,PBI!A:E,5,FALSE)</f>
        <v>Male</v>
      </c>
      <c r="J17" s="24" t="str">
        <f>IF(I17="female","Yes","No")</f>
        <v>No</v>
      </c>
      <c r="K17" s="24" t="s">
        <v>374</v>
      </c>
      <c r="L17" s="24" t="s">
        <v>382</v>
      </c>
      <c r="M17" s="45">
        <v>2</v>
      </c>
      <c r="N17" s="24">
        <f t="shared" si="1"/>
        <v>293423359</v>
      </c>
      <c r="O17" s="24" t="str">
        <f t="shared" si="2"/>
        <v>Atwood, Spencer</v>
      </c>
      <c r="P17" s="24" t="str">
        <f t="shared" si="3"/>
        <v>atw21004@byui.edu</v>
      </c>
      <c r="Q17" s="24" t="str">
        <f t="shared" si="4"/>
        <v>Male</v>
      </c>
      <c r="R17" s="24" t="str">
        <f t="shared" si="5"/>
        <v>Virtual Design &amp; Const</v>
      </c>
      <c r="S17">
        <f>VLOOKUP(B17,ClassListRaw!B:B,1,FALSE)</f>
        <v>293423359</v>
      </c>
      <c r="T17" s="3">
        <f>IFERROR(VLOOKUP(B17,SurveyData!D:D,1,FALSE),"N/A")</f>
        <v>293423359</v>
      </c>
      <c r="U17" s="3" t="str">
        <f>IFERROR(VLOOKUP(E$128:E$141,SurveyData!E:E,1,FALSE),"N/A")</f>
        <v>N/A</v>
      </c>
      <c r="V17" s="16" t="str">
        <f t="shared" si="6"/>
        <v>Y</v>
      </c>
      <c r="W17" s="16" t="str">
        <f>VLOOKUP($B17,SurveyData!D:M,5,FALSE)</f>
        <v>Evening Operations (8-11AM &amp; 7-10PM roughly)</v>
      </c>
      <c r="X17" t="str">
        <f>IF(V17="Y",VLOOKUP(T17,SurveyData!D:L,6,FALSE),"N/A")</f>
        <v>Indifferent or No Opinion</v>
      </c>
      <c r="Y17" s="32" t="str">
        <f>IF(V17="Y",VLOOKUP(T17,SurveyData!D:L,7,FALSE),"N/A")</f>
        <v>Not Interested</v>
      </c>
      <c r="Z17" s="32" t="str">
        <f>IF(V17="Y",VLOOKUP(T17,SurveyData!D:L,8,FALSE),"N/A")</f>
        <v>Not Interested</v>
      </c>
      <c r="AA17" s="32" t="str">
        <f>IF(V17="Y",VLOOKUP(T17,SurveyData!D:L,9,FALSE),"N/A")</f>
        <v>Indifferent or No Opinion</v>
      </c>
    </row>
    <row r="18" spans="1:27" ht="15">
      <c r="A18" s="38">
        <v>23.463295843843113</v>
      </c>
      <c r="B18">
        <v>160546025</v>
      </c>
      <c r="C18" t="s">
        <v>254</v>
      </c>
      <c r="D18" t="s">
        <v>20</v>
      </c>
      <c r="E18" t="s">
        <v>255</v>
      </c>
      <c r="G18" t="s">
        <v>17</v>
      </c>
      <c r="H18" t="s">
        <v>22</v>
      </c>
      <c r="I18" s="25" t="str">
        <f>VLOOKUP(B18,PBI!A:E,5,FALSE)</f>
        <v>Female</v>
      </c>
      <c r="J18" s="24" t="str">
        <f>IF(I18="female","Yes","No")</f>
        <v>Yes</v>
      </c>
      <c r="K18" s="24" t="s">
        <v>374</v>
      </c>
      <c r="L18" s="24" t="s">
        <v>374</v>
      </c>
      <c r="M18" s="45">
        <v>2</v>
      </c>
      <c r="N18" s="24">
        <f t="shared" si="1"/>
        <v>160546025</v>
      </c>
      <c r="O18" s="24" t="str">
        <f t="shared" si="2"/>
        <v>Peterson, Caitlyn</v>
      </c>
      <c r="P18" s="24" t="str">
        <f t="shared" si="3"/>
        <v>pet19005@byui.edu</v>
      </c>
      <c r="Q18" s="24" t="str">
        <f t="shared" si="4"/>
        <v>Female</v>
      </c>
      <c r="R18" s="24" t="str">
        <f t="shared" si="5"/>
        <v>Business Management</v>
      </c>
      <c r="S18">
        <f>VLOOKUP(B18,ClassListRaw!B:B,1,FALSE)</f>
        <v>160546025</v>
      </c>
      <c r="T18" s="3">
        <f>IFERROR(VLOOKUP(B18,SurveyData!D:D,1,FALSE),"N/A")</f>
        <v>160546025</v>
      </c>
      <c r="U18" s="3" t="str">
        <f>IFERROR(VLOOKUP(E:E,SurveyData!E:E,1,FALSE),"N/A")</f>
        <v>N/A</v>
      </c>
      <c r="V18" s="16" t="str">
        <f t="shared" si="6"/>
        <v>Y</v>
      </c>
      <c r="W18" s="16" t="str">
        <f>VLOOKUP($B18,SurveyData!D:M,5,FALSE)</f>
        <v>Evening Operations (8-11AM &amp; 7-10PM roughly)</v>
      </c>
      <c r="X18" t="str">
        <f>IF(V18="Y",VLOOKUP(T18,SurveyData!D:L,6,FALSE),"N/A")</f>
        <v>Very Interested</v>
      </c>
      <c r="Y18" s="32" t="str">
        <f>IF(V18="Y",VLOOKUP(T18,SurveyData!D:L,7,FALSE),"N/A")</f>
        <v>Indifferent or No Opinion</v>
      </c>
      <c r="Z18" s="32" t="str">
        <f>IF(V18="Y",VLOOKUP(T18,SurveyData!D:L,8,FALSE),"N/A")</f>
        <v>Indifferent or No Opinion</v>
      </c>
      <c r="AA18" s="32" t="str">
        <f>IF(V18="Y",VLOOKUP(T18,SurveyData!D:L,9,FALSE),"N/A")</f>
        <v>Very Interested</v>
      </c>
    </row>
    <row r="19" spans="1:27" ht="15">
      <c r="A19" s="38">
        <v>40.208200505916182</v>
      </c>
      <c r="B19">
        <v>61716475</v>
      </c>
      <c r="C19" t="s">
        <v>76</v>
      </c>
      <c r="D19" t="s">
        <v>20</v>
      </c>
      <c r="E19" t="s">
        <v>77</v>
      </c>
      <c r="G19" t="s">
        <v>17</v>
      </c>
      <c r="H19" t="s">
        <v>22</v>
      </c>
      <c r="I19" s="25" t="str">
        <f>VLOOKUP(B19,PBI!A:E,5,FALSE)</f>
        <v>Male</v>
      </c>
      <c r="J19" s="24" t="str">
        <f>IF(I19="female","Yes","No")</f>
        <v>No</v>
      </c>
      <c r="K19" s="24" t="s">
        <v>374</v>
      </c>
      <c r="L19" s="24" t="s">
        <v>374</v>
      </c>
      <c r="M19" s="45">
        <v>2</v>
      </c>
      <c r="N19" s="24">
        <f t="shared" si="1"/>
        <v>61716475</v>
      </c>
      <c r="O19" s="24" t="str">
        <f t="shared" si="2"/>
        <v>Christensen, Zachary</v>
      </c>
      <c r="P19" s="24" t="str">
        <f t="shared" si="3"/>
        <v>chr20053@byui.edu</v>
      </c>
      <c r="Q19" s="24" t="str">
        <f t="shared" si="4"/>
        <v>Male</v>
      </c>
      <c r="R19" s="24" t="str">
        <f t="shared" si="5"/>
        <v>Business Management</v>
      </c>
      <c r="S19">
        <f>VLOOKUP(B19,ClassListRaw!B:B,1,FALSE)</f>
        <v>61716475</v>
      </c>
      <c r="T19" s="3">
        <f>IFERROR(VLOOKUP(B19,SurveyData!D:D,1,FALSE),"N/A")</f>
        <v>61716475</v>
      </c>
      <c r="U19" s="3" t="str">
        <f>IFERROR(VLOOKUP(E:E,SurveyData!E:E,1,FALSE),"N/A")</f>
        <v>N/A</v>
      </c>
      <c r="V19" s="16" t="str">
        <f t="shared" si="6"/>
        <v>Y</v>
      </c>
      <c r="W19" s="16" t="str">
        <f>VLOOKUP($B19,SurveyData!D:M,5,FALSE)</f>
        <v>Evening Operations (8-11AM &amp; 7-10PM roughly)</v>
      </c>
      <c r="X19" t="str">
        <f>IF(V19="Y",VLOOKUP(T19,SurveyData!D:L,6,FALSE),"N/A")</f>
        <v>Very Interested</v>
      </c>
      <c r="Y19" s="32" t="str">
        <f>IF(V19="Y",VLOOKUP(T19,SurveyData!D:L,7,FALSE),"N/A")</f>
        <v>Very Interested</v>
      </c>
      <c r="Z19" s="32" t="str">
        <f>IF(V19="Y",VLOOKUP(T19,SurveyData!D:L,8,FALSE),"N/A")</f>
        <v>Indifferent or No Opinion</v>
      </c>
      <c r="AA19" s="32" t="str">
        <f>IF(V19="Y",VLOOKUP(T19,SurveyData!D:L,9,FALSE),"N/A")</f>
        <v>Indifferent or No Opinion</v>
      </c>
    </row>
    <row r="20" spans="1:27" hidden="1">
      <c r="A20" s="38">
        <v>94.576708935306272</v>
      </c>
      <c r="B20">
        <v>217822428</v>
      </c>
      <c r="C20" t="s">
        <v>308</v>
      </c>
      <c r="D20" t="s">
        <v>43</v>
      </c>
      <c r="E20" t="s">
        <v>309</v>
      </c>
      <c r="G20" t="s">
        <v>72</v>
      </c>
      <c r="H20" t="s">
        <v>18</v>
      </c>
      <c r="I20" s="25" t="str">
        <f>VLOOKUP(B20,PBI!A:E,5,FALSE)</f>
        <v>Male</v>
      </c>
      <c r="J20" s="24" t="str">
        <f>IF(I20="female","Yes","No")</f>
        <v>No</v>
      </c>
      <c r="K20" s="24" t="s">
        <v>374</v>
      </c>
      <c r="L20" s="24" t="s">
        <v>382</v>
      </c>
      <c r="M20" s="45">
        <v>2</v>
      </c>
      <c r="N20" s="24">
        <f t="shared" si="1"/>
        <v>217822428</v>
      </c>
      <c r="O20" s="24" t="str">
        <f t="shared" si="2"/>
        <v>Spencer, Gavin_John</v>
      </c>
      <c r="P20" s="24" t="str">
        <f t="shared" si="3"/>
        <v>spe22017@byui.edu</v>
      </c>
      <c r="Q20" s="24" t="str">
        <f t="shared" si="4"/>
        <v>Male</v>
      </c>
      <c r="R20" s="24" t="str">
        <f t="shared" si="5"/>
        <v>FCS Apparel Entrepreneur</v>
      </c>
      <c r="S20">
        <f>VLOOKUP(B20,ClassListRaw!B:B,1,FALSE)</f>
        <v>217822428</v>
      </c>
      <c r="T20" s="3">
        <f>IFERROR(VLOOKUP(B20,SurveyData!D:D,1,FALSE),"N/A")</f>
        <v>217822428</v>
      </c>
      <c r="U20" s="3" t="str">
        <f>IFERROR(VLOOKUP(E$128:E$141,SurveyData!E:E,1,FALSE),"N/A")</f>
        <v>N/A</v>
      </c>
      <c r="V20" s="16" t="str">
        <f t="shared" si="6"/>
        <v>Y</v>
      </c>
      <c r="W20" s="16" t="str">
        <f>VLOOKUP($B20,SurveyData!D:M,5,FALSE)</f>
        <v>Evening Operations (8-11AM &amp; 7-10PM roughly)</v>
      </c>
      <c r="X20" t="str">
        <f>IF(V20="Y",VLOOKUP(T20,SurveyData!D:L,6,FALSE),"N/A")</f>
        <v>Very Interested</v>
      </c>
      <c r="Y20" s="32" t="str">
        <f>IF(V20="Y",VLOOKUP(T20,SurveyData!D:L,7,FALSE),"N/A")</f>
        <v>Very Interested</v>
      </c>
      <c r="Z20" s="32" t="str">
        <f>IF(V20="Y",VLOOKUP(T20,SurveyData!D:L,8,FALSE),"N/A")</f>
        <v>Indifferent or No Opinion</v>
      </c>
      <c r="AA20" s="32" t="str">
        <f>IF(V20="Y",VLOOKUP(T20,SurveyData!D:L,9,FALSE),"N/A")</f>
        <v>Not Interested</v>
      </c>
    </row>
    <row r="21" spans="1:27" hidden="1">
      <c r="A21" s="38">
        <v>63.09099827100043</v>
      </c>
      <c r="B21">
        <v>369290294</v>
      </c>
      <c r="C21" t="s">
        <v>42</v>
      </c>
      <c r="D21" t="s">
        <v>43</v>
      </c>
      <c r="E21" t="s">
        <v>44</v>
      </c>
      <c r="G21" t="s">
        <v>17</v>
      </c>
      <c r="H21" t="s">
        <v>38</v>
      </c>
      <c r="I21" s="25" t="str">
        <f>VLOOKUP(B21,PBI!A:E,5,FALSE)</f>
        <v>Male</v>
      </c>
      <c r="J21" s="24" t="str">
        <f>IF(I21="female","Yes","No")</f>
        <v>No</v>
      </c>
      <c r="K21" s="24" t="s">
        <v>374</v>
      </c>
      <c r="L21" s="24" t="s">
        <v>374</v>
      </c>
      <c r="M21" s="45">
        <v>2</v>
      </c>
      <c r="N21" s="24">
        <f t="shared" si="1"/>
        <v>369290294</v>
      </c>
      <c r="O21" s="24" t="str">
        <f t="shared" si="2"/>
        <v>Bramwell, Morgan_R</v>
      </c>
      <c r="P21" s="24" t="str">
        <f t="shared" si="3"/>
        <v>bra16007@byui.edu</v>
      </c>
      <c r="Q21" s="24" t="str">
        <f t="shared" si="4"/>
        <v>Male</v>
      </c>
      <c r="R21" s="24" t="str">
        <f t="shared" si="5"/>
        <v>Business Management</v>
      </c>
      <c r="S21">
        <f>VLOOKUP(B21,ClassListRaw!B:B,1,FALSE)</f>
        <v>369290294</v>
      </c>
      <c r="T21" s="3">
        <f>IFERROR(VLOOKUP(B21,SurveyData!D:D,1,FALSE),"N/A")</f>
        <v>369290294</v>
      </c>
      <c r="U21" s="3" t="str">
        <f>IFERROR(VLOOKUP(E$128:E$141,SurveyData!E:E,1,FALSE),"N/A")</f>
        <v>N/A</v>
      </c>
      <c r="V21" s="16" t="str">
        <f t="shared" si="6"/>
        <v>Y</v>
      </c>
      <c r="W21" s="16" t="str">
        <f>VLOOKUP($B21,SurveyData!D:M,5,FALSE)</f>
        <v>Evening Operations (8-11AM &amp; 7-10PM roughly)</v>
      </c>
      <c r="X21" t="str">
        <f>IF(V21="Y",VLOOKUP(T21,SurveyData!D:L,6,FALSE),"N/A")</f>
        <v>Very Interested</v>
      </c>
      <c r="Y21" s="32" t="str">
        <f>IF(V21="Y",VLOOKUP(T21,SurveyData!D:L,7,FALSE),"N/A")</f>
        <v>Very Interested</v>
      </c>
      <c r="Z21" s="32" t="str">
        <f>IF(V21="Y",VLOOKUP(T21,SurveyData!D:L,8,FALSE),"N/A")</f>
        <v>Indifferent or No Opinion</v>
      </c>
      <c r="AA21" s="32" t="str">
        <f>IF(V21="Y",VLOOKUP(T21,SurveyData!D:L,9,FALSE),"N/A")</f>
        <v>Not Interested</v>
      </c>
    </row>
    <row r="22" spans="1:27" hidden="1">
      <c r="A22" s="38">
        <v>33.891292959035312</v>
      </c>
      <c r="B22">
        <v>191825448</v>
      </c>
      <c r="C22" t="s">
        <v>61</v>
      </c>
      <c r="D22" t="s">
        <v>43</v>
      </c>
      <c r="E22" t="s">
        <v>62</v>
      </c>
      <c r="G22" t="s">
        <v>12</v>
      </c>
      <c r="H22" t="s">
        <v>38</v>
      </c>
      <c r="I22" s="25" t="str">
        <f>VLOOKUP(B22,PBI!A:E,5,FALSE)</f>
        <v>Female</v>
      </c>
      <c r="J22" s="24" t="str">
        <f>IF(I22="female","Yes","No")</f>
        <v>Yes</v>
      </c>
      <c r="K22" s="24" t="s">
        <v>374</v>
      </c>
      <c r="L22" s="24" t="s">
        <v>374</v>
      </c>
      <c r="M22" s="24">
        <v>3</v>
      </c>
      <c r="N22" s="24">
        <f t="shared" si="1"/>
        <v>191825448</v>
      </c>
      <c r="O22" s="24" t="str">
        <f t="shared" si="2"/>
        <v>Campbell, Kirsys</v>
      </c>
      <c r="P22" s="24" t="str">
        <f t="shared" si="3"/>
        <v>cam20049@byui.edu</v>
      </c>
      <c r="Q22" s="24" t="str">
        <f t="shared" si="4"/>
        <v>Female</v>
      </c>
      <c r="R22" s="24" t="str">
        <f t="shared" si="5"/>
        <v>Bus Mgmt Marketing</v>
      </c>
      <c r="S22">
        <f>VLOOKUP(B22,ClassListRaw!B:B,1,FALSE)</f>
        <v>191825448</v>
      </c>
      <c r="T22" s="3" t="str">
        <f>IFERROR(VLOOKUP(B22,SurveyData!D:D,1,FALSE),"N/A")</f>
        <v>N/A</v>
      </c>
      <c r="U22" s="3" t="str">
        <f>IFERROR(VLOOKUP(E:E,SurveyData!E:E,1,FALSE),"N/A")</f>
        <v>N/A</v>
      </c>
      <c r="V22" s="16" t="str">
        <f t="shared" si="6"/>
        <v>N</v>
      </c>
      <c r="W22" s="16" t="e">
        <f>VLOOKUP($B22,SurveyData!D:M,5,FALSE)</f>
        <v>#N/A</v>
      </c>
      <c r="X22" t="str">
        <f>IF(V22="Y",VLOOKUP(T22,SurveyData!D:L,6,FALSE),"N/A")</f>
        <v>N/A</v>
      </c>
      <c r="Y22" s="32" t="str">
        <f>IF(V22="Y",VLOOKUP(T22,SurveyData!D:L,7,FALSE),"N/A")</f>
        <v>N/A</v>
      </c>
      <c r="Z22" s="32" t="str">
        <f>IF(V22="Y",VLOOKUP(T22,SurveyData!D:L,8,FALSE),"N/A")</f>
        <v>N/A</v>
      </c>
      <c r="AA22" s="32" t="str">
        <f>IF(V22="Y",VLOOKUP(T22,SurveyData!D:L,9,FALSE),"N/A")</f>
        <v>N/A</v>
      </c>
    </row>
    <row r="23" spans="1:27" ht="15">
      <c r="A23" s="38">
        <v>22.150136946895483</v>
      </c>
      <c r="B23">
        <v>693604502</v>
      </c>
      <c r="C23" t="s">
        <v>298</v>
      </c>
      <c r="D23" t="s">
        <v>215</v>
      </c>
      <c r="E23" t="s">
        <v>299</v>
      </c>
      <c r="G23" t="s">
        <v>49</v>
      </c>
      <c r="H23" t="s">
        <v>13</v>
      </c>
      <c r="I23" s="25" t="str">
        <f>VLOOKUP(B23,PBI!A:E,5,FALSE)</f>
        <v>Male</v>
      </c>
      <c r="J23" s="24" t="str">
        <f>IF(I23="female","Yes","No")</f>
        <v>No</v>
      </c>
      <c r="K23" s="24" t="s">
        <v>382</v>
      </c>
      <c r="L23" s="24" t="s">
        <v>374</v>
      </c>
      <c r="M23" s="24">
        <v>3</v>
      </c>
      <c r="N23" s="24">
        <f t="shared" si="1"/>
        <v>693604502</v>
      </c>
      <c r="O23" s="24" t="str">
        <f t="shared" si="2"/>
        <v>Seow, Wen-Bin</v>
      </c>
      <c r="P23" s="24" t="str">
        <f t="shared" si="3"/>
        <v>seo21002@byui.edu</v>
      </c>
      <c r="Q23" s="24" t="str">
        <f t="shared" si="4"/>
        <v>Male</v>
      </c>
      <c r="R23" s="24" t="str">
        <f t="shared" si="5"/>
        <v>Business Finance</v>
      </c>
      <c r="S23">
        <f>VLOOKUP(B23,ClassListRaw!B:B,1,FALSE)</f>
        <v>693604502</v>
      </c>
      <c r="T23" s="3">
        <f>IFERROR(VLOOKUP(B23,SurveyData!D:D,1,FALSE),"N/A")</f>
        <v>693604502</v>
      </c>
      <c r="U23" s="3" t="str">
        <f>IFERROR(VLOOKUP(E:E,SurveyData!E:E,1,FALSE),"N/A")</f>
        <v>N/A</v>
      </c>
      <c r="V23" s="16" t="str">
        <f t="shared" si="6"/>
        <v>Y</v>
      </c>
      <c r="W23" s="16" t="str">
        <f>VLOOKUP($B23,SurveyData!D:M,5,FALSE)</f>
        <v>Daytime Operations (8AM-2PM roughly)</v>
      </c>
      <c r="X23" t="str">
        <f>IF(V23="Y",VLOOKUP(T23,SurveyData!D:L,6,FALSE),"N/A")</f>
        <v>Very Interested</v>
      </c>
      <c r="Y23" s="32" t="str">
        <f>IF(V23="Y",VLOOKUP(T23,SurveyData!D:L,7,FALSE),"N/A")</f>
        <v>Very Interested</v>
      </c>
      <c r="Z23" s="32" t="str">
        <f>IF(V23="Y",VLOOKUP(T23,SurveyData!D:L,8,FALSE),"N/A")</f>
        <v>Indifferent or No Opinion</v>
      </c>
      <c r="AA23" s="32" t="str">
        <f>IF(V23="Y",VLOOKUP(T23,SurveyData!D:L,9,FALSE),"N/A")</f>
        <v>Not Interested</v>
      </c>
    </row>
    <row r="24" spans="1:27" ht="15">
      <c r="A24" s="38">
        <v>51.822015085661185</v>
      </c>
      <c r="B24">
        <v>787354817</v>
      </c>
      <c r="C24" t="s">
        <v>383</v>
      </c>
      <c r="D24" t="s">
        <v>384</v>
      </c>
      <c r="E24" t="s">
        <v>385</v>
      </c>
      <c r="G24" t="s">
        <v>386</v>
      </c>
      <c r="H24" t="s">
        <v>22</v>
      </c>
      <c r="I24" t="s">
        <v>373</v>
      </c>
      <c r="J24" s="24" t="str">
        <f>IF(I24="female","Yes","No")</f>
        <v>No</v>
      </c>
      <c r="K24" s="24" t="s">
        <v>374</v>
      </c>
      <c r="L24" s="24" t="s">
        <v>374</v>
      </c>
      <c r="M24" s="24">
        <v>3</v>
      </c>
      <c r="N24" s="24">
        <f t="shared" si="1"/>
        <v>787354817</v>
      </c>
      <c r="O24" s="24" t="str">
        <f t="shared" si="2"/>
        <v>Simmons, Bradly_Dean</v>
      </c>
      <c r="P24" s="24" t="str">
        <f t="shared" si="3"/>
        <v>sim18032@byui.edu</v>
      </c>
      <c r="Q24" s="24" t="str">
        <f t="shared" si="4"/>
        <v>Male</v>
      </c>
      <c r="R24" s="24" t="str">
        <f t="shared" si="5"/>
        <v>History Education</v>
      </c>
      <c r="S24" t="e">
        <f>VLOOKUP(B24,ClassListRaw!B:B,1,FALSE)</f>
        <v>#N/A</v>
      </c>
      <c r="T24" s="3" t="str">
        <f>IFERROR(VLOOKUP(B24,SurveyData!D:D,1,FALSE),"N/A")</f>
        <v>N/A</v>
      </c>
      <c r="U24" s="3" t="str">
        <f>IFERROR(VLOOKUP(E:E,SurveyData!E:E,1,FALSE),"N/A")</f>
        <v>N/A</v>
      </c>
      <c r="V24" s="16" t="str">
        <f t="shared" si="6"/>
        <v>N</v>
      </c>
      <c r="W24" s="16" t="e">
        <f>VLOOKUP($B24,SurveyData!D:M,5,FALSE)</f>
        <v>#N/A</v>
      </c>
      <c r="X24" t="str">
        <f>IF(V24="Y",VLOOKUP(T24,SurveyData!D:L,6,FALSE),"N/A")</f>
        <v>N/A</v>
      </c>
      <c r="Y24" s="32" t="str">
        <f>IF(V24="Y",VLOOKUP(T24,SurveyData!D:L,7,FALSE),"N/A")</f>
        <v>N/A</v>
      </c>
      <c r="Z24" s="32" t="str">
        <f>IF(V24="Y",VLOOKUP(T24,SurveyData!D:L,8,FALSE),"N/A")</f>
        <v>N/A</v>
      </c>
      <c r="AA24" s="32" t="str">
        <f>IF(V24="Y",VLOOKUP(T24,SurveyData!D:L,9,FALSE),"N/A")</f>
        <v>N/A</v>
      </c>
    </row>
    <row r="25" spans="1:27" ht="15">
      <c r="A25" s="38">
        <v>36.767561176197219</v>
      </c>
      <c r="B25">
        <v>446563266</v>
      </c>
      <c r="C25" t="s">
        <v>243</v>
      </c>
      <c r="D25" t="s">
        <v>244</v>
      </c>
      <c r="E25" t="s">
        <v>245</v>
      </c>
      <c r="G25" t="s">
        <v>17</v>
      </c>
      <c r="H25" t="s">
        <v>22</v>
      </c>
      <c r="I25" s="25" t="s">
        <v>378</v>
      </c>
      <c r="J25" s="24" t="str">
        <f>IF(I25="female","Yes","No")</f>
        <v>Yes</v>
      </c>
      <c r="K25" s="24" t="s">
        <v>374</v>
      </c>
      <c r="L25" s="24" t="s">
        <v>374</v>
      </c>
      <c r="M25" s="24">
        <v>4</v>
      </c>
      <c r="N25" s="24">
        <f t="shared" si="1"/>
        <v>446563266</v>
      </c>
      <c r="O25" s="24" t="str">
        <f t="shared" si="2"/>
        <v>Parke, Jacquelyn</v>
      </c>
      <c r="P25" s="24" t="str">
        <f t="shared" si="3"/>
        <v>par21043@byui.edu</v>
      </c>
      <c r="Q25" s="24" t="str">
        <f t="shared" si="4"/>
        <v>Female</v>
      </c>
      <c r="R25" s="24" t="str">
        <f t="shared" si="5"/>
        <v>Business Management</v>
      </c>
      <c r="S25">
        <f>VLOOKUP(B25,ClassListRaw!B:B,1,FALSE)</f>
        <v>446563266</v>
      </c>
      <c r="T25" s="3">
        <f>IFERROR(VLOOKUP(B25,SurveyData!D:D,1,FALSE),"N/A")</f>
        <v>446563266</v>
      </c>
      <c r="U25" s="3" t="str">
        <f>IFERROR(VLOOKUP(E:E,SurveyData!E:E,1,FALSE),"N/A")</f>
        <v>par21043@byui.edu</v>
      </c>
      <c r="V25" s="16" t="str">
        <f t="shared" si="6"/>
        <v>Y</v>
      </c>
      <c r="W25" s="16" t="str">
        <f>VLOOKUP($B25,SurveyData!D:M,5,FALSE)</f>
        <v>Daytime Operations (8AM-2PM roughly)</v>
      </c>
      <c r="X25" t="str">
        <f>IF(V25="Y",VLOOKUP(T25,SurveyData!D:L,6,FALSE),"N/A")</f>
        <v>Very Interested</v>
      </c>
      <c r="Y25" s="32" t="str">
        <f>IF(V25="Y",VLOOKUP(T25,SurveyData!D:L,7,FALSE),"N/A")</f>
        <v>Indifferent or No Opinion</v>
      </c>
      <c r="Z25" s="32" t="str">
        <f>IF(V25="Y",VLOOKUP(T25,SurveyData!D:L,8,FALSE),"N/A")</f>
        <v>Indifferent or No Opinion</v>
      </c>
      <c r="AA25" s="32" t="str">
        <f>IF(V25="Y",VLOOKUP(T25,SurveyData!D:L,9,FALSE),"N/A")</f>
        <v>Very Interested</v>
      </c>
    </row>
    <row r="26" spans="1:27" ht="15">
      <c r="A26" s="38">
        <v>12.254727555934286</v>
      </c>
      <c r="B26">
        <v>562625246</v>
      </c>
      <c r="C26" t="s">
        <v>249</v>
      </c>
      <c r="D26" t="s">
        <v>250</v>
      </c>
      <c r="E26" t="s">
        <v>251</v>
      </c>
      <c r="G26" t="s">
        <v>17</v>
      </c>
      <c r="H26" t="s">
        <v>22</v>
      </c>
      <c r="I26" s="25" t="s">
        <v>373</v>
      </c>
      <c r="J26" s="24" t="str">
        <f>IF(I26="female","Yes","No")</f>
        <v>No</v>
      </c>
      <c r="K26" s="24" t="s">
        <v>374</v>
      </c>
      <c r="L26" s="24" t="s">
        <v>374</v>
      </c>
      <c r="M26" s="24">
        <v>4</v>
      </c>
      <c r="N26" s="24">
        <f t="shared" si="1"/>
        <v>562625246</v>
      </c>
      <c r="O26" s="24" t="str">
        <f t="shared" si="2"/>
        <v>Passey, Jacob</v>
      </c>
      <c r="P26" s="24" t="str">
        <f t="shared" si="3"/>
        <v>pas20010@byui.edu</v>
      </c>
      <c r="Q26" s="24" t="str">
        <f t="shared" si="4"/>
        <v>Male</v>
      </c>
      <c r="R26" s="24" t="str">
        <f t="shared" si="5"/>
        <v>Business Management</v>
      </c>
      <c r="S26">
        <f>VLOOKUP(B26,ClassListRaw!B:B,1,FALSE)</f>
        <v>562625246</v>
      </c>
      <c r="T26" s="3" t="str">
        <f>IFERROR(VLOOKUP(B26,SurveyData!D:D,1,FALSE),"N/A")</f>
        <v>N/A</v>
      </c>
      <c r="U26" s="3" t="str">
        <f>IFERROR(VLOOKUP(E:E,SurveyData!E:E,1,FALSE),"N/A")</f>
        <v>N/A</v>
      </c>
      <c r="V26" s="16" t="str">
        <f t="shared" si="6"/>
        <v>N</v>
      </c>
      <c r="W26" s="16" t="e">
        <f>VLOOKUP($B26,SurveyData!D:M,5,FALSE)</f>
        <v>#N/A</v>
      </c>
      <c r="X26" t="str">
        <f>IF(V26="Y",VLOOKUP(T26,SurveyData!D:L,6,FALSE),"N/A")</f>
        <v>N/A</v>
      </c>
      <c r="Y26" s="32" t="str">
        <f>IF(V26="Y",VLOOKUP(T26,SurveyData!D:L,7,FALSE),"N/A")</f>
        <v>N/A</v>
      </c>
      <c r="Z26" s="32" t="str">
        <f>IF(V26="Y",VLOOKUP(T26,SurveyData!D:L,8,FALSE),"N/A")</f>
        <v>N/A</v>
      </c>
      <c r="AA26" s="32" t="str">
        <f>IF(V26="Y",VLOOKUP(T26,SurveyData!D:L,9,FALSE),"N/A")</f>
        <v>N/A</v>
      </c>
    </row>
    <row r="27" spans="1:27" ht="15">
      <c r="A27" s="38">
        <v>92.595249678565068</v>
      </c>
      <c r="B27">
        <v>342125742</v>
      </c>
      <c r="C27" t="s">
        <v>189</v>
      </c>
      <c r="D27" t="s">
        <v>20</v>
      </c>
      <c r="E27" t="s">
        <v>190</v>
      </c>
      <c r="G27" t="s">
        <v>17</v>
      </c>
      <c r="H27" t="s">
        <v>13</v>
      </c>
      <c r="I27" s="25" t="str">
        <f>VLOOKUP(B27,PBI!A:E,5,FALSE)</f>
        <v>Female</v>
      </c>
      <c r="J27" s="24" t="str">
        <f>IF(I27="female","Yes","No")</f>
        <v>Yes</v>
      </c>
      <c r="K27" s="24" t="s">
        <v>374</v>
      </c>
      <c r="L27" s="24" t="s">
        <v>374</v>
      </c>
      <c r="M27" s="24">
        <v>4</v>
      </c>
      <c r="N27" s="24">
        <f t="shared" si="1"/>
        <v>342125742</v>
      </c>
      <c r="O27" s="24" t="str">
        <f t="shared" si="2"/>
        <v>Luekenga, Kallista</v>
      </c>
      <c r="P27" s="24" t="str">
        <f t="shared" si="3"/>
        <v>lue21003@byui.edu</v>
      </c>
      <c r="Q27" s="24" t="str">
        <f t="shared" si="4"/>
        <v>Female</v>
      </c>
      <c r="R27" s="24" t="str">
        <f t="shared" si="5"/>
        <v>Business Management</v>
      </c>
      <c r="S27">
        <f>VLOOKUP(B27,ClassListRaw!B:B,1,FALSE)</f>
        <v>342125742</v>
      </c>
      <c r="T27" s="3">
        <f>IFERROR(VLOOKUP(B27,SurveyData!D:D,1,FALSE),"N/A")</f>
        <v>342125742</v>
      </c>
      <c r="U27" s="3" t="str">
        <f>IFERROR(VLOOKUP(E:E,SurveyData!E:E,1,FALSE),"N/A")</f>
        <v>lue21003@byui.edu</v>
      </c>
      <c r="V27" s="16" t="str">
        <f t="shared" si="6"/>
        <v>Y</v>
      </c>
      <c r="W27" s="16" t="str">
        <f>VLOOKUP($B27,SurveyData!D:M,5,FALSE)</f>
        <v>Daytime Operations (8AM-2PM roughly)</v>
      </c>
      <c r="X27" t="str">
        <f>IF(V27="Y",VLOOKUP(T27,SurveyData!D:L,6,FALSE),"N/A")</f>
        <v>Not Interested</v>
      </c>
      <c r="Y27" s="32" t="str">
        <f>IF(V27="Y",VLOOKUP(T27,SurveyData!D:L,7,FALSE),"N/A")</f>
        <v>Very Interested</v>
      </c>
      <c r="Z27" s="32" t="str">
        <f>IF(V27="Y",VLOOKUP(T27,SurveyData!D:L,8,FALSE),"N/A")</f>
        <v>Very Interested</v>
      </c>
      <c r="AA27" s="32" t="str">
        <f>IF(V27="Y",VLOOKUP(T27,SurveyData!D:L,9,FALSE),"N/A")</f>
        <v>Indifferent or No Opinion</v>
      </c>
    </row>
    <row r="28" spans="1:27" ht="15">
      <c r="A28" s="38">
        <v>93.463255681679641</v>
      </c>
      <c r="B28">
        <v>292338065</v>
      </c>
      <c r="C28" t="s">
        <v>241</v>
      </c>
      <c r="D28" t="s">
        <v>40</v>
      </c>
      <c r="E28" t="s">
        <v>242</v>
      </c>
      <c r="G28" t="s">
        <v>12</v>
      </c>
      <c r="H28" t="s">
        <v>22</v>
      </c>
      <c r="I28" s="25" t="str">
        <f>VLOOKUP(B28,PBI!A:E,5,FALSE)</f>
        <v>Male</v>
      </c>
      <c r="J28" s="24" t="str">
        <f>IF(I28="female","Yes","No")</f>
        <v>No</v>
      </c>
      <c r="K28" s="24" t="s">
        <v>374</v>
      </c>
      <c r="L28" s="24" t="s">
        <v>374</v>
      </c>
      <c r="M28" s="24">
        <v>4</v>
      </c>
      <c r="N28" s="24">
        <f t="shared" si="1"/>
        <v>292338065</v>
      </c>
      <c r="O28" s="24" t="str">
        <f t="shared" si="2"/>
        <v>Pace, Adam_Micheal</v>
      </c>
      <c r="P28" s="24" t="str">
        <f t="shared" si="3"/>
        <v>pac21020@byui.edu</v>
      </c>
      <c r="Q28" s="24" t="str">
        <f t="shared" si="4"/>
        <v>Male</v>
      </c>
      <c r="R28" s="24" t="str">
        <f t="shared" si="5"/>
        <v>Bus Mgmt Marketing</v>
      </c>
      <c r="S28">
        <f>VLOOKUP(B28,ClassListRaw!B:B,1,FALSE)</f>
        <v>292338065</v>
      </c>
      <c r="T28" s="3">
        <f>IFERROR(VLOOKUP(B28,SurveyData!D:D,1,FALSE),"N/A")</f>
        <v>292338065</v>
      </c>
      <c r="U28" s="3" t="str">
        <f>IFERROR(VLOOKUP(E$128:E$141,SurveyData!E:E,1,FALSE),"N/A")</f>
        <v>N/A</v>
      </c>
      <c r="V28" s="16" t="str">
        <f t="shared" si="6"/>
        <v>Y</v>
      </c>
      <c r="W28" s="16" t="str">
        <f>VLOOKUP($B28,SurveyData!D:M,5,FALSE)</f>
        <v>Daytime Operations (8AM-2PM roughly)</v>
      </c>
      <c r="X28" t="str">
        <f>IF(V28="Y",VLOOKUP(T28,SurveyData!D:L,6,FALSE),"N/A")</f>
        <v>Very Interested</v>
      </c>
      <c r="Y28" s="32" t="str">
        <f>IF(V28="Y",VLOOKUP(T28,SurveyData!D:L,7,FALSE),"N/A")</f>
        <v>Very Interested</v>
      </c>
      <c r="Z28" s="32" t="str">
        <f>IF(V28="Y",VLOOKUP(T28,SurveyData!D:L,8,FALSE),"N/A")</f>
        <v>Not Interested</v>
      </c>
      <c r="AA28" s="32" t="str">
        <f>IF(V28="Y",VLOOKUP(T28,SurveyData!D:L,9,FALSE),"N/A")</f>
        <v>Indifferent or No Opinion</v>
      </c>
    </row>
    <row r="29" spans="1:27" ht="15">
      <c r="A29" s="38">
        <v>74.674176446560097</v>
      </c>
      <c r="B29">
        <v>237956670</v>
      </c>
      <c r="C29" t="s">
        <v>58</v>
      </c>
      <c r="D29" t="s">
        <v>59</v>
      </c>
      <c r="E29" t="s">
        <v>60</v>
      </c>
      <c r="G29" t="s">
        <v>49</v>
      </c>
      <c r="H29" t="s">
        <v>13</v>
      </c>
      <c r="I29" s="25" t="str">
        <f>VLOOKUP(B29,PBI!A:E,5,FALSE)</f>
        <v>Male</v>
      </c>
      <c r="J29" s="24" t="str">
        <f>IF(I29="female","Yes","No")</f>
        <v>No</v>
      </c>
      <c r="K29" s="24" t="s">
        <v>382</v>
      </c>
      <c r="L29" s="24" t="s">
        <v>374</v>
      </c>
      <c r="M29" s="24">
        <v>5</v>
      </c>
      <c r="N29" s="24">
        <f t="shared" si="1"/>
        <v>237956670</v>
      </c>
      <c r="O29" s="24" t="str">
        <f t="shared" si="2"/>
        <v>Campbell, Andrew_James</v>
      </c>
      <c r="P29" s="24" t="str">
        <f t="shared" si="3"/>
        <v>cam22043@byui.edu</v>
      </c>
      <c r="Q29" s="24" t="str">
        <f t="shared" si="4"/>
        <v>Male</v>
      </c>
      <c r="R29" s="24" t="str">
        <f t="shared" si="5"/>
        <v>Business Finance</v>
      </c>
      <c r="S29">
        <f>VLOOKUP(B29,ClassListRaw!B:B,1,FALSE)</f>
        <v>237956670</v>
      </c>
      <c r="T29" s="3" t="str">
        <f>IFERROR(VLOOKUP(B29,SurveyData!D:D,1,FALSE),"N/A")</f>
        <v>N/A</v>
      </c>
      <c r="U29" s="3" t="str">
        <f>IFERROR(VLOOKUP(E$128:E$141,SurveyData!E:E,1,FALSE),"N/A")</f>
        <v>N/A</v>
      </c>
      <c r="V29" s="16" t="str">
        <f t="shared" si="6"/>
        <v>N</v>
      </c>
      <c r="W29" s="16" t="e">
        <f>VLOOKUP($B29,SurveyData!D:M,5,FALSE)</f>
        <v>#N/A</v>
      </c>
      <c r="X29" t="str">
        <f>IF(V29="Y",VLOOKUP(T29,SurveyData!D:L,6,FALSE),"N/A")</f>
        <v>N/A</v>
      </c>
      <c r="Y29" s="32" t="str">
        <f>IF(V29="Y",VLOOKUP(T29,SurveyData!D:L,7,FALSE),"N/A")</f>
        <v>N/A</v>
      </c>
      <c r="Z29" s="32" t="str">
        <f>IF(V29="Y",VLOOKUP(T29,SurveyData!D:L,8,FALSE),"N/A")</f>
        <v>N/A</v>
      </c>
      <c r="AA29" s="32" t="str">
        <f>IF(V29="Y",VLOOKUP(T29,SurveyData!D:L,9,FALSE),"N/A")</f>
        <v>N/A</v>
      </c>
    </row>
    <row r="30" spans="1:27" hidden="1">
      <c r="A30" s="38">
        <v>35.902838500663734</v>
      </c>
      <c r="B30">
        <v>468772063</v>
      </c>
      <c r="C30" t="s">
        <v>104</v>
      </c>
      <c r="D30" t="s">
        <v>20</v>
      </c>
      <c r="E30" t="s">
        <v>105</v>
      </c>
      <c r="G30" t="s">
        <v>17</v>
      </c>
      <c r="H30" t="s">
        <v>18</v>
      </c>
      <c r="I30" s="25" t="str">
        <f>VLOOKUP(B30,PBI!A:E,5,FALSE)</f>
        <v>Male</v>
      </c>
      <c r="J30" s="24" t="str">
        <f>IF(I30="female","Yes","No")</f>
        <v>No</v>
      </c>
      <c r="K30" s="24" t="s">
        <v>374</v>
      </c>
      <c r="L30" s="24" t="s">
        <v>374</v>
      </c>
      <c r="M30" s="24">
        <v>3</v>
      </c>
      <c r="N30" s="24">
        <f t="shared" si="1"/>
        <v>468772063</v>
      </c>
      <c r="O30" s="24" t="str">
        <f t="shared" si="2"/>
        <v>Etter, Cole</v>
      </c>
      <c r="P30" s="24" t="str">
        <f t="shared" si="3"/>
        <v>ett21001@byui.edu</v>
      </c>
      <c r="Q30" s="24" t="str">
        <f t="shared" si="4"/>
        <v>Male</v>
      </c>
      <c r="R30" s="24" t="str">
        <f t="shared" si="5"/>
        <v>Business Management</v>
      </c>
      <c r="S30">
        <f>VLOOKUP(B30,ClassListRaw!B:B,1,FALSE)</f>
        <v>468772063</v>
      </c>
      <c r="T30" s="3" t="str">
        <f>IFERROR(VLOOKUP(B30,SurveyData!D:D,1,FALSE),"N/A")</f>
        <v>N/A</v>
      </c>
      <c r="U30" s="3" t="str">
        <f>IFERROR(VLOOKUP(E:E,SurveyData!E:E,1,FALSE),"N/A")</f>
        <v>N/A</v>
      </c>
      <c r="V30" s="16" t="str">
        <f t="shared" si="6"/>
        <v>N</v>
      </c>
      <c r="W30" s="16" t="e">
        <f>VLOOKUP($B30,SurveyData!D:M,5,FALSE)</f>
        <v>#N/A</v>
      </c>
      <c r="X30" t="str">
        <f>IF(V30="Y",VLOOKUP(T30,SurveyData!D:L,6,FALSE),"N/A")</f>
        <v>N/A</v>
      </c>
      <c r="Y30" s="32" t="str">
        <f>IF(V30="Y",VLOOKUP(T30,SurveyData!D:L,7,FALSE),"N/A")</f>
        <v>N/A</v>
      </c>
      <c r="Z30" s="32" t="str">
        <f>IF(V30="Y",VLOOKUP(T30,SurveyData!D:L,8,FALSE),"N/A")</f>
        <v>N/A</v>
      </c>
      <c r="AA30" s="32" t="str">
        <f>IF(V30="Y",VLOOKUP(T30,SurveyData!D:L,9,FALSE),"N/A")</f>
        <v>N/A</v>
      </c>
    </row>
    <row r="31" spans="1:27" ht="15">
      <c r="A31" s="38">
        <v>7.0371957203491657</v>
      </c>
      <c r="B31">
        <v>107076298</v>
      </c>
      <c r="C31" t="s">
        <v>178</v>
      </c>
      <c r="D31" t="s">
        <v>20</v>
      </c>
      <c r="E31" t="s">
        <v>179</v>
      </c>
      <c r="G31" t="s">
        <v>12</v>
      </c>
      <c r="H31" t="s">
        <v>22</v>
      </c>
      <c r="I31" s="25" t="str">
        <f>VLOOKUP(B31,PBI!A:E,5,FALSE)</f>
        <v>Male</v>
      </c>
      <c r="J31" s="24" t="str">
        <f>IF(I31="female","Yes","No")</f>
        <v>No</v>
      </c>
      <c r="K31" s="24" t="s">
        <v>374</v>
      </c>
      <c r="L31" s="24" t="s">
        <v>374</v>
      </c>
      <c r="M31" s="24">
        <v>5</v>
      </c>
      <c r="N31" s="24">
        <f t="shared" si="1"/>
        <v>107076298</v>
      </c>
      <c r="O31" s="24" t="str">
        <f t="shared" si="2"/>
        <v>LeFevre, Jason_Ray</v>
      </c>
      <c r="P31" s="24" t="str">
        <f t="shared" si="3"/>
        <v>lef19002@byui.edu</v>
      </c>
      <c r="Q31" s="24" t="str">
        <f t="shared" si="4"/>
        <v>Male</v>
      </c>
      <c r="R31" s="24" t="str">
        <f t="shared" si="5"/>
        <v>Bus Mgmt Marketing</v>
      </c>
      <c r="S31">
        <f>VLOOKUP(B31,ClassListRaw!B:B,1,FALSE)</f>
        <v>107076298</v>
      </c>
      <c r="T31" s="3">
        <f>IFERROR(VLOOKUP(B31,SurveyData!D:D,1,FALSE),"N/A")</f>
        <v>107076298</v>
      </c>
      <c r="U31" s="3" t="str">
        <f>IFERROR(VLOOKUP(E:E,SurveyData!E:E,1,FALSE),"N/A")</f>
        <v>N/A</v>
      </c>
      <c r="V31" s="16" t="str">
        <f t="shared" si="6"/>
        <v>Y</v>
      </c>
      <c r="W31" s="16" t="str">
        <f>VLOOKUP($B31,SurveyData!D:M,5,FALSE)</f>
        <v>Daytime Operations (8AM-2PM roughly)</v>
      </c>
      <c r="X31" t="str">
        <f>IF(V31="Y",VLOOKUP(T31,SurveyData!D:L,6,FALSE),"N/A")</f>
        <v>Indifferent or No Opinion</v>
      </c>
      <c r="Y31" s="32" t="str">
        <f>IF(V31="Y",VLOOKUP(T31,SurveyData!D:L,7,FALSE),"N/A")</f>
        <v>Not Interested</v>
      </c>
      <c r="Z31" s="32" t="str">
        <f>IF(V31="Y",VLOOKUP(T31,SurveyData!D:L,8,FALSE),"N/A")</f>
        <v>Not Interested</v>
      </c>
      <c r="AA31" s="32" t="str">
        <f>IF(V31="Y",VLOOKUP(T31,SurveyData!D:L,9,FALSE),"N/A")</f>
        <v>Indifferent or No Opinion</v>
      </c>
    </row>
    <row r="32" spans="1:27" ht="15">
      <c r="A32" s="38">
        <v>77.405826880233121</v>
      </c>
      <c r="B32">
        <v>918235831</v>
      </c>
      <c r="C32" t="s">
        <v>45</v>
      </c>
      <c r="D32" t="s">
        <v>20</v>
      </c>
      <c r="E32" t="s">
        <v>46</v>
      </c>
      <c r="G32" t="s">
        <v>12</v>
      </c>
      <c r="H32" t="s">
        <v>22</v>
      </c>
      <c r="I32" s="25" t="str">
        <f>VLOOKUP(B32,PBI!A:E,5,FALSE)</f>
        <v>Male</v>
      </c>
      <c r="J32" s="24" t="str">
        <f>IF(I32="female","Yes","No")</f>
        <v>No</v>
      </c>
      <c r="K32" s="24" t="s">
        <v>374</v>
      </c>
      <c r="L32" s="24" t="s">
        <v>374</v>
      </c>
      <c r="M32" s="24">
        <v>5</v>
      </c>
      <c r="N32" s="24">
        <f t="shared" si="1"/>
        <v>918235831</v>
      </c>
      <c r="O32" s="24" t="str">
        <f t="shared" si="2"/>
        <v>Branch, Dallin_Levi</v>
      </c>
      <c r="P32" s="24" t="str">
        <f t="shared" si="3"/>
        <v>bra21054@byui.edu</v>
      </c>
      <c r="Q32" s="24" t="str">
        <f t="shared" si="4"/>
        <v>Male</v>
      </c>
      <c r="R32" s="24" t="str">
        <f t="shared" si="5"/>
        <v>Bus Mgmt Marketing</v>
      </c>
      <c r="S32">
        <f>VLOOKUP(B32,ClassListRaw!B:B,1,FALSE)</f>
        <v>918235831</v>
      </c>
      <c r="T32" s="3" t="str">
        <f>IFERROR(VLOOKUP(B32,SurveyData!D:D,1,FALSE),"N/A")</f>
        <v>N/A</v>
      </c>
      <c r="U32" s="3" t="str">
        <f>IFERROR(VLOOKUP(E:E,SurveyData!E:E,1,FALSE),"N/A")</f>
        <v>N/A</v>
      </c>
      <c r="V32" s="16" t="str">
        <f t="shared" si="6"/>
        <v>N</v>
      </c>
      <c r="W32" s="16" t="e">
        <f>VLOOKUP($B32,SurveyData!D:M,5,FALSE)</f>
        <v>#N/A</v>
      </c>
      <c r="X32" t="str">
        <f>IF(V32="Y",VLOOKUP(T32,SurveyData!D:L,6,FALSE),"N/A")</f>
        <v>N/A</v>
      </c>
      <c r="Y32" s="32" t="str">
        <f>IF(V32="Y",VLOOKUP(T32,SurveyData!D:L,7,FALSE),"N/A")</f>
        <v>N/A</v>
      </c>
      <c r="Z32" s="32" t="str">
        <f>IF(V32="Y",VLOOKUP(T32,SurveyData!D:L,8,FALSE),"N/A")</f>
        <v>N/A</v>
      </c>
      <c r="AA32" s="32" t="str">
        <f>IF(V32="Y",VLOOKUP(T32,SurveyData!D:L,9,FALSE),"N/A")</f>
        <v>N/A</v>
      </c>
    </row>
    <row r="33" spans="1:27" ht="15">
      <c r="A33" s="38">
        <v>22.051387321868219</v>
      </c>
      <c r="B33">
        <v>165803421</v>
      </c>
      <c r="C33" t="s">
        <v>165</v>
      </c>
      <c r="D33" t="s">
        <v>40</v>
      </c>
      <c r="E33" t="s">
        <v>166</v>
      </c>
      <c r="G33" t="s">
        <v>17</v>
      </c>
      <c r="H33" t="s">
        <v>22</v>
      </c>
      <c r="I33" s="25" t="str">
        <f>VLOOKUP(B33,PBI!A:E,5,FALSE)</f>
        <v>Female</v>
      </c>
      <c r="J33" s="24" t="str">
        <f>IF(I33="female","Yes","No")</f>
        <v>Yes</v>
      </c>
      <c r="K33" s="24" t="s">
        <v>374</v>
      </c>
      <c r="L33" s="24" t="s">
        <v>374</v>
      </c>
      <c r="M33" s="24">
        <v>5</v>
      </c>
      <c r="N33" s="24">
        <f t="shared" ref="N33:N64" si="7">B33</f>
        <v>165803421</v>
      </c>
      <c r="O33" s="24" t="str">
        <f t="shared" ref="O33:O64" si="8">C33</f>
        <v>Karpenko, Anastasiia</v>
      </c>
      <c r="P33" s="24" t="str">
        <f t="shared" ref="P33:P64" si="9">E33</f>
        <v>kar21010@byui.edu</v>
      </c>
      <c r="Q33" s="24" t="str">
        <f t="shared" ref="Q33:Q64" si="10">I33</f>
        <v>Female</v>
      </c>
      <c r="R33" s="24" t="str">
        <f t="shared" ref="R33:R64" si="11">G33</f>
        <v>Business Management</v>
      </c>
      <c r="S33">
        <f>VLOOKUP(B33,ClassListRaw!B:B,1,FALSE)</f>
        <v>165803421</v>
      </c>
      <c r="T33" s="3">
        <f>IFERROR(VLOOKUP(B33,SurveyData!D:D,1,FALSE),"N/A")</f>
        <v>165803421</v>
      </c>
      <c r="U33" s="3" t="str">
        <f>IFERROR(VLOOKUP(E:E,SurveyData!E:E,1,FALSE),"N/A")</f>
        <v>kar21010@byui.edu</v>
      </c>
      <c r="V33" s="16" t="str">
        <f t="shared" ref="V33:V64" si="12">IF(OR(T33&lt;&gt;"N/A",U33&lt;&gt;"N/A"),"Y","N")</f>
        <v>Y</v>
      </c>
      <c r="W33" s="16" t="str">
        <f>VLOOKUP($B33,SurveyData!D:M,5,FALSE)</f>
        <v>Daytime Operations (8AM-2PM roughly)</v>
      </c>
      <c r="X33" t="str">
        <f>IF(V33="Y",VLOOKUP(T33,SurveyData!D:L,6,FALSE),"N/A")</f>
        <v>Not Interested</v>
      </c>
      <c r="Y33" s="32" t="str">
        <f>IF(V33="Y",VLOOKUP(T33,SurveyData!D:L,7,FALSE),"N/A")</f>
        <v>Very Interested</v>
      </c>
      <c r="Z33" s="32" t="str">
        <f>IF(V33="Y",VLOOKUP(T33,SurveyData!D:L,8,FALSE),"N/A")</f>
        <v>Very Interested</v>
      </c>
      <c r="AA33" s="32" t="str">
        <f>IF(V33="Y",VLOOKUP(T33,SurveyData!D:L,9,FALSE),"N/A")</f>
        <v>Very Interested</v>
      </c>
    </row>
    <row r="34" spans="1:27" ht="15">
      <c r="A34" s="38">
        <v>46.691012689156828</v>
      </c>
      <c r="B34">
        <v>61117097</v>
      </c>
      <c r="C34" t="s">
        <v>78</v>
      </c>
      <c r="D34" t="s">
        <v>79</v>
      </c>
      <c r="E34" t="s">
        <v>80</v>
      </c>
      <c r="G34" t="s">
        <v>81</v>
      </c>
      <c r="H34" t="s">
        <v>13</v>
      </c>
      <c r="I34" s="25" t="s">
        <v>373</v>
      </c>
      <c r="J34" s="24" t="str">
        <f>IF(I34="female","Yes","No")</f>
        <v>No</v>
      </c>
      <c r="K34" s="24" t="s">
        <v>374</v>
      </c>
      <c r="L34" s="24" t="s">
        <v>382</v>
      </c>
      <c r="M34" s="24">
        <v>6</v>
      </c>
      <c r="N34" s="24">
        <f t="shared" si="7"/>
        <v>61117097</v>
      </c>
      <c r="O34" s="24" t="str">
        <f t="shared" si="8"/>
        <v>Cluff, Reed</v>
      </c>
      <c r="P34" s="24" t="str">
        <f t="shared" si="9"/>
        <v>clu20001@byui.edu</v>
      </c>
      <c r="Q34" s="24" t="str">
        <f t="shared" si="10"/>
        <v>Male</v>
      </c>
      <c r="R34" s="24" t="str">
        <f t="shared" si="11"/>
        <v>General Studies</v>
      </c>
      <c r="S34">
        <f>VLOOKUP(B34,ClassListRaw!B:B,1,FALSE)</f>
        <v>61117097</v>
      </c>
      <c r="T34" s="3" t="str">
        <f>IFERROR(VLOOKUP(B34,SurveyData!D:D,1,FALSE),"N/A")</f>
        <v>N/A</v>
      </c>
      <c r="U34" s="3" t="str">
        <f>IFERROR(VLOOKUP(E:E,SurveyData!E:E,1,FALSE),"N/A")</f>
        <v>N/A</v>
      </c>
      <c r="V34" s="16" t="str">
        <f t="shared" si="12"/>
        <v>N</v>
      </c>
      <c r="W34" s="16" t="e">
        <f>VLOOKUP($B34,SurveyData!D:M,5,FALSE)</f>
        <v>#N/A</v>
      </c>
      <c r="X34" t="str">
        <f>IF(V34="Y",VLOOKUP(T34,SurveyData!D:L,6,FALSE),"N/A")</f>
        <v>N/A</v>
      </c>
      <c r="Y34" s="32" t="str">
        <f>IF(V34="Y",VLOOKUP(T34,SurveyData!D:L,7,FALSE),"N/A")</f>
        <v>N/A</v>
      </c>
      <c r="Z34" s="32" t="str">
        <f>IF(V34="Y",VLOOKUP(T34,SurveyData!D:L,8,FALSE),"N/A")</f>
        <v>N/A</v>
      </c>
      <c r="AA34" s="32" t="str">
        <f>IF(V34="Y",VLOOKUP(T34,SurveyData!D:L,9,FALSE),"N/A")</f>
        <v>N/A</v>
      </c>
    </row>
    <row r="35" spans="1:27" ht="15">
      <c r="A35" s="38">
        <v>33.650075301187677</v>
      </c>
      <c r="B35">
        <v>535299532</v>
      </c>
      <c r="C35" t="s">
        <v>90</v>
      </c>
      <c r="D35" t="s">
        <v>43</v>
      </c>
      <c r="E35" t="s">
        <v>91</v>
      </c>
      <c r="G35" t="s">
        <v>17</v>
      </c>
      <c r="H35" t="s">
        <v>13</v>
      </c>
      <c r="I35" s="25" t="str">
        <f>VLOOKUP(B35,PBI!A:E,5,FALSE)</f>
        <v>Male</v>
      </c>
      <c r="J35" s="24" t="str">
        <f>IF(I35="female","Yes","No")</f>
        <v>No</v>
      </c>
      <c r="K35" s="24" t="s">
        <v>374</v>
      </c>
      <c r="L35" s="24" t="s">
        <v>374</v>
      </c>
      <c r="M35" s="24">
        <v>6</v>
      </c>
      <c r="N35" s="24">
        <f t="shared" si="7"/>
        <v>535299532</v>
      </c>
      <c r="O35" s="24" t="str">
        <f t="shared" si="8"/>
        <v>Cook, Jackson</v>
      </c>
      <c r="P35" s="24" t="str">
        <f t="shared" si="9"/>
        <v>coo21020@byui.edu</v>
      </c>
      <c r="Q35" s="24" t="str">
        <f t="shared" si="10"/>
        <v>Male</v>
      </c>
      <c r="R35" s="24" t="str">
        <f t="shared" si="11"/>
        <v>Business Management</v>
      </c>
      <c r="S35">
        <f>VLOOKUP(B35,ClassListRaw!B:B,1,FALSE)</f>
        <v>535299532</v>
      </c>
      <c r="T35" s="3" t="str">
        <f>IFERROR(VLOOKUP(B35,SurveyData!D:D,1,FALSE),"N/A")</f>
        <v>N/A</v>
      </c>
      <c r="U35" s="3" t="str">
        <f>IFERROR(VLOOKUP(E:E,SurveyData!E:E,1,FALSE),"N/A")</f>
        <v>N/A</v>
      </c>
      <c r="V35" s="16" t="str">
        <f t="shared" si="12"/>
        <v>N</v>
      </c>
      <c r="W35" s="16" t="e">
        <f>VLOOKUP($B35,SurveyData!D:M,5,FALSE)</f>
        <v>#N/A</v>
      </c>
      <c r="X35" t="str">
        <f>IF(V35="Y",VLOOKUP(T35,SurveyData!D:L,6,FALSE),"N/A")</f>
        <v>N/A</v>
      </c>
      <c r="Y35" s="32" t="str">
        <f>IF(V35="Y",VLOOKUP(T35,SurveyData!D:L,7,FALSE),"N/A")</f>
        <v>N/A</v>
      </c>
      <c r="Z35" s="32" t="str">
        <f>IF(V35="Y",VLOOKUP(T35,SurveyData!D:L,8,FALSE),"N/A")</f>
        <v>N/A</v>
      </c>
      <c r="AA35" s="32" t="str">
        <f>IF(V35="Y",VLOOKUP(T35,SurveyData!D:L,9,FALSE),"N/A")</f>
        <v>N/A</v>
      </c>
    </row>
    <row r="36" spans="1:27" hidden="1">
      <c r="A36" s="38">
        <v>38.400389290633676</v>
      </c>
      <c r="B36">
        <v>360341654</v>
      </c>
      <c r="C36" t="s">
        <v>127</v>
      </c>
      <c r="D36" t="s">
        <v>20</v>
      </c>
      <c r="E36" t="s">
        <v>128</v>
      </c>
      <c r="G36" t="s">
        <v>17</v>
      </c>
      <c r="H36" t="s">
        <v>18</v>
      </c>
      <c r="I36" s="25" t="str">
        <f>VLOOKUP(B36,PBI!A:E,5,FALSE)</f>
        <v>Male</v>
      </c>
      <c r="J36" s="24" t="str">
        <f>IF(I36="female","Yes","No")</f>
        <v>No</v>
      </c>
      <c r="K36" s="24" t="s">
        <v>374</v>
      </c>
      <c r="L36" s="24" t="s">
        <v>374</v>
      </c>
      <c r="M36" s="24">
        <v>9</v>
      </c>
      <c r="N36" s="24">
        <f t="shared" si="7"/>
        <v>360341654</v>
      </c>
      <c r="O36" s="24" t="str">
        <f t="shared" si="8"/>
        <v>Giles, Jaxon_Verl</v>
      </c>
      <c r="P36" s="24" t="str">
        <f t="shared" si="9"/>
        <v>gil21007@byui.edu</v>
      </c>
      <c r="Q36" s="24" t="str">
        <f t="shared" si="10"/>
        <v>Male</v>
      </c>
      <c r="R36" s="24" t="str">
        <f t="shared" si="11"/>
        <v>Business Management</v>
      </c>
      <c r="S36">
        <f>VLOOKUP(B36,ClassListRaw!B:B,1,FALSE)</f>
        <v>360341654</v>
      </c>
      <c r="T36" s="3">
        <f>IFERROR(VLOOKUP(B36,SurveyData!D:D,1,FALSE),"N/A")</f>
        <v>360341654</v>
      </c>
      <c r="U36" s="3" t="str">
        <f>IFERROR(VLOOKUP(E:E,SurveyData!E:E,1,FALSE),"N/A")</f>
        <v>gil21007@byui.edu</v>
      </c>
      <c r="V36" s="16" t="str">
        <f t="shared" si="12"/>
        <v>Y</v>
      </c>
      <c r="W36" s="16" t="str">
        <f>VLOOKUP($B36,SurveyData!D:M,5,FALSE)</f>
        <v>I'm fine with either option</v>
      </c>
      <c r="X36" t="str">
        <f>IF(V36="Y",VLOOKUP(T36,SurveyData!D:L,6,FALSE),"N/A")</f>
        <v>Very Interested</v>
      </c>
      <c r="Y36" s="32" t="str">
        <f>IF(V36="Y",VLOOKUP(T36,SurveyData!D:L,7,FALSE),"N/A")</f>
        <v>Indifferent or No Opinion</v>
      </c>
      <c r="Z36" s="32" t="str">
        <f>IF(V36="Y",VLOOKUP(T36,SurveyData!D:L,8,FALSE),"N/A")</f>
        <v>Not Interested</v>
      </c>
      <c r="AA36" s="32" t="str">
        <f>IF(V36="Y",VLOOKUP(T36,SurveyData!D:L,9,FALSE),"N/A")</f>
        <v>Very Interested</v>
      </c>
    </row>
    <row r="37" spans="1:27" ht="15">
      <c r="A37" s="38">
        <v>92.24364351263273</v>
      </c>
      <c r="B37">
        <v>693581440</v>
      </c>
      <c r="C37" t="s">
        <v>47</v>
      </c>
      <c r="D37" t="s">
        <v>20</v>
      </c>
      <c r="E37" t="s">
        <v>48</v>
      </c>
      <c r="G37" t="s">
        <v>49</v>
      </c>
      <c r="H37" t="s">
        <v>22</v>
      </c>
      <c r="I37" s="25" t="str">
        <f>VLOOKUP(B37,PBI!A:E,5,FALSE)</f>
        <v>Male</v>
      </c>
      <c r="J37" s="24" t="str">
        <f>IF(I37="female","Yes","No")</f>
        <v>No</v>
      </c>
      <c r="K37" s="24" t="s">
        <v>382</v>
      </c>
      <c r="L37" s="24" t="s">
        <v>374</v>
      </c>
      <c r="M37" s="24">
        <v>6</v>
      </c>
      <c r="N37" s="24">
        <f t="shared" si="7"/>
        <v>693581440</v>
      </c>
      <c r="O37" s="24" t="str">
        <f t="shared" si="8"/>
        <v>Branch, Hunter_Kimball</v>
      </c>
      <c r="P37" s="24" t="str">
        <f t="shared" si="9"/>
        <v>bra21053@byui.edu</v>
      </c>
      <c r="Q37" s="24" t="str">
        <f t="shared" si="10"/>
        <v>Male</v>
      </c>
      <c r="R37" s="24" t="str">
        <f t="shared" si="11"/>
        <v>Business Finance</v>
      </c>
      <c r="S37">
        <f>VLOOKUP(B37,ClassListRaw!B:B,1,FALSE)</f>
        <v>693581440</v>
      </c>
      <c r="T37" s="3" t="str">
        <f>IFERROR(VLOOKUP(B37,SurveyData!D:D,1,FALSE),"N/A")</f>
        <v>N/A</v>
      </c>
      <c r="U37" s="3" t="str">
        <f>IFERROR(VLOOKUP(E:E,SurveyData!E:E,1,FALSE),"N/A")</f>
        <v>N/A</v>
      </c>
      <c r="V37" s="16" t="str">
        <f t="shared" si="12"/>
        <v>N</v>
      </c>
      <c r="W37" s="16" t="e">
        <f>VLOOKUP($B37,SurveyData!D:M,5,FALSE)</f>
        <v>#N/A</v>
      </c>
      <c r="X37" t="str">
        <f>IF(V37="Y",VLOOKUP(T37,SurveyData!D:L,6,FALSE),"N/A")</f>
        <v>N/A</v>
      </c>
      <c r="Y37" s="32" t="str">
        <f>IF(V37="Y",VLOOKUP(T37,SurveyData!D:L,7,FALSE),"N/A")</f>
        <v>N/A</v>
      </c>
      <c r="Z37" s="32" t="str">
        <f>IF(V37="Y",VLOOKUP(T37,SurveyData!D:L,8,FALSE),"N/A")</f>
        <v>N/A</v>
      </c>
      <c r="AA37" s="32" t="str">
        <f>IF(V37="Y",VLOOKUP(T37,SurveyData!D:L,9,FALSE),"N/A")</f>
        <v>N/A</v>
      </c>
    </row>
    <row r="38" spans="1:27" hidden="1">
      <c r="A38" s="38">
        <v>20.643474454207389</v>
      </c>
      <c r="B38">
        <v>659200504</v>
      </c>
      <c r="C38" t="s">
        <v>304</v>
      </c>
      <c r="D38" t="s">
        <v>83</v>
      </c>
      <c r="E38" t="s">
        <v>305</v>
      </c>
      <c r="G38" t="s">
        <v>72</v>
      </c>
      <c r="H38" t="s">
        <v>18</v>
      </c>
      <c r="I38" s="25" t="str">
        <f>VLOOKUP(B38,PBI!A:E,5,FALSE)</f>
        <v>Male</v>
      </c>
      <c r="J38" s="24" t="str">
        <f>IF(I38="female","Yes","No")</f>
        <v>No</v>
      </c>
      <c r="K38" s="24" t="s">
        <v>374</v>
      </c>
      <c r="L38" s="24" t="s">
        <v>382</v>
      </c>
      <c r="M38" s="45">
        <v>2</v>
      </c>
      <c r="N38" s="24">
        <f t="shared" si="7"/>
        <v>659200504</v>
      </c>
      <c r="O38" s="24" t="str">
        <f t="shared" si="8"/>
        <v>Silvernail, Christopher_Neal</v>
      </c>
      <c r="P38" s="24" t="str">
        <f t="shared" si="9"/>
        <v>sil17008@byui.edu</v>
      </c>
      <c r="Q38" s="24" t="str">
        <f t="shared" si="10"/>
        <v>Male</v>
      </c>
      <c r="R38" s="24" t="str">
        <f t="shared" si="11"/>
        <v>FCS Apparel Entrepreneur</v>
      </c>
      <c r="S38">
        <f>VLOOKUP(B38,ClassListRaw!B:B,1,FALSE)</f>
        <v>659200504</v>
      </c>
      <c r="T38" s="3">
        <f>IFERROR(VLOOKUP(B38,SurveyData!D:D,1,FALSE),"N/A")</f>
        <v>659200504</v>
      </c>
      <c r="U38" s="3" t="str">
        <f>IFERROR(VLOOKUP(E$128:E$141,SurveyData!E:E,1,FALSE),"N/A")</f>
        <v>N/A</v>
      </c>
      <c r="V38" s="16" t="str">
        <f t="shared" si="12"/>
        <v>Y</v>
      </c>
      <c r="W38" s="16" t="str">
        <f>VLOOKUP($B38,SurveyData!D:M,5,FALSE)</f>
        <v>Evening Operations (8-11AM &amp; 7-10PM roughly)</v>
      </c>
      <c r="X38" t="str">
        <f>IF(V38="Y",VLOOKUP(T38,SurveyData!D:L,6,FALSE),"N/A")</f>
        <v>Very Interested</v>
      </c>
      <c r="Y38" s="32" t="str">
        <f>IF(V38="Y",VLOOKUP(T38,SurveyData!D:L,7,FALSE),"N/A")</f>
        <v>Very Interested</v>
      </c>
      <c r="Z38" s="32" t="str">
        <f>IF(V38="Y",VLOOKUP(T38,SurveyData!D:L,8,FALSE),"N/A")</f>
        <v>Very Interested</v>
      </c>
      <c r="AA38" s="32" t="str">
        <f>IF(V38="Y",VLOOKUP(T38,SurveyData!D:L,9,FALSE),"N/A")</f>
        <v>Very Interested</v>
      </c>
    </row>
    <row r="39" spans="1:27">
      <c r="A39" s="38">
        <v>60.807526841856983</v>
      </c>
      <c r="B39">
        <v>645180458</v>
      </c>
      <c r="C39" t="s">
        <v>88</v>
      </c>
      <c r="D39" t="s">
        <v>83</v>
      </c>
      <c r="E39" t="s">
        <v>89</v>
      </c>
      <c r="G39" t="s">
        <v>17</v>
      </c>
      <c r="H39" t="s">
        <v>22</v>
      </c>
      <c r="I39" s="25" t="str">
        <f>VLOOKUP(B39,PBI!A:E,5,FALSE)</f>
        <v>Male</v>
      </c>
      <c r="J39" s="24" t="str">
        <f>IF(I39="female","Yes","No")</f>
        <v>No</v>
      </c>
      <c r="K39" s="24" t="s">
        <v>374</v>
      </c>
      <c r="L39" s="24" t="s">
        <v>374</v>
      </c>
      <c r="M39" s="24">
        <v>6</v>
      </c>
      <c r="N39" s="24">
        <f t="shared" si="7"/>
        <v>645180458</v>
      </c>
      <c r="O39" s="24" t="str">
        <f t="shared" si="8"/>
        <v>Collins, Chase_Mitchell</v>
      </c>
      <c r="P39" s="24" t="str">
        <f t="shared" si="9"/>
        <v>col22005@byui.edu</v>
      </c>
      <c r="Q39" s="24" t="str">
        <f t="shared" si="10"/>
        <v>Male</v>
      </c>
      <c r="R39" s="24" t="str">
        <f t="shared" si="11"/>
        <v>Business Management</v>
      </c>
      <c r="S39">
        <f>VLOOKUP(B39,ClassListRaw!B:B,1,FALSE)</f>
        <v>645180458</v>
      </c>
      <c r="T39" s="3" t="str">
        <f>IFERROR(VLOOKUP(B39,SurveyData!D:D,1,FALSE),"N/A")</f>
        <v>N/A</v>
      </c>
      <c r="U39" s="3" t="str">
        <f>IFERROR(VLOOKUP(E:E,SurveyData!E:E,1,FALSE),"N/A")</f>
        <v>N/A</v>
      </c>
      <c r="V39" s="16" t="str">
        <f t="shared" si="12"/>
        <v>N</v>
      </c>
      <c r="W39" s="16" t="e">
        <f>VLOOKUP($B39,SurveyData!D:M,5,FALSE)</f>
        <v>#N/A</v>
      </c>
      <c r="X39" t="str">
        <f>IF(V39="Y",VLOOKUP(T39,SurveyData!D:L,6,FALSE),"N/A")</f>
        <v>N/A</v>
      </c>
      <c r="Y39" s="32" t="str">
        <f>IF(V39="Y",VLOOKUP(T39,SurveyData!D:L,7,FALSE),"N/A")</f>
        <v>N/A</v>
      </c>
      <c r="Z39" s="32" t="str">
        <f>IF(V39="Y",VLOOKUP(T39,SurveyData!D:L,8,FALSE),"N/A")</f>
        <v>N/A</v>
      </c>
      <c r="AA39" s="32" t="str">
        <f>IF(V39="Y",VLOOKUP(T39,SurveyData!D:L,9,FALSE),"N/A")</f>
        <v>N/A</v>
      </c>
    </row>
    <row r="40" spans="1:27">
      <c r="A40" s="38">
        <v>92.2783441127294</v>
      </c>
      <c r="B40">
        <v>337926609</v>
      </c>
      <c r="C40" t="s">
        <v>82</v>
      </c>
      <c r="D40" t="s">
        <v>83</v>
      </c>
      <c r="E40" t="s">
        <v>84</v>
      </c>
      <c r="G40" t="s">
        <v>17</v>
      </c>
      <c r="H40" t="s">
        <v>22</v>
      </c>
      <c r="I40" s="25" t="str">
        <f>VLOOKUP(B40,PBI!A:E,5,FALSE)</f>
        <v>Male</v>
      </c>
      <c r="J40" s="24" t="str">
        <f>IF(I40="female","Yes","No")</f>
        <v>No</v>
      </c>
      <c r="K40" s="24" t="s">
        <v>374</v>
      </c>
      <c r="L40" s="24" t="s">
        <v>374</v>
      </c>
      <c r="M40" s="24">
        <v>6</v>
      </c>
      <c r="N40" s="24">
        <f t="shared" si="7"/>
        <v>337926609</v>
      </c>
      <c r="O40" s="24" t="str">
        <f t="shared" si="8"/>
        <v>Coburn, Mitchell_Brian</v>
      </c>
      <c r="P40" s="24" t="str">
        <f t="shared" si="9"/>
        <v>cob20014@byui.edu</v>
      </c>
      <c r="Q40" s="24" t="str">
        <f t="shared" si="10"/>
        <v>Male</v>
      </c>
      <c r="R40" s="24" t="str">
        <f t="shared" si="11"/>
        <v>Business Management</v>
      </c>
      <c r="S40">
        <f>VLOOKUP(B40,ClassListRaw!B:B,1,FALSE)</f>
        <v>337926609</v>
      </c>
      <c r="T40" s="3">
        <f>IFERROR(VLOOKUP(B40,SurveyData!D:D,1,FALSE),"N/A")</f>
        <v>337926609</v>
      </c>
      <c r="U40" s="3" t="str">
        <f>IFERROR(VLOOKUP(E:E,SurveyData!E:E,1,FALSE),"N/A")</f>
        <v>Cob20014@byui.edu</v>
      </c>
      <c r="V40" s="16" t="str">
        <f t="shared" si="12"/>
        <v>Y</v>
      </c>
      <c r="W40" s="16" t="str">
        <f>VLOOKUP($B40,SurveyData!D:M,5,FALSE)</f>
        <v>Daytime Operations (8AM-2PM roughly)</v>
      </c>
      <c r="X40" t="str">
        <f>IF(V40="Y",VLOOKUP(T40,SurveyData!D:L,6,FALSE),"N/A")</f>
        <v>Indifferent or No Opinion</v>
      </c>
      <c r="Y40" s="32" t="str">
        <f>IF(V40="Y",VLOOKUP(T40,SurveyData!D:L,7,FALSE),"N/A")</f>
        <v>Not Interested</v>
      </c>
      <c r="Z40" s="32" t="str">
        <f>IF(V40="Y",VLOOKUP(T40,SurveyData!D:L,8,FALSE),"N/A")</f>
        <v>Very Interested</v>
      </c>
      <c r="AA40" s="32" t="str">
        <f>IF(V40="Y",VLOOKUP(T40,SurveyData!D:L,9,FALSE),"N/A")</f>
        <v>Indifferent or No Opinion</v>
      </c>
    </row>
    <row r="41" spans="1:27" hidden="1">
      <c r="A41" s="38">
        <v>20.675102747611472</v>
      </c>
      <c r="B41">
        <v>363924216</v>
      </c>
      <c r="C41" t="s">
        <v>193</v>
      </c>
      <c r="D41" t="s">
        <v>83</v>
      </c>
      <c r="E41" t="s">
        <v>194</v>
      </c>
      <c r="G41" t="s">
        <v>72</v>
      </c>
      <c r="H41" t="s">
        <v>38</v>
      </c>
      <c r="I41" s="25" t="str">
        <f>VLOOKUP(B41,PBI!A:E,5,FALSE)</f>
        <v>Female</v>
      </c>
      <c r="J41" s="24" t="str">
        <f>IF(I41="female","Yes","No")</f>
        <v>Yes</v>
      </c>
      <c r="K41" s="24" t="s">
        <v>374</v>
      </c>
      <c r="L41" s="24" t="s">
        <v>382</v>
      </c>
      <c r="M41" s="24">
        <v>7</v>
      </c>
      <c r="N41" s="24">
        <f t="shared" si="7"/>
        <v>363924216</v>
      </c>
      <c r="O41" s="24" t="str">
        <f t="shared" si="8"/>
        <v>Madugu, Linda_Sitsofe_Akosua</v>
      </c>
      <c r="P41" s="24" t="str">
        <f t="shared" si="9"/>
        <v>lin18023@byui.edu</v>
      </c>
      <c r="Q41" s="24" t="str">
        <f t="shared" si="10"/>
        <v>Female</v>
      </c>
      <c r="R41" s="24" t="str">
        <f t="shared" si="11"/>
        <v>FCS Apparel Entrepreneur</v>
      </c>
      <c r="S41">
        <f>VLOOKUP(B41,ClassListRaw!B:B,1,FALSE)</f>
        <v>363924216</v>
      </c>
      <c r="T41" s="3" t="str">
        <f>IFERROR(VLOOKUP(B41,SurveyData!D:D,1,FALSE),"N/A")</f>
        <v>N/A</v>
      </c>
      <c r="U41" s="3" t="str">
        <f>IFERROR(VLOOKUP(E:E,SurveyData!E:E,1,FALSE),"N/A")</f>
        <v>N/A</v>
      </c>
      <c r="V41" s="16" t="str">
        <f t="shared" si="12"/>
        <v>N</v>
      </c>
      <c r="W41" s="16" t="e">
        <f>VLOOKUP($B41,SurveyData!D:M,5,FALSE)</f>
        <v>#N/A</v>
      </c>
      <c r="X41" t="str">
        <f>IF(V41="Y",VLOOKUP(T41,SurveyData!D:L,6,FALSE),"N/A")</f>
        <v>N/A</v>
      </c>
      <c r="Y41" s="32" t="str">
        <f>IF(V41="Y",VLOOKUP(T41,SurveyData!D:L,7,FALSE),"N/A")</f>
        <v>N/A</v>
      </c>
      <c r="Z41" s="32" t="str">
        <f>IF(V41="Y",VLOOKUP(T41,SurveyData!D:L,8,FALSE),"N/A")</f>
        <v>N/A</v>
      </c>
      <c r="AA41" s="32" t="str">
        <f>IF(V41="Y",VLOOKUP(T41,SurveyData!D:L,9,FALSE),"N/A")</f>
        <v>N/A</v>
      </c>
    </row>
    <row r="42" spans="1:27" ht="15">
      <c r="A42" s="38">
        <v>72.566197252493424</v>
      </c>
      <c r="B42">
        <v>121732815</v>
      </c>
      <c r="C42" t="s">
        <v>195</v>
      </c>
      <c r="D42" t="s">
        <v>40</v>
      </c>
      <c r="E42" t="s">
        <v>196</v>
      </c>
      <c r="G42" t="s">
        <v>12</v>
      </c>
      <c r="H42" t="s">
        <v>22</v>
      </c>
      <c r="I42" s="25" t="str">
        <f>VLOOKUP(B42,PBI!A:E,5,FALSE)</f>
        <v>Male</v>
      </c>
      <c r="J42" s="24" t="str">
        <f>IF(I42="female","Yes","No")</f>
        <v>No</v>
      </c>
      <c r="K42" s="24" t="s">
        <v>374</v>
      </c>
      <c r="L42" s="24" t="s">
        <v>374</v>
      </c>
      <c r="M42" s="24">
        <v>6</v>
      </c>
      <c r="N42" s="24">
        <f t="shared" si="7"/>
        <v>121732815</v>
      </c>
      <c r="O42" s="24" t="str">
        <f t="shared" si="8"/>
        <v>Mangum, Reece_Mckay</v>
      </c>
      <c r="P42" s="24" t="str">
        <f t="shared" si="9"/>
        <v>man20057@byui.edu</v>
      </c>
      <c r="Q42" s="24" t="str">
        <f t="shared" si="10"/>
        <v>Male</v>
      </c>
      <c r="R42" s="24" t="str">
        <f t="shared" si="11"/>
        <v>Bus Mgmt Marketing</v>
      </c>
      <c r="S42">
        <f>VLOOKUP(B42,ClassListRaw!B:B,1,FALSE)</f>
        <v>121732815</v>
      </c>
      <c r="T42" s="3">
        <f>IFERROR(VLOOKUP(B42,SurveyData!D:D,1,FALSE),"N/A")</f>
        <v>121732815</v>
      </c>
      <c r="U42" s="3" t="str">
        <f>IFERROR(VLOOKUP(E:E,SurveyData!E:E,1,FALSE),"N/A")</f>
        <v>N/A</v>
      </c>
      <c r="V42" s="16" t="str">
        <f t="shared" si="12"/>
        <v>Y</v>
      </c>
      <c r="W42" s="16" t="str">
        <f>VLOOKUP($B42,SurveyData!D:M,5,FALSE)</f>
        <v>Daytime Operations (8AM-2PM roughly)</v>
      </c>
      <c r="X42" t="str">
        <f>IF(V42="Y",VLOOKUP(T42,SurveyData!D:L,6,FALSE),"N/A")</f>
        <v>Very Interested</v>
      </c>
      <c r="Y42" s="32" t="str">
        <f>IF(V42="Y",VLOOKUP(T42,SurveyData!D:L,7,FALSE),"N/A")</f>
        <v>Indifferent or No Opinion</v>
      </c>
      <c r="Z42" s="32" t="str">
        <f>IF(V42="Y",VLOOKUP(T42,SurveyData!D:L,8,FALSE),"N/A")</f>
        <v>Very Interested</v>
      </c>
      <c r="AA42" s="32" t="str">
        <f>IF(V42="Y",VLOOKUP(T42,SurveyData!D:L,9,FALSE),"N/A")</f>
        <v>Indifferent or No Opinion</v>
      </c>
    </row>
    <row r="43" spans="1:27" ht="15">
      <c r="A43" s="38">
        <v>24.889089355747174</v>
      </c>
      <c r="B43">
        <v>717238580</v>
      </c>
      <c r="C43" t="s">
        <v>317</v>
      </c>
      <c r="D43" t="s">
        <v>15</v>
      </c>
      <c r="E43" t="s">
        <v>318</v>
      </c>
      <c r="G43" t="s">
        <v>12</v>
      </c>
      <c r="H43" t="s">
        <v>22</v>
      </c>
      <c r="I43" s="25" t="str">
        <f>VLOOKUP(B43,PBI!A:E,5,FALSE)</f>
        <v>Female</v>
      </c>
      <c r="J43" s="24" t="str">
        <f>IF(I43="female","Yes","No")</f>
        <v>Yes</v>
      </c>
      <c r="K43" s="24" t="s">
        <v>374</v>
      </c>
      <c r="L43" s="24" t="s">
        <v>374</v>
      </c>
      <c r="M43" s="24">
        <v>6</v>
      </c>
      <c r="N43" s="24">
        <f t="shared" si="7"/>
        <v>717238580</v>
      </c>
      <c r="O43" s="24" t="str">
        <f t="shared" si="8"/>
        <v>Stumpf, Stephanie_Arlene</v>
      </c>
      <c r="P43" s="24" t="str">
        <f t="shared" si="9"/>
        <v>stu19007@byui.edu</v>
      </c>
      <c r="Q43" s="24" t="str">
        <f t="shared" si="10"/>
        <v>Female</v>
      </c>
      <c r="R43" s="24" t="str">
        <f t="shared" si="11"/>
        <v>Bus Mgmt Marketing</v>
      </c>
      <c r="S43">
        <f>VLOOKUP(B43,ClassListRaw!B:B,1,FALSE)</f>
        <v>717238580</v>
      </c>
      <c r="T43" s="3">
        <f>IFERROR(VLOOKUP(B43,SurveyData!D:D,1,FALSE),"N/A")</f>
        <v>717238580</v>
      </c>
      <c r="U43" s="3" t="str">
        <f>IFERROR(VLOOKUP(E:E,SurveyData!E:E,1,FALSE),"N/A")</f>
        <v>stu19007@byui.edu</v>
      </c>
      <c r="V43" s="16" t="str">
        <f t="shared" si="12"/>
        <v>Y</v>
      </c>
      <c r="W43" s="16" t="str">
        <f>VLOOKUP($B43,SurveyData!D:M,5,FALSE)</f>
        <v>Daytime Operations (8AM-2PM roughly)</v>
      </c>
      <c r="X43" t="str">
        <f>IF(V43="Y",VLOOKUP(T43,SurveyData!D:L,6,FALSE),"N/A")</f>
        <v>Indifferent or No Opinion</v>
      </c>
      <c r="Y43" s="32" t="str">
        <f>IF(V43="Y",VLOOKUP(T43,SurveyData!D:L,7,FALSE),"N/A")</f>
        <v>Very Interested</v>
      </c>
      <c r="Z43" s="32" t="str">
        <f>IF(V43="Y",VLOOKUP(T43,SurveyData!D:L,8,FALSE),"N/A")</f>
        <v>Very Interested</v>
      </c>
      <c r="AA43" s="32" t="str">
        <f>IF(V43="Y",VLOOKUP(T43,SurveyData!D:L,9,FALSE),"N/A")</f>
        <v>Indifferent or No Opinion</v>
      </c>
    </row>
    <row r="44" spans="1:27" ht="15">
      <c r="A44" s="38">
        <v>56.529690161902614</v>
      </c>
      <c r="B44">
        <v>508437165</v>
      </c>
      <c r="C44" t="s">
        <v>9</v>
      </c>
      <c r="D44" t="s">
        <v>10</v>
      </c>
      <c r="E44" t="s">
        <v>11</v>
      </c>
      <c r="G44" t="s">
        <v>12</v>
      </c>
      <c r="H44" t="s">
        <v>13</v>
      </c>
      <c r="I44" s="25" t="str">
        <f>VLOOKUP(B44,PBI!A:E,5,FALSE)</f>
        <v>Male</v>
      </c>
      <c r="J44" s="24" t="str">
        <f>IF(I44="female","Yes","No")</f>
        <v>No</v>
      </c>
      <c r="K44" s="24" t="s">
        <v>374</v>
      </c>
      <c r="L44" s="24" t="s">
        <v>374</v>
      </c>
      <c r="M44" s="24">
        <v>7</v>
      </c>
      <c r="N44" s="24">
        <f t="shared" si="7"/>
        <v>508437165</v>
      </c>
      <c r="O44" s="24" t="str">
        <f t="shared" si="8"/>
        <v>Allen, Hunter_Kade</v>
      </c>
      <c r="P44" s="24" t="str">
        <f t="shared" si="9"/>
        <v>all22012@byui.edu</v>
      </c>
      <c r="Q44" s="24" t="str">
        <f t="shared" si="10"/>
        <v>Male</v>
      </c>
      <c r="R44" s="24" t="str">
        <f t="shared" si="11"/>
        <v>Bus Mgmt Marketing</v>
      </c>
      <c r="S44">
        <f>VLOOKUP(B44,ClassListRaw!B:B,1,FALSE)</f>
        <v>508437165</v>
      </c>
      <c r="T44" s="3">
        <f>IFERROR(VLOOKUP(B44,SurveyData!D:D,1,FALSE),"N/A")</f>
        <v>508437165</v>
      </c>
      <c r="U44" s="3" t="str">
        <f>IFERROR(VLOOKUP(E:E,SurveyData!E:E,1,FALSE),"N/A")</f>
        <v>all22012@byui.edu</v>
      </c>
      <c r="V44" s="16" t="str">
        <f t="shared" si="12"/>
        <v>Y</v>
      </c>
      <c r="W44" s="16" t="str">
        <f>VLOOKUP($B44,SurveyData!D:M,5,FALSE)</f>
        <v>Daytime Operations (8AM-2PM roughly)</v>
      </c>
      <c r="X44" t="str">
        <f>IF(V44="Y",VLOOKUP(T44,SurveyData!D:L,6,FALSE),"N/A")</f>
        <v>Indifferent or No Opinion</v>
      </c>
      <c r="Y44" s="32" t="str">
        <f>IF(V44="Y",VLOOKUP(T44,SurveyData!D:L,7,FALSE),"N/A")</f>
        <v>Very Interested</v>
      </c>
      <c r="Z44" s="32" t="str">
        <f>IF(V44="Y",VLOOKUP(T44,SurveyData!D:L,8,FALSE),"N/A")</f>
        <v>Indifferent or No Opinion</v>
      </c>
      <c r="AA44" s="32" t="str">
        <f>IF(V44="Y",VLOOKUP(T44,SurveyData!D:L,9,FALSE),"N/A")</f>
        <v>Indifferent or No Opinion</v>
      </c>
    </row>
    <row r="45" spans="1:27" hidden="1">
      <c r="A45" s="38">
        <v>42.212704224247673</v>
      </c>
      <c r="B45">
        <v>198231421</v>
      </c>
      <c r="C45" t="s">
        <v>227</v>
      </c>
      <c r="D45" t="s">
        <v>228</v>
      </c>
      <c r="E45" t="s">
        <v>229</v>
      </c>
      <c r="G45" t="s">
        <v>75</v>
      </c>
      <c r="H45" t="s">
        <v>38</v>
      </c>
      <c r="I45" s="25" t="str">
        <f>VLOOKUP(B45,PBI!A:E,5,FALSE)</f>
        <v>Male</v>
      </c>
      <c r="J45" s="24" t="str">
        <f>IF(I45="female","Yes","No")</f>
        <v>No</v>
      </c>
      <c r="K45" s="24" t="s">
        <v>374</v>
      </c>
      <c r="L45" s="24" t="s">
        <v>382</v>
      </c>
      <c r="M45" s="24">
        <v>9</v>
      </c>
      <c r="N45" s="24">
        <f t="shared" si="7"/>
        <v>198231421</v>
      </c>
      <c r="O45" s="24" t="str">
        <f t="shared" si="8"/>
        <v>Myers, Daniel</v>
      </c>
      <c r="P45" s="24" t="str">
        <f t="shared" si="9"/>
        <v>mye22008@byui.edu</v>
      </c>
      <c r="Q45" s="24" t="str">
        <f t="shared" si="10"/>
        <v>Male</v>
      </c>
      <c r="R45" s="24" t="str">
        <f t="shared" si="11"/>
        <v>Recreation Management</v>
      </c>
      <c r="S45">
        <f>VLOOKUP(B45,ClassListRaw!B:B,1,FALSE)</f>
        <v>198231421</v>
      </c>
      <c r="T45" s="3">
        <f>IFERROR(VLOOKUP(B45,SurveyData!D:D,1,FALSE),"N/A")</f>
        <v>198231421</v>
      </c>
      <c r="U45" s="3" t="str">
        <f>IFERROR(VLOOKUP(E:E,SurveyData!E:E,1,FALSE),"N/A")</f>
        <v>mye22008@byui.edu</v>
      </c>
      <c r="V45" s="16" t="str">
        <f t="shared" si="12"/>
        <v>Y</v>
      </c>
      <c r="W45" s="16" t="str">
        <f>VLOOKUP($B45,SurveyData!D:M,5,FALSE)</f>
        <v>Daytime Operations (8AM-2PM roughly)</v>
      </c>
      <c r="X45" t="str">
        <f>IF(V45="Y",VLOOKUP(T45,SurveyData!D:L,6,FALSE),"N/A")</f>
        <v>Very Interested</v>
      </c>
      <c r="Y45" s="32" t="str">
        <f>IF(V45="Y",VLOOKUP(T45,SurveyData!D:L,7,FALSE),"N/A")</f>
        <v>Not Interested</v>
      </c>
      <c r="Z45" s="32" t="str">
        <f>IF(V45="Y",VLOOKUP(T45,SurveyData!D:L,8,FALSE),"N/A")</f>
        <v>Not Interested</v>
      </c>
      <c r="AA45" s="32" t="str">
        <f>IF(V45="Y",VLOOKUP(T45,SurveyData!D:L,9,FALSE),"N/A")</f>
        <v>Very Interested</v>
      </c>
    </row>
    <row r="46" spans="1:27" ht="15">
      <c r="A46" s="38">
        <v>98.047334561658545</v>
      </c>
      <c r="B46">
        <v>512016749</v>
      </c>
      <c r="C46" t="s">
        <v>106</v>
      </c>
      <c r="D46" t="s">
        <v>40</v>
      </c>
      <c r="E46" t="s">
        <v>107</v>
      </c>
      <c r="G46" t="s">
        <v>17</v>
      </c>
      <c r="H46" t="s">
        <v>22</v>
      </c>
      <c r="I46" s="25" t="str">
        <f>VLOOKUP(B46,PBI!A:E,5,FALSE)</f>
        <v>Female</v>
      </c>
      <c r="J46" s="24" t="str">
        <f>IF(I46="female","Yes","No")</f>
        <v>Yes</v>
      </c>
      <c r="K46" s="24" t="s">
        <v>374</v>
      </c>
      <c r="L46" s="24" t="s">
        <v>374</v>
      </c>
      <c r="M46" s="24">
        <v>7</v>
      </c>
      <c r="N46" s="24">
        <f t="shared" si="7"/>
        <v>512016749</v>
      </c>
      <c r="O46" s="24" t="str">
        <f t="shared" si="8"/>
        <v>Evans, Marissa</v>
      </c>
      <c r="P46" s="24" t="str">
        <f t="shared" si="9"/>
        <v>eva20013@byui.edu</v>
      </c>
      <c r="Q46" s="24" t="str">
        <f t="shared" si="10"/>
        <v>Female</v>
      </c>
      <c r="R46" s="24" t="str">
        <f t="shared" si="11"/>
        <v>Business Management</v>
      </c>
      <c r="S46">
        <f>VLOOKUP(B46,ClassListRaw!B:B,1,FALSE)</f>
        <v>512016749</v>
      </c>
      <c r="T46" s="3">
        <f>IFERROR(VLOOKUP(B46,SurveyData!D:D,1,FALSE),"N/A")</f>
        <v>512016749</v>
      </c>
      <c r="U46" s="3" t="str">
        <f>IFERROR(VLOOKUP(E:E,SurveyData!E:E,1,FALSE),"N/A")</f>
        <v>eva20013@byui.edu</v>
      </c>
      <c r="V46" s="16" t="str">
        <f t="shared" si="12"/>
        <v>Y</v>
      </c>
      <c r="W46" s="16" t="str">
        <f>VLOOKUP($B46,SurveyData!D:M,5,FALSE)</f>
        <v>Daytime Operations (8AM-2PM roughly)</v>
      </c>
      <c r="X46" t="str">
        <f>IF(V46="Y",VLOOKUP(T46,SurveyData!D:L,6,FALSE),"N/A")</f>
        <v>Not Interested</v>
      </c>
      <c r="Y46" s="32" t="str">
        <f>IF(V46="Y",VLOOKUP(T46,SurveyData!D:L,7,FALSE),"N/A")</f>
        <v>Very Interested</v>
      </c>
      <c r="Z46" s="32" t="str">
        <f>IF(V46="Y",VLOOKUP(T46,SurveyData!D:L,8,FALSE),"N/A")</f>
        <v>Indifferent or No Opinion</v>
      </c>
      <c r="AA46" s="32" t="str">
        <f>IF(V46="Y",VLOOKUP(T46,SurveyData!D:L,9,FALSE),"N/A")</f>
        <v>Not Interested</v>
      </c>
    </row>
    <row r="47" spans="1:27" hidden="1">
      <c r="A47" s="38">
        <v>40.043247718965503</v>
      </c>
      <c r="B47">
        <v>641355968</v>
      </c>
      <c r="C47" t="s">
        <v>210</v>
      </c>
      <c r="D47" t="s">
        <v>40</v>
      </c>
      <c r="E47" t="s">
        <v>211</v>
      </c>
      <c r="G47" t="s">
        <v>75</v>
      </c>
      <c r="H47" t="s">
        <v>18</v>
      </c>
      <c r="I47" s="25" t="str">
        <f>VLOOKUP(B47,PBI!A:E,5,FALSE)</f>
        <v>Male</v>
      </c>
      <c r="J47" s="24" t="str">
        <f>IF(I47="female","Yes","No")</f>
        <v>No</v>
      </c>
      <c r="K47" s="24" t="s">
        <v>374</v>
      </c>
      <c r="L47" s="24" t="s">
        <v>382</v>
      </c>
      <c r="M47" s="24">
        <v>3</v>
      </c>
      <c r="N47" s="24">
        <f t="shared" si="7"/>
        <v>641355968</v>
      </c>
      <c r="O47" s="24" t="str">
        <f t="shared" si="8"/>
        <v>McCoy, Zachary</v>
      </c>
      <c r="P47" s="24" t="str">
        <f t="shared" si="9"/>
        <v>mcc20032@byui.edu</v>
      </c>
      <c r="Q47" s="24" t="str">
        <f t="shared" si="10"/>
        <v>Male</v>
      </c>
      <c r="R47" s="24" t="str">
        <f t="shared" si="11"/>
        <v>Recreation Management</v>
      </c>
      <c r="S47">
        <f>VLOOKUP(B47,ClassListRaw!B:B,1,FALSE)</f>
        <v>641355968</v>
      </c>
      <c r="T47" s="3">
        <f>IFERROR(VLOOKUP(B47,SurveyData!D:D,1,FALSE),"N/A")</f>
        <v>641355968</v>
      </c>
      <c r="U47" s="3" t="str">
        <f>IFERROR(VLOOKUP(E:E,SurveyData!E:E,1,FALSE),"N/A")</f>
        <v>mcc20032@byui.edu</v>
      </c>
      <c r="V47" s="16" t="str">
        <f t="shared" si="12"/>
        <v>Y</v>
      </c>
      <c r="W47" s="16" t="str">
        <f>VLOOKUP($B47,SurveyData!D:M,5,FALSE)</f>
        <v>I'm fine with either option</v>
      </c>
      <c r="X47" t="str">
        <f>IF(V47="Y",VLOOKUP(T47,SurveyData!D:L,6,FALSE),"N/A")</f>
        <v>Very Interested</v>
      </c>
      <c r="Y47" s="32" t="str">
        <f>IF(V47="Y",VLOOKUP(T47,SurveyData!D:L,7,FALSE),"N/A")</f>
        <v>Not Interested</v>
      </c>
      <c r="Z47" s="32" t="str">
        <f>IF(V47="Y",VLOOKUP(T47,SurveyData!D:L,8,FALSE),"N/A")</f>
        <v>Not Interested</v>
      </c>
      <c r="AA47" s="32" t="str">
        <f>IF(V47="Y",VLOOKUP(T47,SurveyData!D:L,9,FALSE),"N/A")</f>
        <v>Indifferent or No Opinion</v>
      </c>
    </row>
    <row r="48" spans="1:27" hidden="1">
      <c r="A48" s="38">
        <v>97.522162616476265</v>
      </c>
      <c r="B48">
        <v>48568741</v>
      </c>
      <c r="C48" t="s">
        <v>139</v>
      </c>
      <c r="D48" t="s">
        <v>40</v>
      </c>
      <c r="E48" t="s">
        <v>140</v>
      </c>
      <c r="G48" t="s">
        <v>96</v>
      </c>
      <c r="H48" t="s">
        <v>18</v>
      </c>
      <c r="I48" s="25" t="str">
        <f>VLOOKUP(B48,PBI!A:E,5,FALSE)</f>
        <v>Male</v>
      </c>
      <c r="J48" s="24" t="str">
        <f>IF(I48="female","Yes","No")</f>
        <v>No</v>
      </c>
      <c r="K48" s="24" t="s">
        <v>374</v>
      </c>
      <c r="L48" s="24" t="s">
        <v>374</v>
      </c>
      <c r="M48" s="24">
        <v>3</v>
      </c>
      <c r="N48" s="24">
        <f t="shared" si="7"/>
        <v>48568741</v>
      </c>
      <c r="O48" s="24" t="str">
        <f t="shared" si="8"/>
        <v>Hatch, Parker_Dennis</v>
      </c>
      <c r="P48" s="24" t="str">
        <f t="shared" si="9"/>
        <v>hat18021@byui.edu</v>
      </c>
      <c r="Q48" s="24" t="str">
        <f t="shared" si="10"/>
        <v>Male</v>
      </c>
      <c r="R48" s="24" t="str">
        <f t="shared" si="11"/>
        <v>Business Management Ops</v>
      </c>
      <c r="S48">
        <f>VLOOKUP(B48,ClassListRaw!B:B,1,FALSE)</f>
        <v>48568741</v>
      </c>
      <c r="T48" s="3">
        <f>IFERROR(VLOOKUP(B48,SurveyData!D:D,1,FALSE),"N/A")</f>
        <v>48568741</v>
      </c>
      <c r="U48" s="3" t="str">
        <f>IFERROR(VLOOKUP(E:E,SurveyData!E:E,1,FALSE),"N/A")</f>
        <v>hat18021@byui.edu</v>
      </c>
      <c r="V48" s="16" t="str">
        <f t="shared" si="12"/>
        <v>Y</v>
      </c>
      <c r="W48" s="16" t="str">
        <f>VLOOKUP($B48,SurveyData!D:M,5,FALSE)</f>
        <v>Daytime Operations (8AM-2PM roughly)</v>
      </c>
      <c r="X48" t="str">
        <f>IF(V48="Y",VLOOKUP(T48,SurveyData!D:L,6,FALSE),"N/A")</f>
        <v>Indifferent or No Opinion</v>
      </c>
      <c r="Y48" s="32" t="str">
        <f>IF(V48="Y",VLOOKUP(T48,SurveyData!D:L,7,FALSE),"N/A")</f>
        <v>Indifferent or No Opinion</v>
      </c>
      <c r="Z48" s="32" t="str">
        <f>IF(V48="Y",VLOOKUP(T48,SurveyData!D:L,8,FALSE),"N/A")</f>
        <v>Indifferent or No Opinion</v>
      </c>
      <c r="AA48" s="32" t="str">
        <f>IF(V48="Y",VLOOKUP(T48,SurveyData!D:L,9,FALSE),"N/A")</f>
        <v>Not Interested</v>
      </c>
    </row>
    <row r="49" spans="1:27" ht="15">
      <c r="A49" s="38">
        <v>20.707980941953675</v>
      </c>
      <c r="B49">
        <v>382632990</v>
      </c>
      <c r="C49" t="s">
        <v>163</v>
      </c>
      <c r="D49" t="s">
        <v>20</v>
      </c>
      <c r="E49" t="s">
        <v>164</v>
      </c>
      <c r="G49" t="s">
        <v>17</v>
      </c>
      <c r="H49" t="s">
        <v>22</v>
      </c>
      <c r="I49" s="25" t="str">
        <f>VLOOKUP(B49,PBI!A:E,5,FALSE)</f>
        <v>Male</v>
      </c>
      <c r="J49" s="24" t="str">
        <f>IF(I49="female","Yes","No")</f>
        <v>No</v>
      </c>
      <c r="K49" s="24" t="s">
        <v>374</v>
      </c>
      <c r="L49" s="24" t="s">
        <v>374</v>
      </c>
      <c r="M49" s="24">
        <v>8</v>
      </c>
      <c r="N49" s="24">
        <f t="shared" si="7"/>
        <v>382632990</v>
      </c>
      <c r="O49" s="24" t="str">
        <f t="shared" si="8"/>
        <v>Juttner, Jesse_Alexander</v>
      </c>
      <c r="P49" s="24" t="str">
        <f t="shared" si="9"/>
        <v>jut21002@byui.edu</v>
      </c>
      <c r="Q49" s="24" t="str">
        <f t="shared" si="10"/>
        <v>Male</v>
      </c>
      <c r="R49" s="24" t="str">
        <f t="shared" si="11"/>
        <v>Business Management</v>
      </c>
      <c r="S49">
        <f>VLOOKUP(B49,ClassListRaw!B:B,1,FALSE)</f>
        <v>382632990</v>
      </c>
      <c r="T49" s="3">
        <f>IFERROR(VLOOKUP(B49,SurveyData!D:D,1,FALSE),"N/A")</f>
        <v>382632990</v>
      </c>
      <c r="U49" s="3" t="str">
        <f>IFERROR(VLOOKUP(E:E,SurveyData!E:E,1,FALSE),"N/A")</f>
        <v>jut21002@byui.edu</v>
      </c>
      <c r="V49" s="16" t="str">
        <f t="shared" si="12"/>
        <v>Y</v>
      </c>
      <c r="W49" s="16" t="str">
        <f>VLOOKUP($B49,SurveyData!D:M,5,FALSE)</f>
        <v>Daytime Operations (8AM-2PM roughly)</v>
      </c>
      <c r="X49" t="str">
        <f>IF(V49="Y",VLOOKUP(T49,SurveyData!D:L,6,FALSE),"N/A")</f>
        <v>Very Interested</v>
      </c>
      <c r="Y49" s="32" t="str">
        <f>IF(V49="Y",VLOOKUP(T49,SurveyData!D:L,7,FALSE),"N/A")</f>
        <v>Not Interested</v>
      </c>
      <c r="Z49" s="32" t="str">
        <f>IF(V49="Y",VLOOKUP(T49,SurveyData!D:L,8,FALSE),"N/A")</f>
        <v>Indifferent or No Opinion</v>
      </c>
      <c r="AA49" s="32" t="str">
        <f>IF(V49="Y",VLOOKUP(T49,SurveyData!D:L,9,FALSE),"N/A")</f>
        <v>Indifferent or No Opinion</v>
      </c>
    </row>
    <row r="50" spans="1:27" ht="15">
      <c r="A50" s="38">
        <v>78.678575447067118</v>
      </c>
      <c r="B50">
        <v>447650031</v>
      </c>
      <c r="C50" t="s">
        <v>99</v>
      </c>
      <c r="D50" t="s">
        <v>83</v>
      </c>
      <c r="E50" t="s">
        <v>100</v>
      </c>
      <c r="G50" t="s">
        <v>12</v>
      </c>
      <c r="H50" t="s">
        <v>22</v>
      </c>
      <c r="I50" s="25" t="str">
        <f>VLOOKUP(B50,PBI!A:E,5,FALSE)</f>
        <v>Male</v>
      </c>
      <c r="J50" s="24" t="str">
        <f>IF(I50="female","Yes","No")</f>
        <v>No</v>
      </c>
      <c r="K50" s="24" t="s">
        <v>374</v>
      </c>
      <c r="L50" s="24" t="s">
        <v>374</v>
      </c>
      <c r="M50" s="24">
        <v>8</v>
      </c>
      <c r="N50" s="24">
        <f t="shared" si="7"/>
        <v>447650031</v>
      </c>
      <c r="O50" s="24" t="str">
        <f t="shared" si="8"/>
        <v>Davis, Trenton_Xavier</v>
      </c>
      <c r="P50" s="24" t="str">
        <f t="shared" si="9"/>
        <v>dav18075@byui.edu</v>
      </c>
      <c r="Q50" s="24" t="str">
        <f t="shared" si="10"/>
        <v>Male</v>
      </c>
      <c r="R50" s="24" t="str">
        <f t="shared" si="11"/>
        <v>Bus Mgmt Marketing</v>
      </c>
      <c r="S50">
        <f>VLOOKUP(B50,ClassListRaw!B:B,1,FALSE)</f>
        <v>447650031</v>
      </c>
      <c r="T50" s="3">
        <f>IFERROR(VLOOKUP(B50,SurveyData!D:D,1,FALSE),"N/A")</f>
        <v>447650031</v>
      </c>
      <c r="U50" s="3" t="str">
        <f>IFERROR(VLOOKUP(E:E,SurveyData!E:E,1,FALSE),"N/A")</f>
        <v>Dav18075@byui.edu</v>
      </c>
      <c r="V50" s="16" t="str">
        <f t="shared" si="12"/>
        <v>Y</v>
      </c>
      <c r="W50" s="16" t="str">
        <f>VLOOKUP($B50,SurveyData!D:M,5,FALSE)</f>
        <v>Daytime Operations (8AM-2PM roughly)</v>
      </c>
      <c r="X50" t="str">
        <f>IF(V50="Y",VLOOKUP(T50,SurveyData!D:L,6,FALSE),"N/A")</f>
        <v>Indifferent or No Opinion</v>
      </c>
      <c r="Y50" s="32" t="str">
        <f>IF(V50="Y",VLOOKUP(T50,SurveyData!D:L,7,FALSE),"N/A")</f>
        <v>Indifferent or No Opinion</v>
      </c>
      <c r="Z50" s="32" t="str">
        <f>IF(V50="Y",VLOOKUP(T50,SurveyData!D:L,8,FALSE),"N/A")</f>
        <v>Very Interested</v>
      </c>
      <c r="AA50" s="32" t="str">
        <f>IF(V50="Y",VLOOKUP(T50,SurveyData!D:L,9,FALSE),"N/A")</f>
        <v>Not Interested</v>
      </c>
    </row>
    <row r="51" spans="1:27" hidden="1">
      <c r="A51" s="38">
        <v>71.745713435043598</v>
      </c>
      <c r="B51">
        <v>801438835</v>
      </c>
      <c r="C51" t="s">
        <v>323</v>
      </c>
      <c r="D51" t="s">
        <v>40</v>
      </c>
      <c r="E51" t="s">
        <v>324</v>
      </c>
      <c r="G51" t="s">
        <v>17</v>
      </c>
      <c r="H51" t="s">
        <v>18</v>
      </c>
      <c r="I51" s="25" t="str">
        <f>VLOOKUP(B51,PBI!A:E,5,FALSE)</f>
        <v>Male</v>
      </c>
      <c r="J51" s="24" t="str">
        <f>IF(I51="female","Yes","No")</f>
        <v>No</v>
      </c>
      <c r="K51" s="24" t="s">
        <v>374</v>
      </c>
      <c r="L51" s="24" t="s">
        <v>374</v>
      </c>
      <c r="M51" s="24">
        <v>7</v>
      </c>
      <c r="N51" s="24">
        <f t="shared" si="7"/>
        <v>801438835</v>
      </c>
      <c r="O51" s="24" t="str">
        <f t="shared" si="8"/>
        <v>Thomson, Evan_Daryl</v>
      </c>
      <c r="P51" s="24" t="str">
        <f t="shared" si="9"/>
        <v>tho20075@byui.edu</v>
      </c>
      <c r="Q51" s="24" t="str">
        <f t="shared" si="10"/>
        <v>Male</v>
      </c>
      <c r="R51" s="24" t="str">
        <f t="shared" si="11"/>
        <v>Business Management</v>
      </c>
      <c r="S51">
        <f>VLOOKUP(B51,ClassListRaw!B:B,1,FALSE)</f>
        <v>801438835</v>
      </c>
      <c r="T51" s="3">
        <f>IFERROR(VLOOKUP(B51,SurveyData!D:D,1,FALSE),"N/A")</f>
        <v>801438835</v>
      </c>
      <c r="U51" s="3" t="str">
        <f>IFERROR(VLOOKUP(E:E,SurveyData!E:E,1,FALSE),"N/A")</f>
        <v>Tho20075@byui.edu</v>
      </c>
      <c r="V51" s="16" t="str">
        <f t="shared" si="12"/>
        <v>Y</v>
      </c>
      <c r="W51" s="16" t="str">
        <f>VLOOKUP($B51,SurveyData!D:M,5,FALSE)</f>
        <v>Daytime Operations (8AM-2PM roughly)</v>
      </c>
      <c r="X51" t="str">
        <f>IF(V51="Y",VLOOKUP(T51,SurveyData!D:L,6,FALSE),"N/A")</f>
        <v>Very Interested</v>
      </c>
      <c r="Y51" s="32" t="str">
        <f>IF(V51="Y",VLOOKUP(T51,SurveyData!D:L,7,FALSE),"N/A")</f>
        <v>Not Interested</v>
      </c>
      <c r="Z51" s="32" t="str">
        <f>IF(V51="Y",VLOOKUP(T51,SurveyData!D:L,8,FALSE),"N/A")</f>
        <v>Not Interested</v>
      </c>
      <c r="AA51" s="32" t="str">
        <f>IF(V51="Y",VLOOKUP(T51,SurveyData!D:L,9,FALSE),"N/A")</f>
        <v>Indifferent or No Opinion</v>
      </c>
    </row>
    <row r="52" spans="1:27" ht="15">
      <c r="A52" s="38">
        <v>69.28759251800048</v>
      </c>
      <c r="B52">
        <v>476179438</v>
      </c>
      <c r="C52" t="s">
        <v>285</v>
      </c>
      <c r="D52" t="s">
        <v>286</v>
      </c>
      <c r="E52" t="s">
        <v>287</v>
      </c>
      <c r="G52" t="s">
        <v>12</v>
      </c>
      <c r="H52" t="s">
        <v>22</v>
      </c>
      <c r="I52" s="25" t="str">
        <f>VLOOKUP(B52,PBI!A:E,5,FALSE)</f>
        <v>Female</v>
      </c>
      <c r="J52" s="24" t="str">
        <f>IF(I52="female","Yes","No")</f>
        <v>Yes</v>
      </c>
      <c r="K52" s="24" t="s">
        <v>374</v>
      </c>
      <c r="L52" s="24" t="s">
        <v>374</v>
      </c>
      <c r="M52" s="24">
        <v>8</v>
      </c>
      <c r="N52" s="24">
        <f t="shared" si="7"/>
        <v>476179438</v>
      </c>
      <c r="O52" s="24" t="str">
        <f t="shared" si="8"/>
        <v>Savage, Nicole_Hannelore</v>
      </c>
      <c r="P52" s="24" t="str">
        <f t="shared" si="9"/>
        <v>sav18001@byui.edu</v>
      </c>
      <c r="Q52" s="24" t="str">
        <f t="shared" si="10"/>
        <v>Female</v>
      </c>
      <c r="R52" s="24" t="str">
        <f t="shared" si="11"/>
        <v>Bus Mgmt Marketing</v>
      </c>
      <c r="S52">
        <f>VLOOKUP(B52,ClassListRaw!B:B,1,FALSE)</f>
        <v>476179438</v>
      </c>
      <c r="T52" s="3">
        <f>IFERROR(VLOOKUP(B52,SurveyData!D:D,1,FALSE),"N/A")</f>
        <v>476179438</v>
      </c>
      <c r="U52" s="3" t="str">
        <f>IFERROR(VLOOKUP(E:E,SurveyData!E:E,1,FALSE),"N/A")</f>
        <v>N/A</v>
      </c>
      <c r="V52" s="16" t="str">
        <f t="shared" si="12"/>
        <v>Y</v>
      </c>
      <c r="W52" s="16" t="str">
        <f>VLOOKUP($B52,SurveyData!D:M,5,FALSE)</f>
        <v>Daytime Operations (8AM-2PM roughly)</v>
      </c>
      <c r="X52" t="str">
        <f>IF(V52="Y",VLOOKUP(T52,SurveyData!D:L,6,FALSE),"N/A")</f>
        <v>Very Interested</v>
      </c>
      <c r="Y52" s="32" t="str">
        <f>IF(V52="Y",VLOOKUP(T52,SurveyData!D:L,7,FALSE),"N/A")</f>
        <v>Not Interested</v>
      </c>
      <c r="Z52" s="32" t="str">
        <f>IF(V52="Y",VLOOKUP(T52,SurveyData!D:L,8,FALSE),"N/A")</f>
        <v>Indifferent or No Opinion</v>
      </c>
      <c r="AA52" s="32" t="str">
        <f>IF(V52="Y",VLOOKUP(T52,SurveyData!D:L,9,FALSE),"N/A")</f>
        <v>Very Interested</v>
      </c>
    </row>
    <row r="53" spans="1:27" ht="15">
      <c r="A53" s="38">
        <v>1.4603432764154989</v>
      </c>
      <c r="B53">
        <v>624254823</v>
      </c>
      <c r="C53" t="s">
        <v>97</v>
      </c>
      <c r="D53" t="s">
        <v>40</v>
      </c>
      <c r="E53" t="s">
        <v>98</v>
      </c>
      <c r="G53" t="s">
        <v>12</v>
      </c>
      <c r="H53" t="s">
        <v>22</v>
      </c>
      <c r="I53" s="25" t="str">
        <f>VLOOKUP(B53,PBI!A:E,5,FALSE)</f>
        <v>Male</v>
      </c>
      <c r="J53" s="24" t="str">
        <f>IF(I53="female","Yes","No")</f>
        <v>No</v>
      </c>
      <c r="K53" s="24" t="s">
        <v>374</v>
      </c>
      <c r="L53" s="24" t="s">
        <v>374</v>
      </c>
      <c r="M53" s="24">
        <v>8</v>
      </c>
      <c r="N53" s="24">
        <f t="shared" si="7"/>
        <v>624254823</v>
      </c>
      <c r="O53" s="24" t="str">
        <f t="shared" si="8"/>
        <v>Davis, Grant_Brian</v>
      </c>
      <c r="P53" s="24" t="str">
        <f t="shared" si="9"/>
        <v>dav19063@byui.edu</v>
      </c>
      <c r="Q53" s="24" t="str">
        <f t="shared" si="10"/>
        <v>Male</v>
      </c>
      <c r="R53" s="24" t="str">
        <f t="shared" si="11"/>
        <v>Bus Mgmt Marketing</v>
      </c>
      <c r="S53">
        <f>VLOOKUP(B53,ClassListRaw!B:B,1,FALSE)</f>
        <v>624254823</v>
      </c>
      <c r="T53" s="3">
        <f>IFERROR(VLOOKUP(B53,SurveyData!D:D,1,FALSE),"N/A")</f>
        <v>624254823</v>
      </c>
      <c r="U53" s="3" t="str">
        <f>IFERROR(VLOOKUP(E:E,SurveyData!E:E,1,FALSE),"N/A")</f>
        <v>dav19063@byui.edu</v>
      </c>
      <c r="V53" s="16" t="str">
        <f t="shared" si="12"/>
        <v>Y</v>
      </c>
      <c r="W53" s="16" t="str">
        <f>VLOOKUP($B53,SurveyData!D:M,5,FALSE)</f>
        <v>I'm fine with either option</v>
      </c>
      <c r="X53" t="str">
        <f>IF(V53="Y",VLOOKUP(T53,SurveyData!D:L,6,FALSE),"N/A")</f>
        <v>Very Interested</v>
      </c>
      <c r="Y53" s="32" t="str">
        <f>IF(V53="Y",VLOOKUP(T53,SurveyData!D:L,7,FALSE),"N/A")</f>
        <v>Very Interested</v>
      </c>
      <c r="Z53" s="32" t="str">
        <f>IF(V53="Y",VLOOKUP(T53,SurveyData!D:L,8,FALSE),"N/A")</f>
        <v>Not Interested</v>
      </c>
      <c r="AA53" s="32" t="str">
        <f>IF(V53="Y",VLOOKUP(T53,SurveyData!D:L,9,FALSE),"N/A")</f>
        <v>Very Interested</v>
      </c>
    </row>
    <row r="54" spans="1:27" ht="15">
      <c r="A54" s="38">
        <v>38.143496715286695</v>
      </c>
      <c r="B54">
        <v>638691571</v>
      </c>
      <c r="C54" t="s">
        <v>145</v>
      </c>
      <c r="D54" t="s">
        <v>15</v>
      </c>
      <c r="E54" t="s">
        <v>146</v>
      </c>
      <c r="G54" t="s">
        <v>17</v>
      </c>
      <c r="H54" t="s">
        <v>22</v>
      </c>
      <c r="I54" s="25" t="str">
        <f>VLOOKUP(B54,PBI!A:E,5,FALSE)</f>
        <v>Male</v>
      </c>
      <c r="J54" s="24" t="str">
        <f>IF(I54="female","Yes","No")</f>
        <v>No</v>
      </c>
      <c r="K54" s="24" t="s">
        <v>374</v>
      </c>
      <c r="L54" s="24" t="s">
        <v>374</v>
      </c>
      <c r="M54" s="24">
        <v>8</v>
      </c>
      <c r="N54" s="24">
        <f t="shared" si="7"/>
        <v>638691571</v>
      </c>
      <c r="O54" s="24" t="str">
        <f t="shared" si="8"/>
        <v>Higbee, Benton_Connor</v>
      </c>
      <c r="P54" s="24" t="str">
        <f t="shared" si="9"/>
        <v>hig21013@byui.edu</v>
      </c>
      <c r="Q54" s="24" t="str">
        <f t="shared" si="10"/>
        <v>Male</v>
      </c>
      <c r="R54" s="24" t="str">
        <f t="shared" si="11"/>
        <v>Business Management</v>
      </c>
      <c r="S54">
        <f>VLOOKUP(B54,ClassListRaw!B:B,1,FALSE)</f>
        <v>638691571</v>
      </c>
      <c r="T54" s="3">
        <f>IFERROR(VLOOKUP(B54,SurveyData!D:D,1,FALSE),"N/A")</f>
        <v>638691571</v>
      </c>
      <c r="U54" s="3" t="str">
        <f>IFERROR(VLOOKUP(E:E,SurveyData!E:E,1,FALSE),"N/A")</f>
        <v>hig21013@byui.edu</v>
      </c>
      <c r="V54" s="16" t="str">
        <f t="shared" si="12"/>
        <v>Y</v>
      </c>
      <c r="W54" s="16" t="str">
        <f>VLOOKUP($B54,SurveyData!D:M,5,FALSE)</f>
        <v>Daytime Operations (8AM-2PM roughly)</v>
      </c>
      <c r="X54" t="str">
        <f>IF(V54="Y",VLOOKUP(T54,SurveyData!D:L,6,FALSE),"N/A")</f>
        <v>Very Interested</v>
      </c>
      <c r="Y54" s="32" t="str">
        <f>IF(V54="Y",VLOOKUP(T54,SurveyData!D:L,7,FALSE),"N/A")</f>
        <v>Indifferent or No Opinion</v>
      </c>
      <c r="Z54" s="32" t="str">
        <f>IF(V54="Y",VLOOKUP(T54,SurveyData!D:L,8,FALSE),"N/A")</f>
        <v>Indifferent or No Opinion</v>
      </c>
      <c r="AA54" s="32" t="str">
        <f>IF(V54="Y",VLOOKUP(T54,SurveyData!D:L,9,FALSE),"N/A")</f>
        <v>Very Interested</v>
      </c>
    </row>
    <row r="55" spans="1:27" hidden="1">
      <c r="A55" s="38">
        <v>11.926967487749273</v>
      </c>
      <c r="B55">
        <v>552599907</v>
      </c>
      <c r="C55" t="s">
        <v>235</v>
      </c>
      <c r="D55" t="s">
        <v>15</v>
      </c>
      <c r="E55" t="s">
        <v>236</v>
      </c>
      <c r="G55" t="s">
        <v>17</v>
      </c>
      <c r="H55" t="s">
        <v>18</v>
      </c>
      <c r="I55" s="25" t="str">
        <f>VLOOKUP(B55,PBI!A:E,5,FALSE)</f>
        <v>Male</v>
      </c>
      <c r="J55" s="24" t="str">
        <f>IF(I55="female","Yes","No")</f>
        <v>No</v>
      </c>
      <c r="K55" s="24" t="s">
        <v>374</v>
      </c>
      <c r="L55" s="24" t="s">
        <v>374</v>
      </c>
      <c r="M55" s="24">
        <v>1</v>
      </c>
      <c r="N55" s="24">
        <f t="shared" si="7"/>
        <v>552599907</v>
      </c>
      <c r="O55" s="24" t="str">
        <f t="shared" si="8"/>
        <v>Neerings, Conner</v>
      </c>
      <c r="P55" s="24" t="str">
        <f t="shared" si="9"/>
        <v>nee20003@byui.edu</v>
      </c>
      <c r="Q55" s="24" t="str">
        <f t="shared" si="10"/>
        <v>Male</v>
      </c>
      <c r="R55" s="24" t="str">
        <f t="shared" si="11"/>
        <v>Business Management</v>
      </c>
      <c r="S55">
        <f>VLOOKUP(B55,ClassListRaw!B:B,1,FALSE)</f>
        <v>552599907</v>
      </c>
      <c r="T55" s="3">
        <f>IFERROR(VLOOKUP(B55,SurveyData!D:D,1,FALSE),"N/A")</f>
        <v>552599907</v>
      </c>
      <c r="U55" s="3" t="str">
        <f>IFERROR(VLOOKUP(E:E,SurveyData!E:E,1,FALSE),"N/A")</f>
        <v>Nee20003@byui.edu</v>
      </c>
      <c r="V55" s="16" t="str">
        <f t="shared" si="12"/>
        <v>Y</v>
      </c>
      <c r="W55" s="16" t="str">
        <f>VLOOKUP($B55,SurveyData!D:M,5,FALSE)</f>
        <v>Daytime Operations (8AM-2PM roughly)</v>
      </c>
      <c r="X55" t="str">
        <f>IF(V55="Y",VLOOKUP(T55,SurveyData!D:L,6,FALSE),"N/A")</f>
        <v>Very Interested</v>
      </c>
      <c r="Y55" s="32" t="str">
        <f>IF(V55="Y",VLOOKUP(T55,SurveyData!D:L,7,FALSE),"N/A")</f>
        <v>Very Interested</v>
      </c>
      <c r="Z55" s="32" t="str">
        <f>IF(V55="Y",VLOOKUP(T55,SurveyData!D:L,8,FALSE),"N/A")</f>
        <v>Very Interested</v>
      </c>
      <c r="AA55" s="32" t="str">
        <f>IF(V55="Y",VLOOKUP(T55,SurveyData!D:L,9,FALSE),"N/A")</f>
        <v>Not Interested</v>
      </c>
    </row>
    <row r="56" spans="1:27" hidden="1">
      <c r="A56" s="38">
        <v>98.873909725389979</v>
      </c>
      <c r="B56">
        <v>777694598</v>
      </c>
      <c r="C56" t="s">
        <v>203</v>
      </c>
      <c r="D56" t="s">
        <v>15</v>
      </c>
      <c r="E56" t="s">
        <v>204</v>
      </c>
      <c r="G56" t="s">
        <v>49</v>
      </c>
      <c r="H56" t="s">
        <v>18</v>
      </c>
      <c r="I56" s="25" t="str">
        <f>VLOOKUP(B56,PBI!A:E,5,FALSE)</f>
        <v>Male</v>
      </c>
      <c r="J56" s="24" t="str">
        <f>IF(I56="female","Yes","No")</f>
        <v>No</v>
      </c>
      <c r="K56" s="24" t="s">
        <v>382</v>
      </c>
      <c r="L56" s="24" t="s">
        <v>374</v>
      </c>
      <c r="M56" s="24">
        <v>1</v>
      </c>
      <c r="N56" s="24">
        <f t="shared" si="7"/>
        <v>777694598</v>
      </c>
      <c r="O56" s="24" t="str">
        <f t="shared" si="8"/>
        <v>Martindale, Taylor_Timothy</v>
      </c>
      <c r="P56" s="24" t="str">
        <f t="shared" si="9"/>
        <v>mar17077@byui.edu</v>
      </c>
      <c r="Q56" s="24" t="str">
        <f t="shared" si="10"/>
        <v>Male</v>
      </c>
      <c r="R56" s="24" t="str">
        <f t="shared" si="11"/>
        <v>Business Finance</v>
      </c>
      <c r="S56">
        <f>VLOOKUP(B56,ClassListRaw!B:B,1,FALSE)</f>
        <v>777694598</v>
      </c>
      <c r="T56" s="3" t="str">
        <f>IFERROR(VLOOKUP(B56,SurveyData!D:D,1,FALSE),"N/A")</f>
        <v>N/A</v>
      </c>
      <c r="U56" s="3" t="str">
        <f>IFERROR(VLOOKUP(E:E,SurveyData!E:E,1,FALSE),"N/A")</f>
        <v>N/A</v>
      </c>
      <c r="V56" s="16" t="str">
        <f t="shared" si="12"/>
        <v>N</v>
      </c>
      <c r="W56" s="16" t="e">
        <f>VLOOKUP($B56,SurveyData!D:M,5,FALSE)</f>
        <v>#N/A</v>
      </c>
      <c r="X56" t="str">
        <f>IF(V56="Y",VLOOKUP(T56,SurveyData!D:L,6,FALSE),"N/A")</f>
        <v>N/A</v>
      </c>
      <c r="Y56" s="32" t="str">
        <f>IF(V56="Y",VLOOKUP(T56,SurveyData!D:L,7,FALSE),"N/A")</f>
        <v>N/A</v>
      </c>
      <c r="Z56" s="32" t="str">
        <f>IF(V56="Y",VLOOKUP(T56,SurveyData!D:L,8,FALSE),"N/A")</f>
        <v>N/A</v>
      </c>
      <c r="AA56" s="32" t="str">
        <f>IF(V56="Y",VLOOKUP(T56,SurveyData!D:L,9,FALSE),"N/A")</f>
        <v>N/A</v>
      </c>
    </row>
    <row r="57" spans="1:27" hidden="1">
      <c r="A57" s="38">
        <v>96.618047412502776</v>
      </c>
      <c r="B57">
        <v>832401778</v>
      </c>
      <c r="C57" t="s">
        <v>331</v>
      </c>
      <c r="D57" t="s">
        <v>15</v>
      </c>
      <c r="E57" t="s">
        <v>332</v>
      </c>
      <c r="G57" t="s">
        <v>12</v>
      </c>
      <c r="H57" t="s">
        <v>18</v>
      </c>
      <c r="I57" s="25" t="str">
        <f>VLOOKUP(B57,PBI!A:E,5,FALSE)</f>
        <v>Male</v>
      </c>
      <c r="J57" s="24" t="str">
        <f>IF(I57="female","Yes","No")</f>
        <v>No</v>
      </c>
      <c r="K57" s="24" t="s">
        <v>374</v>
      </c>
      <c r="L57" s="24" t="s">
        <v>374</v>
      </c>
      <c r="M57" s="45">
        <v>2</v>
      </c>
      <c r="N57" s="24">
        <f t="shared" si="7"/>
        <v>832401778</v>
      </c>
      <c r="O57" s="24" t="str">
        <f t="shared" si="8"/>
        <v>Veach, Jared_Wayne</v>
      </c>
      <c r="P57" s="24" t="str">
        <f t="shared" si="9"/>
        <v>vea20001@byui.edu</v>
      </c>
      <c r="Q57" s="24" t="str">
        <f t="shared" si="10"/>
        <v>Male</v>
      </c>
      <c r="R57" s="24" t="str">
        <f t="shared" si="11"/>
        <v>Bus Mgmt Marketing</v>
      </c>
      <c r="S57">
        <f>VLOOKUP(B57,ClassListRaw!B:B,1,FALSE)</f>
        <v>832401778</v>
      </c>
      <c r="T57" s="3">
        <f>IFERROR(VLOOKUP(B57,SurveyData!D:D,1,FALSE),"N/A")</f>
        <v>832401778</v>
      </c>
      <c r="U57" s="3" t="str">
        <f>IFERROR(VLOOKUP(E$128:E$141,SurveyData!E:E,1,FALSE),"N/A")</f>
        <v>N/A</v>
      </c>
      <c r="V57" s="16" t="str">
        <f t="shared" si="12"/>
        <v>Y</v>
      </c>
      <c r="W57" s="16" t="str">
        <f>VLOOKUP($B57,SurveyData!D:M,5,FALSE)</f>
        <v>Evening Operations (8-11AM &amp; 7-10PM roughly)</v>
      </c>
      <c r="X57" t="str">
        <f>IF(V57="Y",VLOOKUP(T57,SurveyData!D:L,6,FALSE),"N/A")</f>
        <v>Very Interested</v>
      </c>
      <c r="Y57" s="32" t="str">
        <f>IF(V57="Y",VLOOKUP(T57,SurveyData!D:L,7,FALSE),"N/A")</f>
        <v>Not Interested</v>
      </c>
      <c r="Z57" s="32" t="str">
        <f>IF(V57="Y",VLOOKUP(T57,SurveyData!D:L,8,FALSE),"N/A")</f>
        <v>Indifferent or No Opinion</v>
      </c>
      <c r="AA57" s="32" t="str">
        <f>IF(V57="Y",VLOOKUP(T57,SurveyData!D:L,9,FALSE),"N/A")</f>
        <v>Indifferent or No Opinion</v>
      </c>
    </row>
    <row r="58" spans="1:27" hidden="1">
      <c r="A58" s="38">
        <v>86.945449768907338</v>
      </c>
      <c r="B58">
        <v>954643325</v>
      </c>
      <c r="C58" t="s">
        <v>187</v>
      </c>
      <c r="D58" t="s">
        <v>15</v>
      </c>
      <c r="E58" t="s">
        <v>188</v>
      </c>
      <c r="G58" t="s">
        <v>87</v>
      </c>
      <c r="H58" t="s">
        <v>38</v>
      </c>
      <c r="I58" s="25" t="str">
        <f>VLOOKUP(B58,PBI!A:E,5,FALSE)</f>
        <v>Female</v>
      </c>
      <c r="J58" s="24" t="str">
        <f>IF(I58="female","Yes","No")</f>
        <v>Yes</v>
      </c>
      <c r="K58" s="24" t="s">
        <v>374</v>
      </c>
      <c r="L58" s="24" t="s">
        <v>382</v>
      </c>
      <c r="M58" s="45">
        <v>2</v>
      </c>
      <c r="N58" s="24">
        <f t="shared" si="7"/>
        <v>954643325</v>
      </c>
      <c r="O58" s="24" t="str">
        <f t="shared" si="8"/>
        <v>Loftin, Mackenzie</v>
      </c>
      <c r="P58" s="24" t="str">
        <f t="shared" si="9"/>
        <v>lof22005@byui.edu</v>
      </c>
      <c r="Q58" s="24" t="str">
        <f t="shared" si="10"/>
        <v>Female</v>
      </c>
      <c r="R58" s="24" t="str">
        <f t="shared" si="11"/>
        <v>International Studies</v>
      </c>
      <c r="S58">
        <f>VLOOKUP(B58,ClassListRaw!B:B,1,FALSE)</f>
        <v>954643325</v>
      </c>
      <c r="T58" s="3">
        <f>IFERROR(VLOOKUP(B58,SurveyData!D:D,1,FALSE),"N/A")</f>
        <v>954643325</v>
      </c>
      <c r="U58" s="3" t="str">
        <f>IFERROR(VLOOKUP(E$128:E$141,SurveyData!E:E,1,FALSE),"N/A")</f>
        <v>N/A</v>
      </c>
      <c r="V58" s="16" t="str">
        <f t="shared" si="12"/>
        <v>Y</v>
      </c>
      <c r="W58" s="16" t="str">
        <f>VLOOKUP($B58,SurveyData!D:M,5,FALSE)</f>
        <v>Evening Operations (8-11AM &amp; 7-10PM roughly)</v>
      </c>
      <c r="X58" t="str">
        <f>IF(V58="Y",VLOOKUP(T58,SurveyData!D:L,6,FALSE),"N/A")</f>
        <v>Very Interested</v>
      </c>
      <c r="Y58" s="32" t="str">
        <f>IF(V58="Y",VLOOKUP(T58,SurveyData!D:L,7,FALSE),"N/A")</f>
        <v>Not Interested</v>
      </c>
      <c r="Z58" s="32" t="str">
        <f>IF(V58="Y",VLOOKUP(T58,SurveyData!D:L,8,FALSE),"N/A")</f>
        <v>Indifferent or No Opinion</v>
      </c>
      <c r="AA58" s="32" t="str">
        <f>IF(V58="Y",VLOOKUP(T58,SurveyData!D:L,9,FALSE),"N/A")</f>
        <v>Very Interested</v>
      </c>
    </row>
    <row r="59" spans="1:27" hidden="1">
      <c r="A59" s="38">
        <v>73.207127095538027</v>
      </c>
      <c r="B59">
        <v>648479984</v>
      </c>
      <c r="C59" t="s">
        <v>143</v>
      </c>
      <c r="D59" t="s">
        <v>15</v>
      </c>
      <c r="E59" t="s">
        <v>144</v>
      </c>
      <c r="G59" t="s">
        <v>17</v>
      </c>
      <c r="H59" t="s">
        <v>18</v>
      </c>
      <c r="I59" s="25" t="str">
        <f>VLOOKUP(B59,PBI!A:E,5,FALSE)</f>
        <v>Male</v>
      </c>
      <c r="J59" s="24" t="str">
        <f>IF(I59="female","Yes","No")</f>
        <v>No</v>
      </c>
      <c r="K59" s="24" t="s">
        <v>374</v>
      </c>
      <c r="L59" s="24" t="s">
        <v>374</v>
      </c>
      <c r="M59" s="45">
        <v>2</v>
      </c>
      <c r="N59" s="24">
        <f t="shared" si="7"/>
        <v>648479984</v>
      </c>
      <c r="O59" s="24" t="str">
        <f t="shared" si="8"/>
        <v>Hegewald, Mark_Thomas</v>
      </c>
      <c r="P59" s="24" t="str">
        <f t="shared" si="9"/>
        <v>heg20001@byui.edu</v>
      </c>
      <c r="Q59" s="24" t="str">
        <f t="shared" si="10"/>
        <v>Male</v>
      </c>
      <c r="R59" s="24" t="str">
        <f t="shared" si="11"/>
        <v>Business Management</v>
      </c>
      <c r="S59">
        <f>VLOOKUP(B59,ClassListRaw!B:B,1,FALSE)</f>
        <v>648479984</v>
      </c>
      <c r="T59" s="3">
        <f>IFERROR(VLOOKUP(B59,SurveyData!D:D,1,FALSE),"N/A")</f>
        <v>648479984</v>
      </c>
      <c r="U59" s="3" t="str">
        <f>IFERROR(VLOOKUP(E$128:E$141,SurveyData!E:E,1,FALSE),"N/A")</f>
        <v>N/A</v>
      </c>
      <c r="V59" s="16" t="str">
        <f t="shared" si="12"/>
        <v>Y</v>
      </c>
      <c r="W59" s="16" t="str">
        <f>VLOOKUP($B59,SurveyData!D:M,5,FALSE)</f>
        <v>Evening Operations (8-11AM &amp; 7-10PM roughly)</v>
      </c>
      <c r="X59" t="str">
        <f>IF(V59="Y",VLOOKUP(T59,SurveyData!D:L,6,FALSE),"N/A")</f>
        <v>Very Interested</v>
      </c>
      <c r="Y59" s="32" t="str">
        <f>IF(V59="Y",VLOOKUP(T59,SurveyData!D:L,7,FALSE),"N/A")</f>
        <v>Indifferent or No Opinion</v>
      </c>
      <c r="Z59" s="32" t="str">
        <f>IF(V59="Y",VLOOKUP(T59,SurveyData!D:L,8,FALSE),"N/A")</f>
        <v>Not Interested</v>
      </c>
      <c r="AA59" s="32" t="str">
        <f>IF(V59="Y",VLOOKUP(T59,SurveyData!D:L,9,FALSE),"N/A")</f>
        <v>Indifferent or No Opinion</v>
      </c>
    </row>
    <row r="60" spans="1:27" hidden="1">
      <c r="A60" s="38">
        <v>3.0320092571867963</v>
      </c>
      <c r="B60">
        <v>942040935</v>
      </c>
      <c r="C60" t="s">
        <v>267</v>
      </c>
      <c r="D60" t="s">
        <v>15</v>
      </c>
      <c r="E60" t="s">
        <v>268</v>
      </c>
      <c r="G60" t="s">
        <v>17</v>
      </c>
      <c r="H60" t="s">
        <v>18</v>
      </c>
      <c r="I60" s="25" t="str">
        <f>VLOOKUP(B60,PBI!A:E,5,FALSE)</f>
        <v>Female</v>
      </c>
      <c r="J60" s="24" t="str">
        <f>IF(I60="female","Yes","No")</f>
        <v>Yes</v>
      </c>
      <c r="K60" s="24" t="s">
        <v>374</v>
      </c>
      <c r="L60" s="24" t="s">
        <v>374</v>
      </c>
      <c r="M60" s="24">
        <v>3</v>
      </c>
      <c r="N60" s="24">
        <f t="shared" si="7"/>
        <v>942040935</v>
      </c>
      <c r="O60" s="24" t="str">
        <f t="shared" si="8"/>
        <v>Retorick, Chase_Madeline</v>
      </c>
      <c r="P60" s="24" t="str">
        <f t="shared" si="9"/>
        <v>ret19002@byui.edu</v>
      </c>
      <c r="Q60" s="24" t="str">
        <f t="shared" si="10"/>
        <v>Female</v>
      </c>
      <c r="R60" s="24" t="str">
        <f t="shared" si="11"/>
        <v>Business Management</v>
      </c>
      <c r="S60">
        <f>VLOOKUP(B60,ClassListRaw!B:B,1,FALSE)</f>
        <v>942040935</v>
      </c>
      <c r="T60" s="3" t="str">
        <f>IFERROR(VLOOKUP(B60,SurveyData!D:D,1,FALSE),"N/A")</f>
        <v>N/A</v>
      </c>
      <c r="U60" s="3" t="str">
        <f>IFERROR(VLOOKUP(E:E,SurveyData!E:E,1,FALSE),"N/A")</f>
        <v>N/A</v>
      </c>
      <c r="V60" s="16" t="str">
        <f t="shared" si="12"/>
        <v>N</v>
      </c>
      <c r="W60" s="16" t="e">
        <f>VLOOKUP($B60,SurveyData!D:M,5,FALSE)</f>
        <v>#N/A</v>
      </c>
      <c r="X60" t="str">
        <f>IF(V60="Y",VLOOKUP(T60,SurveyData!D:L,6,FALSE),"N/A")</f>
        <v>N/A</v>
      </c>
      <c r="Y60" s="32" t="str">
        <f>IF(V60="Y",VLOOKUP(T60,SurveyData!D:L,7,FALSE),"N/A")</f>
        <v>N/A</v>
      </c>
      <c r="Z60" s="32" t="str">
        <f>IF(V60="Y",VLOOKUP(T60,SurveyData!D:L,8,FALSE),"N/A")</f>
        <v>N/A</v>
      </c>
      <c r="AA60" s="32" t="str">
        <f>IF(V60="Y",VLOOKUP(T60,SurveyData!D:L,9,FALSE),"N/A")</f>
        <v>N/A</v>
      </c>
    </row>
    <row r="61" spans="1:27" hidden="1">
      <c r="A61" s="38">
        <v>63.099327427507113</v>
      </c>
      <c r="B61">
        <v>461472207</v>
      </c>
      <c r="C61" t="s">
        <v>207</v>
      </c>
      <c r="D61" t="s">
        <v>15</v>
      </c>
      <c r="E61" t="s">
        <v>208</v>
      </c>
      <c r="G61" t="s">
        <v>209</v>
      </c>
      <c r="H61" t="s">
        <v>18</v>
      </c>
      <c r="I61" s="25" t="str">
        <f>VLOOKUP(B61,PBI!A:E,5,FALSE)</f>
        <v>Male</v>
      </c>
      <c r="J61" s="24" t="str">
        <f>IF(I61="female","Yes","No")</f>
        <v>No</v>
      </c>
      <c r="K61" s="24" t="s">
        <v>374</v>
      </c>
      <c r="L61" s="24" t="s">
        <v>382</v>
      </c>
      <c r="M61" s="24">
        <v>3</v>
      </c>
      <c r="N61" s="24">
        <f t="shared" si="7"/>
        <v>461472207</v>
      </c>
      <c r="O61" s="24" t="str">
        <f t="shared" si="8"/>
        <v>McChesney, Benjamin_Scott</v>
      </c>
      <c r="P61" s="24" t="str">
        <f t="shared" si="9"/>
        <v>mcc17040@byui.edu</v>
      </c>
      <c r="Q61" s="24" t="str">
        <f t="shared" si="10"/>
        <v>Male</v>
      </c>
      <c r="R61" s="24" t="str">
        <f t="shared" si="11"/>
        <v>Health Care Admin</v>
      </c>
      <c r="S61">
        <f>VLOOKUP(B61,ClassListRaw!B:B,1,FALSE)</f>
        <v>461472207</v>
      </c>
      <c r="T61" s="3" t="str">
        <f>IFERROR(VLOOKUP(B61,SurveyData!D:D,1,FALSE),"N/A")</f>
        <v>N/A</v>
      </c>
      <c r="U61" s="3" t="str">
        <f>IFERROR(VLOOKUP(E:E,SurveyData!E:E,1,FALSE),"N/A")</f>
        <v>N/A</v>
      </c>
      <c r="V61" s="16" t="str">
        <f t="shared" si="12"/>
        <v>N</v>
      </c>
      <c r="W61" s="16" t="e">
        <f>VLOOKUP($B61,SurveyData!D:M,5,FALSE)</f>
        <v>#N/A</v>
      </c>
      <c r="X61" t="str">
        <f>IF(V61="Y",VLOOKUP(T61,SurveyData!D:L,6,FALSE),"N/A")</f>
        <v>N/A</v>
      </c>
      <c r="Y61" s="32" t="str">
        <f>IF(V61="Y",VLOOKUP(T61,SurveyData!D:L,7,FALSE),"N/A")</f>
        <v>N/A</v>
      </c>
      <c r="Z61" s="32" t="str">
        <f>IF(V61="Y",VLOOKUP(T61,SurveyData!D:L,8,FALSE),"N/A")</f>
        <v>N/A</v>
      </c>
      <c r="AA61" s="32" t="str">
        <f>IF(V61="Y",VLOOKUP(T61,SurveyData!D:L,9,FALSE),"N/A")</f>
        <v>N/A</v>
      </c>
    </row>
    <row r="62" spans="1:27" hidden="1">
      <c r="A62" s="38">
        <v>90.103699415055203</v>
      </c>
      <c r="B62">
        <v>972813577</v>
      </c>
      <c r="C62" t="s">
        <v>133</v>
      </c>
      <c r="D62" t="s">
        <v>15</v>
      </c>
      <c r="E62" t="s">
        <v>134</v>
      </c>
      <c r="G62" t="s">
        <v>12</v>
      </c>
      <c r="H62" t="s">
        <v>18</v>
      </c>
      <c r="I62" s="25" t="str">
        <f>VLOOKUP(B62,PBI!A:E,5,FALSE)</f>
        <v>Female</v>
      </c>
      <c r="J62" s="24" t="str">
        <f>IF(I62="female","Yes","No")</f>
        <v>Yes</v>
      </c>
      <c r="K62" s="24" t="s">
        <v>374</v>
      </c>
      <c r="L62" s="24" t="s">
        <v>374</v>
      </c>
      <c r="M62" s="24">
        <v>3</v>
      </c>
      <c r="N62" s="24">
        <f t="shared" si="7"/>
        <v>972813577</v>
      </c>
      <c r="O62" s="24" t="str">
        <f t="shared" si="8"/>
        <v>Harris, Hannah</v>
      </c>
      <c r="P62" s="24" t="str">
        <f t="shared" si="9"/>
        <v>har20086@byui.edu</v>
      </c>
      <c r="Q62" s="24" t="str">
        <f t="shared" si="10"/>
        <v>Female</v>
      </c>
      <c r="R62" s="24" t="str">
        <f t="shared" si="11"/>
        <v>Bus Mgmt Marketing</v>
      </c>
      <c r="S62">
        <f>VLOOKUP(B62,ClassListRaw!B:B,1,FALSE)</f>
        <v>972813577</v>
      </c>
      <c r="T62" s="3">
        <f>IFERROR(VLOOKUP(B62,SurveyData!D:D,1,FALSE),"N/A")</f>
        <v>972813577</v>
      </c>
      <c r="U62" s="3" t="str">
        <f>IFERROR(VLOOKUP(E:E,SurveyData!E:E,1,FALSE),"N/A")</f>
        <v>har20086@byui.edu</v>
      </c>
      <c r="V62" s="16" t="str">
        <f t="shared" si="12"/>
        <v>Y</v>
      </c>
      <c r="W62" s="16" t="str">
        <f>VLOOKUP($B62,SurveyData!D:M,5,FALSE)</f>
        <v>Daytime Operations (8AM-2PM roughly)</v>
      </c>
      <c r="X62" t="str">
        <f>IF(V62="Y",VLOOKUP(T62,SurveyData!D:L,6,FALSE),"N/A")</f>
        <v>Not Interested</v>
      </c>
      <c r="Y62" s="32" t="str">
        <f>IF(V62="Y",VLOOKUP(T62,SurveyData!D:L,7,FALSE),"N/A")</f>
        <v>Very Interested</v>
      </c>
      <c r="Z62" s="32" t="str">
        <f>IF(V62="Y",VLOOKUP(T62,SurveyData!D:L,8,FALSE),"N/A")</f>
        <v>Very Interested</v>
      </c>
      <c r="AA62" s="32" t="str">
        <f>IF(V62="Y",VLOOKUP(T62,SurveyData!D:L,9,FALSE),"N/A")</f>
        <v>Not Interested</v>
      </c>
    </row>
    <row r="63" spans="1:27" hidden="1">
      <c r="A63" s="38">
        <v>99.47568315213303</v>
      </c>
      <c r="B63">
        <v>388354012</v>
      </c>
      <c r="C63" t="s">
        <v>63</v>
      </c>
      <c r="D63" t="s">
        <v>15</v>
      </c>
      <c r="E63" t="s">
        <v>64</v>
      </c>
      <c r="G63" t="s">
        <v>17</v>
      </c>
      <c r="H63" t="s">
        <v>18</v>
      </c>
      <c r="I63" s="25" t="str">
        <f>VLOOKUP(B63,PBI!A:E,5,FALSE)</f>
        <v>Male</v>
      </c>
      <c r="J63" s="24" t="str">
        <f>IF(I63="female","Yes","No")</f>
        <v>No</v>
      </c>
      <c r="K63" s="24" t="s">
        <v>374</v>
      </c>
      <c r="L63" s="24" t="s">
        <v>374</v>
      </c>
      <c r="M63" s="24">
        <v>4</v>
      </c>
      <c r="N63" s="24">
        <f t="shared" si="7"/>
        <v>388354012</v>
      </c>
      <c r="O63" s="24" t="str">
        <f t="shared" si="8"/>
        <v>Carrasco Del Valle, Mosiah_Jesus</v>
      </c>
      <c r="P63" s="24" t="str">
        <f t="shared" si="9"/>
        <v>car22114@byui.edu</v>
      </c>
      <c r="Q63" s="24" t="str">
        <f t="shared" si="10"/>
        <v>Male</v>
      </c>
      <c r="R63" s="24" t="str">
        <f t="shared" si="11"/>
        <v>Business Management</v>
      </c>
      <c r="S63">
        <f>VLOOKUP(B63,ClassListRaw!B:B,1,FALSE)</f>
        <v>388354012</v>
      </c>
      <c r="T63" s="3">
        <f>IFERROR(VLOOKUP(B63,SurveyData!D:D,1,FALSE),"N/A")</f>
        <v>388354012</v>
      </c>
      <c r="U63" s="3" t="str">
        <f>IFERROR(VLOOKUP(E:E,SurveyData!E:E,1,FALSE),"N/A")</f>
        <v>car22114@byui.edu</v>
      </c>
      <c r="V63" s="16" t="str">
        <f t="shared" si="12"/>
        <v>Y</v>
      </c>
      <c r="W63" s="16" t="str">
        <f>VLOOKUP($B63,SurveyData!D:M,5,FALSE)</f>
        <v>Daytime Operations (8AM-2PM roughly)</v>
      </c>
      <c r="X63" t="str">
        <f>IF(V63="Y",VLOOKUP(T63,SurveyData!D:L,6,FALSE),"N/A")</f>
        <v>Very Interested</v>
      </c>
      <c r="Y63" s="32" t="str">
        <f>IF(V63="Y",VLOOKUP(T63,SurveyData!D:L,7,FALSE),"N/A")</f>
        <v>Not Interested</v>
      </c>
      <c r="Z63" s="32" t="str">
        <f>IF(V63="Y",VLOOKUP(T63,SurveyData!D:L,8,FALSE),"N/A")</f>
        <v>Very Interested</v>
      </c>
      <c r="AA63" s="32" t="str">
        <f>IF(V63="Y",VLOOKUP(T63,SurveyData!D:L,9,FALSE),"N/A")</f>
        <v>Very Interested</v>
      </c>
    </row>
    <row r="64" spans="1:27" hidden="1">
      <c r="A64" s="38">
        <v>23.495492070917955</v>
      </c>
      <c r="B64">
        <v>163279642</v>
      </c>
      <c r="C64" t="s">
        <v>225</v>
      </c>
      <c r="D64" t="s">
        <v>15</v>
      </c>
      <c r="E64" t="s">
        <v>226</v>
      </c>
      <c r="G64" t="s">
        <v>17</v>
      </c>
      <c r="H64" t="s">
        <v>18</v>
      </c>
      <c r="I64" s="25" t="str">
        <f>VLOOKUP(B64,PBI!A:E,5,FALSE)</f>
        <v>Female</v>
      </c>
      <c r="J64" s="24" t="str">
        <f>IF(I64="female","Yes","No")</f>
        <v>Yes</v>
      </c>
      <c r="K64" s="24" t="s">
        <v>374</v>
      </c>
      <c r="L64" s="24" t="s">
        <v>374</v>
      </c>
      <c r="M64" s="24">
        <v>5</v>
      </c>
      <c r="N64" s="24">
        <f t="shared" si="7"/>
        <v>163279642</v>
      </c>
      <c r="O64" s="24" t="str">
        <f t="shared" si="8"/>
        <v>Morgan, Liv</v>
      </c>
      <c r="P64" s="24" t="str">
        <f t="shared" si="9"/>
        <v>mor20130@byui.edu</v>
      </c>
      <c r="Q64" s="24" t="str">
        <f t="shared" si="10"/>
        <v>Female</v>
      </c>
      <c r="R64" s="24" t="str">
        <f t="shared" si="11"/>
        <v>Business Management</v>
      </c>
      <c r="S64">
        <f>VLOOKUP(B64,ClassListRaw!B:B,1,FALSE)</f>
        <v>163279642</v>
      </c>
      <c r="T64" s="3">
        <f>IFERROR(VLOOKUP(B64,SurveyData!D:D,1,FALSE),"N/A")</f>
        <v>163279642</v>
      </c>
      <c r="U64" s="3" t="str">
        <f>IFERROR(VLOOKUP(E:E,SurveyData!E:E,1,FALSE),"N/A")</f>
        <v>N/A</v>
      </c>
      <c r="V64" s="16" t="str">
        <f t="shared" si="12"/>
        <v>Y</v>
      </c>
      <c r="W64" s="16" t="str">
        <f>VLOOKUP($B64,SurveyData!D:M,5,FALSE)</f>
        <v>Daytime Operations (8AM-2PM roughly)</v>
      </c>
      <c r="X64" t="str">
        <f>IF(V64="Y",VLOOKUP(T64,SurveyData!D:L,6,FALSE),"N/A")</f>
        <v>Very Interested</v>
      </c>
      <c r="Y64" s="32" t="str">
        <f>IF(V64="Y",VLOOKUP(T64,SurveyData!D:L,7,FALSE),"N/A")</f>
        <v>Not Interested</v>
      </c>
      <c r="Z64" s="32" t="str">
        <f>IF(V64="Y",VLOOKUP(T64,SurveyData!D:L,8,FALSE),"N/A")</f>
        <v>Not Interested</v>
      </c>
      <c r="AA64" s="32" t="str">
        <f>IF(V64="Y",VLOOKUP(T64,SurveyData!D:L,9,FALSE),"N/A")</f>
        <v>Very Interested</v>
      </c>
    </row>
    <row r="65" spans="1:27" hidden="1">
      <c r="A65" s="38">
        <v>7.4574757612177471</v>
      </c>
      <c r="B65">
        <v>606487052</v>
      </c>
      <c r="C65" t="s">
        <v>185</v>
      </c>
      <c r="D65" t="s">
        <v>15</v>
      </c>
      <c r="E65" t="s">
        <v>186</v>
      </c>
      <c r="G65" t="s">
        <v>72</v>
      </c>
      <c r="H65" t="s">
        <v>18</v>
      </c>
      <c r="I65" s="25" t="str">
        <f>VLOOKUP(B65,PBI!A:E,5,FALSE)</f>
        <v>Female</v>
      </c>
      <c r="J65" s="24" t="str">
        <f>IF(I65="female","Yes","No")</f>
        <v>Yes</v>
      </c>
      <c r="K65" s="24" t="s">
        <v>374</v>
      </c>
      <c r="L65" s="24" t="s">
        <v>382</v>
      </c>
      <c r="M65" s="24">
        <v>5</v>
      </c>
      <c r="N65" s="24">
        <f t="shared" ref="N65:N95" si="13">B65</f>
        <v>606487052</v>
      </c>
      <c r="O65" s="24" t="str">
        <f t="shared" ref="O65:O95" si="14">C65</f>
        <v>Loertscher, Lauren_Faith</v>
      </c>
      <c r="P65" s="24" t="str">
        <f t="shared" ref="P65:P95" si="15">E65</f>
        <v>loe19001@byui.edu</v>
      </c>
      <c r="Q65" s="24" t="str">
        <f t="shared" ref="Q65:Q95" si="16">I65</f>
        <v>Female</v>
      </c>
      <c r="R65" s="24" t="str">
        <f t="shared" ref="R65:R95" si="17">G65</f>
        <v>FCS Apparel Entrepreneur</v>
      </c>
      <c r="S65">
        <f>VLOOKUP(B65,ClassListRaw!B:B,1,FALSE)</f>
        <v>606487052</v>
      </c>
      <c r="T65" s="3" t="str">
        <f>IFERROR(VLOOKUP(B65,SurveyData!D:D,1,FALSE),"N/A")</f>
        <v>N/A</v>
      </c>
      <c r="U65" s="3" t="str">
        <f>IFERROR(VLOOKUP(E:E,SurveyData!E:E,1,FALSE),"N/A")</f>
        <v>N/A</v>
      </c>
      <c r="V65" s="16" t="str">
        <f t="shared" ref="V65:V95" si="18">IF(OR(T65&lt;&gt;"N/A",U65&lt;&gt;"N/A"),"Y","N")</f>
        <v>N</v>
      </c>
      <c r="W65" s="16" t="e">
        <f>VLOOKUP($B65,SurveyData!D:M,5,FALSE)</f>
        <v>#N/A</v>
      </c>
      <c r="X65" t="str">
        <f>IF(V65="Y",VLOOKUP(T65,SurveyData!D:L,6,FALSE),"N/A")</f>
        <v>N/A</v>
      </c>
      <c r="Y65" s="32" t="str">
        <f>IF(V65="Y",VLOOKUP(T65,SurveyData!D:L,7,FALSE),"N/A")</f>
        <v>N/A</v>
      </c>
      <c r="Z65" s="32" t="str">
        <f>IF(V65="Y",VLOOKUP(T65,SurveyData!D:L,8,FALSE),"N/A")</f>
        <v>N/A</v>
      </c>
      <c r="AA65" s="32" t="str">
        <f>IF(V65="Y",VLOOKUP(T65,SurveyData!D:L,9,FALSE),"N/A")</f>
        <v>N/A</v>
      </c>
    </row>
    <row r="66" spans="1:27" ht="15">
      <c r="A66" s="38">
        <v>54.314527271563094</v>
      </c>
      <c r="B66">
        <v>301093212</v>
      </c>
      <c r="C66" t="s">
        <v>260</v>
      </c>
      <c r="D66" t="s">
        <v>261</v>
      </c>
      <c r="E66" t="s">
        <v>262</v>
      </c>
      <c r="G66" t="s">
        <v>12</v>
      </c>
      <c r="H66" t="s">
        <v>13</v>
      </c>
      <c r="I66" s="25" t="str">
        <f>VLOOKUP(B66,PBI!A:E,5,FALSE)</f>
        <v>Female</v>
      </c>
      <c r="J66" s="24" t="str">
        <f>IF(I66="female","Yes","No")</f>
        <v>Yes</v>
      </c>
      <c r="K66" s="24" t="s">
        <v>374</v>
      </c>
      <c r="L66" s="24" t="s">
        <v>374</v>
      </c>
      <c r="M66" s="24">
        <v>9</v>
      </c>
      <c r="N66" s="24">
        <f t="shared" si="13"/>
        <v>301093212</v>
      </c>
      <c r="O66" s="24" t="str">
        <f t="shared" si="14"/>
        <v>Ramakrishna, Ishitha_Suresh</v>
      </c>
      <c r="P66" s="24" t="str">
        <f t="shared" si="15"/>
        <v>ram20005@byui.edu</v>
      </c>
      <c r="Q66" s="24" t="str">
        <f t="shared" si="16"/>
        <v>Female</v>
      </c>
      <c r="R66" s="24" t="str">
        <f t="shared" si="17"/>
        <v>Bus Mgmt Marketing</v>
      </c>
      <c r="S66">
        <f>VLOOKUP(B66,ClassListRaw!B:B,1,FALSE)</f>
        <v>301093212</v>
      </c>
      <c r="T66" s="3">
        <f>IFERROR(VLOOKUP(B66,SurveyData!D:D,1,FALSE),"N/A")</f>
        <v>301093212</v>
      </c>
      <c r="U66" s="3" t="str">
        <f>IFERROR(VLOOKUP(E:E,SurveyData!E:E,1,FALSE),"N/A")</f>
        <v>ram20005@byui.edu</v>
      </c>
      <c r="V66" s="16" t="str">
        <f t="shared" si="18"/>
        <v>Y</v>
      </c>
      <c r="W66" s="16" t="str">
        <f>VLOOKUP($B66,SurveyData!D:M,5,FALSE)</f>
        <v>Daytime Operations (8AM-2PM roughly)</v>
      </c>
      <c r="X66" t="str">
        <f>IF(V66="Y",VLOOKUP(T66,SurveyData!D:L,6,FALSE),"N/A")</f>
        <v>Very Interested</v>
      </c>
      <c r="Y66" s="32" t="str">
        <f>IF(V66="Y",VLOOKUP(T66,SurveyData!D:L,7,FALSE),"N/A")</f>
        <v>Indifferent or No Opinion</v>
      </c>
      <c r="Z66" s="32" t="str">
        <f>IF(V66="Y",VLOOKUP(T66,SurveyData!D:L,8,FALSE),"N/A")</f>
        <v>Indifferent or No Opinion</v>
      </c>
      <c r="AA66" s="32" t="str">
        <f>IF(V66="Y",VLOOKUP(T66,SurveyData!D:L,9,FALSE),"N/A")</f>
        <v>Very Interested</v>
      </c>
    </row>
    <row r="67" spans="1:27" hidden="1">
      <c r="A67" s="38">
        <v>56.046312830815296</v>
      </c>
      <c r="B67">
        <v>247324527</v>
      </c>
      <c r="C67" t="s">
        <v>302</v>
      </c>
      <c r="D67" t="s">
        <v>15</v>
      </c>
      <c r="E67" t="s">
        <v>303</v>
      </c>
      <c r="G67" t="s">
        <v>12</v>
      </c>
      <c r="H67" t="s">
        <v>18</v>
      </c>
      <c r="I67" s="25" t="str">
        <f>VLOOKUP(B67,PBI!A:E,5,FALSE)</f>
        <v>Female</v>
      </c>
      <c r="J67" s="24" t="str">
        <f>IF(I67="female","Yes","No")</f>
        <v>Yes</v>
      </c>
      <c r="K67" s="24" t="s">
        <v>374</v>
      </c>
      <c r="L67" s="24" t="s">
        <v>374</v>
      </c>
      <c r="M67" s="24">
        <v>6</v>
      </c>
      <c r="N67" s="24">
        <f t="shared" si="13"/>
        <v>247324527</v>
      </c>
      <c r="O67" s="24" t="str">
        <f t="shared" si="14"/>
        <v>Sherwood, Ann_Marie</v>
      </c>
      <c r="P67" s="24" t="str">
        <f t="shared" si="15"/>
        <v>sem17003@byui.edu</v>
      </c>
      <c r="Q67" s="24" t="str">
        <f t="shared" si="16"/>
        <v>Female</v>
      </c>
      <c r="R67" s="24" t="str">
        <f t="shared" si="17"/>
        <v>Bus Mgmt Marketing</v>
      </c>
      <c r="S67">
        <f>VLOOKUP(B67,ClassListRaw!B:B,1,FALSE)</f>
        <v>247324527</v>
      </c>
      <c r="T67" s="3">
        <f>IFERROR(VLOOKUP(B67,SurveyData!D:D,1,FALSE),"N/A")</f>
        <v>247324527</v>
      </c>
      <c r="U67" s="3" t="str">
        <f>IFERROR(VLOOKUP(E:E,SurveyData!E:E,1,FALSE),"N/A")</f>
        <v>N/A</v>
      </c>
      <c r="V67" s="16" t="str">
        <f t="shared" si="18"/>
        <v>Y</v>
      </c>
      <c r="W67" s="16" t="str">
        <f>VLOOKUP($B67,SurveyData!D:M,5,FALSE)</f>
        <v>Daytime Operations (8AM-2PM roughly)</v>
      </c>
      <c r="X67" t="str">
        <f>IF(V67="Y",VLOOKUP(T67,SurveyData!D:L,6,FALSE),"N/A")</f>
        <v>Indifferent or No Opinion</v>
      </c>
      <c r="Y67" s="32" t="str">
        <f>IF(V67="Y",VLOOKUP(T67,SurveyData!D:L,7,FALSE),"N/A")</f>
        <v>Very Interested</v>
      </c>
      <c r="Z67" s="32" t="str">
        <f>IF(V67="Y",VLOOKUP(T67,SurveyData!D:L,8,FALSE),"N/A")</f>
        <v>Very Interested</v>
      </c>
      <c r="AA67" s="32" t="str">
        <f>IF(V67="Y",VLOOKUP(T67,SurveyData!D:L,9,FALSE),"N/A")</f>
        <v>Indifferent or No Opinion</v>
      </c>
    </row>
    <row r="68" spans="1:27" hidden="1">
      <c r="A68" s="38">
        <v>36.369451905182515</v>
      </c>
      <c r="B68">
        <v>792244179</v>
      </c>
      <c r="C68" t="s">
        <v>283</v>
      </c>
      <c r="D68" t="s">
        <v>15</v>
      </c>
      <c r="E68" t="s">
        <v>284</v>
      </c>
      <c r="G68" t="s">
        <v>12</v>
      </c>
      <c r="H68" t="s">
        <v>18</v>
      </c>
      <c r="I68" s="25" t="str">
        <f>VLOOKUP(B68,PBI!A:E,5,FALSE)</f>
        <v>Female</v>
      </c>
      <c r="J68" s="24" t="str">
        <f>IF(I68="female","Yes","No")</f>
        <v>Yes</v>
      </c>
      <c r="K68" s="24" t="s">
        <v>374</v>
      </c>
      <c r="L68" s="24" t="s">
        <v>374</v>
      </c>
      <c r="M68" s="24">
        <v>6</v>
      </c>
      <c r="N68" s="24">
        <f t="shared" si="13"/>
        <v>792244179</v>
      </c>
      <c r="O68" s="24" t="str">
        <f t="shared" si="14"/>
        <v>Santamaria, Meryjein</v>
      </c>
      <c r="P68" s="24" t="str">
        <f t="shared" si="15"/>
        <v>san19021@byui.edu</v>
      </c>
      <c r="Q68" s="24" t="str">
        <f t="shared" si="16"/>
        <v>Female</v>
      </c>
      <c r="R68" s="24" t="str">
        <f t="shared" si="17"/>
        <v>Bus Mgmt Marketing</v>
      </c>
      <c r="S68">
        <f>VLOOKUP(B68,ClassListRaw!B:B,1,FALSE)</f>
        <v>792244179</v>
      </c>
      <c r="T68" s="3">
        <f>IFERROR(VLOOKUP(B68,SurveyData!D:D,1,FALSE),"N/A")</f>
        <v>792244179</v>
      </c>
      <c r="U68" s="3" t="str">
        <f>IFERROR(VLOOKUP(E:E,SurveyData!E:E,1,FALSE),"N/A")</f>
        <v>N/A</v>
      </c>
      <c r="V68" s="16" t="str">
        <f t="shared" si="18"/>
        <v>Y</v>
      </c>
      <c r="W68" s="16" t="str">
        <f>VLOOKUP($B68,SurveyData!D:M,5,FALSE)</f>
        <v>Daytime Operations (8AM-2PM roughly)</v>
      </c>
      <c r="X68" t="str">
        <f>IF(V68="Y",VLOOKUP(T68,SurveyData!D:L,6,FALSE),"N/A")</f>
        <v>Not Interested</v>
      </c>
      <c r="Y68" s="32" t="str">
        <f>IF(V68="Y",VLOOKUP(T68,SurveyData!D:L,7,FALSE),"N/A")</f>
        <v>Very Interested</v>
      </c>
      <c r="Z68" s="32" t="str">
        <f>IF(V68="Y",VLOOKUP(T68,SurveyData!D:L,8,FALSE),"N/A")</f>
        <v>Very Interested</v>
      </c>
      <c r="AA68" s="32" t="str">
        <f>IF(V68="Y",VLOOKUP(T68,SurveyData!D:L,9,FALSE),"N/A")</f>
        <v>Indifferent or No Opinion</v>
      </c>
    </row>
    <row r="69" spans="1:27" hidden="1">
      <c r="A69" s="38">
        <v>33.701308638635666</v>
      </c>
      <c r="B69">
        <v>423512622</v>
      </c>
      <c r="C69" t="s">
        <v>30</v>
      </c>
      <c r="D69" t="s">
        <v>15</v>
      </c>
      <c r="E69" t="s">
        <v>31</v>
      </c>
      <c r="G69" t="s">
        <v>12</v>
      </c>
      <c r="H69" t="s">
        <v>18</v>
      </c>
      <c r="I69" s="25" t="str">
        <f>VLOOKUP(B69,PBI!A:E,5,FALSE)</f>
        <v>Male</v>
      </c>
      <c r="J69" s="24" t="str">
        <f>IF(I69="female","Yes","No")</f>
        <v>No</v>
      </c>
      <c r="K69" s="24" t="s">
        <v>374</v>
      </c>
      <c r="L69" s="24" t="s">
        <v>374</v>
      </c>
      <c r="M69" s="24">
        <v>6</v>
      </c>
      <c r="N69" s="24">
        <f t="shared" si="13"/>
        <v>423512622</v>
      </c>
      <c r="O69" s="24" t="str">
        <f t="shared" si="14"/>
        <v>Bahamondes, Daniel_Alejandro</v>
      </c>
      <c r="P69" s="24" t="str">
        <f t="shared" si="15"/>
        <v>bah18001@byui.edu</v>
      </c>
      <c r="Q69" s="24" t="str">
        <f t="shared" si="16"/>
        <v>Male</v>
      </c>
      <c r="R69" s="24" t="str">
        <f t="shared" si="17"/>
        <v>Bus Mgmt Marketing</v>
      </c>
      <c r="S69">
        <f>VLOOKUP(B69,ClassListRaw!B:B,1,FALSE)</f>
        <v>423512622</v>
      </c>
      <c r="T69" s="3" t="str">
        <f>IFERROR(VLOOKUP(B69,SurveyData!D:D,1,FALSE),"N/A")</f>
        <v>N/A</v>
      </c>
      <c r="U69" s="3" t="str">
        <f>IFERROR(VLOOKUP(E:E,SurveyData!E:E,1,FALSE),"N/A")</f>
        <v>N/A</v>
      </c>
      <c r="V69" s="16" t="str">
        <f t="shared" si="18"/>
        <v>N</v>
      </c>
      <c r="W69" s="16" t="e">
        <f>VLOOKUP($B69,SurveyData!D:M,5,FALSE)</f>
        <v>#N/A</v>
      </c>
      <c r="X69" t="str">
        <f>IF(V69="Y",VLOOKUP(T69,SurveyData!D:L,6,FALSE),"N/A")</f>
        <v>N/A</v>
      </c>
      <c r="Y69" s="32" t="str">
        <f>IF(V69="Y",VLOOKUP(T69,SurveyData!D:L,7,FALSE),"N/A")</f>
        <v>N/A</v>
      </c>
      <c r="Z69" s="32" t="str">
        <f>IF(V69="Y",VLOOKUP(T69,SurveyData!D:L,8,FALSE),"N/A")</f>
        <v>N/A</v>
      </c>
      <c r="AA69" s="32" t="str">
        <f>IF(V69="Y",VLOOKUP(T69,SurveyData!D:L,9,FALSE),"N/A")</f>
        <v>N/A</v>
      </c>
    </row>
    <row r="70" spans="1:27" hidden="1">
      <c r="A70" s="38">
        <v>50.627325970567206</v>
      </c>
      <c r="B70">
        <v>888225983</v>
      </c>
      <c r="C70" t="s">
        <v>256</v>
      </c>
      <c r="D70" t="s">
        <v>15</v>
      </c>
      <c r="E70" t="s">
        <v>257</v>
      </c>
      <c r="G70" t="s">
        <v>72</v>
      </c>
      <c r="H70" t="s">
        <v>18</v>
      </c>
      <c r="I70" s="25" t="str">
        <f>VLOOKUP(B70,PBI!A:E,5,FALSE)</f>
        <v>Female</v>
      </c>
      <c r="J70" s="24" t="str">
        <f>IF(I70="female","Yes","No")</f>
        <v>Yes</v>
      </c>
      <c r="K70" s="24" t="s">
        <v>374</v>
      </c>
      <c r="L70" s="24" t="s">
        <v>382</v>
      </c>
      <c r="M70" s="24">
        <v>7</v>
      </c>
      <c r="N70" s="24">
        <f t="shared" si="13"/>
        <v>888225983</v>
      </c>
      <c r="O70" s="24" t="str">
        <f t="shared" si="14"/>
        <v>Pew, Emily_Ruth</v>
      </c>
      <c r="P70" s="24" t="str">
        <f t="shared" si="15"/>
        <v>pew16001@byui.edu</v>
      </c>
      <c r="Q70" s="24" t="str">
        <f t="shared" si="16"/>
        <v>Female</v>
      </c>
      <c r="R70" s="24" t="str">
        <f t="shared" si="17"/>
        <v>FCS Apparel Entrepreneur</v>
      </c>
      <c r="S70">
        <f>VLOOKUP(B70,ClassListRaw!B:B,1,FALSE)</f>
        <v>888225983</v>
      </c>
      <c r="T70" s="3">
        <f>IFERROR(VLOOKUP(B70,SurveyData!D:D,1,FALSE),"N/A")</f>
        <v>888225983</v>
      </c>
      <c r="U70" s="3" t="str">
        <f>IFERROR(VLOOKUP(E:E,SurveyData!E:E,1,FALSE),"N/A")</f>
        <v>pew16001@byui.edu</v>
      </c>
      <c r="V70" s="16" t="str">
        <f t="shared" si="18"/>
        <v>Y</v>
      </c>
      <c r="W70" s="16" t="str">
        <f>VLOOKUP($B70,SurveyData!D:M,5,FALSE)</f>
        <v>Daytime Operations (8AM-2PM roughly)</v>
      </c>
      <c r="X70" t="str">
        <f>IF(V70="Y",VLOOKUP(T70,SurveyData!D:L,6,FALSE),"N/A")</f>
        <v>Very Interested</v>
      </c>
      <c r="Y70" s="32" t="str">
        <f>IF(V70="Y",VLOOKUP(T70,SurveyData!D:L,7,FALSE),"N/A")</f>
        <v>Very Interested</v>
      </c>
      <c r="Z70" s="32" t="str">
        <f>IF(V70="Y",VLOOKUP(T70,SurveyData!D:L,8,FALSE),"N/A")</f>
        <v>Indifferent or No Opinion</v>
      </c>
      <c r="AA70" s="32" t="str">
        <f>IF(V70="Y",VLOOKUP(T70,SurveyData!D:L,9,FALSE),"N/A")</f>
        <v>Indifferent or No Opinion</v>
      </c>
    </row>
    <row r="71" spans="1:27" hidden="1">
      <c r="A71" s="38">
        <v>39.210424561594095</v>
      </c>
      <c r="B71">
        <v>603954440</v>
      </c>
      <c r="C71" t="s">
        <v>219</v>
      </c>
      <c r="D71" t="s">
        <v>15</v>
      </c>
      <c r="E71" t="s">
        <v>220</v>
      </c>
      <c r="G71" t="s">
        <v>12</v>
      </c>
      <c r="H71" t="s">
        <v>18</v>
      </c>
      <c r="I71" s="25" t="str">
        <f>VLOOKUP(B71,PBI!A:E,5,FALSE)</f>
        <v>Male</v>
      </c>
      <c r="J71" s="24" t="str">
        <f>IF(I71="female","Yes","No")</f>
        <v>No</v>
      </c>
      <c r="K71" s="24" t="s">
        <v>374</v>
      </c>
      <c r="L71" s="24" t="s">
        <v>374</v>
      </c>
      <c r="M71" s="24">
        <v>7</v>
      </c>
      <c r="N71" s="24">
        <f t="shared" si="13"/>
        <v>603954440</v>
      </c>
      <c r="O71" s="24" t="str">
        <f t="shared" si="14"/>
        <v>Merma, Russell</v>
      </c>
      <c r="P71" s="24" t="str">
        <f t="shared" si="15"/>
        <v>mer16032@byui.edu</v>
      </c>
      <c r="Q71" s="24" t="str">
        <f t="shared" si="16"/>
        <v>Male</v>
      </c>
      <c r="R71" s="24" t="str">
        <f t="shared" si="17"/>
        <v>Bus Mgmt Marketing</v>
      </c>
      <c r="S71">
        <f>VLOOKUP(B71,ClassListRaw!B:B,1,FALSE)</f>
        <v>603954440</v>
      </c>
      <c r="T71" s="3">
        <f>IFERROR(VLOOKUP(B71,SurveyData!D:D,1,FALSE),"N/A")</f>
        <v>603954440</v>
      </c>
      <c r="U71" s="3" t="str">
        <f>IFERROR(VLOOKUP(E:E,SurveyData!E:E,1,FALSE),"N/A")</f>
        <v>Mer16032@byui.edu</v>
      </c>
      <c r="V71" s="16" t="str">
        <f t="shared" si="18"/>
        <v>Y</v>
      </c>
      <c r="W71" s="16" t="str">
        <f>VLOOKUP($B71,SurveyData!D:M,5,FALSE)</f>
        <v>Daytime Operations (8AM-2PM roughly)</v>
      </c>
      <c r="X71" t="str">
        <f>IF(V71="Y",VLOOKUP(T71,SurveyData!D:L,6,FALSE),"N/A")</f>
        <v>Indifferent or No Opinion</v>
      </c>
      <c r="Y71" s="32" t="str">
        <f>IF(V71="Y",VLOOKUP(T71,SurveyData!D:L,7,FALSE),"N/A")</f>
        <v>Not Interested</v>
      </c>
      <c r="Z71" s="32" t="str">
        <f>IF(V71="Y",VLOOKUP(T71,SurveyData!D:L,8,FALSE),"N/A")</f>
        <v>Indifferent or No Opinion</v>
      </c>
      <c r="AA71" s="32" t="str">
        <f>IF(V71="Y",VLOOKUP(T71,SurveyData!D:L,9,FALSE),"N/A")</f>
        <v>Not Interested</v>
      </c>
    </row>
    <row r="72" spans="1:27" hidden="1">
      <c r="A72" s="38">
        <v>60.914636102750606</v>
      </c>
      <c r="B72">
        <v>335126214</v>
      </c>
      <c r="C72" t="s">
        <v>56</v>
      </c>
      <c r="D72" t="s">
        <v>15</v>
      </c>
      <c r="E72" t="s">
        <v>57</v>
      </c>
      <c r="G72" t="s">
        <v>17</v>
      </c>
      <c r="H72" t="s">
        <v>38</v>
      </c>
      <c r="I72" s="25" t="str">
        <f>VLOOKUP(B72,PBI!A:E,5,FALSE)</f>
        <v>Male</v>
      </c>
      <c r="J72" s="24" t="str">
        <f>IF(I72="female","Yes","No")</f>
        <v>No</v>
      </c>
      <c r="K72" s="24" t="s">
        <v>374</v>
      </c>
      <c r="L72" s="24" t="s">
        <v>374</v>
      </c>
      <c r="M72" s="24">
        <v>7</v>
      </c>
      <c r="N72" s="24">
        <f t="shared" si="13"/>
        <v>335126214</v>
      </c>
      <c r="O72" s="24" t="str">
        <f t="shared" si="14"/>
        <v>Cammack, Connor_Ray</v>
      </c>
      <c r="P72" s="24" t="str">
        <f t="shared" si="15"/>
        <v>cam18022@byui.edu</v>
      </c>
      <c r="Q72" s="24" t="str">
        <f t="shared" si="16"/>
        <v>Male</v>
      </c>
      <c r="R72" s="24" t="str">
        <f t="shared" si="17"/>
        <v>Business Management</v>
      </c>
      <c r="S72">
        <f>VLOOKUP(B72,ClassListRaw!B:B,1,FALSE)</f>
        <v>335126214</v>
      </c>
      <c r="T72" s="3">
        <f>IFERROR(VLOOKUP(B72,SurveyData!D:D,1,FALSE),"N/A")</f>
        <v>335126214</v>
      </c>
      <c r="U72" s="3" t="str">
        <f>IFERROR(VLOOKUP(E:E,SurveyData!E:E,1,FALSE),"N/A")</f>
        <v>cam18022@byui.edu</v>
      </c>
      <c r="V72" s="16" t="str">
        <f t="shared" si="18"/>
        <v>Y</v>
      </c>
      <c r="W72" s="16" t="str">
        <f>VLOOKUP($B72,SurveyData!D:M,5,FALSE)</f>
        <v>Daytime Operations (8AM-2PM roughly)</v>
      </c>
      <c r="X72" t="str">
        <f>IF(V72="Y",VLOOKUP(T72,SurveyData!D:L,6,FALSE),"N/A")</f>
        <v>Indifferent or No Opinion</v>
      </c>
      <c r="Y72" s="32" t="str">
        <f>IF(V72="Y",VLOOKUP(T72,SurveyData!D:L,7,FALSE),"N/A")</f>
        <v>Indifferent or No Opinion</v>
      </c>
      <c r="Z72" s="32" t="str">
        <f>IF(V72="Y",VLOOKUP(T72,SurveyData!D:L,8,FALSE),"N/A")</f>
        <v>Indifferent or No Opinion</v>
      </c>
      <c r="AA72" s="32" t="str">
        <f>IF(V72="Y",VLOOKUP(T72,SurveyData!D:L,9,FALSE),"N/A")</f>
        <v>Indifferent or No Opinion</v>
      </c>
    </row>
    <row r="73" spans="1:27" hidden="1">
      <c r="A73" s="38">
        <v>10.180699473714617</v>
      </c>
      <c r="B73">
        <v>342348995</v>
      </c>
      <c r="C73" t="s">
        <v>14</v>
      </c>
      <c r="D73" t="s">
        <v>15</v>
      </c>
      <c r="E73" t="s">
        <v>16</v>
      </c>
      <c r="G73" t="s">
        <v>17</v>
      </c>
      <c r="H73" t="s">
        <v>18</v>
      </c>
      <c r="I73" s="25" t="str">
        <f>VLOOKUP(B73,PBI!A:E,5,FALSE)</f>
        <v>Female</v>
      </c>
      <c r="J73" s="24" t="str">
        <f>IF(I73="female","Yes","No")</f>
        <v>Yes</v>
      </c>
      <c r="K73" s="24" t="s">
        <v>374</v>
      </c>
      <c r="L73" s="24" t="s">
        <v>374</v>
      </c>
      <c r="M73" s="24">
        <v>7</v>
      </c>
      <c r="N73" s="24">
        <f t="shared" si="13"/>
        <v>342348995</v>
      </c>
      <c r="O73" s="24" t="str">
        <f t="shared" si="14"/>
        <v>Amado, Ema_Gabriela</v>
      </c>
      <c r="P73" s="24" t="str">
        <f t="shared" si="15"/>
        <v>alv19018@byui.edu</v>
      </c>
      <c r="Q73" s="24" t="str">
        <f t="shared" si="16"/>
        <v>Female</v>
      </c>
      <c r="R73" s="24" t="str">
        <f t="shared" si="17"/>
        <v>Business Management</v>
      </c>
      <c r="S73">
        <f>VLOOKUP(B73,ClassListRaw!B:B,1,FALSE)</f>
        <v>342348995</v>
      </c>
      <c r="T73" s="3" t="str">
        <f>IFERROR(VLOOKUP(B73,SurveyData!D:D,1,FALSE),"N/A")</f>
        <v>N/A</v>
      </c>
      <c r="U73" s="3" t="str">
        <f>IFERROR(VLOOKUP(E:E,SurveyData!E:E,1,FALSE),"N/A")</f>
        <v>N/A</v>
      </c>
      <c r="V73" s="16" t="str">
        <f t="shared" si="18"/>
        <v>N</v>
      </c>
      <c r="W73" s="16" t="e">
        <f>VLOOKUP($B73,SurveyData!D:M,5,FALSE)</f>
        <v>#N/A</v>
      </c>
      <c r="X73" t="str">
        <f>IF(V73="Y",VLOOKUP(T73,SurveyData!D:L,6,FALSE),"N/A")</f>
        <v>N/A</v>
      </c>
      <c r="Y73" s="32" t="str">
        <f>IF(V73="Y",VLOOKUP(T73,SurveyData!D:L,7,FALSE),"N/A")</f>
        <v>N/A</v>
      </c>
      <c r="Z73" s="32" t="str">
        <f>IF(V73="Y",VLOOKUP(T73,SurveyData!D:L,8,FALSE),"N/A")</f>
        <v>N/A</v>
      </c>
      <c r="AA73" s="32" t="str">
        <f>IF(V73="Y",VLOOKUP(T73,SurveyData!D:L,9,FALSE),"N/A")</f>
        <v>N/A</v>
      </c>
    </row>
    <row r="74" spans="1:27" hidden="1">
      <c r="A74" s="38">
        <v>3.2284503845175005</v>
      </c>
      <c r="B74">
        <v>81384720</v>
      </c>
      <c r="C74" t="s">
        <v>344</v>
      </c>
      <c r="D74" t="s">
        <v>15</v>
      </c>
      <c r="E74" t="s">
        <v>345</v>
      </c>
      <c r="G74" t="s">
        <v>12</v>
      </c>
      <c r="H74" t="s">
        <v>18</v>
      </c>
      <c r="I74" s="25" t="str">
        <f>VLOOKUP(B74,PBI!A:E,5,FALSE)</f>
        <v>Male</v>
      </c>
      <c r="J74" s="24" t="str">
        <f>IF(I74="female","Yes","No")</f>
        <v>No</v>
      </c>
      <c r="K74" s="24" t="s">
        <v>374</v>
      </c>
      <c r="L74" s="24" t="s">
        <v>374</v>
      </c>
      <c r="M74" s="24">
        <v>8</v>
      </c>
      <c r="N74" s="24">
        <f t="shared" si="13"/>
        <v>81384720</v>
      </c>
      <c r="O74" s="24" t="str">
        <f t="shared" si="14"/>
        <v>Wilcox, Hayden_Grey</v>
      </c>
      <c r="P74" s="24" t="str">
        <f t="shared" si="15"/>
        <v>wil17189@byui.edu</v>
      </c>
      <c r="Q74" s="24" t="str">
        <f t="shared" si="16"/>
        <v>Male</v>
      </c>
      <c r="R74" s="24" t="str">
        <f t="shared" si="17"/>
        <v>Bus Mgmt Marketing</v>
      </c>
      <c r="S74">
        <f>VLOOKUP(B74,ClassListRaw!B:B,1,FALSE)</f>
        <v>81384720</v>
      </c>
      <c r="T74" s="3">
        <f>IFERROR(VLOOKUP(B74,SurveyData!D:D,1,FALSE),"N/A")</f>
        <v>81384720</v>
      </c>
      <c r="U74" s="3" t="str">
        <f>IFERROR(VLOOKUP(E:E,SurveyData!E:E,1,FALSE),"N/A")</f>
        <v>N/A</v>
      </c>
      <c r="V74" s="16" t="str">
        <f t="shared" si="18"/>
        <v>Y</v>
      </c>
      <c r="W74" s="16" t="str">
        <f>VLOOKUP($B74,SurveyData!D:M,5,FALSE)</f>
        <v>Daytime Operations (8AM-2PM roughly)</v>
      </c>
      <c r="X74" t="str">
        <f>IF(V74="Y",VLOOKUP(T74,SurveyData!D:L,6,FALSE),"N/A")</f>
        <v>Very Interested</v>
      </c>
      <c r="Y74" s="32" t="str">
        <f>IF(V74="Y",VLOOKUP(T74,SurveyData!D:L,7,FALSE),"N/A")</f>
        <v>Indifferent or No Opinion</v>
      </c>
      <c r="Z74" s="32" t="str">
        <f>IF(V74="Y",VLOOKUP(T74,SurveyData!D:L,8,FALSE),"N/A")</f>
        <v>Very Interested</v>
      </c>
      <c r="AA74" s="32" t="str">
        <f>IF(V74="Y",VLOOKUP(T74,SurveyData!D:L,9,FALSE),"N/A")</f>
        <v>Very Interested</v>
      </c>
    </row>
    <row r="75" spans="1:27" ht="15">
      <c r="A75" s="38">
        <v>13.007080555987649</v>
      </c>
      <c r="B75">
        <v>593804620</v>
      </c>
      <c r="C75" t="s">
        <v>214</v>
      </c>
      <c r="D75" t="s">
        <v>215</v>
      </c>
      <c r="E75" t="s">
        <v>216</v>
      </c>
      <c r="G75" t="s">
        <v>12</v>
      </c>
      <c r="H75" t="s">
        <v>13</v>
      </c>
      <c r="I75" s="25" t="str">
        <f>VLOOKUP(B75,PBI!A:E,5,FALSE)</f>
        <v>Female</v>
      </c>
      <c r="J75" s="24" t="str">
        <f>IF(I75="female","Yes","No")</f>
        <v>Yes</v>
      </c>
      <c r="K75" s="24" t="s">
        <v>374</v>
      </c>
      <c r="L75" s="24" t="s">
        <v>374</v>
      </c>
      <c r="M75" s="24">
        <v>9</v>
      </c>
      <c r="N75" s="24">
        <f t="shared" si="13"/>
        <v>593804620</v>
      </c>
      <c r="O75" s="24" t="str">
        <f t="shared" si="14"/>
        <v>McLaughlin, Christianne_Grace,,</v>
      </c>
      <c r="P75" s="24" t="str">
        <f t="shared" si="15"/>
        <v>mcl21001@byui.edu</v>
      </c>
      <c r="Q75" s="24" t="str">
        <f t="shared" si="16"/>
        <v>Female</v>
      </c>
      <c r="R75" s="24" t="str">
        <f t="shared" si="17"/>
        <v>Bus Mgmt Marketing</v>
      </c>
      <c r="S75">
        <f>VLOOKUP(B75,ClassListRaw!B:B,1,FALSE)</f>
        <v>593804620</v>
      </c>
      <c r="T75" s="3">
        <f>IFERROR(VLOOKUP(B75,SurveyData!D:D,1,FALSE),"N/A")</f>
        <v>593804620</v>
      </c>
      <c r="U75" s="3" t="str">
        <f>IFERROR(VLOOKUP(E:E,SurveyData!E:E,1,FALSE),"N/A")</f>
        <v>mcl21001@byui.edu</v>
      </c>
      <c r="V75" s="16" t="str">
        <f t="shared" si="18"/>
        <v>Y</v>
      </c>
      <c r="W75" s="16" t="str">
        <f>VLOOKUP($B75,SurveyData!D:M,5,FALSE)</f>
        <v>Daytime Operations (8AM-2PM roughly)</v>
      </c>
      <c r="X75" t="str">
        <f>IF(V75="Y",VLOOKUP(T75,SurveyData!D:L,6,FALSE),"N/A")</f>
        <v>Not Interested</v>
      </c>
      <c r="Y75" s="32" t="str">
        <f>IF(V75="Y",VLOOKUP(T75,SurveyData!D:L,7,FALSE),"N/A")</f>
        <v>Very Interested</v>
      </c>
      <c r="Z75" s="32" t="str">
        <f>IF(V75="Y",VLOOKUP(T75,SurveyData!D:L,8,FALSE),"N/A")</f>
        <v>Not Interested</v>
      </c>
      <c r="AA75" s="32" t="str">
        <f>IF(V75="Y",VLOOKUP(T75,SurveyData!D:L,9,FALSE),"N/A")</f>
        <v>Very Interested</v>
      </c>
    </row>
    <row r="76" spans="1:27" hidden="1">
      <c r="A76" s="38">
        <v>53.142472228330938</v>
      </c>
      <c r="B76">
        <v>600345870</v>
      </c>
      <c r="C76" t="s">
        <v>141</v>
      </c>
      <c r="D76" t="s">
        <v>15</v>
      </c>
      <c r="E76" t="s">
        <v>142</v>
      </c>
      <c r="G76" t="s">
        <v>17</v>
      </c>
      <c r="H76" t="s">
        <v>18</v>
      </c>
      <c r="I76" s="25" t="str">
        <f>VLOOKUP(B76,PBI!A:E,5,FALSE)</f>
        <v>Female</v>
      </c>
      <c r="J76" s="24" t="str">
        <f>IF(I76="female","Yes","No")</f>
        <v>Yes</v>
      </c>
      <c r="K76" s="24" t="s">
        <v>374</v>
      </c>
      <c r="L76" s="24" t="s">
        <v>374</v>
      </c>
      <c r="M76" s="24">
        <v>8</v>
      </c>
      <c r="N76" s="24">
        <f t="shared" si="13"/>
        <v>600345870</v>
      </c>
      <c r="O76" s="24" t="str">
        <f t="shared" si="14"/>
        <v>Headlee, Marlyn_Pamela</v>
      </c>
      <c r="P76" s="24" t="str">
        <f t="shared" si="15"/>
        <v>hea22010@byui.edu</v>
      </c>
      <c r="Q76" s="24" t="str">
        <f t="shared" si="16"/>
        <v>Female</v>
      </c>
      <c r="R76" s="24" t="str">
        <f t="shared" si="17"/>
        <v>Business Management</v>
      </c>
      <c r="S76">
        <f>VLOOKUP(B76,ClassListRaw!B:B,1,FALSE)</f>
        <v>600345870</v>
      </c>
      <c r="T76" s="3">
        <f>IFERROR(VLOOKUP(B76,SurveyData!D:D,1,FALSE),"N/A")</f>
        <v>600345870</v>
      </c>
      <c r="U76" s="3" t="str">
        <f>IFERROR(VLOOKUP(E:E,SurveyData!E:E,1,FALSE),"N/A")</f>
        <v>hea22010@byui.edu</v>
      </c>
      <c r="V76" s="16" t="str">
        <f t="shared" si="18"/>
        <v>Y</v>
      </c>
      <c r="W76" s="16" t="str">
        <f>VLOOKUP($B76,SurveyData!D:M,5,FALSE)</f>
        <v>Daytime Operations (8AM-2PM roughly)</v>
      </c>
      <c r="X76" t="str">
        <f>IF(V76="Y",VLOOKUP(T76,SurveyData!D:L,6,FALSE),"N/A")</f>
        <v>Very Interested</v>
      </c>
      <c r="Y76" s="32" t="str">
        <f>IF(V76="Y",VLOOKUP(T76,SurveyData!D:L,7,FALSE),"N/A")</f>
        <v>Indifferent or No Opinion</v>
      </c>
      <c r="Z76" s="32" t="str">
        <f>IF(V76="Y",VLOOKUP(T76,SurveyData!D:L,8,FALSE),"N/A")</f>
        <v>Not Interested</v>
      </c>
      <c r="AA76" s="32" t="str">
        <f>IF(V76="Y",VLOOKUP(T76,SurveyData!D:L,9,FALSE),"N/A")</f>
        <v>Indifferent or No Opinion</v>
      </c>
    </row>
    <row r="77" spans="1:27" hidden="1">
      <c r="A77" s="38">
        <v>79.154965883260402</v>
      </c>
      <c r="B77">
        <v>43774059</v>
      </c>
      <c r="C77" t="s">
        <v>339</v>
      </c>
      <c r="D77" t="s">
        <v>15</v>
      </c>
      <c r="E77" t="s">
        <v>340</v>
      </c>
      <c r="G77" t="s">
        <v>96</v>
      </c>
      <c r="H77" t="s">
        <v>18</v>
      </c>
      <c r="I77" s="25" t="str">
        <f>VLOOKUP(B77,PBI!A:E,5,FALSE)</f>
        <v>Female</v>
      </c>
      <c r="J77" s="24" t="str">
        <f>IF(I77="female","Yes","No")</f>
        <v>Yes</v>
      </c>
      <c r="K77" s="24" t="s">
        <v>374</v>
      </c>
      <c r="L77" s="24" t="s">
        <v>374</v>
      </c>
      <c r="M77" s="24">
        <v>9</v>
      </c>
      <c r="N77" s="24">
        <f t="shared" si="13"/>
        <v>43774059</v>
      </c>
      <c r="O77" s="24" t="str">
        <f t="shared" si="14"/>
        <v>Webb, Lauren_June</v>
      </c>
      <c r="P77" s="24" t="str">
        <f t="shared" si="15"/>
        <v>web21025@byui.edu</v>
      </c>
      <c r="Q77" s="24" t="str">
        <f t="shared" si="16"/>
        <v>Female</v>
      </c>
      <c r="R77" s="24" t="str">
        <f t="shared" si="17"/>
        <v>Business Management Ops</v>
      </c>
      <c r="S77">
        <f>VLOOKUP(B77,ClassListRaw!B:B,1,FALSE)</f>
        <v>43774059</v>
      </c>
      <c r="T77" s="3" t="str">
        <f>IFERROR(VLOOKUP(B77,SurveyData!D:D,1,FALSE),"N/A")</f>
        <v>N/A</v>
      </c>
      <c r="U77" s="3" t="str">
        <f>IFERROR(VLOOKUP(E:E,SurveyData!E:E,1,FALSE),"N/A")</f>
        <v>N/A</v>
      </c>
      <c r="V77" s="16" t="str">
        <f t="shared" si="18"/>
        <v>N</v>
      </c>
      <c r="W77" s="16" t="e">
        <f>VLOOKUP($B77,SurveyData!D:M,5,FALSE)</f>
        <v>#N/A</v>
      </c>
      <c r="X77" t="str">
        <f>IF(V77="Y",VLOOKUP(T77,SurveyData!D:L,6,FALSE),"N/A")</f>
        <v>N/A</v>
      </c>
      <c r="Y77" s="32" t="str">
        <f>IF(V77="Y",VLOOKUP(T77,SurveyData!D:L,7,FALSE),"N/A")</f>
        <v>N/A</v>
      </c>
      <c r="Z77" s="32" t="str">
        <f>IF(V77="Y",VLOOKUP(T77,SurveyData!D:L,8,FALSE),"N/A")</f>
        <v>N/A</v>
      </c>
      <c r="AA77" s="32" t="str">
        <f>IF(V77="Y",VLOOKUP(T77,SurveyData!D:L,9,FALSE),"N/A")</f>
        <v>N/A</v>
      </c>
    </row>
    <row r="78" spans="1:27" hidden="1">
      <c r="A78" s="38">
        <v>61.477122402538868</v>
      </c>
      <c r="B78">
        <v>196040878</v>
      </c>
      <c r="C78" t="s">
        <v>319</v>
      </c>
      <c r="D78" t="s">
        <v>15</v>
      </c>
      <c r="E78" t="s">
        <v>320</v>
      </c>
      <c r="G78" t="s">
        <v>17</v>
      </c>
      <c r="H78" t="s">
        <v>18</v>
      </c>
      <c r="I78" s="25" t="str">
        <f>VLOOKUP(B78,PBI!A:E,5,FALSE)</f>
        <v>Male</v>
      </c>
      <c r="J78" s="24" t="str">
        <f>IF(I78="female","Yes","No")</f>
        <v>No</v>
      </c>
      <c r="K78" s="24" t="s">
        <v>374</v>
      </c>
      <c r="L78" s="24" t="s">
        <v>374</v>
      </c>
      <c r="M78" s="24">
        <v>9</v>
      </c>
      <c r="N78" s="24">
        <f t="shared" si="13"/>
        <v>196040878</v>
      </c>
      <c r="O78" s="24" t="str">
        <f t="shared" si="14"/>
        <v>Tenney, Weston_Daniel</v>
      </c>
      <c r="P78" s="24" t="str">
        <f t="shared" si="15"/>
        <v>ten20004@byui.edu</v>
      </c>
      <c r="Q78" s="24" t="str">
        <f t="shared" si="16"/>
        <v>Male</v>
      </c>
      <c r="R78" s="24" t="str">
        <f t="shared" si="17"/>
        <v>Business Management</v>
      </c>
      <c r="S78">
        <f>VLOOKUP(B78,ClassListRaw!B:B,1,FALSE)</f>
        <v>196040878</v>
      </c>
      <c r="T78" s="3">
        <f>IFERROR(VLOOKUP(B78,SurveyData!D:D,1,FALSE),"N/A")</f>
        <v>196040878</v>
      </c>
      <c r="U78" s="3" t="str">
        <f>IFERROR(VLOOKUP(E:E,SurveyData!E:E,1,FALSE),"N/A")</f>
        <v>Ten20004@byui.edu</v>
      </c>
      <c r="V78" s="16" t="str">
        <f t="shared" si="18"/>
        <v>Y</v>
      </c>
      <c r="W78" s="16" t="str">
        <f>VLOOKUP($B78,SurveyData!D:M,5,FALSE)</f>
        <v>Daytime Operations (8AM-2PM roughly)</v>
      </c>
      <c r="X78" t="str">
        <f>IF(V78="Y",VLOOKUP(T78,SurveyData!D:L,6,FALSE),"N/A")</f>
        <v>Indifferent or No Opinion</v>
      </c>
      <c r="Y78" s="32" t="str">
        <f>IF(V78="Y",VLOOKUP(T78,SurveyData!D:L,7,FALSE),"N/A")</f>
        <v>Indifferent or No Opinion</v>
      </c>
      <c r="Z78" s="32" t="str">
        <f>IF(V78="Y",VLOOKUP(T78,SurveyData!D:L,8,FALSE),"N/A")</f>
        <v>Indifferent or No Opinion</v>
      </c>
      <c r="AA78" s="32" t="str">
        <f>IF(V78="Y",VLOOKUP(T78,SurveyData!D:L,9,FALSE),"N/A")</f>
        <v>Indifferent or No Opinion</v>
      </c>
    </row>
    <row r="79" spans="1:27" hidden="1">
      <c r="A79" s="38">
        <v>54.146556108102196</v>
      </c>
      <c r="B79">
        <v>950079515</v>
      </c>
      <c r="C79" t="s">
        <v>237</v>
      </c>
      <c r="D79" t="s">
        <v>15</v>
      </c>
      <c r="E79" t="s">
        <v>238</v>
      </c>
      <c r="G79" t="s">
        <v>17</v>
      </c>
      <c r="H79" t="s">
        <v>18</v>
      </c>
      <c r="I79" s="25" t="str">
        <f>VLOOKUP(B79,PBI!A:E,5,FALSE)</f>
        <v>Male</v>
      </c>
      <c r="J79" s="24" t="str">
        <f>IF(I79="female","Yes","No")</f>
        <v>No</v>
      </c>
      <c r="K79" s="24" t="s">
        <v>374</v>
      </c>
      <c r="L79" s="24" t="s">
        <v>374</v>
      </c>
      <c r="M79" s="24">
        <v>9</v>
      </c>
      <c r="N79" s="24">
        <f t="shared" si="13"/>
        <v>950079515</v>
      </c>
      <c r="O79" s="24" t="str">
        <f t="shared" si="14"/>
        <v>Newberry, Nathan</v>
      </c>
      <c r="P79" s="24" t="str">
        <f t="shared" si="15"/>
        <v>new20014@byui.edu</v>
      </c>
      <c r="Q79" s="24" t="str">
        <f t="shared" si="16"/>
        <v>Male</v>
      </c>
      <c r="R79" s="24" t="str">
        <f t="shared" si="17"/>
        <v>Business Management</v>
      </c>
      <c r="S79">
        <f>VLOOKUP(B79,ClassListRaw!B:B,1,FALSE)</f>
        <v>950079515</v>
      </c>
      <c r="T79" s="3">
        <f>IFERROR(VLOOKUP(B79,SurveyData!D:D,1,FALSE),"N/A")</f>
        <v>950079515</v>
      </c>
      <c r="U79" s="3" t="str">
        <f>IFERROR(VLOOKUP(E:E,SurveyData!E:E,1,FALSE),"N/A")</f>
        <v>new20014@byui.edu</v>
      </c>
      <c r="V79" s="16" t="str">
        <f t="shared" si="18"/>
        <v>Y</v>
      </c>
      <c r="W79" s="16" t="str">
        <f>VLOOKUP($B79,SurveyData!D:M,5,FALSE)</f>
        <v>Daytime Operations (8AM-2PM roughly)</v>
      </c>
      <c r="X79" t="str">
        <f>IF(V79="Y",VLOOKUP(T79,SurveyData!D:L,6,FALSE),"N/A")</f>
        <v>Very Interested</v>
      </c>
      <c r="Y79" s="32" t="str">
        <f>IF(V79="Y",VLOOKUP(T79,SurveyData!D:L,7,FALSE),"N/A")</f>
        <v>Indifferent or No Opinion</v>
      </c>
      <c r="Z79" s="32" t="str">
        <f>IF(V79="Y",VLOOKUP(T79,SurveyData!D:L,8,FALSE),"N/A")</f>
        <v>Very Interested</v>
      </c>
      <c r="AA79" s="32" t="str">
        <f>IF(V79="Y",VLOOKUP(T79,SurveyData!D:L,9,FALSE),"N/A")</f>
        <v>Very Interested</v>
      </c>
    </row>
    <row r="80" spans="1:27" hidden="1">
      <c r="A80" s="38">
        <v>99.690366161183093</v>
      </c>
      <c r="B80">
        <v>832453164</v>
      </c>
      <c r="C80" t="s">
        <v>329</v>
      </c>
      <c r="D80" t="s">
        <v>28</v>
      </c>
      <c r="E80" t="s">
        <v>330</v>
      </c>
      <c r="G80" t="s">
        <v>72</v>
      </c>
      <c r="H80" t="s">
        <v>38</v>
      </c>
      <c r="I80" s="25" t="str">
        <f>VLOOKUP(B80,PBI!A:E,5,FALSE)</f>
        <v>Female</v>
      </c>
      <c r="J80" s="24" t="str">
        <f>IF(I80="female","Yes","No")</f>
        <v>Yes</v>
      </c>
      <c r="K80" s="24" t="s">
        <v>374</v>
      </c>
      <c r="L80" s="24" t="s">
        <v>382</v>
      </c>
      <c r="M80" s="24">
        <v>1</v>
      </c>
      <c r="N80" s="24">
        <f t="shared" si="13"/>
        <v>832453164</v>
      </c>
      <c r="O80" s="24" t="str">
        <f t="shared" si="14"/>
        <v>Tulieva, Nina</v>
      </c>
      <c r="P80" s="24" t="str">
        <f t="shared" si="15"/>
        <v>tul20004@byui.edu</v>
      </c>
      <c r="Q80" s="24" t="str">
        <f t="shared" si="16"/>
        <v>Female</v>
      </c>
      <c r="R80" s="24" t="str">
        <f t="shared" si="17"/>
        <v>FCS Apparel Entrepreneur</v>
      </c>
      <c r="S80">
        <f>VLOOKUP(B80,ClassListRaw!B:B,1,FALSE)</f>
        <v>832453164</v>
      </c>
      <c r="T80" s="3">
        <f>IFERROR(VLOOKUP(B80,SurveyData!D:D,1,FALSE),"N/A")</f>
        <v>832453164</v>
      </c>
      <c r="U80" s="3" t="str">
        <f>IFERROR(VLOOKUP(E:E,SurveyData!E:E,1,FALSE),"N/A")</f>
        <v>tul20004@byui.edu</v>
      </c>
      <c r="V80" s="16" t="str">
        <f t="shared" si="18"/>
        <v>Y</v>
      </c>
      <c r="W80" s="16" t="s">
        <v>387</v>
      </c>
      <c r="X80" t="str">
        <f>IF(V80="Y",VLOOKUP(T80,SurveyData!D:L,6,FALSE),"N/A")</f>
        <v>Very Interested</v>
      </c>
      <c r="Y80" s="32" t="str">
        <f>IF(V80="Y",VLOOKUP(T80,SurveyData!D:L,7,FALSE),"N/A")</f>
        <v>Very Interested</v>
      </c>
      <c r="Z80" s="32" t="str">
        <f>IF(V80="Y",VLOOKUP(T80,SurveyData!D:L,8,FALSE),"N/A")</f>
        <v>Very Interested</v>
      </c>
      <c r="AA80" s="32" t="str">
        <f>IF(V80="Y",VLOOKUP(T80,SurveyData!D:L,9,FALSE),"N/A")</f>
        <v>Very Interested</v>
      </c>
    </row>
    <row r="81" spans="1:27" hidden="1">
      <c r="A81" s="38">
        <v>62.426005480063786</v>
      </c>
      <c r="B81">
        <v>91225994</v>
      </c>
      <c r="C81" t="s">
        <v>217</v>
      </c>
      <c r="D81" t="s">
        <v>28</v>
      </c>
      <c r="E81" t="s">
        <v>218</v>
      </c>
      <c r="G81" t="s">
        <v>12</v>
      </c>
      <c r="H81" t="s">
        <v>18</v>
      </c>
      <c r="I81" s="25" t="str">
        <f>VLOOKUP(B81,PBI!A:E,5,FALSE)</f>
        <v>Male</v>
      </c>
      <c r="J81" s="24" t="str">
        <f>IF(I81="female","Yes","No")</f>
        <v>No</v>
      </c>
      <c r="K81" s="24" t="s">
        <v>374</v>
      </c>
      <c r="L81" s="24" t="s">
        <v>374</v>
      </c>
      <c r="M81" s="24">
        <v>1</v>
      </c>
      <c r="N81" s="24">
        <f t="shared" si="13"/>
        <v>91225994</v>
      </c>
      <c r="O81" s="24" t="str">
        <f t="shared" si="14"/>
        <v>Mendez Matus, Adrian</v>
      </c>
      <c r="P81" s="24" t="str">
        <f t="shared" si="15"/>
        <v>men19018@byui.edu</v>
      </c>
      <c r="Q81" s="24" t="str">
        <f t="shared" si="16"/>
        <v>Male</v>
      </c>
      <c r="R81" s="24" t="str">
        <f t="shared" si="17"/>
        <v>Bus Mgmt Marketing</v>
      </c>
      <c r="S81">
        <f>VLOOKUP(B81,ClassListRaw!B:B,1,FALSE)</f>
        <v>91225994</v>
      </c>
      <c r="T81" s="3">
        <f>IFERROR(VLOOKUP(B81,SurveyData!D:D,1,FALSE),"N/A")</f>
        <v>91225994</v>
      </c>
      <c r="U81" s="3" t="str">
        <f>IFERROR(VLOOKUP(E:E,SurveyData!E:E,1,FALSE),"N/A")</f>
        <v>men19018@byui.edu</v>
      </c>
      <c r="V81" s="16" t="str">
        <f t="shared" si="18"/>
        <v>Y</v>
      </c>
      <c r="W81" s="16" t="str">
        <f>VLOOKUP($B81,SurveyData!D:M,5,FALSE)</f>
        <v>Daytime Operations (8AM-2PM roughly)</v>
      </c>
      <c r="X81" t="str">
        <f>IF(V81="Y",VLOOKUP(T81,SurveyData!D:L,6,FALSE),"N/A")</f>
        <v>Very Interested</v>
      </c>
      <c r="Y81" s="32" t="str">
        <f>IF(V81="Y",VLOOKUP(T81,SurveyData!D:L,7,FALSE),"N/A")</f>
        <v>Very Interested</v>
      </c>
      <c r="Z81" s="32" t="str">
        <f>IF(V81="Y",VLOOKUP(T81,SurveyData!D:L,8,FALSE),"N/A")</f>
        <v>Not Interested</v>
      </c>
      <c r="AA81" s="32" t="str">
        <f>IF(V81="Y",VLOOKUP(T81,SurveyData!D:L,9,FALSE),"N/A")</f>
        <v>Not Interested</v>
      </c>
    </row>
    <row r="82" spans="1:27" hidden="1">
      <c r="A82" s="38">
        <v>16.490090762570876</v>
      </c>
      <c r="B82">
        <v>768528526</v>
      </c>
      <c r="C82" t="s">
        <v>183</v>
      </c>
      <c r="D82" t="s">
        <v>28</v>
      </c>
      <c r="E82" t="s">
        <v>184</v>
      </c>
      <c r="G82" t="s">
        <v>17</v>
      </c>
      <c r="H82" t="s">
        <v>18</v>
      </c>
      <c r="I82" s="25" t="str">
        <f>VLOOKUP(B82,PBI!A:E,5,FALSE)</f>
        <v>Female</v>
      </c>
      <c r="J82" s="24" t="str">
        <f>IF(I82="female","Yes","No")</f>
        <v>Yes</v>
      </c>
      <c r="K82" s="24" t="s">
        <v>374</v>
      </c>
      <c r="L82" s="24" t="s">
        <v>374</v>
      </c>
      <c r="M82" s="24">
        <v>1</v>
      </c>
      <c r="N82" s="24">
        <f t="shared" si="13"/>
        <v>768528526</v>
      </c>
      <c r="O82" s="24" t="str">
        <f t="shared" si="14"/>
        <v>Little, Reagan_Katariina</v>
      </c>
      <c r="P82" s="24" t="str">
        <f t="shared" si="15"/>
        <v>lit18002@byui.edu</v>
      </c>
      <c r="Q82" s="24" t="str">
        <f t="shared" si="16"/>
        <v>Female</v>
      </c>
      <c r="R82" s="24" t="str">
        <f t="shared" si="17"/>
        <v>Business Management</v>
      </c>
      <c r="S82">
        <f>VLOOKUP(B82,ClassListRaw!B:B,1,FALSE)</f>
        <v>768528526</v>
      </c>
      <c r="T82" s="3" t="str">
        <f>IFERROR(VLOOKUP(B82,SurveyData!D:D,1,FALSE),"N/A")</f>
        <v>N/A</v>
      </c>
      <c r="U82" s="3" t="str">
        <f>IFERROR(VLOOKUP(E:E,SurveyData!E:E,1,FALSE),"N/A")</f>
        <v>N/A</v>
      </c>
      <c r="V82" s="16" t="str">
        <f t="shared" si="18"/>
        <v>N</v>
      </c>
      <c r="W82" s="16" t="e">
        <f>VLOOKUP($B82,SurveyData!D:M,5,FALSE)</f>
        <v>#N/A</v>
      </c>
      <c r="X82" t="str">
        <f>IF(V82="Y",VLOOKUP(T82,SurveyData!D:L,6,FALSE),"N/A")</f>
        <v>N/A</v>
      </c>
      <c r="Y82" s="32" t="str">
        <f>IF(V82="Y",VLOOKUP(T82,SurveyData!D:L,7,FALSE),"N/A")</f>
        <v>N/A</v>
      </c>
      <c r="Z82" s="32" t="str">
        <f>IF(V82="Y",VLOOKUP(T82,SurveyData!D:L,8,FALSE),"N/A")</f>
        <v>N/A</v>
      </c>
      <c r="AA82" s="32" t="str">
        <f>IF(V82="Y",VLOOKUP(T82,SurveyData!D:L,9,FALSE),"N/A")</f>
        <v>N/A</v>
      </c>
    </row>
    <row r="83" spans="1:27" hidden="1">
      <c r="A83" s="38">
        <v>4.2062157532152256E-2</v>
      </c>
      <c r="B83">
        <v>655923344</v>
      </c>
      <c r="C83" t="s">
        <v>172</v>
      </c>
      <c r="D83" t="s">
        <v>28</v>
      </c>
      <c r="E83" t="s">
        <v>173</v>
      </c>
      <c r="G83" t="s">
        <v>17</v>
      </c>
      <c r="H83" t="s">
        <v>18</v>
      </c>
      <c r="I83" s="25" t="str">
        <f>VLOOKUP(B83,PBI!A:E,5,FALSE)</f>
        <v>Male</v>
      </c>
      <c r="J83" s="24" t="str">
        <f>IF(I83="female","Yes","No")</f>
        <v>No</v>
      </c>
      <c r="K83" s="24" t="s">
        <v>374</v>
      </c>
      <c r="L83" s="24" t="s">
        <v>374</v>
      </c>
      <c r="M83" s="45">
        <v>2</v>
      </c>
      <c r="N83" s="24">
        <f t="shared" si="13"/>
        <v>655923344</v>
      </c>
      <c r="O83" s="24" t="str">
        <f t="shared" si="14"/>
        <v>Konold, Wesley_Jarvis</v>
      </c>
      <c r="P83" s="24" t="str">
        <f t="shared" si="15"/>
        <v>kon20006@byui.edu</v>
      </c>
      <c r="Q83" s="24" t="str">
        <f t="shared" si="16"/>
        <v>Male</v>
      </c>
      <c r="R83" s="24" t="str">
        <f t="shared" si="17"/>
        <v>Business Management</v>
      </c>
      <c r="S83">
        <f>VLOOKUP(B83,ClassListRaw!B:B,1,FALSE)</f>
        <v>655923344</v>
      </c>
      <c r="T83" s="3">
        <f>IFERROR(VLOOKUP(B83,SurveyData!D:D,1,FALSE),"N/A")</f>
        <v>655923344</v>
      </c>
      <c r="U83" s="3" t="str">
        <f>IFERROR(VLOOKUP(E$128:E$141,SurveyData!E:E,1,FALSE),"N/A")</f>
        <v>N/A</v>
      </c>
      <c r="V83" s="16" t="str">
        <f t="shared" si="18"/>
        <v>Y</v>
      </c>
      <c r="W83" s="16" t="str">
        <f>VLOOKUP($B83,SurveyData!D:M,5,FALSE)</f>
        <v>Evening Operations (8-11AM &amp; 7-10PM roughly)</v>
      </c>
      <c r="X83" t="str">
        <f>IF(V83="Y",VLOOKUP(T83,SurveyData!D:L,6,FALSE),"N/A")</f>
        <v>Very Interested</v>
      </c>
      <c r="Y83" s="32" t="str">
        <f>IF(V83="Y",VLOOKUP(T83,SurveyData!D:L,7,FALSE),"N/A")</f>
        <v>Very Interested</v>
      </c>
      <c r="Z83" s="32" t="str">
        <f>IF(V83="Y",VLOOKUP(T83,SurveyData!D:L,8,FALSE),"N/A")</f>
        <v>Indifferent or No Opinion</v>
      </c>
      <c r="AA83" s="32" t="str">
        <f>IF(V83="Y",VLOOKUP(T83,SurveyData!D:L,9,FALSE),"N/A")</f>
        <v>Not Interested</v>
      </c>
    </row>
    <row r="84" spans="1:27" hidden="1">
      <c r="A84" s="38">
        <v>29.234056229068408</v>
      </c>
      <c r="B84">
        <v>544791376</v>
      </c>
      <c r="C84" t="s">
        <v>252</v>
      </c>
      <c r="D84" t="s">
        <v>28</v>
      </c>
      <c r="E84" t="s">
        <v>253</v>
      </c>
      <c r="G84" t="s">
        <v>12</v>
      </c>
      <c r="H84" t="s">
        <v>18</v>
      </c>
      <c r="I84" s="25" t="str">
        <f>VLOOKUP(B84,PBI!A:E,5,FALSE)</f>
        <v>Male</v>
      </c>
      <c r="J84" s="24" t="str">
        <f>IF(I84="female","Yes","No")</f>
        <v>No</v>
      </c>
      <c r="K84" s="24" t="s">
        <v>374</v>
      </c>
      <c r="L84" s="24" t="s">
        <v>374</v>
      </c>
      <c r="M84" s="24">
        <v>4</v>
      </c>
      <c r="N84" s="24">
        <f t="shared" si="13"/>
        <v>544791376</v>
      </c>
      <c r="O84" s="24" t="str">
        <f t="shared" si="14"/>
        <v>Patterson, Alex</v>
      </c>
      <c r="P84" s="24" t="str">
        <f t="shared" si="15"/>
        <v>pat22007@byui.edu</v>
      </c>
      <c r="Q84" s="24" t="str">
        <f t="shared" si="16"/>
        <v>Male</v>
      </c>
      <c r="R84" s="24" t="str">
        <f t="shared" si="17"/>
        <v>Bus Mgmt Marketing</v>
      </c>
      <c r="S84">
        <f>VLOOKUP(B84,ClassListRaw!B:B,1,FALSE)</f>
        <v>544791376</v>
      </c>
      <c r="T84" s="3" t="str">
        <f>IFERROR(VLOOKUP(B84,SurveyData!D:D,1,FALSE),"N/A")</f>
        <v>N/A</v>
      </c>
      <c r="U84" s="3" t="str">
        <f>IFERROR(VLOOKUP(E:E,SurveyData!E:E,1,FALSE),"N/A")</f>
        <v>N/A</v>
      </c>
      <c r="V84" s="16" t="str">
        <f t="shared" si="18"/>
        <v>N</v>
      </c>
      <c r="W84" s="16" t="e">
        <f>VLOOKUP($B84,SurveyData!D:M,5,FALSE)</f>
        <v>#N/A</v>
      </c>
      <c r="X84" t="str">
        <f>IF(V84="Y",VLOOKUP(T84,SurveyData!D:L,6,FALSE),"N/A")</f>
        <v>N/A</v>
      </c>
      <c r="Y84" s="32" t="str">
        <f>IF(V84="Y",VLOOKUP(T84,SurveyData!D:L,7,FALSE),"N/A")</f>
        <v>N/A</v>
      </c>
      <c r="Z84" s="32" t="str">
        <f>IF(V84="Y",VLOOKUP(T84,SurveyData!D:L,8,FALSE),"N/A")</f>
        <v>N/A</v>
      </c>
      <c r="AA84" s="32" t="str">
        <f>IF(V84="Y",VLOOKUP(T84,SurveyData!D:L,9,FALSE),"N/A")</f>
        <v>N/A</v>
      </c>
    </row>
    <row r="85" spans="1:27" hidden="1">
      <c r="A85" s="38">
        <v>36.080556087032654</v>
      </c>
      <c r="B85">
        <v>132702793</v>
      </c>
      <c r="C85" t="s">
        <v>170</v>
      </c>
      <c r="D85" t="s">
        <v>28</v>
      </c>
      <c r="E85" t="s">
        <v>171</v>
      </c>
      <c r="G85" t="s">
        <v>12</v>
      </c>
      <c r="H85" t="s">
        <v>38</v>
      </c>
      <c r="I85" s="25" t="str">
        <f>VLOOKUP(B85,PBI!A:E,5,FALSE)</f>
        <v>Male</v>
      </c>
      <c r="J85" s="24" t="str">
        <f>IF(I85="female","Yes","No")</f>
        <v>No</v>
      </c>
      <c r="K85" s="24" t="s">
        <v>374</v>
      </c>
      <c r="L85" s="24" t="s">
        <v>374</v>
      </c>
      <c r="M85" s="24">
        <v>4</v>
      </c>
      <c r="N85" s="24">
        <f t="shared" si="13"/>
        <v>132702793</v>
      </c>
      <c r="O85" s="24" t="str">
        <f t="shared" si="14"/>
        <v>Kendrick, Preston_Jeffrey</v>
      </c>
      <c r="P85" s="24" t="str">
        <f t="shared" si="15"/>
        <v>ken17006@byui.edu</v>
      </c>
      <c r="Q85" s="24" t="str">
        <f t="shared" si="16"/>
        <v>Male</v>
      </c>
      <c r="R85" s="24" t="str">
        <f t="shared" si="17"/>
        <v>Bus Mgmt Marketing</v>
      </c>
      <c r="S85">
        <f>VLOOKUP(B85,ClassListRaw!B:B,1,FALSE)</f>
        <v>132702793</v>
      </c>
      <c r="T85" s="3">
        <f>IFERROR(VLOOKUP(B85,SurveyData!D:D,1,FALSE),"N/A")</f>
        <v>132702793</v>
      </c>
      <c r="U85" s="3" t="str">
        <f>IFERROR(VLOOKUP(E:E,SurveyData!E:E,1,FALSE),"N/A")</f>
        <v>Ken17006@byui.edu</v>
      </c>
      <c r="V85" s="16" t="str">
        <f t="shared" si="18"/>
        <v>Y</v>
      </c>
      <c r="W85" s="16" t="str">
        <f>VLOOKUP($B85,SurveyData!D:M,5,FALSE)</f>
        <v>Daytime Operations (8AM-2PM roughly)</v>
      </c>
      <c r="X85" t="str">
        <f>IF(V85="Y",VLOOKUP(T85,SurveyData!D:L,6,FALSE),"N/A")</f>
        <v>Very Interested</v>
      </c>
      <c r="Y85" s="32" t="str">
        <f>IF(V85="Y",VLOOKUP(T85,SurveyData!D:L,7,FALSE),"N/A")</f>
        <v>Very Interested</v>
      </c>
      <c r="Z85" s="32" t="str">
        <f>IF(V85="Y",VLOOKUP(T85,SurveyData!D:L,8,FALSE),"N/A")</f>
        <v>Very Interested</v>
      </c>
      <c r="AA85" s="32" t="str">
        <f>IF(V85="Y",VLOOKUP(T85,SurveyData!D:L,9,FALSE),"N/A")</f>
        <v>Not Interested</v>
      </c>
    </row>
    <row r="86" spans="1:27" hidden="1">
      <c r="A86" s="38">
        <v>74.874487580833488</v>
      </c>
      <c r="B86">
        <v>628595657</v>
      </c>
      <c r="C86" t="s">
        <v>149</v>
      </c>
      <c r="D86" t="s">
        <v>28</v>
      </c>
      <c r="E86" t="s">
        <v>150</v>
      </c>
      <c r="G86" t="s">
        <v>12</v>
      </c>
      <c r="H86" t="s">
        <v>18</v>
      </c>
      <c r="I86" s="25" t="str">
        <f>VLOOKUP(B86,PBI!A:E,5,FALSE)</f>
        <v>Female</v>
      </c>
      <c r="J86" s="24" t="str">
        <f>IF(I86="female","Yes","No")</f>
        <v>Yes</v>
      </c>
      <c r="K86" s="24" t="s">
        <v>374</v>
      </c>
      <c r="L86" s="24" t="s">
        <v>374</v>
      </c>
      <c r="M86" s="24">
        <v>4</v>
      </c>
      <c r="N86" s="24">
        <f t="shared" si="13"/>
        <v>628595657</v>
      </c>
      <c r="O86" s="24" t="str">
        <f t="shared" si="14"/>
        <v>Honda, Gaydra_Shanae</v>
      </c>
      <c r="P86" s="24" t="str">
        <f t="shared" si="15"/>
        <v>hon17004@byui.edu</v>
      </c>
      <c r="Q86" s="24" t="str">
        <f t="shared" si="16"/>
        <v>Female</v>
      </c>
      <c r="R86" s="24" t="str">
        <f t="shared" si="17"/>
        <v>Bus Mgmt Marketing</v>
      </c>
      <c r="S86">
        <f>VLOOKUP(B86,ClassListRaw!B:B,1,FALSE)</f>
        <v>628595657</v>
      </c>
      <c r="T86" s="3">
        <f>IFERROR(VLOOKUP(B86,SurveyData!D:D,1,FALSE),"N/A")</f>
        <v>628595657</v>
      </c>
      <c r="U86" s="3" t="str">
        <f>IFERROR(VLOOKUP(E:E,SurveyData!E:E,1,FALSE),"N/A")</f>
        <v>hon17004@byui.edu</v>
      </c>
      <c r="V86" s="16" t="str">
        <f t="shared" si="18"/>
        <v>Y</v>
      </c>
      <c r="W86" s="16" t="str">
        <f>VLOOKUP($B86,SurveyData!D:M,5,FALSE)</f>
        <v>Daytime Operations (8AM-2PM roughly)</v>
      </c>
      <c r="X86" t="str">
        <f>IF(V86="Y",VLOOKUP(T86,SurveyData!D:L,6,FALSE),"N/A")</f>
        <v>Not Interested</v>
      </c>
      <c r="Y86" s="32" t="str">
        <f>IF(V86="Y",VLOOKUP(T86,SurveyData!D:L,7,FALSE),"N/A")</f>
        <v>Very Interested</v>
      </c>
      <c r="Z86" s="32" t="str">
        <f>IF(V86="Y",VLOOKUP(T86,SurveyData!D:L,8,FALSE),"N/A")</f>
        <v>Not Interested</v>
      </c>
      <c r="AA86" s="32" t="str">
        <f>IF(V86="Y",VLOOKUP(T86,SurveyData!D:L,9,FALSE),"N/A")</f>
        <v>Not Interested</v>
      </c>
    </row>
    <row r="87" spans="1:27" hidden="1">
      <c r="A87" s="38">
        <v>46.10059734320496</v>
      </c>
      <c r="B87">
        <v>453909883</v>
      </c>
      <c r="C87" t="s">
        <v>221</v>
      </c>
      <c r="D87" t="s">
        <v>28</v>
      </c>
      <c r="E87" t="s">
        <v>222</v>
      </c>
      <c r="G87" t="s">
        <v>17</v>
      </c>
      <c r="H87" t="s">
        <v>38</v>
      </c>
      <c r="I87" s="25" t="str">
        <f>VLOOKUP(B87,PBI!A:E,5,FALSE)</f>
        <v>Male</v>
      </c>
      <c r="J87" s="24" t="str">
        <f>IF(I87="female","Yes","No")</f>
        <v>No</v>
      </c>
      <c r="K87" s="24" t="s">
        <v>374</v>
      </c>
      <c r="L87" s="24" t="s">
        <v>374</v>
      </c>
      <c r="M87" s="24">
        <v>5</v>
      </c>
      <c r="N87" s="24">
        <f t="shared" si="13"/>
        <v>453909883</v>
      </c>
      <c r="O87" s="24" t="str">
        <f t="shared" si="14"/>
        <v>Michaelis, Adam_Jay</v>
      </c>
      <c r="P87" s="24" t="str">
        <f t="shared" si="15"/>
        <v>mic19013@byui.edu</v>
      </c>
      <c r="Q87" s="24" t="str">
        <f t="shared" si="16"/>
        <v>Male</v>
      </c>
      <c r="R87" s="24" t="str">
        <f t="shared" si="17"/>
        <v>Business Management</v>
      </c>
      <c r="S87">
        <f>VLOOKUP(B87,ClassListRaw!B:B,1,FALSE)</f>
        <v>453909883</v>
      </c>
      <c r="T87" s="3">
        <f>IFERROR(VLOOKUP(B87,SurveyData!D:D,1,FALSE),"N/A")</f>
        <v>453909883</v>
      </c>
      <c r="U87" s="3" t="str">
        <f>IFERROR(VLOOKUP(E:E,SurveyData!E:E,1,FALSE),"N/A")</f>
        <v>mic19013@byui.edu</v>
      </c>
      <c r="V87" s="16" t="str">
        <f t="shared" si="18"/>
        <v>Y</v>
      </c>
      <c r="W87" s="16" t="str">
        <f>VLOOKUP($B87,SurveyData!D:M,5,FALSE)</f>
        <v>Daytime Operations (8AM-2PM roughly)</v>
      </c>
      <c r="X87" t="str">
        <f>IF(V87="Y",VLOOKUP(T87,SurveyData!D:L,6,FALSE),"N/A")</f>
        <v>Indifferent or No Opinion</v>
      </c>
      <c r="Y87" s="32" t="str">
        <f>IF(V87="Y",VLOOKUP(T87,SurveyData!D:L,7,FALSE),"N/A")</f>
        <v>Not Interested</v>
      </c>
      <c r="Z87" s="32" t="str">
        <f>IF(V87="Y",VLOOKUP(T87,SurveyData!D:L,8,FALSE),"N/A")</f>
        <v>Very Interested</v>
      </c>
      <c r="AA87" s="32" t="str">
        <f>IF(V87="Y",VLOOKUP(T87,SurveyData!D:L,9,FALSE),"N/A")</f>
        <v>Indifferent or No Opinion</v>
      </c>
    </row>
    <row r="88" spans="1:27" hidden="1">
      <c r="A88" s="38">
        <v>40.034224567916255</v>
      </c>
      <c r="B88">
        <v>937282525</v>
      </c>
      <c r="C88" t="s">
        <v>191</v>
      </c>
      <c r="D88" t="s">
        <v>28</v>
      </c>
      <c r="E88" t="s">
        <v>388</v>
      </c>
      <c r="G88" t="s">
        <v>12</v>
      </c>
      <c r="H88" t="s">
        <v>18</v>
      </c>
      <c r="I88" s="25" t="str">
        <f>VLOOKUP(B88,PBI!A:E,5,FALSE)</f>
        <v>Male</v>
      </c>
      <c r="J88" s="24" t="str">
        <f>IF(I88="female","Yes","No")</f>
        <v>No</v>
      </c>
      <c r="K88" s="24" t="s">
        <v>374</v>
      </c>
      <c r="L88" s="24" t="s">
        <v>374</v>
      </c>
      <c r="M88" s="24">
        <v>5</v>
      </c>
      <c r="N88" s="24">
        <f t="shared" si="13"/>
        <v>937282525</v>
      </c>
      <c r="O88" s="24" t="str">
        <f t="shared" si="14"/>
        <v>Maddox, Stewart</v>
      </c>
      <c r="P88" s="24" t="str">
        <f t="shared" si="15"/>
        <v>mad15013@byui.edu</v>
      </c>
      <c r="Q88" s="24" t="str">
        <f t="shared" si="16"/>
        <v>Male</v>
      </c>
      <c r="R88" s="24" t="str">
        <f t="shared" si="17"/>
        <v>Bus Mgmt Marketing</v>
      </c>
      <c r="S88">
        <f>VLOOKUP(B88,ClassListRaw!B:B,1,FALSE)</f>
        <v>937282525</v>
      </c>
      <c r="T88" s="3">
        <f>IFERROR(VLOOKUP(B88,SurveyData!D:D,1,FALSE),"N/A")</f>
        <v>937282525</v>
      </c>
      <c r="U88" s="3" t="str">
        <f>IFERROR(VLOOKUP(E:E,SurveyData!E:E,1,FALSE),"N/A")</f>
        <v>mad15013@byui.edu</v>
      </c>
      <c r="V88" s="16" t="str">
        <f t="shared" si="18"/>
        <v>Y</v>
      </c>
      <c r="W88" s="16" t="str">
        <f>VLOOKUP($B88,SurveyData!D:M,5,FALSE)</f>
        <v>Daytime Operations (8AM-2PM roughly)</v>
      </c>
      <c r="X88" t="str">
        <f>IF(V88="Y",VLOOKUP(T88,SurveyData!D:L,6,FALSE),"N/A")</f>
        <v>Very Interested</v>
      </c>
      <c r="Y88" s="32" t="str">
        <f>IF(V88="Y",VLOOKUP(T88,SurveyData!D:L,7,FALSE),"N/A")</f>
        <v>Not Interested</v>
      </c>
      <c r="Z88" s="32" t="str">
        <f>IF(V88="Y",VLOOKUP(T88,SurveyData!D:L,8,FALSE),"N/A")</f>
        <v>Very Interested</v>
      </c>
      <c r="AA88" s="32" t="str">
        <f>IF(V88="Y",VLOOKUP(T88,SurveyData!D:L,9,FALSE),"N/A")</f>
        <v>Not Interested</v>
      </c>
    </row>
    <row r="89" spans="1:27" hidden="1">
      <c r="A89" s="38">
        <v>39.653402570012439</v>
      </c>
      <c r="B89">
        <v>769895328</v>
      </c>
      <c r="C89" t="s">
        <v>147</v>
      </c>
      <c r="D89" t="s">
        <v>28</v>
      </c>
      <c r="E89" t="s">
        <v>148</v>
      </c>
      <c r="G89" t="s">
        <v>49</v>
      </c>
      <c r="H89" t="s">
        <v>18</v>
      </c>
      <c r="I89" s="25" t="str">
        <f>VLOOKUP(B89,PBI!A:E,5,FALSE)</f>
        <v>Male</v>
      </c>
      <c r="J89" s="24" t="str">
        <f>IF(I89="female","Yes","No")</f>
        <v>No</v>
      </c>
      <c r="K89" s="24" t="s">
        <v>382</v>
      </c>
      <c r="L89" s="24" t="s">
        <v>374</v>
      </c>
      <c r="M89" s="24">
        <v>5</v>
      </c>
      <c r="N89" s="24">
        <f t="shared" si="13"/>
        <v>769895328</v>
      </c>
      <c r="O89" s="24" t="str">
        <f t="shared" si="14"/>
        <v>Himmelberg, Nathan_Thomas</v>
      </c>
      <c r="P89" s="24" t="str">
        <f t="shared" si="15"/>
        <v>him20002@byui.edu</v>
      </c>
      <c r="Q89" s="24" t="str">
        <f t="shared" si="16"/>
        <v>Male</v>
      </c>
      <c r="R89" s="24" t="str">
        <f t="shared" si="17"/>
        <v>Business Finance</v>
      </c>
      <c r="S89">
        <f>VLOOKUP(B89,ClassListRaw!B:B,1,FALSE)</f>
        <v>769895328</v>
      </c>
      <c r="T89" s="3" t="str">
        <f>IFERROR(VLOOKUP(B89,SurveyData!D:D,1,FALSE),"N/A")</f>
        <v>N/A</v>
      </c>
      <c r="U89" s="3" t="str">
        <f>IFERROR(VLOOKUP(E:E,SurveyData!E:E,1,FALSE),"N/A")</f>
        <v>N/A</v>
      </c>
      <c r="V89" s="16" t="str">
        <f t="shared" si="18"/>
        <v>N</v>
      </c>
      <c r="W89" s="16" t="e">
        <f>VLOOKUP($B89,SurveyData!D:M,5,FALSE)</f>
        <v>#N/A</v>
      </c>
      <c r="X89" t="str">
        <f>IF(V89="Y",VLOOKUP(T89,SurveyData!D:L,6,FALSE),"N/A")</f>
        <v>N/A</v>
      </c>
      <c r="Y89" s="32" t="str">
        <f>IF(V89="Y",VLOOKUP(T89,SurveyData!D:L,7,FALSE),"N/A")</f>
        <v>N/A</v>
      </c>
      <c r="Z89" s="32" t="str">
        <f>IF(V89="Y",VLOOKUP(T89,SurveyData!D:L,8,FALSE),"N/A")</f>
        <v>N/A</v>
      </c>
      <c r="AA89" s="32" t="str">
        <f>IF(V89="Y",VLOOKUP(T89,SurveyData!D:L,9,FALSE),"N/A")</f>
        <v>N/A</v>
      </c>
    </row>
    <row r="90" spans="1:27" hidden="1">
      <c r="A90" s="38">
        <v>90.183791635007566</v>
      </c>
      <c r="B90">
        <v>10485432</v>
      </c>
      <c r="C90" t="s">
        <v>333</v>
      </c>
      <c r="D90" t="s">
        <v>28</v>
      </c>
      <c r="E90" t="s">
        <v>334</v>
      </c>
      <c r="G90" t="s">
        <v>17</v>
      </c>
      <c r="H90" t="s">
        <v>18</v>
      </c>
      <c r="I90" s="25" t="str">
        <f>VLOOKUP(B90,PBI!A:E,5,FALSE)</f>
        <v>Female</v>
      </c>
      <c r="J90" s="24" t="str">
        <f>IF(I90="female","Yes","No")</f>
        <v>Yes</v>
      </c>
      <c r="K90" s="24" t="s">
        <v>374</v>
      </c>
      <c r="L90" s="24" t="s">
        <v>374</v>
      </c>
      <c r="M90" s="24">
        <v>6</v>
      </c>
      <c r="N90" s="24">
        <f t="shared" si="13"/>
        <v>10485432</v>
      </c>
      <c r="O90" s="24" t="str">
        <f t="shared" si="14"/>
        <v>Vidrio, Karinya</v>
      </c>
      <c r="P90" s="24" t="str">
        <f t="shared" si="15"/>
        <v>vid20003@byui.edu</v>
      </c>
      <c r="Q90" s="24" t="str">
        <f t="shared" si="16"/>
        <v>Female</v>
      </c>
      <c r="R90" s="24" t="str">
        <f t="shared" si="17"/>
        <v>Business Management</v>
      </c>
      <c r="S90">
        <f>VLOOKUP(B90,ClassListRaw!B:B,1,FALSE)</f>
        <v>10485432</v>
      </c>
      <c r="T90" s="3" t="str">
        <f>IFERROR(VLOOKUP(B90,SurveyData!D:D,1,FALSE),"N/A")</f>
        <v>N/A</v>
      </c>
      <c r="U90" s="3" t="str">
        <f>IFERROR(VLOOKUP(E:E,SurveyData!E:E,1,FALSE),"N/A")</f>
        <v>N/A</v>
      </c>
      <c r="V90" s="16" t="str">
        <f t="shared" si="18"/>
        <v>N</v>
      </c>
      <c r="W90" s="16" t="e">
        <f>VLOOKUP($B90,SurveyData!D:M,5,FALSE)</f>
        <v>#N/A</v>
      </c>
      <c r="X90" t="str">
        <f>IF(V90="Y",VLOOKUP(T90,SurveyData!D:L,6,FALSE),"N/A")</f>
        <v>N/A</v>
      </c>
      <c r="Y90" s="32" t="str">
        <f>IF(V90="Y",VLOOKUP(T90,SurveyData!D:L,7,FALSE),"N/A")</f>
        <v>N/A</v>
      </c>
      <c r="Z90" s="32" t="str">
        <f>IF(V90="Y",VLOOKUP(T90,SurveyData!D:L,8,FALSE),"N/A")</f>
        <v>N/A</v>
      </c>
      <c r="AA90" s="32" t="str">
        <f>IF(V90="Y",VLOOKUP(T90,SurveyData!D:L,9,FALSE),"N/A")</f>
        <v>N/A</v>
      </c>
    </row>
    <row r="91" spans="1:27" hidden="1">
      <c r="A91" s="38">
        <v>66.786292927651971</v>
      </c>
      <c r="B91">
        <v>322009858</v>
      </c>
      <c r="C91" t="s">
        <v>92</v>
      </c>
      <c r="D91" t="s">
        <v>28</v>
      </c>
      <c r="E91" t="s">
        <v>93</v>
      </c>
      <c r="G91" t="s">
        <v>12</v>
      </c>
      <c r="H91" t="s">
        <v>18</v>
      </c>
      <c r="I91" s="25" t="str">
        <f>VLOOKUP(B91,PBI!A:E,5,FALSE)</f>
        <v>Female</v>
      </c>
      <c r="J91" s="24" t="str">
        <f>IF(I91="female","Yes","No")</f>
        <v>Yes</v>
      </c>
      <c r="K91" s="24" t="s">
        <v>374</v>
      </c>
      <c r="L91" s="24" t="s">
        <v>374</v>
      </c>
      <c r="M91" s="24">
        <v>6</v>
      </c>
      <c r="N91" s="24">
        <f t="shared" si="13"/>
        <v>322009858</v>
      </c>
      <c r="O91" s="24" t="str">
        <f t="shared" si="14"/>
        <v>Corpany, Beth</v>
      </c>
      <c r="P91" s="24" t="str">
        <f t="shared" si="15"/>
        <v>cor20020@byui.edu</v>
      </c>
      <c r="Q91" s="24" t="str">
        <f t="shared" si="16"/>
        <v>Female</v>
      </c>
      <c r="R91" s="24" t="str">
        <f t="shared" si="17"/>
        <v>Bus Mgmt Marketing</v>
      </c>
      <c r="S91">
        <f>VLOOKUP(B91,ClassListRaw!B:B,1,FALSE)</f>
        <v>322009858</v>
      </c>
      <c r="T91" s="3">
        <f>IFERROR(VLOOKUP(B91,SurveyData!D:D,1,FALSE),"N/A")</f>
        <v>322009858</v>
      </c>
      <c r="U91" s="3" t="str">
        <f>IFERROR(VLOOKUP(E:E,SurveyData!E:E,1,FALSE),"N/A")</f>
        <v>N/A</v>
      </c>
      <c r="V91" s="16" t="str">
        <f t="shared" si="18"/>
        <v>Y</v>
      </c>
      <c r="W91" s="16" t="str">
        <f>VLOOKUP($B91,SurveyData!D:M,5,FALSE)</f>
        <v>Daytime Operations (8AM-2PM roughly)</v>
      </c>
      <c r="X91" t="str">
        <f>IF(V91="Y",VLOOKUP(T91,SurveyData!D:L,6,FALSE),"N/A")</f>
        <v>Not Interested</v>
      </c>
      <c r="Y91" s="32" t="str">
        <f>IF(V91="Y",VLOOKUP(T91,SurveyData!D:L,7,FALSE),"N/A")</f>
        <v>Very Interested</v>
      </c>
      <c r="Z91" s="32" t="str">
        <f>IF(V91="Y",VLOOKUP(T91,SurveyData!D:L,8,FALSE),"N/A")</f>
        <v>Very Interested</v>
      </c>
      <c r="AA91" s="32" t="str">
        <f>IF(V91="Y",VLOOKUP(T91,SurveyData!D:L,9,FALSE),"N/A")</f>
        <v>Not Interested</v>
      </c>
    </row>
    <row r="92" spans="1:27" hidden="1">
      <c r="A92" s="38">
        <v>22.643327201001885</v>
      </c>
      <c r="B92">
        <v>381300179</v>
      </c>
      <c r="C92" t="s">
        <v>346</v>
      </c>
      <c r="D92" t="s">
        <v>28</v>
      </c>
      <c r="E92" t="s">
        <v>347</v>
      </c>
      <c r="G92" t="s">
        <v>17</v>
      </c>
      <c r="H92" t="s">
        <v>18</v>
      </c>
      <c r="I92" s="25" t="str">
        <f>VLOOKUP(B92,PBI!A:E,5,FALSE)</f>
        <v>Male</v>
      </c>
      <c r="J92" s="24" t="str">
        <f>IF(I92="female","Yes","No")</f>
        <v>No</v>
      </c>
      <c r="K92" s="24" t="s">
        <v>374</v>
      </c>
      <c r="L92" s="24" t="s">
        <v>374</v>
      </c>
      <c r="M92" s="24">
        <v>7</v>
      </c>
      <c r="N92" s="24">
        <f t="shared" si="13"/>
        <v>381300179</v>
      </c>
      <c r="O92" s="24" t="str">
        <f t="shared" si="14"/>
        <v>Williams, Trevor_Ryan</v>
      </c>
      <c r="P92" s="24" t="str">
        <f t="shared" si="15"/>
        <v>wil18049@byui.edu</v>
      </c>
      <c r="Q92" s="24" t="str">
        <f t="shared" si="16"/>
        <v>Male</v>
      </c>
      <c r="R92" s="24" t="str">
        <f t="shared" si="17"/>
        <v>Business Management</v>
      </c>
      <c r="S92">
        <f>VLOOKUP(B92,ClassListRaw!B:B,1,FALSE)</f>
        <v>381300179</v>
      </c>
      <c r="T92" s="3">
        <f>IFERROR(VLOOKUP(B92,SurveyData!D:D,1,FALSE),"N/A")</f>
        <v>381300179</v>
      </c>
      <c r="U92" s="3" t="str">
        <f>IFERROR(VLOOKUP(E:E,SurveyData!E:E,1,FALSE),"N/A")</f>
        <v>Wil18049@byui.edu</v>
      </c>
      <c r="V92" s="16" t="str">
        <f t="shared" si="18"/>
        <v>Y</v>
      </c>
      <c r="W92" s="16" t="str">
        <f>VLOOKUP($B92,SurveyData!D:M,5,FALSE)</f>
        <v>Daytime Operations (8AM-2PM roughly)</v>
      </c>
      <c r="X92" t="str">
        <f>IF(V92="Y",VLOOKUP(T92,SurveyData!D:L,6,FALSE),"N/A")</f>
        <v>Indifferent or No Opinion</v>
      </c>
      <c r="Y92" s="32" t="str">
        <f>IF(V92="Y",VLOOKUP(T92,SurveyData!D:L,7,FALSE),"N/A")</f>
        <v>Indifferent or No Opinion</v>
      </c>
      <c r="Z92" s="32" t="str">
        <f>IF(V92="Y",VLOOKUP(T92,SurveyData!D:L,8,FALSE),"N/A")</f>
        <v>Indifferent or No Opinion</v>
      </c>
      <c r="AA92" s="32" t="str">
        <f>IF(V92="Y",VLOOKUP(T92,SurveyData!D:L,9,FALSE),"N/A")</f>
        <v>Indifferent or No Opinion</v>
      </c>
    </row>
    <row r="93" spans="1:27" hidden="1">
      <c r="A93" s="38">
        <v>79.673714154512282</v>
      </c>
      <c r="B93">
        <v>193349160</v>
      </c>
      <c r="C93" t="s">
        <v>27</v>
      </c>
      <c r="D93" t="s">
        <v>28</v>
      </c>
      <c r="E93" t="s">
        <v>29</v>
      </c>
      <c r="G93" t="s">
        <v>12</v>
      </c>
      <c r="H93" t="s">
        <v>18</v>
      </c>
      <c r="I93" s="25" t="str">
        <f>VLOOKUP(B93,PBI!A:E,5,FALSE)</f>
        <v>Male</v>
      </c>
      <c r="J93" s="24" t="str">
        <f>IF(I93="female","Yes","No")</f>
        <v>No</v>
      </c>
      <c r="K93" s="24" t="s">
        <v>374</v>
      </c>
      <c r="L93" s="24" t="s">
        <v>374</v>
      </c>
      <c r="M93" s="24">
        <v>7</v>
      </c>
      <c r="N93" s="24">
        <f t="shared" si="13"/>
        <v>193349160</v>
      </c>
      <c r="O93" s="24" t="str">
        <f t="shared" si="14"/>
        <v>Bagley, Cade_Lovone</v>
      </c>
      <c r="P93" s="24" t="str">
        <f t="shared" si="15"/>
        <v>bag19007@byui.edu</v>
      </c>
      <c r="Q93" s="24" t="str">
        <f t="shared" si="16"/>
        <v>Male</v>
      </c>
      <c r="R93" s="24" t="str">
        <f t="shared" si="17"/>
        <v>Bus Mgmt Marketing</v>
      </c>
      <c r="S93">
        <f>VLOOKUP(B93,ClassListRaw!B:B,1,FALSE)</f>
        <v>193349160</v>
      </c>
      <c r="T93" s="3" t="str">
        <f>IFERROR(VLOOKUP(B93,SurveyData!D:D,1,FALSE),"N/A")</f>
        <v>N/A</v>
      </c>
      <c r="U93" s="3" t="str">
        <f>IFERROR(VLOOKUP(E:E,SurveyData!E:E,1,FALSE),"N/A")</f>
        <v>N/A</v>
      </c>
      <c r="V93" s="16" t="str">
        <f t="shared" si="18"/>
        <v>N</v>
      </c>
      <c r="W93" s="16" t="e">
        <f>VLOOKUP($B93,SurveyData!D:M,5,FALSE)</f>
        <v>#N/A</v>
      </c>
      <c r="X93" t="str">
        <f>IF(V93="Y",VLOOKUP(T93,SurveyData!D:L,6,FALSE),"N/A")</f>
        <v>N/A</v>
      </c>
      <c r="Y93" s="32" t="str">
        <f>IF(V93="Y",VLOOKUP(T93,SurveyData!D:L,7,FALSE),"N/A")</f>
        <v>N/A</v>
      </c>
      <c r="Z93" s="32" t="str">
        <f>IF(V93="Y",VLOOKUP(T93,SurveyData!D:L,8,FALSE),"N/A")</f>
        <v>N/A</v>
      </c>
      <c r="AA93" s="32" t="str">
        <f>IF(V93="Y",VLOOKUP(T93,SurveyData!D:L,9,FALSE),"N/A")</f>
        <v>N/A</v>
      </c>
    </row>
    <row r="94" spans="1:27" hidden="1">
      <c r="A94" s="38">
        <v>29.555512941748209</v>
      </c>
      <c r="B94">
        <v>41188529</v>
      </c>
      <c r="C94" t="s">
        <v>112</v>
      </c>
      <c r="D94" t="s">
        <v>28</v>
      </c>
      <c r="E94" t="s">
        <v>113</v>
      </c>
      <c r="G94" t="s">
        <v>17</v>
      </c>
      <c r="H94" t="s">
        <v>18</v>
      </c>
      <c r="I94" s="25" t="str">
        <f>VLOOKUP(B94,PBI!A:E,5,FALSE)</f>
        <v>Male</v>
      </c>
      <c r="J94" s="24" t="str">
        <f>IF(I94="female","Yes","No")</f>
        <v>No</v>
      </c>
      <c r="K94" s="24" t="s">
        <v>374</v>
      </c>
      <c r="L94" s="24" t="s">
        <v>374</v>
      </c>
      <c r="M94" s="24">
        <v>8</v>
      </c>
      <c r="N94" s="24">
        <f t="shared" si="13"/>
        <v>41188529</v>
      </c>
      <c r="O94" s="24" t="str">
        <f t="shared" si="14"/>
        <v>Ficklin, Brody</v>
      </c>
      <c r="P94" s="24" t="str">
        <f t="shared" si="15"/>
        <v>fic19004@byui.edu</v>
      </c>
      <c r="Q94" s="24" t="str">
        <f t="shared" si="16"/>
        <v>Male</v>
      </c>
      <c r="R94" s="24" t="str">
        <f t="shared" si="17"/>
        <v>Business Management</v>
      </c>
      <c r="S94">
        <f>VLOOKUP(B94,ClassListRaw!B:B,1,FALSE)</f>
        <v>41188529</v>
      </c>
      <c r="T94" s="3">
        <f>IFERROR(VLOOKUP(B94,SurveyData!D:D,1,FALSE),"N/A")</f>
        <v>41188529</v>
      </c>
      <c r="U94" s="3" t="str">
        <f>IFERROR(VLOOKUP(E:E,SurveyData!E:E,1,FALSE),"N/A")</f>
        <v>fic19004@byui.edu</v>
      </c>
      <c r="V94" s="16" t="str">
        <f t="shared" si="18"/>
        <v>Y</v>
      </c>
      <c r="W94" s="16" t="str">
        <f>VLOOKUP($B94,SurveyData!D:M,5,FALSE)</f>
        <v>Daytime Operations (8AM-2PM roughly)</v>
      </c>
      <c r="X94" t="str">
        <f>IF(V94="Y",VLOOKUP(T94,SurveyData!D:L,6,FALSE),"N/A")</f>
        <v>Very Interested</v>
      </c>
      <c r="Y94" s="32" t="str">
        <f>IF(V94="Y",VLOOKUP(T94,SurveyData!D:L,7,FALSE),"N/A")</f>
        <v>Not Interested</v>
      </c>
      <c r="Z94" s="32" t="str">
        <f>IF(V94="Y",VLOOKUP(T94,SurveyData!D:L,8,FALSE),"N/A")</f>
        <v>Not Interested</v>
      </c>
      <c r="AA94" s="32" t="str">
        <f>IF(V94="Y",VLOOKUP(T94,SurveyData!D:L,9,FALSE),"N/A")</f>
        <v>Very Interested</v>
      </c>
    </row>
    <row r="95" spans="1:27" hidden="1">
      <c r="A95" s="38">
        <v>94.756809698502096</v>
      </c>
      <c r="B95">
        <v>538991978</v>
      </c>
      <c r="C95" t="s">
        <v>116</v>
      </c>
      <c r="D95" t="s">
        <v>33</v>
      </c>
      <c r="E95" t="s">
        <v>117</v>
      </c>
      <c r="G95" t="s">
        <v>12</v>
      </c>
      <c r="H95" t="s">
        <v>18</v>
      </c>
      <c r="I95" s="25" t="str">
        <f>VLOOKUP(B95,PBI!A:E,5,FALSE)</f>
        <v>Female</v>
      </c>
      <c r="J95" s="24" t="str">
        <f>IF(I95="female","Yes","No")</f>
        <v>Yes</v>
      </c>
      <c r="K95" s="24" t="s">
        <v>374</v>
      </c>
      <c r="L95" s="24" t="s">
        <v>374</v>
      </c>
      <c r="M95" s="24">
        <v>1</v>
      </c>
      <c r="N95" s="24">
        <f t="shared" si="13"/>
        <v>538991978</v>
      </c>
      <c r="O95" s="24" t="str">
        <f t="shared" si="14"/>
        <v>Fuertes Canales, Ana_Lucia</v>
      </c>
      <c r="P95" s="24" t="str">
        <f t="shared" si="15"/>
        <v>fue20005@byui.edu</v>
      </c>
      <c r="Q95" s="24" t="str">
        <f t="shared" si="16"/>
        <v>Female</v>
      </c>
      <c r="R95" s="24" t="str">
        <f t="shared" si="17"/>
        <v>Bus Mgmt Marketing</v>
      </c>
      <c r="S95">
        <f>VLOOKUP(B95,ClassListRaw!B:B,1,FALSE)</f>
        <v>538991978</v>
      </c>
      <c r="T95" s="3">
        <f>IFERROR(VLOOKUP(B95,SurveyData!D:D,1,FALSE),"N/A")</f>
        <v>538991978</v>
      </c>
      <c r="U95" s="3" t="str">
        <f>IFERROR(VLOOKUP(E:E,SurveyData!E:E,1,FALSE),"N/A")</f>
        <v>fue20005@byui.edu</v>
      </c>
      <c r="V95" s="16" t="str">
        <f t="shared" si="18"/>
        <v>Y</v>
      </c>
      <c r="W95" s="16" t="str">
        <f>VLOOKUP($B95,SurveyData!D:M,5,FALSE)</f>
        <v>Daytime Operations (8AM-2PM roughly)</v>
      </c>
      <c r="X95" t="str">
        <f>IF(V95="Y",VLOOKUP(T95,SurveyData!D:L,6,FALSE),"N/A")</f>
        <v>Indifferent or No Opinion</v>
      </c>
      <c r="Y95" s="32" t="str">
        <f>IF(V95="Y",VLOOKUP(T95,SurveyData!D:L,7,FALSE),"N/A")</f>
        <v>Very Interested</v>
      </c>
      <c r="Z95" s="32" t="str">
        <f>IF(V95="Y",VLOOKUP(T95,SurveyData!D:L,8,FALSE),"N/A")</f>
        <v>Very Interested</v>
      </c>
      <c r="AA95" s="32" t="str">
        <f>IF(V95="Y",VLOOKUP(T95,SurveyData!D:L,9,FALSE),"N/A")</f>
        <v>Not Interested</v>
      </c>
    </row>
    <row r="96" spans="1:27" hidden="1">
      <c r="A96" s="38">
        <v>7.9321324427359059</v>
      </c>
      <c r="B96">
        <v>189635106</v>
      </c>
      <c r="C96" t="s">
        <v>114</v>
      </c>
      <c r="D96" t="s">
        <v>33</v>
      </c>
      <c r="E96" t="s">
        <v>115</v>
      </c>
      <c r="G96" t="s">
        <v>12</v>
      </c>
      <c r="H96" t="s">
        <v>18</v>
      </c>
      <c r="I96" s="25" t="str">
        <f>VLOOKUP(B96,PBI!A:E,5,FALSE)</f>
        <v>Female</v>
      </c>
      <c r="J96" s="24" t="str">
        <f>IF(I96="female","Yes","No")</f>
        <v>Yes</v>
      </c>
      <c r="K96" s="24" t="s">
        <v>374</v>
      </c>
      <c r="L96" s="24" t="s">
        <v>374</v>
      </c>
      <c r="M96" s="24">
        <v>1</v>
      </c>
      <c r="N96" s="24">
        <f t="shared" ref="N96:N127" si="19">B96</f>
        <v>189635106</v>
      </c>
      <c r="O96" s="24" t="str">
        <f t="shared" ref="O96:O127" si="20">C96</f>
        <v>Flores, Crystal_Calamanan</v>
      </c>
      <c r="P96" s="24" t="str">
        <f t="shared" ref="P96:P127" si="21">E96</f>
        <v>flo20024@byui.edu</v>
      </c>
      <c r="Q96" s="24" t="str">
        <f t="shared" ref="Q96:Q127" si="22">I96</f>
        <v>Female</v>
      </c>
      <c r="R96" s="24" t="str">
        <f t="shared" ref="R96:R127" si="23">G96</f>
        <v>Bus Mgmt Marketing</v>
      </c>
      <c r="S96">
        <f>VLOOKUP(B96,ClassListRaw!B:B,1,FALSE)</f>
        <v>189635106</v>
      </c>
      <c r="T96" s="3">
        <f>IFERROR(VLOOKUP(B96,SurveyData!D:D,1,FALSE),"N/A")</f>
        <v>189635106</v>
      </c>
      <c r="U96" s="3" t="str">
        <f>IFERROR(VLOOKUP(E:E,SurveyData!E:E,1,FALSE),"N/A")</f>
        <v>flo20024@byui.edu</v>
      </c>
      <c r="V96" s="16" t="str">
        <f t="shared" ref="V96:V127" si="24">IF(OR(T96&lt;&gt;"N/A",U96&lt;&gt;"N/A"),"Y","N")</f>
        <v>Y</v>
      </c>
      <c r="W96" s="16" t="str">
        <f>VLOOKUP($B96,SurveyData!D:M,5,FALSE)</f>
        <v>Daytime Operations (8AM-2PM roughly)</v>
      </c>
      <c r="X96" t="str">
        <f>IF(V96="Y",VLOOKUP(T96,SurveyData!D:L,6,FALSE),"N/A")</f>
        <v>Very Interested</v>
      </c>
      <c r="Y96" s="32" t="str">
        <f>IF(V96="Y",VLOOKUP(T96,SurveyData!D:L,7,FALSE),"N/A")</f>
        <v>Not Interested</v>
      </c>
      <c r="Z96" s="32" t="str">
        <f>IF(V96="Y",VLOOKUP(T96,SurveyData!D:L,8,FALSE),"N/A")</f>
        <v>Not Interested</v>
      </c>
      <c r="AA96" s="32" t="str">
        <f>IF(V96="Y",VLOOKUP(T96,SurveyData!D:L,9,FALSE),"N/A")</f>
        <v>Very Interested</v>
      </c>
    </row>
    <row r="97" spans="1:27" hidden="1">
      <c r="A97" s="38">
        <v>82.898503575954351</v>
      </c>
      <c r="B97">
        <v>48093178</v>
      </c>
      <c r="C97" t="s">
        <v>67</v>
      </c>
      <c r="D97" t="s">
        <v>33</v>
      </c>
      <c r="E97" t="s">
        <v>68</v>
      </c>
      <c r="G97" t="s">
        <v>17</v>
      </c>
      <c r="H97" t="s">
        <v>18</v>
      </c>
      <c r="I97" s="25" t="str">
        <f>VLOOKUP(B97,PBI!A:E,5,FALSE)</f>
        <v>Male</v>
      </c>
      <c r="J97" s="24" t="str">
        <f>IF(I97="female","Yes","No")</f>
        <v>No</v>
      </c>
      <c r="K97" s="24" t="s">
        <v>374</v>
      </c>
      <c r="L97" s="24" t="s">
        <v>374</v>
      </c>
      <c r="M97" s="24">
        <v>1</v>
      </c>
      <c r="N97" s="24">
        <f t="shared" si="19"/>
        <v>48093178</v>
      </c>
      <c r="O97" s="24" t="str">
        <f t="shared" si="20"/>
        <v>Charles, Brenden</v>
      </c>
      <c r="P97" s="24" t="str">
        <f t="shared" si="21"/>
        <v>cha18022@byui.edu</v>
      </c>
      <c r="Q97" s="24" t="str">
        <f t="shared" si="22"/>
        <v>Male</v>
      </c>
      <c r="R97" s="24" t="str">
        <f t="shared" si="23"/>
        <v>Business Management</v>
      </c>
      <c r="S97">
        <f>VLOOKUP(B97,ClassListRaw!B:B,1,FALSE)</f>
        <v>48093178</v>
      </c>
      <c r="T97" s="3">
        <f>IFERROR(VLOOKUP(B97,SurveyData!D:D,1,FALSE),"N/A")</f>
        <v>48093178</v>
      </c>
      <c r="U97" s="3" t="str">
        <f>IFERROR(VLOOKUP(E:E,SurveyData!E:E,1,FALSE),"N/A")</f>
        <v>cha18022@byui.edu</v>
      </c>
      <c r="V97" s="16" t="str">
        <f t="shared" si="24"/>
        <v>Y</v>
      </c>
      <c r="W97" s="16" t="str">
        <f>VLOOKUP($B97,SurveyData!D:M,5,FALSE)</f>
        <v>I'm fine with either option</v>
      </c>
      <c r="X97" t="str">
        <f>IF(V97="Y",VLOOKUP(T97,SurveyData!D:L,6,FALSE),"N/A")</f>
        <v>Indifferent or No Opinion</v>
      </c>
      <c r="Y97" s="32" t="str">
        <f>IF(V97="Y",VLOOKUP(T97,SurveyData!D:L,7,FALSE),"N/A")</f>
        <v>Indifferent or No Opinion</v>
      </c>
      <c r="Z97" s="32" t="str">
        <f>IF(V97="Y",VLOOKUP(T97,SurveyData!D:L,8,FALSE),"N/A")</f>
        <v>Not Interested</v>
      </c>
      <c r="AA97" s="32" t="str">
        <f>IF(V97="Y",VLOOKUP(T97,SurveyData!D:L,9,FALSE),"N/A")</f>
        <v>Indifferent or No Opinion</v>
      </c>
    </row>
    <row r="98" spans="1:27" hidden="1">
      <c r="A98" s="38">
        <v>24.097888104058431</v>
      </c>
      <c r="B98">
        <v>359877390</v>
      </c>
      <c r="C98" t="s">
        <v>32</v>
      </c>
      <c r="D98" t="s">
        <v>33</v>
      </c>
      <c r="E98" t="s">
        <v>34</v>
      </c>
      <c r="G98" t="s">
        <v>12</v>
      </c>
      <c r="H98" t="s">
        <v>18</v>
      </c>
      <c r="I98" s="25" t="str">
        <f>VLOOKUP(B98,PBI!A:E,5,FALSE)</f>
        <v>Male</v>
      </c>
      <c r="J98" s="24" t="str">
        <f>IF(I98="female","Yes","No")</f>
        <v>No</v>
      </c>
      <c r="K98" s="24" t="s">
        <v>374</v>
      </c>
      <c r="L98" s="24" t="s">
        <v>374</v>
      </c>
      <c r="M98" s="24">
        <v>1</v>
      </c>
      <c r="N98" s="24">
        <f t="shared" si="19"/>
        <v>359877390</v>
      </c>
      <c r="O98" s="24" t="str">
        <f t="shared" si="20"/>
        <v>Bailey, Hunter_Alexander</v>
      </c>
      <c r="P98" s="24" t="str">
        <f t="shared" si="21"/>
        <v>bai20019@byui.edu</v>
      </c>
      <c r="Q98" s="24" t="str">
        <f t="shared" si="22"/>
        <v>Male</v>
      </c>
      <c r="R98" s="24" t="str">
        <f t="shared" si="23"/>
        <v>Bus Mgmt Marketing</v>
      </c>
      <c r="S98">
        <f>VLOOKUP(B98,ClassListRaw!B:B,1,FALSE)</f>
        <v>359877390</v>
      </c>
      <c r="T98" s="3">
        <f>IFERROR(VLOOKUP(B98,SurveyData!D:D,1,FALSE),"N/A")</f>
        <v>359877390</v>
      </c>
      <c r="U98" s="3" t="str">
        <f>IFERROR(VLOOKUP(E:E,SurveyData!E:E,1,FALSE),"N/A")</f>
        <v>Bai20019@byui.edu</v>
      </c>
      <c r="V98" s="16" t="str">
        <f t="shared" si="24"/>
        <v>Y</v>
      </c>
      <c r="W98" s="16" t="str">
        <f>VLOOKUP($B98,SurveyData!D:M,5,FALSE)</f>
        <v>Daytime Operations (8AM-2PM roughly)</v>
      </c>
      <c r="X98" t="str">
        <f>IF(V98="Y",VLOOKUP(T98,SurveyData!D:L,6,FALSE),"N/A")</f>
        <v>Not Interested</v>
      </c>
      <c r="Y98" s="32" t="str">
        <f>IF(V98="Y",VLOOKUP(T98,SurveyData!D:L,7,FALSE),"N/A")</f>
        <v>Very Interested</v>
      </c>
      <c r="Z98" s="32" t="str">
        <f>IF(V98="Y",VLOOKUP(T98,SurveyData!D:L,8,FALSE),"N/A")</f>
        <v>Very Interested</v>
      </c>
      <c r="AA98" s="32" t="str">
        <f>IF(V98="Y",VLOOKUP(T98,SurveyData!D:L,9,FALSE),"N/A")</f>
        <v>Not Interested</v>
      </c>
    </row>
    <row r="99" spans="1:27" hidden="1">
      <c r="A99" s="38">
        <v>76.006079827599763</v>
      </c>
      <c r="B99">
        <v>983256831</v>
      </c>
      <c r="C99" t="s">
        <v>310</v>
      </c>
      <c r="D99" t="s">
        <v>33</v>
      </c>
      <c r="E99" t="s">
        <v>311</v>
      </c>
      <c r="G99" t="s">
        <v>312</v>
      </c>
      <c r="H99" t="s">
        <v>18</v>
      </c>
      <c r="I99" s="25" t="str">
        <f>VLOOKUP(B99,PBI!A:E,5,FALSE)</f>
        <v>Male</v>
      </c>
      <c r="J99" s="24" t="str">
        <f>IF(I99="female","Yes","No")</f>
        <v>No</v>
      </c>
      <c r="K99" s="24" t="s">
        <v>382</v>
      </c>
      <c r="L99" s="24" t="s">
        <v>374</v>
      </c>
      <c r="M99" s="24">
        <v>3</v>
      </c>
      <c r="N99" s="24">
        <f t="shared" si="19"/>
        <v>983256831</v>
      </c>
      <c r="O99" s="24" t="str">
        <f t="shared" si="20"/>
        <v>Stastny, Payton</v>
      </c>
      <c r="P99" s="24" t="str">
        <f t="shared" si="21"/>
        <v>sta18020@byui.edu</v>
      </c>
      <c r="Q99" s="24" t="str">
        <f t="shared" si="22"/>
        <v>Male</v>
      </c>
      <c r="R99" s="24" t="str">
        <f t="shared" si="23"/>
        <v>Business Analytics</v>
      </c>
      <c r="S99">
        <f>VLOOKUP(B99,ClassListRaw!B:B,1,FALSE)</f>
        <v>983256831</v>
      </c>
      <c r="T99" s="3" t="str">
        <f>IFERROR(VLOOKUP(B99,SurveyData!D:D,1,FALSE),"N/A")</f>
        <v>N/A</v>
      </c>
      <c r="U99" s="3" t="str">
        <f>IFERROR(VLOOKUP(E:E,SurveyData!E:E,1,FALSE),"N/A")</f>
        <v>N/A</v>
      </c>
      <c r="V99" s="16" t="str">
        <f t="shared" si="24"/>
        <v>N</v>
      </c>
      <c r="W99" s="16" t="e">
        <f>VLOOKUP($B99,SurveyData!D:M,5,FALSE)</f>
        <v>#N/A</v>
      </c>
      <c r="X99" t="str">
        <f>IF(V99="Y",VLOOKUP(T99,SurveyData!D:L,6,FALSE),"N/A")</f>
        <v>N/A</v>
      </c>
      <c r="Y99" s="32" t="str">
        <f>IF(V99="Y",VLOOKUP(T99,SurveyData!D:L,7,FALSE),"N/A")</f>
        <v>N/A</v>
      </c>
      <c r="Z99" s="32" t="str">
        <f>IF(V99="Y",VLOOKUP(T99,SurveyData!D:L,8,FALSE),"N/A")</f>
        <v>N/A</v>
      </c>
      <c r="AA99" s="32" t="str">
        <f>IF(V99="Y",VLOOKUP(T99,SurveyData!D:L,9,FALSE),"N/A")</f>
        <v>N/A</v>
      </c>
    </row>
    <row r="100" spans="1:27" hidden="1">
      <c r="A100" s="38">
        <v>64.042844550918815</v>
      </c>
      <c r="B100">
        <v>420375183</v>
      </c>
      <c r="C100" t="s">
        <v>205</v>
      </c>
      <c r="D100" t="s">
        <v>33</v>
      </c>
      <c r="E100" t="s">
        <v>206</v>
      </c>
      <c r="G100" t="s">
        <v>12</v>
      </c>
      <c r="H100" t="s">
        <v>38</v>
      </c>
      <c r="I100" s="25" t="str">
        <f>VLOOKUP(B100,PBI!A:E,5,FALSE)</f>
        <v>Male</v>
      </c>
      <c r="J100" s="24" t="str">
        <f>IF(I100="female","Yes","No")</f>
        <v>No</v>
      </c>
      <c r="K100" s="24" t="s">
        <v>374</v>
      </c>
      <c r="L100" s="24" t="s">
        <v>374</v>
      </c>
      <c r="M100" s="24">
        <v>4</v>
      </c>
      <c r="N100" s="24">
        <f t="shared" si="19"/>
        <v>420375183</v>
      </c>
      <c r="O100" s="24" t="str">
        <f t="shared" si="20"/>
        <v>Maughan, Jarett_Clair</v>
      </c>
      <c r="P100" s="24" t="str">
        <f t="shared" si="21"/>
        <v>mau16004@byui.edu</v>
      </c>
      <c r="Q100" s="24" t="str">
        <f t="shared" si="22"/>
        <v>Male</v>
      </c>
      <c r="R100" s="24" t="str">
        <f t="shared" si="23"/>
        <v>Bus Mgmt Marketing</v>
      </c>
      <c r="S100">
        <f>VLOOKUP(B100,ClassListRaw!B:B,1,FALSE)</f>
        <v>420375183</v>
      </c>
      <c r="T100" s="3">
        <f>IFERROR(VLOOKUP(B100,SurveyData!D:D,1,FALSE),"N/A")</f>
        <v>420375183</v>
      </c>
      <c r="U100" s="3" t="str">
        <f>IFERROR(VLOOKUP(E:E,SurveyData!E:E,1,FALSE),"N/A")</f>
        <v>mau16004@byui.edu</v>
      </c>
      <c r="V100" s="16" t="str">
        <f t="shared" si="24"/>
        <v>Y</v>
      </c>
      <c r="W100" s="16" t="s">
        <v>387</v>
      </c>
      <c r="X100" t="str">
        <f>IF(V100="Y",VLOOKUP(T100,SurveyData!D:L,6,FALSE),"N/A")</f>
        <v>Very Interested</v>
      </c>
      <c r="Y100" s="32" t="str">
        <f>IF(V100="Y",VLOOKUP(T100,SurveyData!D:L,7,FALSE),"N/A")</f>
        <v>Very Interested</v>
      </c>
      <c r="Z100" s="32" t="str">
        <f>IF(V100="Y",VLOOKUP(T100,SurveyData!D:L,8,FALSE),"N/A")</f>
        <v>Indifferent or No Opinion</v>
      </c>
      <c r="AA100" s="32" t="str">
        <f>IF(V100="Y",VLOOKUP(T100,SurveyData!D:L,9,FALSE),"N/A")</f>
        <v>Very Interested</v>
      </c>
    </row>
    <row r="101" spans="1:27" hidden="1">
      <c r="A101" s="38">
        <v>58.942131101072306</v>
      </c>
      <c r="B101">
        <v>937685152</v>
      </c>
      <c r="C101" t="s">
        <v>131</v>
      </c>
      <c r="D101" t="s">
        <v>33</v>
      </c>
      <c r="E101" t="s">
        <v>132</v>
      </c>
      <c r="G101" t="s">
        <v>17</v>
      </c>
      <c r="H101" t="s">
        <v>18</v>
      </c>
      <c r="I101" s="25" t="str">
        <f>VLOOKUP(B101,PBI!A:E,5,FALSE)</f>
        <v>Male</v>
      </c>
      <c r="J101" s="24" t="str">
        <f>IF(I101="female","Yes","No")</f>
        <v>No</v>
      </c>
      <c r="K101" s="24" t="s">
        <v>374</v>
      </c>
      <c r="L101" s="24" t="s">
        <v>374</v>
      </c>
      <c r="M101" s="24">
        <v>4</v>
      </c>
      <c r="N101" s="24">
        <f t="shared" si="19"/>
        <v>937685152</v>
      </c>
      <c r="O101" s="24" t="str">
        <f t="shared" si="20"/>
        <v>Hall, Carter</v>
      </c>
      <c r="P101" s="24" t="str">
        <f t="shared" si="21"/>
        <v>hal22037@byui.edu</v>
      </c>
      <c r="Q101" s="24" t="str">
        <f t="shared" si="22"/>
        <v>Male</v>
      </c>
      <c r="R101" s="24" t="str">
        <f t="shared" si="23"/>
        <v>Business Management</v>
      </c>
      <c r="S101">
        <f>VLOOKUP(B101,ClassListRaw!B:B,1,FALSE)</f>
        <v>937685152</v>
      </c>
      <c r="T101" s="3">
        <f>IFERROR(VLOOKUP(B101,SurveyData!D:D,1,FALSE),"N/A")</f>
        <v>937685152</v>
      </c>
      <c r="U101" s="3" t="str">
        <f>IFERROR(VLOOKUP(E:E,SurveyData!E:E,1,FALSE),"N/A")</f>
        <v>Hal22037@byui.edu</v>
      </c>
      <c r="V101" s="16" t="str">
        <f t="shared" si="24"/>
        <v>Y</v>
      </c>
      <c r="W101" s="16" t="str">
        <f>VLOOKUP($B101,SurveyData!D:M,5,FALSE)</f>
        <v>Daytime Operations (8AM-2PM roughly)</v>
      </c>
      <c r="X101" t="str">
        <f>IF(V101="Y",VLOOKUP(T101,SurveyData!D:L,6,FALSE),"N/A")</f>
        <v>Very Interested</v>
      </c>
      <c r="Y101" s="32" t="str">
        <f>IF(V101="Y",VLOOKUP(T101,SurveyData!D:L,7,FALSE),"N/A")</f>
        <v>Indifferent or No Opinion</v>
      </c>
      <c r="Z101" s="32" t="str">
        <f>IF(V101="Y",VLOOKUP(T101,SurveyData!D:L,8,FALSE),"N/A")</f>
        <v>Not Interested</v>
      </c>
      <c r="AA101" s="32" t="str">
        <f>IF(V101="Y",VLOOKUP(T101,SurveyData!D:L,9,FALSE),"N/A")</f>
        <v>Very Interested</v>
      </c>
    </row>
    <row r="102" spans="1:27" hidden="1">
      <c r="A102" s="38">
        <v>76.144230002842136</v>
      </c>
      <c r="B102">
        <v>779006203</v>
      </c>
      <c r="C102" t="s">
        <v>108</v>
      </c>
      <c r="D102" t="s">
        <v>33</v>
      </c>
      <c r="E102" t="s">
        <v>109</v>
      </c>
      <c r="G102" t="s">
        <v>17</v>
      </c>
      <c r="H102" t="s">
        <v>18</v>
      </c>
      <c r="I102" s="25" t="str">
        <f>VLOOKUP(B102,PBI!A:E,5,FALSE)</f>
        <v>Male</v>
      </c>
      <c r="J102" s="24" t="str">
        <f>IF(I102="female","Yes","No")</f>
        <v>No</v>
      </c>
      <c r="K102" s="24" t="s">
        <v>374</v>
      </c>
      <c r="L102" s="24" t="s">
        <v>374</v>
      </c>
      <c r="M102" s="24">
        <v>4</v>
      </c>
      <c r="N102" s="24">
        <f t="shared" si="19"/>
        <v>779006203</v>
      </c>
      <c r="O102" s="24" t="str">
        <f t="shared" si="20"/>
        <v>Fabbri, Colton</v>
      </c>
      <c r="P102" s="24" t="str">
        <f t="shared" si="21"/>
        <v>fab21002@byui.edu</v>
      </c>
      <c r="Q102" s="24" t="str">
        <f t="shared" si="22"/>
        <v>Male</v>
      </c>
      <c r="R102" s="24" t="str">
        <f t="shared" si="23"/>
        <v>Business Management</v>
      </c>
      <c r="S102">
        <f>VLOOKUP(B102,ClassListRaw!B:B,1,FALSE)</f>
        <v>779006203</v>
      </c>
      <c r="T102" s="3">
        <f>IFERROR(VLOOKUP(B102,SurveyData!D:D,1,FALSE),"N/A")</f>
        <v>779006203</v>
      </c>
      <c r="U102" s="3" t="str">
        <f>IFERROR(VLOOKUP(E:E,SurveyData!E:E,1,FALSE),"N/A")</f>
        <v>fab21002@byui.edu</v>
      </c>
      <c r="V102" s="16" t="str">
        <f t="shared" si="24"/>
        <v>Y</v>
      </c>
      <c r="W102" s="16" t="str">
        <f>VLOOKUP($B102,SurveyData!D:M,5,FALSE)</f>
        <v>Daytime Operations (8AM-2PM roughly)</v>
      </c>
      <c r="X102" t="str">
        <f>IF(V102="Y",VLOOKUP(T102,SurveyData!D:L,6,FALSE),"N/A")</f>
        <v>Very Interested</v>
      </c>
      <c r="Y102" s="32" t="str">
        <f>IF(V102="Y",VLOOKUP(T102,SurveyData!D:L,7,FALSE),"N/A")</f>
        <v>Indifferent or No Opinion</v>
      </c>
      <c r="Z102" s="32" t="str">
        <f>IF(V102="Y",VLOOKUP(T102,SurveyData!D:L,8,FALSE),"N/A")</f>
        <v>Very Interested</v>
      </c>
      <c r="AA102" s="32" t="str">
        <f>IF(V102="Y",VLOOKUP(T102,SurveyData!D:L,9,FALSE),"N/A")</f>
        <v>Indifferent or No Opinion</v>
      </c>
    </row>
    <row r="103" spans="1:27" hidden="1">
      <c r="A103" s="38">
        <v>62.498347199114001</v>
      </c>
      <c r="B103">
        <v>959735867</v>
      </c>
      <c r="C103" t="s">
        <v>350</v>
      </c>
      <c r="D103" t="s">
        <v>33</v>
      </c>
      <c r="E103" t="s">
        <v>351</v>
      </c>
      <c r="G103" t="s">
        <v>87</v>
      </c>
      <c r="H103" t="s">
        <v>18</v>
      </c>
      <c r="I103" s="25" t="str">
        <f>VLOOKUP(B103,PBI!A:E,5,FALSE)</f>
        <v>Female</v>
      </c>
      <c r="J103" s="24" t="str">
        <f>IF(I103="female","Yes","No")</f>
        <v>Yes</v>
      </c>
      <c r="K103" s="24" t="s">
        <v>374</v>
      </c>
      <c r="L103" s="24" t="s">
        <v>382</v>
      </c>
      <c r="M103" s="24">
        <v>5</v>
      </c>
      <c r="N103" s="24">
        <f t="shared" si="19"/>
        <v>959735867</v>
      </c>
      <c r="O103" s="24" t="str">
        <f t="shared" si="20"/>
        <v>Xiong, Christy</v>
      </c>
      <c r="P103" s="24" t="str">
        <f t="shared" si="21"/>
        <v>xio19004@byui.edu</v>
      </c>
      <c r="Q103" s="24" t="str">
        <f t="shared" si="22"/>
        <v>Female</v>
      </c>
      <c r="R103" s="24" t="str">
        <f t="shared" si="23"/>
        <v>International Studies</v>
      </c>
      <c r="S103">
        <f>VLOOKUP(B103,ClassListRaw!B:B,1,FALSE)</f>
        <v>959735867</v>
      </c>
      <c r="T103" s="3">
        <f>IFERROR(VLOOKUP(B103,SurveyData!D:D,1,FALSE),"N/A")</f>
        <v>959735867</v>
      </c>
      <c r="U103" s="3" t="str">
        <f>IFERROR(VLOOKUP(E:E,SurveyData!E:E,1,FALSE),"N/A")</f>
        <v>Xio19004@byui.edu</v>
      </c>
      <c r="V103" s="16" t="str">
        <f t="shared" si="24"/>
        <v>Y</v>
      </c>
      <c r="W103" s="16" t="str">
        <f>VLOOKUP($B103,SurveyData!D:M,5,FALSE)</f>
        <v>I'm fine with either option</v>
      </c>
      <c r="X103" t="str">
        <f>IF(V103="Y",VLOOKUP(T103,SurveyData!D:L,6,FALSE),"N/A")</f>
        <v>Very Interested</v>
      </c>
      <c r="Y103" s="32" t="str">
        <f>IF(V103="Y",VLOOKUP(T103,SurveyData!D:L,7,FALSE),"N/A")</f>
        <v>Not Interested</v>
      </c>
      <c r="Z103" s="32" t="str">
        <f>IF(V103="Y",VLOOKUP(T103,SurveyData!D:L,8,FALSE),"N/A")</f>
        <v>Not Interested</v>
      </c>
      <c r="AA103" s="32" t="str">
        <f>IF(V103="Y",VLOOKUP(T103,SurveyData!D:L,9,FALSE),"N/A")</f>
        <v>Indifferent or No Opinion</v>
      </c>
    </row>
    <row r="104" spans="1:27" hidden="1">
      <c r="A104" s="38">
        <v>44.645756178029025</v>
      </c>
      <c r="B104">
        <v>989276851</v>
      </c>
      <c r="C104" t="s">
        <v>325</v>
      </c>
      <c r="D104" t="s">
        <v>33</v>
      </c>
      <c r="E104" t="s">
        <v>326</v>
      </c>
      <c r="G104" t="s">
        <v>12</v>
      </c>
      <c r="H104" t="s">
        <v>18</v>
      </c>
      <c r="I104" s="25" t="str">
        <f>VLOOKUP(B104,PBI!A:E,5,FALSE)</f>
        <v>Female</v>
      </c>
      <c r="J104" s="24" t="str">
        <f>IF(I104="female","Yes","No")</f>
        <v>Yes</v>
      </c>
      <c r="K104" s="24" t="s">
        <v>374</v>
      </c>
      <c r="L104" s="24" t="s">
        <v>374</v>
      </c>
      <c r="M104" s="24">
        <v>5</v>
      </c>
      <c r="N104" s="24">
        <f t="shared" si="19"/>
        <v>989276851</v>
      </c>
      <c r="O104" s="24" t="str">
        <f t="shared" si="20"/>
        <v>Tobler, Madelynn_Ann</v>
      </c>
      <c r="P104" s="24" t="str">
        <f t="shared" si="21"/>
        <v>tob20001@byui.edu</v>
      </c>
      <c r="Q104" s="24" t="str">
        <f t="shared" si="22"/>
        <v>Female</v>
      </c>
      <c r="R104" s="24" t="str">
        <f t="shared" si="23"/>
        <v>Bus Mgmt Marketing</v>
      </c>
      <c r="S104">
        <f>VLOOKUP(B104,ClassListRaw!B:B,1,FALSE)</f>
        <v>989276851</v>
      </c>
      <c r="T104" s="3">
        <f>IFERROR(VLOOKUP(B104,SurveyData!D:D,1,FALSE),"N/A")</f>
        <v>989276851</v>
      </c>
      <c r="U104" s="3" t="str">
        <f>IFERROR(VLOOKUP(E:E,SurveyData!E:E,1,FALSE),"N/A")</f>
        <v>Tob20001@byui.edu</v>
      </c>
      <c r="V104" s="16" t="str">
        <f t="shared" si="24"/>
        <v>Y</v>
      </c>
      <c r="W104" s="16" t="str">
        <f>VLOOKUP($B104,SurveyData!D:M,5,FALSE)</f>
        <v>Daytime Operations (8AM-2PM roughly)</v>
      </c>
      <c r="X104" t="str">
        <f>IF(V104="Y",VLOOKUP(T104,SurveyData!D:L,6,FALSE),"N/A")</f>
        <v>Very Interested</v>
      </c>
      <c r="Y104" s="32" t="str">
        <f>IF(V104="Y",VLOOKUP(T104,SurveyData!D:L,7,FALSE),"N/A")</f>
        <v>Indifferent or No Opinion</v>
      </c>
      <c r="Z104" s="32" t="str">
        <f>IF(V104="Y",VLOOKUP(T104,SurveyData!D:L,8,FALSE),"N/A")</f>
        <v>Indifferent or No Opinion</v>
      </c>
      <c r="AA104" s="32" t="str">
        <f>IF(V104="Y",VLOOKUP(T104,SurveyData!D:L,9,FALSE),"N/A")</f>
        <v>Indifferent or No Opinion</v>
      </c>
    </row>
    <row r="105" spans="1:27" hidden="1">
      <c r="A105" s="38">
        <v>35.822293700967975</v>
      </c>
      <c r="B105">
        <v>449391303</v>
      </c>
      <c r="C105" t="s">
        <v>201</v>
      </c>
      <c r="D105" t="s">
        <v>33</v>
      </c>
      <c r="E105" t="s">
        <v>202</v>
      </c>
      <c r="G105" t="s">
        <v>75</v>
      </c>
      <c r="H105" t="s">
        <v>38</v>
      </c>
      <c r="I105" s="25" t="str">
        <f>VLOOKUP(B105,PBI!A:E,5,FALSE)</f>
        <v>Female</v>
      </c>
      <c r="J105" s="24" t="str">
        <f>IF(I105="female","Yes","No")</f>
        <v>Yes</v>
      </c>
      <c r="K105" s="24" t="s">
        <v>374</v>
      </c>
      <c r="L105" s="24" t="s">
        <v>382</v>
      </c>
      <c r="M105" s="24">
        <v>5</v>
      </c>
      <c r="N105" s="24">
        <f t="shared" si="19"/>
        <v>449391303</v>
      </c>
      <c r="O105" s="24" t="str">
        <f t="shared" si="20"/>
        <v>Martin, Anna_Nicole</v>
      </c>
      <c r="P105" s="24" t="str">
        <f t="shared" si="21"/>
        <v>mar18010@byui.edu</v>
      </c>
      <c r="Q105" s="24" t="str">
        <f t="shared" si="22"/>
        <v>Female</v>
      </c>
      <c r="R105" s="24" t="str">
        <f t="shared" si="23"/>
        <v>Recreation Management</v>
      </c>
      <c r="S105">
        <f>VLOOKUP(B105,ClassListRaw!B:B,1,FALSE)</f>
        <v>449391303</v>
      </c>
      <c r="T105" s="3">
        <f>IFERROR(VLOOKUP(B105,SurveyData!D:D,1,FALSE),"N/A")</f>
        <v>449391303</v>
      </c>
      <c r="U105" s="3" t="str">
        <f>IFERROR(VLOOKUP(E:E,SurveyData!E:E,1,FALSE),"N/A")</f>
        <v>mar18010@byui.edu</v>
      </c>
      <c r="V105" s="16" t="str">
        <f t="shared" si="24"/>
        <v>Y</v>
      </c>
      <c r="W105" s="16" t="str">
        <f>VLOOKUP($B105,SurveyData!D:M,5,FALSE)</f>
        <v>Daytime Operations (8AM-2PM roughly)</v>
      </c>
      <c r="X105" t="str">
        <f>IF(V105="Y",VLOOKUP(T105,SurveyData!D:L,6,FALSE),"N/A")</f>
        <v>Indifferent or No Opinion</v>
      </c>
      <c r="Y105" s="32" t="str">
        <f>IF(V105="Y",VLOOKUP(T105,SurveyData!D:L,7,FALSE),"N/A")</f>
        <v>Indifferent or No Opinion</v>
      </c>
      <c r="Z105" s="32" t="str">
        <f>IF(V105="Y",VLOOKUP(T105,SurveyData!D:L,8,FALSE),"N/A")</f>
        <v>Very Interested</v>
      </c>
      <c r="AA105" s="32" t="str">
        <f>IF(V105="Y",VLOOKUP(T105,SurveyData!D:L,9,FALSE),"N/A")</f>
        <v>Very Interested</v>
      </c>
    </row>
    <row r="106" spans="1:27" hidden="1">
      <c r="A106" s="38">
        <v>97.321568339781066</v>
      </c>
      <c r="B106">
        <v>533706705</v>
      </c>
      <c r="C106" t="s">
        <v>161</v>
      </c>
      <c r="D106" t="s">
        <v>33</v>
      </c>
      <c r="E106" t="s">
        <v>162</v>
      </c>
      <c r="G106" t="s">
        <v>12</v>
      </c>
      <c r="H106" t="s">
        <v>18</v>
      </c>
      <c r="I106" s="25" t="str">
        <f>VLOOKUP(B106,PBI!A:E,5,FALSE)</f>
        <v>Male</v>
      </c>
      <c r="J106" s="24" t="str">
        <f>IF(I106="female","Yes","No")</f>
        <v>No</v>
      </c>
      <c r="K106" s="24" t="s">
        <v>374</v>
      </c>
      <c r="L106" s="24" t="s">
        <v>374</v>
      </c>
      <c r="M106" s="24">
        <v>5</v>
      </c>
      <c r="N106" s="24">
        <f t="shared" si="19"/>
        <v>533706705</v>
      </c>
      <c r="O106" s="24" t="str">
        <f t="shared" si="20"/>
        <v>Jones, Warren_Kjell</v>
      </c>
      <c r="P106" s="24" t="str">
        <f t="shared" si="21"/>
        <v>jon19015@byui.edu</v>
      </c>
      <c r="Q106" s="24" t="str">
        <f t="shared" si="22"/>
        <v>Male</v>
      </c>
      <c r="R106" s="24" t="str">
        <f t="shared" si="23"/>
        <v>Bus Mgmt Marketing</v>
      </c>
      <c r="S106">
        <f>VLOOKUP(B106,ClassListRaw!B:B,1,FALSE)</f>
        <v>533706705</v>
      </c>
      <c r="T106" s="3">
        <f>IFERROR(VLOOKUP(B106,SurveyData!D:D,1,FALSE),"N/A")</f>
        <v>533706705</v>
      </c>
      <c r="U106" s="3" t="str">
        <f>IFERROR(VLOOKUP(E:E,SurveyData!E:E,1,FALSE),"N/A")</f>
        <v>N/A</v>
      </c>
      <c r="V106" s="16" t="str">
        <f t="shared" si="24"/>
        <v>Y</v>
      </c>
      <c r="W106" s="16" t="str">
        <f>VLOOKUP($B106,SurveyData!D:M,5,FALSE)</f>
        <v>Daytime Operations (8AM-2PM roughly)</v>
      </c>
      <c r="X106" t="str">
        <f>IF(V106="Y",VLOOKUP(T106,SurveyData!D:L,6,FALSE),"N/A")</f>
        <v>Indifferent or No Opinion</v>
      </c>
      <c r="Y106" s="32" t="str">
        <f>IF(V106="Y",VLOOKUP(T106,SurveyData!D:L,7,FALSE),"N/A")</f>
        <v>Indifferent or No Opinion</v>
      </c>
      <c r="Z106" s="32" t="str">
        <f>IF(V106="Y",VLOOKUP(T106,SurveyData!D:L,8,FALSE),"N/A")</f>
        <v>Indifferent or No Opinion</v>
      </c>
      <c r="AA106" s="32" t="str">
        <f>IF(V106="Y",VLOOKUP(T106,SurveyData!D:L,9,FALSE),"N/A")</f>
        <v>Indifferent or No Opinion</v>
      </c>
    </row>
    <row r="107" spans="1:27" hidden="1">
      <c r="A107" s="38">
        <v>65.042838478668955</v>
      </c>
      <c r="B107">
        <v>524630249</v>
      </c>
      <c r="C107" t="s">
        <v>125</v>
      </c>
      <c r="D107" t="s">
        <v>33</v>
      </c>
      <c r="E107" t="s">
        <v>126</v>
      </c>
      <c r="G107" t="s">
        <v>12</v>
      </c>
      <c r="H107" t="s">
        <v>18</v>
      </c>
      <c r="I107" s="25" t="str">
        <f>VLOOKUP(B107,PBI!A:E,5,FALSE)</f>
        <v>Male</v>
      </c>
      <c r="J107" s="24" t="str">
        <f>IF(I107="female","Yes","No")</f>
        <v>No</v>
      </c>
      <c r="K107" s="24" t="s">
        <v>374</v>
      </c>
      <c r="L107" s="24" t="s">
        <v>374</v>
      </c>
      <c r="M107" s="24">
        <v>5</v>
      </c>
      <c r="N107" s="24">
        <f t="shared" si="19"/>
        <v>524630249</v>
      </c>
      <c r="O107" s="24" t="str">
        <f t="shared" si="20"/>
        <v>Gibby, Bart_Andrus</v>
      </c>
      <c r="P107" s="24" t="str">
        <f t="shared" si="21"/>
        <v>gib19011@byui.edu</v>
      </c>
      <c r="Q107" s="24" t="str">
        <f t="shared" si="22"/>
        <v>Male</v>
      </c>
      <c r="R107" s="24" t="str">
        <f t="shared" si="23"/>
        <v>Bus Mgmt Marketing</v>
      </c>
      <c r="S107">
        <f>VLOOKUP(B107,ClassListRaw!B:B,1,FALSE)</f>
        <v>524630249</v>
      </c>
      <c r="T107" s="3">
        <f>IFERROR(VLOOKUP(B107,SurveyData!D:D,1,FALSE),"N/A")</f>
        <v>524630249</v>
      </c>
      <c r="U107" s="3" t="str">
        <f>IFERROR(VLOOKUP(E:E,SurveyData!E:E,1,FALSE),"N/A")</f>
        <v>gib19011@byui.edu</v>
      </c>
      <c r="V107" s="16" t="str">
        <f t="shared" si="24"/>
        <v>Y</v>
      </c>
      <c r="W107" s="16" t="str">
        <f>VLOOKUP($B107,SurveyData!D:M,5,FALSE)</f>
        <v>Daytime Operations (8AM-2PM roughly)</v>
      </c>
      <c r="X107" t="str">
        <f>IF(V107="Y",VLOOKUP(T107,SurveyData!D:L,6,FALSE),"N/A")</f>
        <v>Indifferent or No Opinion</v>
      </c>
      <c r="Y107" s="32" t="str">
        <f>IF(V107="Y",VLOOKUP(T107,SurveyData!D:L,7,FALSE),"N/A")</f>
        <v>Very Interested</v>
      </c>
      <c r="Z107" s="32" t="str">
        <f>IF(V107="Y",VLOOKUP(T107,SurveyData!D:L,8,FALSE),"N/A")</f>
        <v>Very Interested</v>
      </c>
      <c r="AA107" s="32" t="str">
        <f>IF(V107="Y",VLOOKUP(T107,SurveyData!D:L,9,FALSE),"N/A")</f>
        <v>Not Interested</v>
      </c>
    </row>
    <row r="108" spans="1:27" hidden="1">
      <c r="A108" s="38">
        <v>33.610914323370103</v>
      </c>
      <c r="B108">
        <v>413780634</v>
      </c>
      <c r="C108" t="s">
        <v>313</v>
      </c>
      <c r="D108" t="s">
        <v>33</v>
      </c>
      <c r="E108" t="s">
        <v>314</v>
      </c>
      <c r="G108" t="s">
        <v>12</v>
      </c>
      <c r="H108" t="s">
        <v>38</v>
      </c>
      <c r="I108" s="25" t="str">
        <f>VLOOKUP(B108,PBI!A:E,5,FALSE)</f>
        <v>Male</v>
      </c>
      <c r="J108" s="24" t="str">
        <f>IF(I108="female","Yes","No")</f>
        <v>No</v>
      </c>
      <c r="K108" s="24" t="s">
        <v>374</v>
      </c>
      <c r="L108" s="24" t="s">
        <v>374</v>
      </c>
      <c r="M108" s="24">
        <v>7</v>
      </c>
      <c r="N108" s="24">
        <f t="shared" si="19"/>
        <v>413780634</v>
      </c>
      <c r="O108" s="24" t="str">
        <f t="shared" si="20"/>
        <v>Steward, David_Foster,, Jr</v>
      </c>
      <c r="P108" s="24" t="str">
        <f t="shared" si="21"/>
        <v>ste20020@byui.edu</v>
      </c>
      <c r="Q108" s="24" t="str">
        <f t="shared" si="22"/>
        <v>Male</v>
      </c>
      <c r="R108" s="24" t="str">
        <f t="shared" si="23"/>
        <v>Bus Mgmt Marketing</v>
      </c>
      <c r="S108">
        <f>VLOOKUP(B108,ClassListRaw!B:B,1,FALSE)</f>
        <v>413780634</v>
      </c>
      <c r="T108" s="3" t="str">
        <f>IFERROR(VLOOKUP(B108,SurveyData!D:D,1,FALSE),"N/A")</f>
        <v>N/A</v>
      </c>
      <c r="U108" s="3" t="str">
        <f>IFERROR(VLOOKUP(E:E,SurveyData!E:E,1,FALSE),"N/A")</f>
        <v>N/A</v>
      </c>
      <c r="V108" s="16" t="str">
        <f t="shared" si="24"/>
        <v>N</v>
      </c>
      <c r="W108" s="16" t="e">
        <f>VLOOKUP($B108,SurveyData!D:M,5,FALSE)</f>
        <v>#N/A</v>
      </c>
      <c r="X108" t="str">
        <f>IF(V108="Y",VLOOKUP(T108,SurveyData!D:L,6,FALSE),"N/A")</f>
        <v>N/A</v>
      </c>
      <c r="Y108" s="32" t="str">
        <f>IF(V108="Y",VLOOKUP(T108,SurveyData!D:L,7,FALSE),"N/A")</f>
        <v>N/A</v>
      </c>
      <c r="Z108" s="32" t="str">
        <f>IF(V108="Y",VLOOKUP(T108,SurveyData!D:L,8,FALSE),"N/A")</f>
        <v>N/A</v>
      </c>
      <c r="AA108" s="32" t="str">
        <f>IF(V108="Y",VLOOKUP(T108,SurveyData!D:L,9,FALSE),"N/A")</f>
        <v>N/A</v>
      </c>
    </row>
    <row r="109" spans="1:27" hidden="1">
      <c r="A109" s="38">
        <v>16.494199721923408</v>
      </c>
      <c r="B109">
        <v>50666270</v>
      </c>
      <c r="C109" t="s">
        <v>53</v>
      </c>
      <c r="D109" t="s">
        <v>33</v>
      </c>
      <c r="E109" t="s">
        <v>54</v>
      </c>
      <c r="G109" t="s">
        <v>55</v>
      </c>
      <c r="H109" t="s">
        <v>18</v>
      </c>
      <c r="I109" s="25" t="str">
        <f>VLOOKUP(B109,PBI!A:E,5,FALSE)</f>
        <v>Male</v>
      </c>
      <c r="J109" s="24" t="str">
        <f>IF(I109="female","Yes","No")</f>
        <v>No</v>
      </c>
      <c r="K109" s="24" t="s">
        <v>374</v>
      </c>
      <c r="L109" s="24" t="s">
        <v>382</v>
      </c>
      <c r="M109" s="24">
        <v>7</v>
      </c>
      <c r="N109" s="24">
        <f t="shared" si="19"/>
        <v>50666270</v>
      </c>
      <c r="O109" s="24" t="str">
        <f t="shared" si="20"/>
        <v>Calinao, Kendrick_Anas</v>
      </c>
      <c r="P109" s="24" t="str">
        <f t="shared" si="21"/>
        <v>cal16011@byui.edu</v>
      </c>
      <c r="Q109" s="24" t="str">
        <f t="shared" si="22"/>
        <v>Male</v>
      </c>
      <c r="R109" s="24" t="str">
        <f t="shared" si="23"/>
        <v>Automotive Tech Mgmt</v>
      </c>
      <c r="S109">
        <f>VLOOKUP(B109,ClassListRaw!B:B,1,FALSE)</f>
        <v>50666270</v>
      </c>
      <c r="T109" s="3" t="str">
        <f>IFERROR(VLOOKUP(B109,SurveyData!D:D,1,FALSE),"N/A")</f>
        <v>N/A</v>
      </c>
      <c r="U109" s="3" t="str">
        <f>IFERROR(VLOOKUP(E:E,SurveyData!E:E,1,FALSE),"N/A")</f>
        <v>N/A</v>
      </c>
      <c r="V109" s="16" t="str">
        <f t="shared" si="24"/>
        <v>N</v>
      </c>
      <c r="W109" s="16" t="e">
        <f>VLOOKUP($B109,SurveyData!D:M,5,FALSE)</f>
        <v>#N/A</v>
      </c>
      <c r="X109" t="str">
        <f>IF(V109="Y",VLOOKUP(T109,SurveyData!D:L,6,FALSE),"N/A")</f>
        <v>N/A</v>
      </c>
      <c r="Y109" s="32" t="str">
        <f>IF(V109="Y",VLOOKUP(T109,SurveyData!D:L,7,FALSE),"N/A")</f>
        <v>N/A</v>
      </c>
      <c r="Z109" s="32" t="str">
        <f>IF(V109="Y",VLOOKUP(T109,SurveyData!D:L,8,FALSE),"N/A")</f>
        <v>N/A</v>
      </c>
      <c r="AA109" s="32" t="str">
        <f>IF(V109="Y",VLOOKUP(T109,SurveyData!D:L,9,FALSE),"N/A")</f>
        <v>N/A</v>
      </c>
    </row>
    <row r="110" spans="1:27" hidden="1">
      <c r="A110" s="38">
        <v>80.651565498114977</v>
      </c>
      <c r="B110">
        <v>168198796</v>
      </c>
      <c r="C110" t="s">
        <v>315</v>
      </c>
      <c r="D110" t="s">
        <v>33</v>
      </c>
      <c r="E110" t="s">
        <v>316</v>
      </c>
      <c r="G110" t="s">
        <v>17</v>
      </c>
      <c r="H110" t="s">
        <v>18</v>
      </c>
      <c r="I110" s="25" t="str">
        <f>VLOOKUP(B110,PBI!A:E,5,FALSE)</f>
        <v>Male</v>
      </c>
      <c r="J110" s="24" t="str">
        <f>IF(I110="female","Yes","No")</f>
        <v>No</v>
      </c>
      <c r="K110" s="24" t="s">
        <v>374</v>
      </c>
      <c r="L110" s="24" t="s">
        <v>374</v>
      </c>
      <c r="M110" s="24">
        <v>8</v>
      </c>
      <c r="N110" s="24">
        <f t="shared" si="19"/>
        <v>168198796</v>
      </c>
      <c r="O110" s="24" t="str">
        <f t="shared" si="20"/>
        <v>Stewart, Austin_Bruce</v>
      </c>
      <c r="P110" s="24" t="str">
        <f t="shared" si="21"/>
        <v>ste20076@byui.edu</v>
      </c>
      <c r="Q110" s="24" t="str">
        <f t="shared" si="22"/>
        <v>Male</v>
      </c>
      <c r="R110" s="24" t="str">
        <f t="shared" si="23"/>
        <v>Business Management</v>
      </c>
      <c r="S110">
        <f>VLOOKUP(B110,ClassListRaw!B:B,1,FALSE)</f>
        <v>168198796</v>
      </c>
      <c r="T110" s="3">
        <f>IFERROR(VLOOKUP(B110,SurveyData!D:D,1,FALSE),"N/A")</f>
        <v>168198796</v>
      </c>
      <c r="U110" s="3" t="str">
        <f>IFERROR(VLOOKUP(E:E,SurveyData!E:E,1,FALSE),"N/A")</f>
        <v>ste20076@byui.edu</v>
      </c>
      <c r="V110" s="16" t="str">
        <f t="shared" si="24"/>
        <v>Y</v>
      </c>
      <c r="W110" s="16" t="str">
        <f>VLOOKUP($B110,SurveyData!D:M,5,FALSE)</f>
        <v>Daytime Operations (8AM-2PM roughly)</v>
      </c>
      <c r="X110" t="str">
        <f>IF(V110="Y",VLOOKUP(T110,SurveyData!D:L,6,FALSE),"N/A")</f>
        <v>Very Interested</v>
      </c>
      <c r="Y110" s="32" t="str">
        <f>IF(V110="Y",VLOOKUP(T110,SurveyData!D:L,7,FALSE),"N/A")</f>
        <v>Indifferent or No Opinion</v>
      </c>
      <c r="Z110" s="32" t="str">
        <f>IF(V110="Y",VLOOKUP(T110,SurveyData!D:L,8,FALSE),"N/A")</f>
        <v>Indifferent or No Opinion</v>
      </c>
      <c r="AA110" s="32" t="str">
        <f>IF(V110="Y",VLOOKUP(T110,SurveyData!D:L,9,FALSE),"N/A")</f>
        <v>Not Interested</v>
      </c>
    </row>
    <row r="111" spans="1:27" hidden="1">
      <c r="A111" s="38">
        <v>17.444046342447862</v>
      </c>
      <c r="B111">
        <v>6103536</v>
      </c>
      <c r="C111" t="s">
        <v>306</v>
      </c>
      <c r="D111" t="s">
        <v>33</v>
      </c>
      <c r="E111" t="s">
        <v>307</v>
      </c>
      <c r="G111" t="s">
        <v>12</v>
      </c>
      <c r="H111" t="s">
        <v>18</v>
      </c>
      <c r="I111" s="25" t="str">
        <f>VLOOKUP(B111,PBI!A:E,5,FALSE)</f>
        <v>Male</v>
      </c>
      <c r="J111" s="24" t="str">
        <f>IF(I111="female","Yes","No")</f>
        <v>No</v>
      </c>
      <c r="K111" s="24" t="s">
        <v>374</v>
      </c>
      <c r="L111" s="24" t="s">
        <v>374</v>
      </c>
      <c r="M111" s="24">
        <v>8</v>
      </c>
      <c r="N111" s="24">
        <f t="shared" si="19"/>
        <v>6103536</v>
      </c>
      <c r="O111" s="24" t="str">
        <f t="shared" si="20"/>
        <v>Smith, Devin_Jack</v>
      </c>
      <c r="P111" s="24" t="str">
        <f t="shared" si="21"/>
        <v>smi18039@byui.edu</v>
      </c>
      <c r="Q111" s="24" t="str">
        <f t="shared" si="22"/>
        <v>Male</v>
      </c>
      <c r="R111" s="24" t="str">
        <f t="shared" si="23"/>
        <v>Bus Mgmt Marketing</v>
      </c>
      <c r="S111">
        <f>VLOOKUP(B111,ClassListRaw!B:B,1,FALSE)</f>
        <v>6103536</v>
      </c>
      <c r="T111" s="3">
        <f>IFERROR(VLOOKUP(B111,SurveyData!D:D,1,FALSE),"N/A")</f>
        <v>6103536</v>
      </c>
      <c r="U111" s="3" t="str">
        <f>IFERROR(VLOOKUP(E:E,SurveyData!E:E,1,FALSE),"N/A")</f>
        <v>N/A</v>
      </c>
      <c r="V111" s="16" t="str">
        <f t="shared" si="24"/>
        <v>Y</v>
      </c>
      <c r="W111" s="16" t="str">
        <f>VLOOKUP($B111,SurveyData!D:M,5,FALSE)</f>
        <v>Daytime Operations (8AM-2PM roughly)</v>
      </c>
      <c r="X111" t="str">
        <f>IF(V111="Y",VLOOKUP(T111,SurveyData!D:L,6,FALSE),"N/A")</f>
        <v>Indifferent or No Opinion</v>
      </c>
      <c r="Y111" s="32" t="str">
        <f>IF(V111="Y",VLOOKUP(T111,SurveyData!D:L,7,FALSE),"N/A")</f>
        <v>Indifferent or No Opinion</v>
      </c>
      <c r="Z111" s="32" t="str">
        <f>IF(V111="Y",VLOOKUP(T111,SurveyData!D:L,8,FALSE),"N/A")</f>
        <v>Indifferent or No Opinion</v>
      </c>
      <c r="AA111" s="32" t="str">
        <f>IF(V111="Y",VLOOKUP(T111,SurveyData!D:L,9,FALSE),"N/A")</f>
        <v>Indifferent or No Opinion</v>
      </c>
    </row>
    <row r="112" spans="1:27" hidden="1">
      <c r="A112" s="38">
        <v>99.513511937402981</v>
      </c>
      <c r="B112">
        <v>749407302</v>
      </c>
      <c r="C112" t="s">
        <v>176</v>
      </c>
      <c r="D112" t="s">
        <v>33</v>
      </c>
      <c r="E112" t="s">
        <v>177</v>
      </c>
      <c r="G112" t="s">
        <v>12</v>
      </c>
      <c r="H112" t="s">
        <v>38</v>
      </c>
      <c r="I112" s="25" t="str">
        <f>VLOOKUP(B112,PBI!A:E,5,FALSE)</f>
        <v>Female</v>
      </c>
      <c r="J112" s="24" t="str">
        <f>IF(I112="female","Yes","No")</f>
        <v>Yes</v>
      </c>
      <c r="K112" s="24" t="s">
        <v>374</v>
      </c>
      <c r="L112" s="24" t="s">
        <v>374</v>
      </c>
      <c r="M112" s="24">
        <v>8</v>
      </c>
      <c r="N112" s="24">
        <f t="shared" si="19"/>
        <v>749407302</v>
      </c>
      <c r="O112" s="24" t="str">
        <f t="shared" si="20"/>
        <v>Labrum, Makenna_Louise</v>
      </c>
      <c r="P112" s="24" t="str">
        <f t="shared" si="21"/>
        <v>lab17005@byui.edu</v>
      </c>
      <c r="Q112" s="24" t="str">
        <f t="shared" si="22"/>
        <v>Female</v>
      </c>
      <c r="R112" s="24" t="str">
        <f t="shared" si="23"/>
        <v>Bus Mgmt Marketing</v>
      </c>
      <c r="S112">
        <f>VLOOKUP(B112,ClassListRaw!B:B,1,FALSE)</f>
        <v>749407302</v>
      </c>
      <c r="T112" s="3">
        <f>IFERROR(VLOOKUP(B112,SurveyData!D:D,1,FALSE),"N/A")</f>
        <v>749407302</v>
      </c>
      <c r="U112" s="3" t="str">
        <f>IFERROR(VLOOKUP(E:E,SurveyData!E:E,1,FALSE),"N/A")</f>
        <v>N/A</v>
      </c>
      <c r="V112" s="16" t="str">
        <f t="shared" si="24"/>
        <v>Y</v>
      </c>
      <c r="W112" s="16" t="str">
        <f>VLOOKUP($B112,SurveyData!D:M,5,FALSE)</f>
        <v>I'm fine with either option</v>
      </c>
      <c r="X112" t="str">
        <f>IF(V112="Y",VLOOKUP(T112,SurveyData!D:L,6,FALSE),"N/A")</f>
        <v>Very Interested</v>
      </c>
      <c r="Y112" s="32" t="str">
        <f>IF(V112="Y",VLOOKUP(T112,SurveyData!D:L,7,FALSE),"N/A")</f>
        <v>Indifferent or No Opinion</v>
      </c>
      <c r="Z112" s="32" t="str">
        <f>IF(V112="Y",VLOOKUP(T112,SurveyData!D:L,8,FALSE),"N/A")</f>
        <v>Very Interested</v>
      </c>
      <c r="AA112" s="32" t="str">
        <f>IF(V112="Y",VLOOKUP(T112,SurveyData!D:L,9,FALSE),"N/A")</f>
        <v>Very Interested</v>
      </c>
    </row>
    <row r="113" spans="1:27" hidden="1">
      <c r="A113" s="38">
        <v>10.947045582268068</v>
      </c>
      <c r="B113">
        <v>513689559</v>
      </c>
      <c r="C113" t="s">
        <v>288</v>
      </c>
      <c r="D113" t="s">
        <v>33</v>
      </c>
      <c r="E113" t="s">
        <v>289</v>
      </c>
      <c r="G113" t="s">
        <v>55</v>
      </c>
      <c r="H113" t="s">
        <v>38</v>
      </c>
      <c r="I113" s="25" t="str">
        <f>VLOOKUP(B113,PBI!A:E,5,FALSE)</f>
        <v>Male</v>
      </c>
      <c r="J113" s="24" t="str">
        <f>IF(I113="female","Yes","No")</f>
        <v>No</v>
      </c>
      <c r="K113" s="24" t="s">
        <v>374</v>
      </c>
      <c r="L113" s="24" t="s">
        <v>382</v>
      </c>
      <c r="M113" s="24">
        <v>9</v>
      </c>
      <c r="N113" s="24">
        <f t="shared" si="19"/>
        <v>513689559</v>
      </c>
      <c r="O113" s="24" t="str">
        <f t="shared" si="20"/>
        <v>Savage, Samuel</v>
      </c>
      <c r="P113" s="24" t="str">
        <f t="shared" si="21"/>
        <v>sav20003@byui.edu</v>
      </c>
      <c r="Q113" s="24" t="str">
        <f t="shared" si="22"/>
        <v>Male</v>
      </c>
      <c r="R113" s="24" t="str">
        <f t="shared" si="23"/>
        <v>Automotive Tech Mgmt</v>
      </c>
      <c r="S113">
        <f>VLOOKUP(B113,ClassListRaw!B:B,1,FALSE)</f>
        <v>513689559</v>
      </c>
      <c r="T113" s="3">
        <f>IFERROR(VLOOKUP(B113,SurveyData!D:D,1,FALSE),"N/A")</f>
        <v>513689559</v>
      </c>
      <c r="U113" s="3" t="str">
        <f>IFERROR(VLOOKUP(E:E,SurveyData!E:E,1,FALSE),"N/A")</f>
        <v>Sav20003@byui.edu</v>
      </c>
      <c r="V113" s="16" t="str">
        <f t="shared" si="24"/>
        <v>Y</v>
      </c>
      <c r="W113" s="16" t="str">
        <f>VLOOKUP($B113,SurveyData!D:M,5,FALSE)</f>
        <v>Daytime Operations (8AM-2PM roughly)</v>
      </c>
      <c r="X113" t="str">
        <f>IF(V113="Y",VLOOKUP(T113,SurveyData!D:L,6,FALSE),"N/A")</f>
        <v>Indifferent or No Opinion</v>
      </c>
      <c r="Y113" s="32" t="str">
        <f>IF(V113="Y",VLOOKUP(T113,SurveyData!D:L,7,FALSE),"N/A")</f>
        <v>Indifferent or No Opinion</v>
      </c>
      <c r="Z113" s="32" t="str">
        <f>IF(V113="Y",VLOOKUP(T113,SurveyData!D:L,8,FALSE),"N/A")</f>
        <v>Very Interested</v>
      </c>
      <c r="AA113" s="32" t="str">
        <f>IF(V113="Y",VLOOKUP(T113,SurveyData!D:L,9,FALSE),"N/A")</f>
        <v>Indifferent or No Opinion</v>
      </c>
    </row>
    <row r="114" spans="1:27" hidden="1">
      <c r="A114" s="38">
        <v>18.865619796461708</v>
      </c>
      <c r="B114">
        <v>790715374</v>
      </c>
      <c r="C114" t="s">
        <v>281</v>
      </c>
      <c r="D114" t="s">
        <v>33</v>
      </c>
      <c r="E114" t="s">
        <v>282</v>
      </c>
      <c r="G114" t="s">
        <v>12</v>
      </c>
      <c r="H114" t="s">
        <v>18</v>
      </c>
      <c r="I114" s="25" t="str">
        <f>VLOOKUP(B114,PBI!A:E,5,FALSE)</f>
        <v>Male</v>
      </c>
      <c r="J114" s="24" t="str">
        <f>IF(I114="female","Yes","No")</f>
        <v>No</v>
      </c>
      <c r="K114" s="24" t="s">
        <v>374</v>
      </c>
      <c r="L114" s="24" t="s">
        <v>374</v>
      </c>
      <c r="M114" s="24">
        <v>9</v>
      </c>
      <c r="N114" s="24">
        <f t="shared" si="19"/>
        <v>790715374</v>
      </c>
      <c r="O114" s="24" t="str">
        <f t="shared" si="20"/>
        <v>Sanchez, Christopher_A</v>
      </c>
      <c r="P114" s="24" t="str">
        <f t="shared" si="21"/>
        <v>san17049@byui.edu</v>
      </c>
      <c r="Q114" s="24" t="str">
        <f t="shared" si="22"/>
        <v>Male</v>
      </c>
      <c r="R114" s="24" t="str">
        <f t="shared" si="23"/>
        <v>Bus Mgmt Marketing</v>
      </c>
      <c r="S114">
        <f>VLOOKUP(B114,ClassListRaw!B:B,1,FALSE)</f>
        <v>790715374</v>
      </c>
      <c r="T114" s="3">
        <f>IFERROR(VLOOKUP(B114,SurveyData!D:D,1,FALSE),"N/A")</f>
        <v>790715374</v>
      </c>
      <c r="U114" s="3" t="str">
        <f>IFERROR(VLOOKUP(E:E,SurveyData!E:E,1,FALSE),"N/A")</f>
        <v>san17049@byui.edu</v>
      </c>
      <c r="V114" s="16" t="str">
        <f t="shared" si="24"/>
        <v>Y</v>
      </c>
      <c r="W114" s="16" t="str">
        <f>VLOOKUP($B114,SurveyData!D:M,5,FALSE)</f>
        <v>Daytime Operations (8AM-2PM roughly)</v>
      </c>
      <c r="X114" t="str">
        <f>IF(V114="Y",VLOOKUP(T114,SurveyData!D:L,6,FALSE),"N/A")</f>
        <v>Not Interested</v>
      </c>
      <c r="Y114" s="32" t="str">
        <f>IF(V114="Y",VLOOKUP(T114,SurveyData!D:L,7,FALSE),"N/A")</f>
        <v>Not Interested</v>
      </c>
      <c r="Z114" s="32" t="str">
        <f>IF(V114="Y",VLOOKUP(T114,SurveyData!D:L,8,FALSE),"N/A")</f>
        <v>Very Interested</v>
      </c>
      <c r="AA114" s="32" t="str">
        <f>IF(V114="Y",VLOOKUP(T114,SurveyData!D:L,9,FALSE),"N/A")</f>
        <v>Very Interested</v>
      </c>
    </row>
    <row r="115" spans="1:27" hidden="1">
      <c r="A115" s="38">
        <v>39.876960119378055</v>
      </c>
      <c r="B115">
        <v>759911643</v>
      </c>
      <c r="C115" t="s">
        <v>265</v>
      </c>
      <c r="D115" t="s">
        <v>33</v>
      </c>
      <c r="E115" t="s">
        <v>266</v>
      </c>
      <c r="G115" t="s">
        <v>17</v>
      </c>
      <c r="H115" t="s">
        <v>18</v>
      </c>
      <c r="I115" s="25" t="str">
        <f>VLOOKUP(B115,PBI!A:E,5,FALSE)</f>
        <v>Male</v>
      </c>
      <c r="J115" s="24" t="str">
        <f>IF(I115="female","Yes","No")</f>
        <v>No</v>
      </c>
      <c r="K115" s="24" t="s">
        <v>374</v>
      </c>
      <c r="L115" s="24" t="s">
        <v>374</v>
      </c>
      <c r="M115" s="24">
        <v>9</v>
      </c>
      <c r="N115" s="24">
        <f t="shared" si="19"/>
        <v>759911643</v>
      </c>
      <c r="O115" s="24" t="str">
        <f t="shared" si="20"/>
        <v>Renkiewicz, Jared_Michael</v>
      </c>
      <c r="P115" s="24" t="str">
        <f t="shared" si="21"/>
        <v>ren16005@byui.edu</v>
      </c>
      <c r="Q115" s="24" t="str">
        <f t="shared" si="22"/>
        <v>Male</v>
      </c>
      <c r="R115" s="24" t="str">
        <f t="shared" si="23"/>
        <v>Business Management</v>
      </c>
      <c r="S115">
        <f>VLOOKUP(B115,ClassListRaw!B:B,1,FALSE)</f>
        <v>759911643</v>
      </c>
      <c r="T115" s="3">
        <f>IFERROR(VLOOKUP(B115,SurveyData!D:D,1,FALSE),"N/A")</f>
        <v>759911643</v>
      </c>
      <c r="U115" s="3" t="str">
        <f>IFERROR(VLOOKUP(E:E,SurveyData!E:E,1,FALSE),"N/A")</f>
        <v>ren16005@byui.edu</v>
      </c>
      <c r="V115" s="16" t="str">
        <f t="shared" si="24"/>
        <v>Y</v>
      </c>
      <c r="W115" s="16" t="str">
        <f>VLOOKUP($B115,SurveyData!D:M,5,FALSE)</f>
        <v>Daytime Operations (8AM-2PM roughly)</v>
      </c>
      <c r="X115" t="str">
        <f>IF(V115="Y",VLOOKUP(T115,SurveyData!D:L,6,FALSE),"N/A")</f>
        <v>Very Interested</v>
      </c>
      <c r="Y115" s="32" t="str">
        <f>IF(V115="Y",VLOOKUP(T115,SurveyData!D:L,7,FALSE),"N/A")</f>
        <v>Not Interested</v>
      </c>
      <c r="Z115" s="32" t="str">
        <f>IF(V115="Y",VLOOKUP(T115,SurveyData!D:L,8,FALSE),"N/A")</f>
        <v>Indifferent or No Opinion</v>
      </c>
      <c r="AA115" s="32" t="str">
        <f>IF(V115="Y",VLOOKUP(T115,SurveyData!D:L,9,FALSE),"N/A")</f>
        <v>Indifferent or No Opinion</v>
      </c>
    </row>
    <row r="116" spans="1:27" hidden="1">
      <c r="A116" s="38">
        <v>18.830948401482019</v>
      </c>
      <c r="B116">
        <v>921799676</v>
      </c>
      <c r="C116" t="s">
        <v>269</v>
      </c>
      <c r="D116" t="s">
        <v>36</v>
      </c>
      <c r="E116" t="s">
        <v>270</v>
      </c>
      <c r="G116" t="s">
        <v>12</v>
      </c>
      <c r="H116" t="s">
        <v>38</v>
      </c>
      <c r="I116" s="25" t="str">
        <f>VLOOKUP(B116,PBI!A:E,5,FALSE)</f>
        <v>Male</v>
      </c>
      <c r="J116" s="24" t="str">
        <f>IF(I116="female","Yes","No")</f>
        <v>No</v>
      </c>
      <c r="K116" s="24" t="s">
        <v>374</v>
      </c>
      <c r="L116" s="24" t="s">
        <v>374</v>
      </c>
      <c r="M116" s="24">
        <v>1</v>
      </c>
      <c r="N116" s="24">
        <f t="shared" si="19"/>
        <v>921799676</v>
      </c>
      <c r="O116" s="24" t="str">
        <f t="shared" si="20"/>
        <v>Rhodes, Caleb_Austin</v>
      </c>
      <c r="P116" s="24" t="str">
        <f t="shared" si="21"/>
        <v>rho16002@byui.edu</v>
      </c>
      <c r="Q116" s="24" t="str">
        <f t="shared" si="22"/>
        <v>Male</v>
      </c>
      <c r="R116" s="24" t="str">
        <f t="shared" si="23"/>
        <v>Bus Mgmt Marketing</v>
      </c>
      <c r="S116">
        <f>VLOOKUP(B116,ClassListRaw!B:B,1,FALSE)</f>
        <v>921799676</v>
      </c>
      <c r="T116" s="3" t="str">
        <f>IFERROR(VLOOKUP(B116,SurveyData!D:D,1,FALSE),"N/A")</f>
        <v>N/A</v>
      </c>
      <c r="U116" s="3" t="str">
        <f>IFERROR(VLOOKUP(E:E,SurveyData!E:E,1,FALSE),"N/A")</f>
        <v>N/A</v>
      </c>
      <c r="V116" s="16" t="str">
        <f t="shared" si="24"/>
        <v>N</v>
      </c>
      <c r="W116" s="16" t="e">
        <f>VLOOKUP($B116,SurveyData!D:M,5,FALSE)</f>
        <v>#N/A</v>
      </c>
      <c r="X116" t="str">
        <f>IF(V116="Y",VLOOKUP(T116,SurveyData!D:L,6,FALSE),"N/A")</f>
        <v>N/A</v>
      </c>
      <c r="Y116" s="32" t="str">
        <f>IF(V116="Y",VLOOKUP(T116,SurveyData!D:L,7,FALSE),"N/A")</f>
        <v>N/A</v>
      </c>
      <c r="Z116" s="32" t="str">
        <f>IF(V116="Y",VLOOKUP(T116,SurveyData!D:L,8,FALSE),"N/A")</f>
        <v>N/A</v>
      </c>
      <c r="AA116" s="32" t="str">
        <f>IF(V116="Y",VLOOKUP(T116,SurveyData!D:L,9,FALSE),"N/A")</f>
        <v>N/A</v>
      </c>
    </row>
    <row r="117" spans="1:27" hidden="1">
      <c r="A117" s="38">
        <v>20.528823832892186</v>
      </c>
      <c r="B117">
        <v>762061374</v>
      </c>
      <c r="C117" t="s">
        <v>129</v>
      </c>
      <c r="D117" t="s">
        <v>36</v>
      </c>
      <c r="E117" t="s">
        <v>130</v>
      </c>
      <c r="G117" t="s">
        <v>17</v>
      </c>
      <c r="H117" t="s">
        <v>38</v>
      </c>
      <c r="I117" s="25" t="str">
        <f>VLOOKUP(B117,PBI!A:E,5,FALSE)</f>
        <v>Male</v>
      </c>
      <c r="J117" s="24" t="str">
        <f>IF(I117="female","Yes","No")</f>
        <v>No</v>
      </c>
      <c r="K117" s="24" t="s">
        <v>374</v>
      </c>
      <c r="L117" s="24" t="s">
        <v>374</v>
      </c>
      <c r="M117" s="45">
        <v>2</v>
      </c>
      <c r="N117" s="24">
        <f t="shared" si="19"/>
        <v>762061374</v>
      </c>
      <c r="O117" s="24" t="str">
        <f t="shared" si="20"/>
        <v>Godfrey, Kade</v>
      </c>
      <c r="P117" s="24" t="str">
        <f t="shared" si="21"/>
        <v>god20003@byui.edu</v>
      </c>
      <c r="Q117" s="24" t="str">
        <f t="shared" si="22"/>
        <v>Male</v>
      </c>
      <c r="R117" s="24" t="str">
        <f t="shared" si="23"/>
        <v>Business Management</v>
      </c>
      <c r="S117">
        <f>VLOOKUP(B117,ClassListRaw!B:B,1,FALSE)</f>
        <v>762061374</v>
      </c>
      <c r="T117" s="3">
        <f>IFERROR(VLOOKUP(B117,SurveyData!D:D,1,FALSE),"N/A")</f>
        <v>762061374</v>
      </c>
      <c r="U117" s="3" t="str">
        <f>IFERROR(VLOOKUP(E$128:E$141,SurveyData!E:E,1,FALSE),"N/A")</f>
        <v>N/A</v>
      </c>
      <c r="V117" s="16" t="str">
        <f t="shared" si="24"/>
        <v>Y</v>
      </c>
      <c r="W117" s="16" t="str">
        <f>VLOOKUP($B117,SurveyData!D:M,5,FALSE)</f>
        <v>Evening Operations (8-11AM &amp; 7-10PM roughly)</v>
      </c>
      <c r="X117" t="str">
        <f>IF(V117="Y",VLOOKUP(T117,SurveyData!D:L,6,FALSE),"N/A")</f>
        <v>Not Interested</v>
      </c>
      <c r="Y117" s="32" t="str">
        <f>IF(V117="Y",VLOOKUP(T117,SurveyData!D:L,7,FALSE),"N/A")</f>
        <v>Not Interested</v>
      </c>
      <c r="Z117" s="32" t="str">
        <f>IF(V117="Y",VLOOKUP(T117,SurveyData!D:L,8,FALSE),"N/A")</f>
        <v>Very Interested</v>
      </c>
      <c r="AA117" s="32" t="str">
        <f>IF(V117="Y",VLOOKUP(T117,SurveyData!D:L,9,FALSE),"N/A")</f>
        <v>Not Interested</v>
      </c>
    </row>
    <row r="118" spans="1:27" hidden="1">
      <c r="A118" s="38">
        <v>95.040487274336314</v>
      </c>
      <c r="B118">
        <v>361340014</v>
      </c>
      <c r="C118" t="s">
        <v>35</v>
      </c>
      <c r="D118" t="s">
        <v>36</v>
      </c>
      <c r="E118" t="s">
        <v>37</v>
      </c>
      <c r="G118" t="s">
        <v>12</v>
      </c>
      <c r="H118" t="s">
        <v>38</v>
      </c>
      <c r="I118" s="25" t="str">
        <f>VLOOKUP(B118,PBI!A:E,5,FALSE)</f>
        <v>Female</v>
      </c>
      <c r="J118" s="24" t="str">
        <f>IF(I118="female","Yes","No")</f>
        <v>Yes</v>
      </c>
      <c r="K118" s="24" t="s">
        <v>374</v>
      </c>
      <c r="L118" s="24" t="s">
        <v>374</v>
      </c>
      <c r="M118" s="45">
        <v>2</v>
      </c>
      <c r="N118" s="24">
        <f t="shared" si="19"/>
        <v>361340014</v>
      </c>
      <c r="O118" s="24" t="str">
        <f t="shared" si="20"/>
        <v>Beedle, Alexis__Kate</v>
      </c>
      <c r="P118" s="24" t="str">
        <f t="shared" si="21"/>
        <v>car19010@byui.edu</v>
      </c>
      <c r="Q118" s="24" t="str">
        <f t="shared" si="22"/>
        <v>Female</v>
      </c>
      <c r="R118" s="24" t="str">
        <f t="shared" si="23"/>
        <v>Bus Mgmt Marketing</v>
      </c>
      <c r="S118">
        <f>VLOOKUP(B118,ClassListRaw!B:B,1,FALSE)</f>
        <v>361340014</v>
      </c>
      <c r="T118" s="3">
        <f>IFERROR(VLOOKUP(B118,SurveyData!D:D,1,FALSE),"N/A")</f>
        <v>361340014</v>
      </c>
      <c r="U118" s="3" t="str">
        <f>IFERROR(VLOOKUP(E$128:E$141,SurveyData!E:E,1,FALSE),"N/A")</f>
        <v>N/A</v>
      </c>
      <c r="V118" s="16" t="str">
        <f t="shared" si="24"/>
        <v>Y</v>
      </c>
      <c r="W118" s="16" t="str">
        <f>VLOOKUP($B118,SurveyData!D:M,5,FALSE)</f>
        <v>Evening Operations (8-11AM &amp; 7-10PM roughly)</v>
      </c>
      <c r="X118" t="str">
        <f>IF(V118="Y",VLOOKUP(T118,SurveyData!D:L,6,FALSE),"N/A")</f>
        <v>Indifferent or No Opinion</v>
      </c>
      <c r="Y118" s="32" t="str">
        <f>IF(V118="Y",VLOOKUP(T118,SurveyData!D:L,7,FALSE),"N/A")</f>
        <v>Indifferent or No Opinion</v>
      </c>
      <c r="Z118" s="32" t="str">
        <f>IF(V118="Y",VLOOKUP(T118,SurveyData!D:L,8,FALSE),"N/A")</f>
        <v>Indifferent or No Opinion</v>
      </c>
      <c r="AA118" s="32" t="str">
        <f>IF(V118="Y",VLOOKUP(T118,SurveyData!D:L,9,FALSE),"N/A")</f>
        <v>Indifferent or No Opinion</v>
      </c>
    </row>
    <row r="119" spans="1:27" hidden="1">
      <c r="A119" s="38">
        <v>12.145264124135679</v>
      </c>
      <c r="B119">
        <v>943301653</v>
      </c>
      <c r="C119" t="s">
        <v>212</v>
      </c>
      <c r="D119" t="s">
        <v>36</v>
      </c>
      <c r="E119" t="s">
        <v>213</v>
      </c>
      <c r="G119" t="s">
        <v>103</v>
      </c>
      <c r="H119" t="s">
        <v>38</v>
      </c>
      <c r="I119" s="25" t="str">
        <f>VLOOKUP(B119,PBI!A:E,5,FALSE)</f>
        <v>Male</v>
      </c>
      <c r="J119" s="24" t="str">
        <f>IF(I119="female","Yes","No")</f>
        <v>No</v>
      </c>
      <c r="K119" s="24" t="s">
        <v>374</v>
      </c>
      <c r="L119" s="24" t="s">
        <v>382</v>
      </c>
      <c r="M119" s="24">
        <v>3</v>
      </c>
      <c r="N119" s="24">
        <f t="shared" si="19"/>
        <v>943301653</v>
      </c>
      <c r="O119" s="24" t="str">
        <f t="shared" si="20"/>
        <v>McDonald, Austin_Dean</v>
      </c>
      <c r="P119" s="24" t="str">
        <f t="shared" si="21"/>
        <v>mcd17010@byui.edu</v>
      </c>
      <c r="Q119" s="24" t="str">
        <f t="shared" si="22"/>
        <v>Male</v>
      </c>
      <c r="R119" s="24" t="str">
        <f t="shared" si="23"/>
        <v>Weld/Fabrication Tech</v>
      </c>
      <c r="S119">
        <f>VLOOKUP(B119,ClassListRaw!B:B,1,FALSE)</f>
        <v>943301653</v>
      </c>
      <c r="T119" s="3">
        <f>IFERROR(VLOOKUP(B119,SurveyData!D:D,1,FALSE),"N/A")</f>
        <v>943301653</v>
      </c>
      <c r="U119" s="3" t="str">
        <f>IFERROR(VLOOKUP(E:E,SurveyData!E:E,1,FALSE),"N/A")</f>
        <v>N/A</v>
      </c>
      <c r="V119" s="16" t="str">
        <f t="shared" si="24"/>
        <v>Y</v>
      </c>
      <c r="W119" s="16" t="str">
        <f>VLOOKUP($B119,SurveyData!D:M,5,FALSE)</f>
        <v>Daytime Operations (8AM-2PM roughly)</v>
      </c>
      <c r="X119" t="str">
        <f>IF(V119="Y",VLOOKUP(T119,SurveyData!D:L,6,FALSE),"N/A")</f>
        <v>Very Interested</v>
      </c>
      <c r="Y119" s="32" t="str">
        <f>IF(V119="Y",VLOOKUP(T119,SurveyData!D:L,7,FALSE),"N/A")</f>
        <v>Indifferent or No Opinion</v>
      </c>
      <c r="Z119" s="32" t="str">
        <f>IF(V119="Y",VLOOKUP(T119,SurveyData!D:L,8,FALSE),"N/A")</f>
        <v>Not Interested</v>
      </c>
      <c r="AA119" s="32" t="str">
        <f>IF(V119="Y",VLOOKUP(T119,SurveyData!D:L,9,FALSE),"N/A")</f>
        <v>Indifferent or No Opinion</v>
      </c>
    </row>
    <row r="120" spans="1:27" hidden="1">
      <c r="A120" s="38">
        <v>17.785284373208221</v>
      </c>
      <c r="B120">
        <v>680496190</v>
      </c>
      <c r="C120" t="s">
        <v>137</v>
      </c>
      <c r="D120" t="s">
        <v>36</v>
      </c>
      <c r="E120" t="s">
        <v>138</v>
      </c>
      <c r="G120" t="s">
        <v>75</v>
      </c>
      <c r="H120" t="s">
        <v>18</v>
      </c>
      <c r="I120" s="25" t="str">
        <f>VLOOKUP(B120,PBI!A:E,5,FALSE)</f>
        <v>Male</v>
      </c>
      <c r="J120" s="24" t="str">
        <f>IF(I120="female","Yes","No")</f>
        <v>No</v>
      </c>
      <c r="K120" s="24" t="s">
        <v>374</v>
      </c>
      <c r="L120" s="24" t="s">
        <v>382</v>
      </c>
      <c r="M120" s="24">
        <v>3</v>
      </c>
      <c r="N120" s="24">
        <f t="shared" si="19"/>
        <v>680496190</v>
      </c>
      <c r="O120" s="24" t="str">
        <f t="shared" si="20"/>
        <v>Hatch, Cody</v>
      </c>
      <c r="P120" s="24" t="str">
        <f t="shared" si="21"/>
        <v>hat19017@byui.edu</v>
      </c>
      <c r="Q120" s="24" t="str">
        <f t="shared" si="22"/>
        <v>Male</v>
      </c>
      <c r="R120" s="24" t="str">
        <f t="shared" si="23"/>
        <v>Recreation Management</v>
      </c>
      <c r="S120">
        <f>VLOOKUP(B120,ClassListRaw!B:B,1,FALSE)</f>
        <v>680496190</v>
      </c>
      <c r="T120" s="3">
        <f>IFERROR(VLOOKUP(B120,SurveyData!D:D,1,FALSE),"N/A")</f>
        <v>680496190</v>
      </c>
      <c r="U120" s="3" t="str">
        <f>IFERROR(VLOOKUP(E:E,SurveyData!E:E,1,FALSE),"N/A")</f>
        <v>hat19017@byui.edu</v>
      </c>
      <c r="V120" s="16" t="str">
        <f t="shared" si="24"/>
        <v>Y</v>
      </c>
      <c r="W120" s="16" t="str">
        <f>VLOOKUP($B120,SurveyData!D:M,5,FALSE)</f>
        <v>Daytime Operations (8AM-2PM roughly)</v>
      </c>
      <c r="X120" t="str">
        <f>IF(V120="Y",VLOOKUP(T120,SurveyData!D:L,6,FALSE),"N/A")</f>
        <v>Indifferent or No Opinion</v>
      </c>
      <c r="Y120" s="32" t="str">
        <f>IF(V120="Y",VLOOKUP(T120,SurveyData!D:L,7,FALSE),"N/A")</f>
        <v>Not Interested</v>
      </c>
      <c r="Z120" s="32" t="str">
        <f>IF(V120="Y",VLOOKUP(T120,SurveyData!D:L,8,FALSE),"N/A")</f>
        <v>Very Interested</v>
      </c>
      <c r="AA120" s="32" t="str">
        <f>IF(V120="Y",VLOOKUP(T120,SurveyData!D:L,9,FALSE),"N/A")</f>
        <v>Indifferent or No Opinion</v>
      </c>
    </row>
    <row r="121" spans="1:27" hidden="1">
      <c r="A121" s="38">
        <v>56.34425010438158</v>
      </c>
      <c r="B121">
        <v>409355662</v>
      </c>
      <c r="C121" t="s">
        <v>120</v>
      </c>
      <c r="D121" t="s">
        <v>36</v>
      </c>
      <c r="E121" t="s">
        <v>121</v>
      </c>
      <c r="G121" t="s">
        <v>17</v>
      </c>
      <c r="H121" t="s">
        <v>18</v>
      </c>
      <c r="I121" s="25" t="str">
        <f>VLOOKUP(B121,PBI!A:E,5,FALSE)</f>
        <v>Female</v>
      </c>
      <c r="J121" s="24" t="str">
        <f>IF(I121="female","Yes","No")</f>
        <v>Yes</v>
      </c>
      <c r="K121" s="24" t="s">
        <v>374</v>
      </c>
      <c r="L121" s="24" t="s">
        <v>374</v>
      </c>
      <c r="M121" s="24">
        <v>3</v>
      </c>
      <c r="N121" s="24">
        <f t="shared" si="19"/>
        <v>409355662</v>
      </c>
      <c r="O121" s="24" t="str">
        <f t="shared" si="20"/>
        <v>Furrer, Carsyn</v>
      </c>
      <c r="P121" s="24" t="str">
        <f t="shared" si="21"/>
        <v>rac20001@byui.edu</v>
      </c>
      <c r="Q121" s="24" t="str">
        <f t="shared" si="22"/>
        <v>Female</v>
      </c>
      <c r="R121" s="24" t="str">
        <f t="shared" si="23"/>
        <v>Business Management</v>
      </c>
      <c r="S121">
        <f>VLOOKUP(B121,ClassListRaw!B:B,1,FALSE)</f>
        <v>409355662</v>
      </c>
      <c r="T121" s="3">
        <f>IFERROR(VLOOKUP(B121,SurveyData!D:D,1,FALSE),"N/A")</f>
        <v>409355662</v>
      </c>
      <c r="U121" s="3" t="str">
        <f>IFERROR(VLOOKUP(E:E,SurveyData!E:E,1,FALSE),"N/A")</f>
        <v>rac20001@byui.edu</v>
      </c>
      <c r="V121" s="16" t="str">
        <f t="shared" si="24"/>
        <v>Y</v>
      </c>
      <c r="W121" s="16" t="str">
        <f>VLOOKUP($B121,SurveyData!D:M,5,FALSE)</f>
        <v>Daytime Operations (8AM-2PM roughly)</v>
      </c>
      <c r="X121" t="str">
        <f>IF(V121="Y",VLOOKUP(T121,SurveyData!D:L,6,FALSE),"N/A")</f>
        <v>Not Interested</v>
      </c>
      <c r="Y121" s="32" t="str">
        <f>IF(V121="Y",VLOOKUP(T121,SurveyData!D:L,7,FALSE),"N/A")</f>
        <v>Very Interested</v>
      </c>
      <c r="Z121" s="32" t="str">
        <f>IF(V121="Y",VLOOKUP(T121,SurveyData!D:L,8,FALSE),"N/A")</f>
        <v>Very Interested</v>
      </c>
      <c r="AA121" s="32" t="str">
        <f>IF(V121="Y",VLOOKUP(T121,SurveyData!D:L,9,FALSE),"N/A")</f>
        <v>Not Interested</v>
      </c>
    </row>
    <row r="122" spans="1:27" hidden="1">
      <c r="A122" s="38">
        <v>12.839034899001989</v>
      </c>
      <c r="B122">
        <v>170995156</v>
      </c>
      <c r="C122" t="s">
        <v>94</v>
      </c>
      <c r="D122" t="s">
        <v>36</v>
      </c>
      <c r="E122" t="s">
        <v>95</v>
      </c>
      <c r="G122" t="s">
        <v>96</v>
      </c>
      <c r="H122" t="s">
        <v>38</v>
      </c>
      <c r="I122" s="25" t="str">
        <f>VLOOKUP(B122,PBI!A:E,5,FALSE)</f>
        <v>Male</v>
      </c>
      <c r="J122" s="24" t="str">
        <f>IF(I122="female","Yes","No")</f>
        <v>No</v>
      </c>
      <c r="K122" s="24" t="s">
        <v>374</v>
      </c>
      <c r="L122" s="24" t="s">
        <v>374</v>
      </c>
      <c r="M122" s="24">
        <v>4</v>
      </c>
      <c r="N122" s="24">
        <f t="shared" si="19"/>
        <v>170995156</v>
      </c>
      <c r="O122" s="24" t="str">
        <f t="shared" si="20"/>
        <v>Corpany, Daylen_Jon</v>
      </c>
      <c r="P122" s="24" t="str">
        <f t="shared" si="21"/>
        <v>cor17017@byui.edu</v>
      </c>
      <c r="Q122" s="24" t="str">
        <f t="shared" si="22"/>
        <v>Male</v>
      </c>
      <c r="R122" s="24" t="str">
        <f t="shared" si="23"/>
        <v>Business Management Ops</v>
      </c>
      <c r="S122">
        <f>VLOOKUP(B122,ClassListRaw!B:B,1,FALSE)</f>
        <v>170995156</v>
      </c>
      <c r="T122" s="3">
        <f>IFERROR(VLOOKUP(B122,SurveyData!D:D,1,FALSE),"N/A")</f>
        <v>170995156</v>
      </c>
      <c r="U122" s="3" t="str">
        <f>IFERROR(VLOOKUP(E:E,SurveyData!E:E,1,FALSE),"N/A")</f>
        <v>Cor17017@byui.edu</v>
      </c>
      <c r="V122" s="16" t="str">
        <f t="shared" si="24"/>
        <v>Y</v>
      </c>
      <c r="W122" s="16" t="str">
        <f>VLOOKUP($B122,SurveyData!D:M,5,FALSE)</f>
        <v>Daytime Operations (8AM-2PM roughly)</v>
      </c>
      <c r="X122" t="str">
        <f>IF(V122="Y",VLOOKUP(T122,SurveyData!D:L,6,FALSE),"N/A")</f>
        <v>Indifferent or No Opinion</v>
      </c>
      <c r="Y122" s="32" t="str">
        <f>IF(V122="Y",VLOOKUP(T122,SurveyData!D:L,7,FALSE),"N/A")</f>
        <v>Indifferent or No Opinion</v>
      </c>
      <c r="Z122" s="32" t="str">
        <f>IF(V122="Y",VLOOKUP(T122,SurveyData!D:L,8,FALSE),"N/A")</f>
        <v>Very Interested</v>
      </c>
      <c r="AA122" s="32" t="str">
        <f>IF(V122="Y",VLOOKUP(T122,SurveyData!D:L,9,FALSE),"N/A")</f>
        <v>Indifferent or No Opinion</v>
      </c>
    </row>
    <row r="123" spans="1:27" hidden="1">
      <c r="A123" s="38">
        <v>61.050153503646676</v>
      </c>
      <c r="B123">
        <v>521871129</v>
      </c>
      <c r="C123" t="s">
        <v>239</v>
      </c>
      <c r="D123" t="s">
        <v>36</v>
      </c>
      <c r="E123" t="s">
        <v>240</v>
      </c>
      <c r="G123" t="s">
        <v>17</v>
      </c>
      <c r="H123" t="s">
        <v>38</v>
      </c>
      <c r="I123" s="25" t="str">
        <f>VLOOKUP(B123,PBI!A:E,5,FALSE)</f>
        <v>Male</v>
      </c>
      <c r="J123" s="24" t="str">
        <f>IF(I123="female","Yes","No")</f>
        <v>No</v>
      </c>
      <c r="K123" s="24" t="s">
        <v>374</v>
      </c>
      <c r="L123" s="24" t="s">
        <v>374</v>
      </c>
      <c r="M123" s="24">
        <v>5</v>
      </c>
      <c r="N123" s="24">
        <f t="shared" si="19"/>
        <v>521871129</v>
      </c>
      <c r="O123" s="24" t="str">
        <f t="shared" si="20"/>
        <v>Owens, Cole</v>
      </c>
      <c r="P123" s="24" t="str">
        <f t="shared" si="21"/>
        <v>owe16001@byui.edu</v>
      </c>
      <c r="Q123" s="24" t="str">
        <f t="shared" si="22"/>
        <v>Male</v>
      </c>
      <c r="R123" s="24" t="str">
        <f t="shared" si="23"/>
        <v>Business Management</v>
      </c>
      <c r="S123">
        <f>VLOOKUP(B123,ClassListRaw!B:B,1,FALSE)</f>
        <v>521871129</v>
      </c>
      <c r="T123" s="3">
        <f>IFERROR(VLOOKUP(B123,SurveyData!D:D,1,FALSE),"N/A")</f>
        <v>521871129</v>
      </c>
      <c r="U123" s="3" t="str">
        <f>IFERROR(VLOOKUP(E:E,SurveyData!E:E,1,FALSE),"N/A")</f>
        <v>owe16001@byui.edu</v>
      </c>
      <c r="V123" s="16" t="str">
        <f t="shared" si="24"/>
        <v>Y</v>
      </c>
      <c r="W123" s="16" t="str">
        <f>VLOOKUP($B123,SurveyData!D:M,5,FALSE)</f>
        <v>Daytime Operations (8AM-2PM roughly)</v>
      </c>
      <c r="X123" t="str">
        <f>IF(V123="Y",VLOOKUP(T123,SurveyData!D:L,6,FALSE),"N/A")</f>
        <v>Indifferent or No Opinion</v>
      </c>
      <c r="Y123" s="32" t="str">
        <f>IF(V123="Y",VLOOKUP(T123,SurveyData!D:L,7,FALSE),"N/A")</f>
        <v>Indifferent or No Opinion</v>
      </c>
      <c r="Z123" s="32" t="str">
        <f>IF(V123="Y",VLOOKUP(T123,SurveyData!D:L,8,FALSE),"N/A")</f>
        <v>Very Interested</v>
      </c>
      <c r="AA123" s="32" t="str">
        <f>IF(V123="Y",VLOOKUP(T123,SurveyData!D:L,9,FALSE),"N/A")</f>
        <v>Very Interested</v>
      </c>
    </row>
    <row r="124" spans="1:27" hidden="1">
      <c r="A124" s="38">
        <v>35.02666850151661</v>
      </c>
      <c r="B124">
        <v>963301359</v>
      </c>
      <c r="C124" t="s">
        <v>197</v>
      </c>
      <c r="D124" t="s">
        <v>36</v>
      </c>
      <c r="E124" t="s">
        <v>198</v>
      </c>
      <c r="G124" t="s">
        <v>12</v>
      </c>
      <c r="H124" t="s">
        <v>38</v>
      </c>
      <c r="I124" s="25" t="str">
        <f>VLOOKUP(B124,PBI!A:E,5,FALSE)</f>
        <v>Female</v>
      </c>
      <c r="J124" s="24" t="str">
        <f>IF(I124="female","Yes","No")</f>
        <v>Yes</v>
      </c>
      <c r="K124" s="24" t="s">
        <v>374</v>
      </c>
      <c r="L124" s="24" t="s">
        <v>374</v>
      </c>
      <c r="M124" s="24">
        <v>5</v>
      </c>
      <c r="N124" s="24">
        <f t="shared" si="19"/>
        <v>963301359</v>
      </c>
      <c r="O124" s="24" t="str">
        <f t="shared" si="20"/>
        <v>Marchi Mazallo, Ana_Beatriz</v>
      </c>
      <c r="P124" s="24" t="str">
        <f t="shared" si="21"/>
        <v>mar19124@byui.edu</v>
      </c>
      <c r="Q124" s="24" t="str">
        <f t="shared" si="22"/>
        <v>Female</v>
      </c>
      <c r="R124" s="24" t="str">
        <f t="shared" si="23"/>
        <v>Bus Mgmt Marketing</v>
      </c>
      <c r="S124">
        <f>VLOOKUP(B124,ClassListRaw!B:B,1,FALSE)</f>
        <v>963301359</v>
      </c>
      <c r="T124" s="3">
        <f>IFERROR(VLOOKUP(B124,SurveyData!D:D,1,FALSE),"N/A")</f>
        <v>963301359</v>
      </c>
      <c r="U124" s="3" t="str">
        <f>IFERROR(VLOOKUP(E:E,SurveyData!E:E,1,FALSE),"N/A")</f>
        <v>mar19124@byui.edu</v>
      </c>
      <c r="V124" s="16" t="str">
        <f t="shared" si="24"/>
        <v>Y</v>
      </c>
      <c r="W124" s="16" t="str">
        <f>VLOOKUP($B124,SurveyData!D:M,5,FALSE)</f>
        <v>Daytime Operations (8AM-2PM roughly)</v>
      </c>
      <c r="X124" t="str">
        <f>IF(V124="Y",VLOOKUP(T124,SurveyData!D:L,6,FALSE),"N/A")</f>
        <v>Very Interested</v>
      </c>
      <c r="Y124" s="32" t="str">
        <f>IF(V124="Y",VLOOKUP(T124,SurveyData!D:L,7,FALSE),"N/A")</f>
        <v>Not Interested</v>
      </c>
      <c r="Z124" s="32" t="str">
        <f>IF(V124="Y",VLOOKUP(T124,SurveyData!D:L,8,FALSE),"N/A")</f>
        <v>Indifferent or No Opinion</v>
      </c>
      <c r="AA124" s="32" t="str">
        <f>IF(V124="Y",VLOOKUP(T124,SurveyData!D:L,9,FALSE),"N/A")</f>
        <v>Very Interested</v>
      </c>
    </row>
    <row r="125" spans="1:27" hidden="1">
      <c r="A125" s="38">
        <v>44.611377066192162</v>
      </c>
      <c r="B125">
        <v>547950872</v>
      </c>
      <c r="C125" t="s">
        <v>73</v>
      </c>
      <c r="D125" t="s">
        <v>36</v>
      </c>
      <c r="E125" t="s">
        <v>74</v>
      </c>
      <c r="G125" t="s">
        <v>75</v>
      </c>
      <c r="H125" t="s">
        <v>38</v>
      </c>
      <c r="I125" s="25" t="str">
        <f>VLOOKUP(B125,PBI!A:E,5,FALSE)</f>
        <v>Female</v>
      </c>
      <c r="J125" s="24" t="str">
        <f>IF(I125="female","Yes","No")</f>
        <v>Yes</v>
      </c>
      <c r="K125" s="24" t="s">
        <v>374</v>
      </c>
      <c r="L125" s="24" t="s">
        <v>382</v>
      </c>
      <c r="M125" s="24">
        <v>6</v>
      </c>
      <c r="N125" s="24">
        <f t="shared" si="19"/>
        <v>547950872</v>
      </c>
      <c r="O125" s="24" t="str">
        <f t="shared" si="20"/>
        <v>Child, Sarah</v>
      </c>
      <c r="P125" s="24" t="str">
        <f t="shared" si="21"/>
        <v>chi19002@byui.edu</v>
      </c>
      <c r="Q125" s="24" t="str">
        <f t="shared" si="22"/>
        <v>Female</v>
      </c>
      <c r="R125" s="24" t="str">
        <f t="shared" si="23"/>
        <v>Recreation Management</v>
      </c>
      <c r="S125">
        <f>VLOOKUP(B125,ClassListRaw!B:B,1,FALSE)</f>
        <v>547950872</v>
      </c>
      <c r="T125" s="3">
        <f>IFERROR(VLOOKUP(B125,SurveyData!D:D,1,FALSE),"N/A")</f>
        <v>547950872</v>
      </c>
      <c r="U125" s="3" t="str">
        <f>IFERROR(VLOOKUP(E:E,SurveyData!E:E,1,FALSE),"N/A")</f>
        <v>chi19002@byui.edu</v>
      </c>
      <c r="V125" s="16" t="str">
        <f t="shared" si="24"/>
        <v>Y</v>
      </c>
      <c r="W125" s="16" t="str">
        <f>VLOOKUP($B125,SurveyData!D:M,5,FALSE)</f>
        <v>Daytime Operations (8AM-2PM roughly)</v>
      </c>
      <c r="X125" t="str">
        <f>IF(V125="Y",VLOOKUP(T125,SurveyData!D:L,6,FALSE),"N/A")</f>
        <v>Indifferent or No Opinion</v>
      </c>
      <c r="Y125" s="32" t="str">
        <f>IF(V125="Y",VLOOKUP(T125,SurveyData!D:L,7,FALSE),"N/A")</f>
        <v>Very Interested</v>
      </c>
      <c r="Z125" s="32" t="str">
        <f>IF(V125="Y",VLOOKUP(T125,SurveyData!D:L,8,FALSE),"N/A")</f>
        <v>Very Interested</v>
      </c>
      <c r="AA125" s="32" t="str">
        <f>IF(V125="Y",VLOOKUP(T125,SurveyData!D:L,9,FALSE),"N/A")</f>
        <v>Not Interested</v>
      </c>
    </row>
    <row r="126" spans="1:27" hidden="1">
      <c r="A126" s="38">
        <v>85.826464938960513</v>
      </c>
      <c r="B126">
        <v>647142671</v>
      </c>
      <c r="C126" t="s">
        <v>293</v>
      </c>
      <c r="D126" t="s">
        <v>36</v>
      </c>
      <c r="E126" t="s">
        <v>294</v>
      </c>
      <c r="G126" t="s">
        <v>295</v>
      </c>
      <c r="H126" t="s">
        <v>38</v>
      </c>
      <c r="I126" s="25" t="str">
        <f>VLOOKUP(B126,PBI!A:E,5,FALSE)</f>
        <v>Female</v>
      </c>
      <c r="J126" s="24" t="str">
        <f>IF(I126="female","Yes","No")</f>
        <v>Yes</v>
      </c>
      <c r="K126" s="24" t="s">
        <v>374</v>
      </c>
      <c r="L126" s="24" t="s">
        <v>382</v>
      </c>
      <c r="M126" s="24">
        <v>7</v>
      </c>
      <c r="N126" s="24">
        <f t="shared" si="19"/>
        <v>647142671</v>
      </c>
      <c r="O126" s="24" t="str">
        <f t="shared" si="20"/>
        <v>Scott, Rachel_LaRee</v>
      </c>
      <c r="P126" s="24" t="str">
        <f t="shared" si="21"/>
        <v>sco17002@byui.edu</v>
      </c>
      <c r="Q126" s="24" t="str">
        <f t="shared" si="22"/>
        <v>Female</v>
      </c>
      <c r="R126" s="24" t="str">
        <f t="shared" si="23"/>
        <v>Therapeutic Recreation</v>
      </c>
      <c r="S126">
        <f>VLOOKUP(B126,ClassListRaw!B:B,1,FALSE)</f>
        <v>647142671</v>
      </c>
      <c r="T126" s="3">
        <f>IFERROR(VLOOKUP(B126,SurveyData!D:D,1,FALSE),"N/A")</f>
        <v>647142671</v>
      </c>
      <c r="U126" s="3" t="str">
        <f>IFERROR(VLOOKUP(E:E,SurveyData!E:E,1,FALSE),"N/A")</f>
        <v>Sco17002@byui.edu</v>
      </c>
      <c r="V126" s="16" t="str">
        <f t="shared" si="24"/>
        <v>Y</v>
      </c>
      <c r="W126" s="16" t="str">
        <f>VLOOKUP($B126,SurveyData!D:M,5,FALSE)</f>
        <v>Daytime Operations (8AM-2PM roughly)</v>
      </c>
      <c r="X126" t="str">
        <f>IF(V126="Y",VLOOKUP(T126,SurveyData!D:L,6,FALSE),"N/A")</f>
        <v>Indifferent or No Opinion</v>
      </c>
      <c r="Y126" s="32" t="str">
        <f>IF(V126="Y",VLOOKUP(T126,SurveyData!D:L,7,FALSE),"N/A")</f>
        <v>Very Interested</v>
      </c>
      <c r="Z126" s="32" t="str">
        <f>IF(V126="Y",VLOOKUP(T126,SurveyData!D:L,8,FALSE),"N/A")</f>
        <v>Not Interested</v>
      </c>
      <c r="AA126" s="32" t="str">
        <f>IF(V126="Y",VLOOKUP(T126,SurveyData!D:L,9,FALSE),"N/A")</f>
        <v>Not Interested</v>
      </c>
    </row>
    <row r="127" spans="1:27" hidden="1">
      <c r="A127" s="38">
        <v>24.697093759684506</v>
      </c>
      <c r="B127">
        <v>347831069</v>
      </c>
      <c r="C127" t="s">
        <v>271</v>
      </c>
      <c r="D127" t="s">
        <v>36</v>
      </c>
      <c r="E127" t="s">
        <v>272</v>
      </c>
      <c r="G127" t="s">
        <v>87</v>
      </c>
      <c r="H127" t="s">
        <v>38</v>
      </c>
      <c r="I127" s="25" t="str">
        <f>VLOOKUP(B127,PBI!A:E,5,FALSE)</f>
        <v>Female</v>
      </c>
      <c r="J127" s="24" t="str">
        <f>IF(I127="female","Yes","No")</f>
        <v>Yes</v>
      </c>
      <c r="K127" s="24" t="s">
        <v>374</v>
      </c>
      <c r="L127" s="24" t="s">
        <v>382</v>
      </c>
      <c r="M127" s="24">
        <v>7</v>
      </c>
      <c r="N127" s="24">
        <f t="shared" si="19"/>
        <v>347831069</v>
      </c>
      <c r="O127" s="24" t="str">
        <f t="shared" si="20"/>
        <v>Rios Lucero, Mayte</v>
      </c>
      <c r="P127" s="24" t="str">
        <f t="shared" si="21"/>
        <v>luc19003@byui.edu</v>
      </c>
      <c r="Q127" s="24" t="str">
        <f t="shared" si="22"/>
        <v>Female</v>
      </c>
      <c r="R127" s="24" t="str">
        <f t="shared" si="23"/>
        <v>International Studies</v>
      </c>
      <c r="S127">
        <f>VLOOKUP(B127,ClassListRaw!B:B,1,FALSE)</f>
        <v>347831069</v>
      </c>
      <c r="T127" s="3">
        <f>IFERROR(VLOOKUP(B127,SurveyData!D:D,1,FALSE),"N/A")</f>
        <v>347831069</v>
      </c>
      <c r="U127" s="3" t="str">
        <f>IFERROR(VLOOKUP(E:E,SurveyData!E:E,1,FALSE),"N/A")</f>
        <v>luc19003@byui.edu</v>
      </c>
      <c r="V127" s="16" t="str">
        <f t="shared" si="24"/>
        <v>Y</v>
      </c>
      <c r="W127" s="16" t="str">
        <f>VLOOKUP($B127,SurveyData!D:M,5,FALSE)</f>
        <v>Daytime Operations (8AM-2PM roughly)</v>
      </c>
      <c r="X127" t="str">
        <f>IF(V127="Y",VLOOKUP(T127,SurveyData!D:L,6,FALSE),"N/A")</f>
        <v>Very Interested</v>
      </c>
      <c r="Y127" s="32" t="str">
        <f>IF(V127="Y",VLOOKUP(T127,SurveyData!D:L,7,FALSE),"N/A")</f>
        <v>Very Interested</v>
      </c>
      <c r="Z127" s="32" t="str">
        <f>IF(V127="Y",VLOOKUP(T127,SurveyData!D:L,8,FALSE),"N/A")</f>
        <v>Not Interested</v>
      </c>
      <c r="AA127" s="32" t="str">
        <f>IF(V127="Y",VLOOKUP(T127,SurveyData!D:L,9,FALSE),"N/A")</f>
        <v>Not Interested</v>
      </c>
    </row>
    <row r="128" spans="1:27" hidden="1">
      <c r="A128" s="38">
        <v>95.377354458675811</v>
      </c>
      <c r="B128">
        <v>372353197</v>
      </c>
      <c r="C128" t="s">
        <v>151</v>
      </c>
      <c r="D128" t="s">
        <v>36</v>
      </c>
      <c r="E128" t="s">
        <v>152</v>
      </c>
      <c r="G128" t="s">
        <v>17</v>
      </c>
      <c r="H128" t="s">
        <v>38</v>
      </c>
      <c r="I128" s="25" t="str">
        <f>VLOOKUP(B128,PBI!A:E,5,FALSE)</f>
        <v>Male</v>
      </c>
      <c r="J128" s="24" t="str">
        <f>IF(I128="female","Yes","No")</f>
        <v>No</v>
      </c>
      <c r="K128" s="24" t="s">
        <v>374</v>
      </c>
      <c r="L128" s="24" t="s">
        <v>374</v>
      </c>
      <c r="M128" s="24">
        <v>7</v>
      </c>
      <c r="N128" s="24">
        <f t="shared" ref="N128:N144" si="25">B128</f>
        <v>372353197</v>
      </c>
      <c r="O128" s="24" t="str">
        <f t="shared" ref="O128:O144" si="26">C128</f>
        <v>Humpherys, Spencer_Allan</v>
      </c>
      <c r="P128" s="24" t="str">
        <f t="shared" ref="P128:P144" si="27">E128</f>
        <v>hum17003@byui.edu</v>
      </c>
      <c r="Q128" s="24" t="str">
        <f t="shared" ref="Q128:Q144" si="28">I128</f>
        <v>Male</v>
      </c>
      <c r="R128" s="24" t="str">
        <f t="shared" ref="R128:R144" si="29">G128</f>
        <v>Business Management</v>
      </c>
      <c r="S128">
        <f>VLOOKUP(B128,ClassListRaw!B:B,1,FALSE)</f>
        <v>372353197</v>
      </c>
      <c r="T128" s="3">
        <f>IFERROR(VLOOKUP(B128,SurveyData!D:D,1,FALSE),"N/A")</f>
        <v>372353197</v>
      </c>
      <c r="U128" s="3" t="str">
        <f>IFERROR(VLOOKUP(E:E,SurveyData!E:E,1,FALSE),"N/A")</f>
        <v>Hum17003@byui.edu</v>
      </c>
      <c r="V128" s="16" t="str">
        <f t="shared" ref="V128:V144" si="30">IF(OR(T128&lt;&gt;"N/A",U128&lt;&gt;"N/A"),"Y","N")</f>
        <v>Y</v>
      </c>
      <c r="W128" s="16" t="str">
        <f>VLOOKUP($B128,SurveyData!D:M,5,FALSE)</f>
        <v>Daytime Operations (8AM-2PM roughly)</v>
      </c>
      <c r="X128" t="str">
        <f>IF(V128="Y",VLOOKUP(T128,SurveyData!D:L,6,FALSE),"N/A")</f>
        <v>Indifferent or No Opinion</v>
      </c>
      <c r="Y128" s="32" t="str">
        <f>IF(V128="Y",VLOOKUP(T128,SurveyData!D:L,7,FALSE),"N/A")</f>
        <v>Not Interested</v>
      </c>
      <c r="Z128" s="32" t="str">
        <f>IF(V128="Y",VLOOKUP(T128,SurveyData!D:L,8,FALSE),"N/A")</f>
        <v>Very Interested</v>
      </c>
      <c r="AA128" s="32" t="str">
        <f>IF(V128="Y",VLOOKUP(T128,SurveyData!D:L,9,FALSE),"N/A")</f>
        <v>Indifferent or No Opinion</v>
      </c>
    </row>
    <row r="129" spans="1:27" hidden="1">
      <c r="A129" s="38">
        <v>69.40072042950635</v>
      </c>
      <c r="B129">
        <v>345200010</v>
      </c>
      <c r="C129" t="s">
        <v>167</v>
      </c>
      <c r="D129" t="s">
        <v>36</v>
      </c>
      <c r="E129" t="s">
        <v>168</v>
      </c>
      <c r="G129" t="s">
        <v>169</v>
      </c>
      <c r="H129" t="s">
        <v>38</v>
      </c>
      <c r="I129" s="25" t="str">
        <f>VLOOKUP(B129,PBI!A:E,5,FALSE)</f>
        <v>Female</v>
      </c>
      <c r="J129" s="24" t="str">
        <f>IF(I129="female","Yes","No")</f>
        <v>Yes</v>
      </c>
      <c r="K129" s="24" t="s">
        <v>374</v>
      </c>
      <c r="L129" s="24" t="s">
        <v>382</v>
      </c>
      <c r="M129" s="24">
        <v>8</v>
      </c>
      <c r="N129" s="24">
        <f t="shared" si="25"/>
        <v>345200010</v>
      </c>
      <c r="O129" s="24" t="str">
        <f t="shared" si="26"/>
        <v>Karren, Samantha_Maria</v>
      </c>
      <c r="P129" s="24" t="str">
        <f t="shared" si="27"/>
        <v>ari19001@byui.edu</v>
      </c>
      <c r="Q129" s="24" t="str">
        <f t="shared" si="28"/>
        <v>Female</v>
      </c>
      <c r="R129" s="24" t="str">
        <f t="shared" si="29"/>
        <v>Musical Arts</v>
      </c>
      <c r="S129">
        <f>VLOOKUP(B129,ClassListRaw!B:B,1,FALSE)</f>
        <v>345200010</v>
      </c>
      <c r="T129" s="3">
        <f>IFERROR(VLOOKUP(B129,SurveyData!D:D,1,FALSE),"N/A")</f>
        <v>345200010</v>
      </c>
      <c r="U129" s="3" t="str">
        <f>IFERROR(VLOOKUP(E:E,SurveyData!E:E,1,FALSE),"N/A")</f>
        <v>ari19001@byui.edu</v>
      </c>
      <c r="V129" s="16" t="str">
        <f t="shared" si="30"/>
        <v>Y</v>
      </c>
      <c r="W129" s="16" t="str">
        <f>VLOOKUP($B129,SurveyData!D:M,5,FALSE)</f>
        <v>Daytime Operations (8AM-2PM roughly)</v>
      </c>
      <c r="X129" t="str">
        <f>IF(V129="Y",VLOOKUP(T129,SurveyData!D:L,6,FALSE),"N/A")</f>
        <v>Very Interested</v>
      </c>
      <c r="Y129" s="32" t="str">
        <f>IF(V129="Y",VLOOKUP(T129,SurveyData!D:L,7,FALSE),"N/A")</f>
        <v>Not Interested</v>
      </c>
      <c r="Z129" s="32" t="str">
        <f>IF(V129="Y",VLOOKUP(T129,SurveyData!D:L,8,FALSE),"N/A")</f>
        <v>Indifferent or No Opinion</v>
      </c>
      <c r="AA129" s="32" t="str">
        <f>IF(V129="Y",VLOOKUP(T129,SurveyData!D:L,9,FALSE),"N/A")</f>
        <v>Indifferent or No Opinion</v>
      </c>
    </row>
    <row r="130" spans="1:27" hidden="1">
      <c r="A130" s="38">
        <v>60.034077762304442</v>
      </c>
      <c r="B130">
        <v>90266989</v>
      </c>
      <c r="C130" t="s">
        <v>85</v>
      </c>
      <c r="D130" t="s">
        <v>36</v>
      </c>
      <c r="E130" t="s">
        <v>86</v>
      </c>
      <c r="G130" t="s">
        <v>87</v>
      </c>
      <c r="H130" t="s">
        <v>38</v>
      </c>
      <c r="I130" s="25" t="str">
        <f>VLOOKUP(B130,PBI!A:E,5,FALSE)</f>
        <v>Male</v>
      </c>
      <c r="J130" s="24" t="str">
        <f>IF(I130="female","Yes","No")</f>
        <v>No</v>
      </c>
      <c r="K130" s="24" t="s">
        <v>374</v>
      </c>
      <c r="L130" s="24" t="s">
        <v>382</v>
      </c>
      <c r="M130" s="24">
        <v>8</v>
      </c>
      <c r="N130" s="24">
        <f t="shared" si="25"/>
        <v>90266989</v>
      </c>
      <c r="O130" s="24" t="str">
        <f t="shared" si="26"/>
        <v>Coleman, Jared_Cornwell_James</v>
      </c>
      <c r="P130" s="24" t="str">
        <f t="shared" si="27"/>
        <v>col18031@byui.edu</v>
      </c>
      <c r="Q130" s="24" t="str">
        <f t="shared" si="28"/>
        <v>Male</v>
      </c>
      <c r="R130" s="24" t="str">
        <f t="shared" si="29"/>
        <v>International Studies</v>
      </c>
      <c r="S130">
        <f>VLOOKUP(B130,ClassListRaw!B:B,1,FALSE)</f>
        <v>90266989</v>
      </c>
      <c r="T130" s="3">
        <f>IFERROR(VLOOKUP(B130,SurveyData!D:D,1,FALSE),"N/A")</f>
        <v>90266989</v>
      </c>
      <c r="U130" s="3" t="str">
        <f>IFERROR(VLOOKUP(E:E,SurveyData!E:E,1,FALSE),"N/A")</f>
        <v>N/A</v>
      </c>
      <c r="V130" s="16" t="str">
        <f t="shared" si="30"/>
        <v>Y</v>
      </c>
      <c r="W130" s="16" t="str">
        <f>VLOOKUP($B130,SurveyData!D:M,5,FALSE)</f>
        <v>Daytime Operations (8AM-2PM roughly)</v>
      </c>
      <c r="X130" t="str">
        <f>IF(V130="Y",VLOOKUP(T130,SurveyData!D:L,6,FALSE),"N/A")</f>
        <v>Very Interested</v>
      </c>
      <c r="Y130" s="32" t="str">
        <f>IF(V130="Y",VLOOKUP(T130,SurveyData!D:L,7,FALSE),"N/A")</f>
        <v>Indifferent or No Opinion</v>
      </c>
      <c r="Z130" s="32" t="str">
        <f>IF(V130="Y",VLOOKUP(T130,SurveyData!D:L,8,FALSE),"N/A")</f>
        <v>Indifferent or No Opinion</v>
      </c>
      <c r="AA130" s="32" t="str">
        <f>IF(V130="Y",VLOOKUP(T130,SurveyData!D:L,9,FALSE),"N/A")</f>
        <v>Very Interested</v>
      </c>
    </row>
    <row r="131" spans="1:27" hidden="1">
      <c r="A131" s="38">
        <v>74.26338469038545</v>
      </c>
      <c r="B131">
        <v>290770857</v>
      </c>
      <c r="C131" t="s">
        <v>174</v>
      </c>
      <c r="D131" t="s">
        <v>36</v>
      </c>
      <c r="E131" t="s">
        <v>175</v>
      </c>
      <c r="G131" t="s">
        <v>12</v>
      </c>
      <c r="H131" t="s">
        <v>38</v>
      </c>
      <c r="I131" s="25" t="str">
        <f>VLOOKUP(B131,PBI!A:E,5,FALSE)</f>
        <v>Male</v>
      </c>
      <c r="J131" s="24" t="str">
        <f>IF(I131="female","Yes","No")</f>
        <v>No</v>
      </c>
      <c r="K131" s="24" t="s">
        <v>374</v>
      </c>
      <c r="L131" s="24" t="s">
        <v>374</v>
      </c>
      <c r="M131" s="24">
        <v>9</v>
      </c>
      <c r="N131" s="24">
        <f t="shared" si="25"/>
        <v>290770857</v>
      </c>
      <c r="O131" s="24" t="str">
        <f t="shared" si="26"/>
        <v>Kuchera, Jonathan</v>
      </c>
      <c r="P131" s="24" t="str">
        <f t="shared" si="27"/>
        <v>kuc18004@byui.edu</v>
      </c>
      <c r="Q131" s="24" t="str">
        <f t="shared" si="28"/>
        <v>Male</v>
      </c>
      <c r="R131" s="24" t="str">
        <f t="shared" si="29"/>
        <v>Bus Mgmt Marketing</v>
      </c>
      <c r="S131">
        <f>VLOOKUP(B131,ClassListRaw!B:B,1,FALSE)</f>
        <v>290770857</v>
      </c>
      <c r="T131" s="3">
        <f>IFERROR(VLOOKUP(B131,SurveyData!D:D,1,FALSE),"N/A")</f>
        <v>290770857</v>
      </c>
      <c r="U131" s="3" t="str">
        <f>IFERROR(VLOOKUP(E:E,SurveyData!E:E,1,FALSE),"N/A")</f>
        <v>Kuc18004@byui.edu</v>
      </c>
      <c r="V131" s="16" t="str">
        <f t="shared" si="30"/>
        <v>Y</v>
      </c>
      <c r="W131" s="16" t="str">
        <f>VLOOKUP($B131,SurveyData!D:M,5,FALSE)</f>
        <v>Daytime Operations (8AM-2PM roughly)</v>
      </c>
      <c r="X131" t="str">
        <f>IF(V131="Y",VLOOKUP(T131,SurveyData!D:L,6,FALSE),"N/A")</f>
        <v>Not Interested</v>
      </c>
      <c r="Y131" s="32" t="str">
        <f>IF(V131="Y",VLOOKUP(T131,SurveyData!D:L,7,FALSE),"N/A")</f>
        <v>Very Interested</v>
      </c>
      <c r="Z131" s="32" t="str">
        <f>IF(V131="Y",VLOOKUP(T131,SurveyData!D:L,8,FALSE),"N/A")</f>
        <v>Very Interested</v>
      </c>
      <c r="AA131" s="32" t="str">
        <f>IF(V131="Y",VLOOKUP(T131,SurveyData!D:L,9,FALSE),"N/A")</f>
        <v>Indifferent or No Opinion</v>
      </c>
    </row>
    <row r="132" spans="1:27" hidden="1">
      <c r="A132" s="38">
        <v>29.271143906403509</v>
      </c>
      <c r="B132">
        <v>652451274</v>
      </c>
      <c r="C132" t="s">
        <v>69</v>
      </c>
      <c r="D132" t="s">
        <v>70</v>
      </c>
      <c r="E132" t="s">
        <v>71</v>
      </c>
      <c r="G132" t="s">
        <v>72</v>
      </c>
      <c r="H132" t="s">
        <v>38</v>
      </c>
      <c r="I132" s="25" t="str">
        <f>VLOOKUP(B132,PBI!A:E,5,FALSE)</f>
        <v>Female</v>
      </c>
      <c r="J132" s="24" t="str">
        <f>IF(I132="female","Yes","No")</f>
        <v>Yes</v>
      </c>
      <c r="K132" s="24" t="s">
        <v>374</v>
      </c>
      <c r="L132" s="24" t="s">
        <v>382</v>
      </c>
      <c r="M132" s="24">
        <v>7</v>
      </c>
      <c r="N132" s="24">
        <f t="shared" si="25"/>
        <v>652451274</v>
      </c>
      <c r="O132" s="24" t="str">
        <f t="shared" si="26"/>
        <v>Cherpeski, Allie</v>
      </c>
      <c r="P132" s="24" t="str">
        <f t="shared" si="27"/>
        <v>lun20005@byui.edu</v>
      </c>
      <c r="Q132" s="24" t="str">
        <f t="shared" si="28"/>
        <v>Female</v>
      </c>
      <c r="R132" s="24" t="str">
        <f t="shared" si="29"/>
        <v>FCS Apparel Entrepreneur</v>
      </c>
      <c r="S132">
        <f>VLOOKUP(B132,ClassListRaw!B:B,1,FALSE)</f>
        <v>652451274</v>
      </c>
      <c r="T132" s="3">
        <f>IFERROR(VLOOKUP(B132,SurveyData!D:D,1,FALSE),"N/A")</f>
        <v>652451274</v>
      </c>
      <c r="U132" s="3" t="str">
        <f>IFERROR(VLOOKUP(E:E,SurveyData!E:E,1,FALSE),"N/A")</f>
        <v>N/A</v>
      </c>
      <c r="V132" s="16" t="str">
        <f t="shared" si="30"/>
        <v>Y</v>
      </c>
      <c r="W132" s="16" t="str">
        <f>VLOOKUP($B132,SurveyData!D:M,5,FALSE)</f>
        <v>Daytime Operations (8AM-2PM roughly)</v>
      </c>
      <c r="X132" t="str">
        <f>IF(V132="Y",VLOOKUP(T132,SurveyData!D:L,6,FALSE),"N/A")</f>
        <v>Indifferent or No Opinion</v>
      </c>
      <c r="Y132" s="32" t="str">
        <f>IF(V132="Y",VLOOKUP(T132,SurveyData!D:L,7,FALSE),"N/A")</f>
        <v>Very Interested</v>
      </c>
      <c r="Z132" s="32" t="str">
        <f>IF(V132="Y",VLOOKUP(T132,SurveyData!D:L,8,FALSE),"N/A")</f>
        <v>Very Interested</v>
      </c>
      <c r="AA132" s="32" t="str">
        <f>IF(V132="Y",VLOOKUP(T132,SurveyData!D:L,9,FALSE),"N/A")</f>
        <v>Very Interested</v>
      </c>
    </row>
    <row r="133" spans="1:27" hidden="1">
      <c r="A133" s="38">
        <v>35.48221850675889</v>
      </c>
      <c r="B133">
        <v>724627220</v>
      </c>
      <c r="C133" t="s">
        <v>273</v>
      </c>
      <c r="D133" t="s">
        <v>70</v>
      </c>
      <c r="E133" t="s">
        <v>274</v>
      </c>
      <c r="G133" t="s">
        <v>17</v>
      </c>
      <c r="H133" t="s">
        <v>38</v>
      </c>
      <c r="I133" s="25" t="str">
        <f>VLOOKUP(B133,PBI!A:E,5,FALSE)</f>
        <v>Male</v>
      </c>
      <c r="J133" s="24" t="str">
        <f>IF(I133="female","Yes","No")</f>
        <v>No</v>
      </c>
      <c r="K133" s="24" t="s">
        <v>374</v>
      </c>
      <c r="L133" s="24" t="s">
        <v>374</v>
      </c>
      <c r="M133" s="24">
        <v>9</v>
      </c>
      <c r="N133" s="24">
        <f t="shared" si="25"/>
        <v>724627220</v>
      </c>
      <c r="O133" s="24" t="str">
        <f t="shared" si="26"/>
        <v>Rivera Cruz, Abinadi</v>
      </c>
      <c r="P133" s="24" t="str">
        <f t="shared" si="27"/>
        <v>riv18004@byui.edu</v>
      </c>
      <c r="Q133" s="24" t="str">
        <f t="shared" si="28"/>
        <v>Male</v>
      </c>
      <c r="R133" s="24" t="str">
        <f t="shared" si="29"/>
        <v>Business Management</v>
      </c>
      <c r="S133">
        <f>VLOOKUP(B133,ClassListRaw!B:B,1,FALSE)</f>
        <v>724627220</v>
      </c>
      <c r="T133" s="3">
        <f>IFERROR(VLOOKUP(B133,SurveyData!D:D,1,FALSE),"N/A")</f>
        <v>724627220</v>
      </c>
      <c r="U133" s="3" t="str">
        <f>IFERROR(VLOOKUP(E:E,SurveyData!E:E,1,FALSE),"N/A")</f>
        <v>riv18004@byui.edu</v>
      </c>
      <c r="V133" s="16" t="str">
        <f t="shared" si="30"/>
        <v>Y</v>
      </c>
      <c r="W133" s="16" t="str">
        <f>VLOOKUP($B133,SurveyData!D:M,5,FALSE)</f>
        <v>Daytime Operations (8AM-2PM roughly)</v>
      </c>
      <c r="X133" t="str">
        <f>IF(V133="Y",VLOOKUP(T133,SurveyData!D:L,6,FALSE),"N/A")</f>
        <v>Very Interested</v>
      </c>
      <c r="Y133" s="32" t="str">
        <f>IF(V133="Y",VLOOKUP(T133,SurveyData!D:L,7,FALSE),"N/A")</f>
        <v>Not Interested</v>
      </c>
      <c r="Z133" s="32" t="str">
        <f>IF(V133="Y",VLOOKUP(T133,SurveyData!D:L,8,FALSE),"N/A")</f>
        <v>Indifferent or No Opinion</v>
      </c>
      <c r="AA133" s="32" t="str">
        <f>IF(V133="Y",VLOOKUP(T133,SurveyData!D:L,9,FALSE),"N/A")</f>
        <v>Not Interested</v>
      </c>
    </row>
    <row r="134" spans="1:27" hidden="1">
      <c r="A134" s="38">
        <v>45.893011890919212</v>
      </c>
      <c r="B134">
        <v>471253883</v>
      </c>
      <c r="C134" t="s">
        <v>290</v>
      </c>
      <c r="D134" t="s">
        <v>291</v>
      </c>
      <c r="E134" t="s">
        <v>292</v>
      </c>
      <c r="G134" t="s">
        <v>87</v>
      </c>
      <c r="H134" t="s">
        <v>38</v>
      </c>
      <c r="I134" s="25" t="str">
        <f>VLOOKUP(B134,PBI!A:E,5,FALSE)</f>
        <v>Male</v>
      </c>
      <c r="J134" s="24" t="str">
        <f>IF(I134="female","Yes","No")</f>
        <v>No</v>
      </c>
      <c r="K134" s="24" t="s">
        <v>374</v>
      </c>
      <c r="L134" s="24" t="s">
        <v>382</v>
      </c>
      <c r="M134" s="45">
        <v>2</v>
      </c>
      <c r="N134" s="24">
        <f t="shared" si="25"/>
        <v>471253883</v>
      </c>
      <c r="O134" s="24" t="str">
        <f t="shared" si="26"/>
        <v>Schill, Tyler_Ali</v>
      </c>
      <c r="P134" s="24" t="str">
        <f t="shared" si="27"/>
        <v>sch15010@byui.edu</v>
      </c>
      <c r="Q134" s="24" t="str">
        <f t="shared" si="28"/>
        <v>Male</v>
      </c>
      <c r="R134" s="24" t="str">
        <f t="shared" si="29"/>
        <v>International Studies</v>
      </c>
      <c r="S134">
        <f>VLOOKUP(B134,ClassListRaw!B:B,1,FALSE)</f>
        <v>471253883</v>
      </c>
      <c r="T134" s="3">
        <f>IFERROR(VLOOKUP(B134,SurveyData!D:D,1,FALSE),"N/A")</f>
        <v>471253883</v>
      </c>
      <c r="U134" s="3" t="str">
        <f>IFERROR(VLOOKUP(E$128:E$141,SurveyData!E:E,1,FALSE),"N/A")</f>
        <v>sch15010@byui.edu</v>
      </c>
      <c r="V134" s="16" t="str">
        <f t="shared" si="30"/>
        <v>Y</v>
      </c>
      <c r="W134" s="16" t="str">
        <f>VLOOKUP($B134,SurveyData!D:M,5,FALSE)</f>
        <v>Evening Operations (8-11AM &amp; 7-10PM roughly)</v>
      </c>
      <c r="X134" t="str">
        <f>IF(V134="Y",VLOOKUP(T134,SurveyData!D:L,6,FALSE),"N/A")</f>
        <v>Very Interested</v>
      </c>
      <c r="Y134" s="32" t="str">
        <f>IF(V134="Y",VLOOKUP(T134,SurveyData!D:L,7,FALSE),"N/A")</f>
        <v>Indifferent or No Opinion</v>
      </c>
      <c r="Z134" s="32" t="str">
        <f>IF(V134="Y",VLOOKUP(T134,SurveyData!D:L,8,FALSE),"N/A")</f>
        <v>Very Interested</v>
      </c>
      <c r="AA134" s="32" t="str">
        <f>IF(V134="Y",VLOOKUP(T134,SurveyData!D:L,9,FALSE),"N/A")</f>
        <v>Indifferent or No Opinion</v>
      </c>
    </row>
    <row r="135" spans="1:27" hidden="1">
      <c r="A135" s="38">
        <v>84.934466921847942</v>
      </c>
      <c r="B135">
        <v>459894031</v>
      </c>
      <c r="C135" t="s">
        <v>159</v>
      </c>
      <c r="D135" t="s">
        <v>51</v>
      </c>
      <c r="E135" t="s">
        <v>160</v>
      </c>
      <c r="G135" t="s">
        <v>12</v>
      </c>
      <c r="H135" t="s">
        <v>38</v>
      </c>
      <c r="I135" s="25" t="str">
        <f>VLOOKUP(B135,PBI!A:E,5,FALSE)</f>
        <v>Female</v>
      </c>
      <c r="J135" s="24" t="str">
        <f>IF(I135="female","Yes","No")</f>
        <v>Yes</v>
      </c>
      <c r="K135" s="24" t="s">
        <v>374</v>
      </c>
      <c r="L135" s="24" t="s">
        <v>374</v>
      </c>
      <c r="M135" s="24">
        <v>1</v>
      </c>
      <c r="N135" s="24">
        <f t="shared" si="25"/>
        <v>459894031</v>
      </c>
      <c r="O135" s="24" t="str">
        <f t="shared" si="26"/>
        <v>Jensen, Olivia_Marie</v>
      </c>
      <c r="P135" s="24" t="str">
        <f t="shared" si="27"/>
        <v>jen18013@byui.edu</v>
      </c>
      <c r="Q135" s="24" t="str">
        <f t="shared" si="28"/>
        <v>Female</v>
      </c>
      <c r="R135" s="24" t="str">
        <f t="shared" si="29"/>
        <v>Bus Mgmt Marketing</v>
      </c>
      <c r="S135">
        <f>VLOOKUP(B135,ClassListRaw!B:B,1,FALSE)</f>
        <v>459894031</v>
      </c>
      <c r="T135" s="3">
        <f>IFERROR(VLOOKUP(B135,SurveyData!D:D,1,FALSE),"N/A")</f>
        <v>459894031</v>
      </c>
      <c r="U135" s="3" t="str">
        <f>IFERROR(VLOOKUP(E:E,SurveyData!E:E,1,FALSE),"N/A")</f>
        <v>jen18013@byui.edu</v>
      </c>
      <c r="V135" s="16" t="str">
        <f t="shared" si="30"/>
        <v>Y</v>
      </c>
      <c r="W135" s="16" t="str">
        <f>VLOOKUP($B135,SurveyData!D:M,5,FALSE)</f>
        <v>Daytime Operations (8AM-2PM roughly)</v>
      </c>
      <c r="X135" t="str">
        <f>IF(V135="Y",VLOOKUP(T135,SurveyData!D:L,6,FALSE),"N/A")</f>
        <v>Not Interested</v>
      </c>
      <c r="Y135" s="32" t="str">
        <f>IF(V135="Y",VLOOKUP(T135,SurveyData!D:L,7,FALSE),"N/A")</f>
        <v>Very Interested</v>
      </c>
      <c r="Z135" s="32" t="str">
        <f>IF(V135="Y",VLOOKUP(T135,SurveyData!D:L,8,FALSE),"N/A")</f>
        <v>Very Interested</v>
      </c>
      <c r="AA135" s="32" t="str">
        <f>IF(V135="Y",VLOOKUP(T135,SurveyData!D:L,9,FALSE),"N/A")</f>
        <v>Indifferent or No Opinion</v>
      </c>
    </row>
    <row r="136" spans="1:27" hidden="1">
      <c r="A136" s="38">
        <v>25.548048797933053</v>
      </c>
      <c r="B136">
        <v>380549346</v>
      </c>
      <c r="C136" t="s">
        <v>335</v>
      </c>
      <c r="D136" t="s">
        <v>51</v>
      </c>
      <c r="E136" t="s">
        <v>336</v>
      </c>
      <c r="G136" t="s">
        <v>17</v>
      </c>
      <c r="H136" t="s">
        <v>38</v>
      </c>
      <c r="I136" s="25" t="str">
        <f>VLOOKUP(B136,PBI!A:E,5,FALSE)</f>
        <v>Female</v>
      </c>
      <c r="J136" s="24" t="str">
        <f>IF(I136="female","Yes","No")</f>
        <v>Yes</v>
      </c>
      <c r="K136" s="24" t="s">
        <v>374</v>
      </c>
      <c r="L136" s="24" t="s">
        <v>374</v>
      </c>
      <c r="M136" s="45">
        <v>2</v>
      </c>
      <c r="N136" s="24">
        <f t="shared" si="25"/>
        <v>380549346</v>
      </c>
      <c r="O136" s="24" t="str">
        <f t="shared" si="26"/>
        <v>Waite, Elizabeth_Darlene</v>
      </c>
      <c r="P136" s="24" t="str">
        <f t="shared" si="27"/>
        <v>wai21002@byui.edu</v>
      </c>
      <c r="Q136" s="24" t="str">
        <f t="shared" si="28"/>
        <v>Female</v>
      </c>
      <c r="R136" s="24" t="str">
        <f t="shared" si="29"/>
        <v>Business Management</v>
      </c>
      <c r="S136">
        <f>VLOOKUP(B136,ClassListRaw!B:B,1,FALSE)</f>
        <v>380549346</v>
      </c>
      <c r="T136" s="3" t="str">
        <f>IFERROR(VLOOKUP(B136,SurveyData!D:D,1,FALSE),"N/A")</f>
        <v>N/A</v>
      </c>
      <c r="U136" s="3" t="str">
        <f>IFERROR(VLOOKUP(E:E,SurveyData!E:E,1,FALSE),"N/A")</f>
        <v>N/A</v>
      </c>
      <c r="V136" s="16" t="str">
        <f t="shared" si="30"/>
        <v>N</v>
      </c>
      <c r="W136" s="16" t="e">
        <f>VLOOKUP($B136,SurveyData!D:M,5,FALSE)</f>
        <v>#N/A</v>
      </c>
      <c r="X136" t="str">
        <f>IF(V136="Y",VLOOKUP(T136,SurveyData!D:L,6,FALSE),"N/A")</f>
        <v>N/A</v>
      </c>
      <c r="Y136" s="32" t="str">
        <f>IF(V136="Y",VLOOKUP(T136,SurveyData!D:L,7,FALSE),"N/A")</f>
        <v>N/A</v>
      </c>
      <c r="Z136" s="32" t="str">
        <f>IF(V136="Y",VLOOKUP(T136,SurveyData!D:L,8,FALSE),"N/A")</f>
        <v>N/A</v>
      </c>
      <c r="AA136" s="32" t="str">
        <f>IF(V136="Y",VLOOKUP(T136,SurveyData!D:L,9,FALSE),"N/A")</f>
        <v>N/A</v>
      </c>
    </row>
    <row r="137" spans="1:27" hidden="1">
      <c r="A137" s="38">
        <v>22.400663845736869</v>
      </c>
      <c r="B137">
        <v>679361725</v>
      </c>
      <c r="C137" t="s">
        <v>223</v>
      </c>
      <c r="D137" t="s">
        <v>51</v>
      </c>
      <c r="E137" t="s">
        <v>224</v>
      </c>
      <c r="G137" t="s">
        <v>17</v>
      </c>
      <c r="H137" t="s">
        <v>38</v>
      </c>
      <c r="I137" s="25" t="str">
        <f>VLOOKUP(B137,PBI!A:E,5,FALSE)</f>
        <v>Female</v>
      </c>
      <c r="J137" s="24" t="str">
        <f>IF(I137="female","Yes","No")</f>
        <v>Yes</v>
      </c>
      <c r="K137" s="24" t="s">
        <v>374</v>
      </c>
      <c r="L137" s="24" t="s">
        <v>374</v>
      </c>
      <c r="M137" s="24">
        <v>4</v>
      </c>
      <c r="N137" s="24">
        <f t="shared" si="25"/>
        <v>679361725</v>
      </c>
      <c r="O137" s="24" t="str">
        <f t="shared" si="26"/>
        <v>Monson, Sara</v>
      </c>
      <c r="P137" s="24" t="str">
        <f t="shared" si="27"/>
        <v>mon22036@byui.edu</v>
      </c>
      <c r="Q137" s="24" t="str">
        <f t="shared" si="28"/>
        <v>Female</v>
      </c>
      <c r="R137" s="24" t="str">
        <f t="shared" si="29"/>
        <v>Business Management</v>
      </c>
      <c r="S137">
        <f>VLOOKUP(B137,ClassListRaw!B:B,1,FALSE)</f>
        <v>679361725</v>
      </c>
      <c r="T137" s="3">
        <f>IFERROR(VLOOKUP(B137,SurveyData!D:D,1,FALSE),"N/A")</f>
        <v>679361725</v>
      </c>
      <c r="U137" s="3" t="str">
        <f>IFERROR(VLOOKUP(E:E,SurveyData!E:E,1,FALSE),"N/A")</f>
        <v>mon22036@byui.edu</v>
      </c>
      <c r="V137" s="16" t="str">
        <f t="shared" si="30"/>
        <v>Y</v>
      </c>
      <c r="W137" s="16" t="str">
        <f>VLOOKUP($B137,SurveyData!D:M,5,FALSE)</f>
        <v>Daytime Operations (8AM-2PM roughly)</v>
      </c>
      <c r="X137" t="str">
        <f>IF(V137="Y",VLOOKUP(T137,SurveyData!D:L,6,FALSE),"N/A")</f>
        <v>Very Interested</v>
      </c>
      <c r="Y137" s="32" t="str">
        <f>IF(V137="Y",VLOOKUP(T137,SurveyData!D:L,7,FALSE),"N/A")</f>
        <v>Not Interested</v>
      </c>
      <c r="Z137" s="32" t="str">
        <f>IF(V137="Y",VLOOKUP(T137,SurveyData!D:L,8,FALSE),"N/A")</f>
        <v>Not Interested</v>
      </c>
      <c r="AA137" s="32" t="str">
        <f>IF(V137="Y",VLOOKUP(T137,SurveyData!D:L,9,FALSE),"N/A")</f>
        <v>Very Interested</v>
      </c>
    </row>
    <row r="138" spans="1:27" hidden="1">
      <c r="A138" s="38">
        <v>76.19811182024273</v>
      </c>
      <c r="B138">
        <v>901072671</v>
      </c>
      <c r="C138" t="s">
        <v>50</v>
      </c>
      <c r="D138" t="s">
        <v>51</v>
      </c>
      <c r="E138" t="s">
        <v>52</v>
      </c>
      <c r="G138" t="s">
        <v>12</v>
      </c>
      <c r="H138" t="s">
        <v>38</v>
      </c>
      <c r="I138" s="25" t="str">
        <f>VLOOKUP(B138,PBI!A:E,5,FALSE)</f>
        <v>Female</v>
      </c>
      <c r="J138" s="24" t="str">
        <f>IF(I138="female","Yes","No")</f>
        <v>Yes</v>
      </c>
      <c r="K138" s="24" t="s">
        <v>374</v>
      </c>
      <c r="L138" s="24" t="s">
        <v>374</v>
      </c>
      <c r="M138" s="24">
        <v>4</v>
      </c>
      <c r="N138" s="24">
        <f t="shared" si="25"/>
        <v>901072671</v>
      </c>
      <c r="O138" s="24" t="str">
        <f t="shared" si="26"/>
        <v>Brewer, Mariah_Lunita_Glenn</v>
      </c>
      <c r="P138" s="24" t="str">
        <f t="shared" si="27"/>
        <v>bre18002@byui.edu</v>
      </c>
      <c r="Q138" s="24" t="str">
        <f t="shared" si="28"/>
        <v>Female</v>
      </c>
      <c r="R138" s="24" t="str">
        <f t="shared" si="29"/>
        <v>Bus Mgmt Marketing</v>
      </c>
      <c r="S138">
        <f>VLOOKUP(B138,ClassListRaw!B:B,1,FALSE)</f>
        <v>901072671</v>
      </c>
      <c r="T138" s="3">
        <f>IFERROR(VLOOKUP(B138,SurveyData!D:D,1,FALSE),"N/A")</f>
        <v>901072671</v>
      </c>
      <c r="U138" s="3" t="str">
        <f>IFERROR(VLOOKUP(E:E,SurveyData!E:E,1,FALSE),"N/A")</f>
        <v>bre18002@byui.edu</v>
      </c>
      <c r="V138" s="16" t="str">
        <f t="shared" si="30"/>
        <v>Y</v>
      </c>
      <c r="W138" s="16" t="str">
        <f>VLOOKUP($B138,SurveyData!D:M,5,FALSE)</f>
        <v>I'm fine with either option</v>
      </c>
      <c r="X138" t="str">
        <f>IF(V138="Y",VLOOKUP(T138,SurveyData!D:L,6,FALSE),"N/A")</f>
        <v>Indifferent or No Opinion</v>
      </c>
      <c r="Y138" s="32" t="str">
        <f>IF(V138="Y",VLOOKUP(T138,SurveyData!D:L,7,FALSE),"N/A")</f>
        <v>Not Interested</v>
      </c>
      <c r="Z138" s="32" t="str">
        <f>IF(V138="Y",VLOOKUP(T138,SurveyData!D:L,8,FALSE),"N/A")</f>
        <v>Very Interested</v>
      </c>
      <c r="AA138" s="32" t="str">
        <f>IF(V138="Y",VLOOKUP(T138,SurveyData!D:L,9,FALSE),"N/A")</f>
        <v>Very Interested</v>
      </c>
    </row>
    <row r="139" spans="1:27" hidden="1">
      <c r="A139" s="38">
        <v>15.248712402099363</v>
      </c>
      <c r="B139">
        <v>560732004</v>
      </c>
      <c r="C139" t="s">
        <v>348</v>
      </c>
      <c r="D139" t="s">
        <v>51</v>
      </c>
      <c r="E139" t="s">
        <v>349</v>
      </c>
      <c r="G139" t="s">
        <v>12</v>
      </c>
      <c r="H139" t="s">
        <v>38</v>
      </c>
      <c r="I139" s="25" t="str">
        <f>VLOOKUP(B139,PBI!A:E,5,FALSE)</f>
        <v>Male</v>
      </c>
      <c r="J139" s="24" t="str">
        <f>IF(I139="female","Yes","No")</f>
        <v>No</v>
      </c>
      <c r="K139" s="24" t="s">
        <v>374</v>
      </c>
      <c r="L139" s="24" t="s">
        <v>374</v>
      </c>
      <c r="M139" s="24">
        <v>6</v>
      </c>
      <c r="N139" s="24">
        <f t="shared" si="25"/>
        <v>560732004</v>
      </c>
      <c r="O139" s="24" t="str">
        <f t="shared" si="26"/>
        <v>Williamson, S_McKay</v>
      </c>
      <c r="P139" s="24" t="str">
        <f t="shared" si="27"/>
        <v>wil17022@byui.edu</v>
      </c>
      <c r="Q139" s="24" t="str">
        <f t="shared" si="28"/>
        <v>Male</v>
      </c>
      <c r="R139" s="24" t="str">
        <f t="shared" si="29"/>
        <v>Bus Mgmt Marketing</v>
      </c>
      <c r="S139">
        <f>VLOOKUP(B139,ClassListRaw!B:B,1,FALSE)</f>
        <v>560732004</v>
      </c>
      <c r="T139" s="3" t="str">
        <f>IFERROR(VLOOKUP(B139,SurveyData!D:D,1,FALSE),"N/A")</f>
        <v>N/A</v>
      </c>
      <c r="U139" s="3" t="str">
        <f>IFERROR(VLOOKUP(E:E,SurveyData!E:E,1,FALSE),"N/A")</f>
        <v>N/A</v>
      </c>
      <c r="V139" s="16" t="str">
        <f t="shared" si="30"/>
        <v>N</v>
      </c>
      <c r="W139" s="16" t="e">
        <f>VLOOKUP($B139,SurveyData!D:M,5,FALSE)</f>
        <v>#N/A</v>
      </c>
      <c r="X139" t="str">
        <f>IF(V139="Y",VLOOKUP(T139,SurveyData!D:L,6,FALSE),"N/A")</f>
        <v>N/A</v>
      </c>
      <c r="Y139" s="32" t="str">
        <f>IF(V139="Y",VLOOKUP(T139,SurveyData!D:L,7,FALSE),"N/A")</f>
        <v>N/A</v>
      </c>
      <c r="Z139" s="32" t="str">
        <f>IF(V139="Y",VLOOKUP(T139,SurveyData!D:L,8,FALSE),"N/A")</f>
        <v>N/A</v>
      </c>
      <c r="AA139" s="32" t="str">
        <f>IF(V139="Y",VLOOKUP(T139,SurveyData!D:L,9,FALSE),"N/A")</f>
        <v>N/A</v>
      </c>
    </row>
    <row r="140" spans="1:27" hidden="1">
      <c r="A140" s="38">
        <v>29.811969714747445</v>
      </c>
      <c r="B140">
        <v>221758837</v>
      </c>
      <c r="C140" t="s">
        <v>101</v>
      </c>
      <c r="D140" t="s">
        <v>51</v>
      </c>
      <c r="E140" t="s">
        <v>102</v>
      </c>
      <c r="G140" t="s">
        <v>103</v>
      </c>
      <c r="H140" t="s">
        <v>38</v>
      </c>
      <c r="I140" s="25" t="str">
        <f>VLOOKUP(B140,PBI!A:E,5,FALSE)</f>
        <v>Male</v>
      </c>
      <c r="J140" s="24" t="str">
        <f>IF(I140="female","Yes","No")</f>
        <v>No</v>
      </c>
      <c r="K140" s="24" t="s">
        <v>374</v>
      </c>
      <c r="L140" s="24" t="s">
        <v>382</v>
      </c>
      <c r="M140" s="24">
        <v>6</v>
      </c>
      <c r="N140" s="24">
        <f t="shared" si="25"/>
        <v>221758837</v>
      </c>
      <c r="O140" s="24" t="str">
        <f t="shared" si="26"/>
        <v>Dunford, Hyrum_Christian</v>
      </c>
      <c r="P140" s="24" t="str">
        <f t="shared" si="27"/>
        <v>dun15006@byui.edu</v>
      </c>
      <c r="Q140" s="24" t="str">
        <f t="shared" si="28"/>
        <v>Male</v>
      </c>
      <c r="R140" s="24" t="str">
        <f t="shared" si="29"/>
        <v>Weld/Fabrication Tech</v>
      </c>
      <c r="S140">
        <f>VLOOKUP(B140,ClassListRaw!B:B,1,FALSE)</f>
        <v>221758837</v>
      </c>
      <c r="T140" s="3">
        <f>IFERROR(VLOOKUP(B140,SurveyData!D:D,1,FALSE),"N/A")</f>
        <v>221758837</v>
      </c>
      <c r="U140" s="3" t="str">
        <f>IFERROR(VLOOKUP(E:E,SurveyData!E:E,1,FALSE),"N/A")</f>
        <v>dun15006@byui.edu</v>
      </c>
      <c r="V140" s="16" t="str">
        <f t="shared" si="30"/>
        <v>Y</v>
      </c>
      <c r="W140" s="16" t="str">
        <f>VLOOKUP($B140,SurveyData!D:M,5,FALSE)</f>
        <v>Daytime Operations (8AM-2PM roughly)</v>
      </c>
      <c r="X140" t="str">
        <f>IF(V140="Y",VLOOKUP(T140,SurveyData!D:L,6,FALSE),"N/A")</f>
        <v>Very Interested</v>
      </c>
      <c r="Y140" s="32" t="str">
        <f>IF(V140="Y",VLOOKUP(T140,SurveyData!D:L,7,FALSE),"N/A")</f>
        <v>Not Interested</v>
      </c>
      <c r="Z140" s="32" t="str">
        <f>IF(V140="Y",VLOOKUP(T140,SurveyData!D:L,8,FALSE),"N/A")</f>
        <v>Not Interested</v>
      </c>
      <c r="AA140" s="32" t="str">
        <f>IF(V140="Y",VLOOKUP(T140,SurveyData!D:L,9,FALSE),"N/A")</f>
        <v>Indifferent or No Opinion</v>
      </c>
    </row>
    <row r="141" spans="1:27" hidden="1">
      <c r="A141" s="38">
        <v>35.622222132793546</v>
      </c>
      <c r="B141">
        <v>751571693</v>
      </c>
      <c r="C141" t="s">
        <v>110</v>
      </c>
      <c r="D141" t="s">
        <v>51</v>
      </c>
      <c r="E141" t="s">
        <v>111</v>
      </c>
      <c r="G141" t="s">
        <v>12</v>
      </c>
      <c r="H141" t="s">
        <v>38</v>
      </c>
      <c r="I141" s="25" t="str">
        <f>VLOOKUP(B141,PBI!A:E,5,FALSE)</f>
        <v>Female</v>
      </c>
      <c r="J141" s="24" t="str">
        <f>IF(I141="female","Yes","No")</f>
        <v>Yes</v>
      </c>
      <c r="K141" s="24" t="s">
        <v>374</v>
      </c>
      <c r="L141" s="24" t="s">
        <v>374</v>
      </c>
      <c r="M141" s="24">
        <v>8</v>
      </c>
      <c r="N141" s="24">
        <f t="shared" si="25"/>
        <v>751571693</v>
      </c>
      <c r="O141" s="24" t="str">
        <f t="shared" si="26"/>
        <v>Farren, Kelly</v>
      </c>
      <c r="P141" s="24" t="str">
        <f t="shared" si="27"/>
        <v>far21032@byui.edu</v>
      </c>
      <c r="Q141" s="24" t="str">
        <f t="shared" si="28"/>
        <v>Female</v>
      </c>
      <c r="R141" s="24" t="str">
        <f t="shared" si="29"/>
        <v>Bus Mgmt Marketing</v>
      </c>
      <c r="S141">
        <f>VLOOKUP(B141,ClassListRaw!B:B,1,FALSE)</f>
        <v>751571693</v>
      </c>
      <c r="T141" s="3">
        <f>IFERROR(VLOOKUP(B141,SurveyData!D:D,1,FALSE),"N/A")</f>
        <v>751571693</v>
      </c>
      <c r="U141" s="3" t="str">
        <f>IFERROR(VLOOKUP(E:E,SurveyData!E:E,1,FALSE),"N/A")</f>
        <v>far21032@byui.edu</v>
      </c>
      <c r="V141" s="16" t="str">
        <f t="shared" si="30"/>
        <v>Y</v>
      </c>
      <c r="W141" s="16" t="str">
        <f>VLOOKUP($B141,SurveyData!D:M,5,FALSE)</f>
        <v>Daytime Operations (8AM-2PM roughly)</v>
      </c>
      <c r="X141" t="str">
        <f>IF(V141="Y",VLOOKUP(T141,SurveyData!D:L,6,FALSE),"N/A")</f>
        <v>Very Interested</v>
      </c>
      <c r="Y141" s="32" t="str">
        <f>IF(V141="Y",VLOOKUP(T141,SurveyData!D:L,7,FALSE),"N/A")</f>
        <v>Very Interested</v>
      </c>
      <c r="Z141" s="32" t="str">
        <f>IF(V141="Y",VLOOKUP(T141,SurveyData!D:L,8,FALSE),"N/A")</f>
        <v>Not Interested</v>
      </c>
      <c r="AA141" s="32" t="str">
        <f>IF(V141="Y",VLOOKUP(T141,SurveyData!D:L,9,FALSE),"N/A")</f>
        <v>Very Interested</v>
      </c>
    </row>
    <row r="142" spans="1:27" hidden="1">
      <c r="A142" s="38">
        <v>81.599286515159491</v>
      </c>
      <c r="B142">
        <v>462459744</v>
      </c>
      <c r="C142" t="s">
        <v>327</v>
      </c>
      <c r="D142" t="s">
        <v>51</v>
      </c>
      <c r="E142" t="s">
        <v>328</v>
      </c>
      <c r="G142" t="s">
        <v>17</v>
      </c>
      <c r="H142" t="s">
        <v>38</v>
      </c>
      <c r="I142" s="25" t="str">
        <f>VLOOKUP(B142,PBI!A:E,5,FALSE)</f>
        <v>Male</v>
      </c>
      <c r="J142" s="24" t="str">
        <f>IF(I142="female","Yes","No")</f>
        <v>No</v>
      </c>
      <c r="K142" s="24" t="s">
        <v>374</v>
      </c>
      <c r="L142" s="24" t="s">
        <v>374</v>
      </c>
      <c r="M142" s="24">
        <v>9</v>
      </c>
      <c r="N142" s="24">
        <f t="shared" si="25"/>
        <v>462459744</v>
      </c>
      <c r="O142" s="24" t="str">
        <f t="shared" si="26"/>
        <v>Tong, Cooper_Suin_Jong</v>
      </c>
      <c r="P142" s="24" t="str">
        <f t="shared" si="27"/>
        <v>ton21007@byui.edu</v>
      </c>
      <c r="Q142" s="24" t="str">
        <f t="shared" si="28"/>
        <v>Male</v>
      </c>
      <c r="R142" s="24" t="str">
        <f t="shared" si="29"/>
        <v>Business Management</v>
      </c>
      <c r="S142">
        <f>VLOOKUP(B142,ClassListRaw!B:B,1,FALSE)</f>
        <v>462459744</v>
      </c>
      <c r="T142" s="3">
        <f>IFERROR(VLOOKUP(B142,SurveyData!D:D,1,FALSE),"N/A")</f>
        <v>462459744</v>
      </c>
      <c r="U142" s="3" t="str">
        <f>IFERROR(VLOOKUP(E:E,SurveyData!E:E,1,FALSE),"N/A")</f>
        <v>N/A</v>
      </c>
      <c r="V142" s="16" t="str">
        <f t="shared" si="30"/>
        <v>Y</v>
      </c>
      <c r="W142" s="16" t="str">
        <f>VLOOKUP($B142,SurveyData!D:M,5,FALSE)</f>
        <v>Daytime Operations (8AM-2PM roughly)</v>
      </c>
      <c r="X142" t="str">
        <f>IF(V142="Y",VLOOKUP(T142,SurveyData!D:L,6,FALSE),"N/A")</f>
        <v>Very Interested</v>
      </c>
      <c r="Y142" s="32" t="str">
        <f>IF(V142="Y",VLOOKUP(T142,SurveyData!D:L,7,FALSE),"N/A")</f>
        <v>Indifferent or No Opinion</v>
      </c>
      <c r="Z142" s="32" t="str">
        <f>IF(V142="Y",VLOOKUP(T142,SurveyData!D:L,8,FALSE),"N/A")</f>
        <v>Not Interested</v>
      </c>
      <c r="AA142" s="32" t="str">
        <f>IF(V142="Y",VLOOKUP(T142,SurveyData!D:L,9,FALSE),"N/A")</f>
        <v>Indifferent or No Opinion</v>
      </c>
    </row>
    <row r="143" spans="1:27" ht="15">
      <c r="A143" s="38">
        <v>35.434710031256103</v>
      </c>
      <c r="B143">
        <v>234969057</v>
      </c>
      <c r="C143" t="s">
        <v>321</v>
      </c>
      <c r="D143" t="s">
        <v>286</v>
      </c>
      <c r="E143" t="s">
        <v>322</v>
      </c>
      <c r="G143" t="s">
        <v>312</v>
      </c>
      <c r="H143" t="s">
        <v>22</v>
      </c>
      <c r="I143" s="25" t="str">
        <f>VLOOKUP(B143,PBI!A:E,5,FALSE)</f>
        <v>Female</v>
      </c>
      <c r="J143" s="24" t="str">
        <f>IF(I143="female","Yes","No")</f>
        <v>Yes</v>
      </c>
      <c r="K143" s="24" t="s">
        <v>382</v>
      </c>
      <c r="L143" s="24" t="s">
        <v>374</v>
      </c>
      <c r="M143" s="24">
        <v>9</v>
      </c>
      <c r="N143" s="24">
        <f t="shared" si="25"/>
        <v>234969057</v>
      </c>
      <c r="O143" s="24" t="str">
        <f t="shared" si="26"/>
        <v>Thomas, Emberlee_Iola</v>
      </c>
      <c r="P143" s="24" t="str">
        <f t="shared" si="27"/>
        <v>tho20009@byui.edu</v>
      </c>
      <c r="Q143" s="24" t="str">
        <f t="shared" si="28"/>
        <v>Female</v>
      </c>
      <c r="R143" s="24" t="str">
        <f t="shared" si="29"/>
        <v>Business Analytics</v>
      </c>
      <c r="S143">
        <f>VLOOKUP(B143,ClassListRaw!B:B,1,FALSE)</f>
        <v>234969057</v>
      </c>
      <c r="T143" s="3">
        <f>IFERROR(VLOOKUP(B143,SurveyData!D:D,1,FALSE),"N/A")</f>
        <v>234969057</v>
      </c>
      <c r="U143" s="3" t="str">
        <f>IFERROR(VLOOKUP(E:E,SurveyData!E:E,1,FALSE),"N/A")</f>
        <v>tho20009@byui.edu</v>
      </c>
      <c r="V143" s="16" t="str">
        <f t="shared" si="30"/>
        <v>Y</v>
      </c>
      <c r="W143" s="16" t="str">
        <f>VLOOKUP($B143,SurveyData!D:M,5,FALSE)</f>
        <v>Daytime Operations (8AM-2PM roughly)</v>
      </c>
      <c r="X143" t="str">
        <f>IF(V143="Y",VLOOKUP(T143,SurveyData!D:L,6,FALSE),"N/A")</f>
        <v>Very Interested</v>
      </c>
      <c r="Y143" s="32" t="str">
        <f>IF(V143="Y",VLOOKUP(T143,SurveyData!D:L,7,FALSE),"N/A")</f>
        <v>Not Interested</v>
      </c>
      <c r="Z143" s="32" t="str">
        <f>IF(V143="Y",VLOOKUP(T143,SurveyData!D:L,8,FALSE),"N/A")</f>
        <v>Not Interested</v>
      </c>
      <c r="AA143" s="32" t="str">
        <f>IF(V143="Y",VLOOKUP(T143,SurveyData!D:L,9,FALSE),"N/A")</f>
        <v>Very Interested</v>
      </c>
    </row>
    <row r="144" spans="1:27" hidden="1">
      <c r="A144" s="38">
        <v>41.425755022648545</v>
      </c>
      <c r="B144">
        <v>258269312</v>
      </c>
      <c r="C144" t="s">
        <v>246</v>
      </c>
      <c r="D144" t="s">
        <v>247</v>
      </c>
      <c r="E144" t="s">
        <v>248</v>
      </c>
      <c r="G144" t="s">
        <v>17</v>
      </c>
      <c r="H144" t="s">
        <v>18</v>
      </c>
      <c r="I144" s="25" t="str">
        <f>VLOOKUP(B144,PBI!A:E,5,FALSE)</f>
        <v>Male</v>
      </c>
      <c r="J144" s="24" t="str">
        <f>IF(I144="female","Yes","No")</f>
        <v>No</v>
      </c>
      <c r="K144" s="24" t="s">
        <v>374</v>
      </c>
      <c r="L144" s="24" t="s">
        <v>374</v>
      </c>
      <c r="M144" s="24">
        <v>4</v>
      </c>
      <c r="N144" s="24">
        <f t="shared" si="25"/>
        <v>258269312</v>
      </c>
      <c r="O144" s="24" t="str">
        <f t="shared" si="26"/>
        <v>Parnes, Alexander_Thoreau</v>
      </c>
      <c r="P144" s="24" t="str">
        <f t="shared" si="27"/>
        <v>par20015@byui.edu</v>
      </c>
      <c r="Q144" s="24" t="str">
        <f t="shared" si="28"/>
        <v>Male</v>
      </c>
      <c r="R144" s="24" t="str">
        <f t="shared" si="29"/>
        <v>Business Management</v>
      </c>
      <c r="S144">
        <f>VLOOKUP(B144,ClassListRaw!B:B,1,FALSE)</f>
        <v>258269312</v>
      </c>
      <c r="T144" s="3">
        <f>IFERROR(VLOOKUP(B144,SurveyData!D:D,1,FALSE),"N/A")</f>
        <v>258269312</v>
      </c>
      <c r="U144" s="3" t="str">
        <f>IFERROR(VLOOKUP(E:E,SurveyData!E:E,1,FALSE),"N/A")</f>
        <v>par20015@byui.edu</v>
      </c>
      <c r="V144" s="16" t="str">
        <f t="shared" si="30"/>
        <v>Y</v>
      </c>
      <c r="W144" s="16" t="str">
        <f>VLOOKUP($B144,SurveyData!D:M,5,FALSE)</f>
        <v>Daytime Operations (8AM-2PM roughly)</v>
      </c>
      <c r="X144" t="str">
        <f>IF(V144="Y",VLOOKUP(T144,SurveyData!D:L,6,FALSE),"N/A")</f>
        <v>Very Interested</v>
      </c>
      <c r="Y144" s="32" t="str">
        <f>IF(V144="Y",VLOOKUP(T144,SurveyData!D:L,7,FALSE),"N/A")</f>
        <v>Indifferent or No Opinion</v>
      </c>
      <c r="Z144" s="32" t="str">
        <f>IF(V144="Y",VLOOKUP(T144,SurveyData!D:L,8,FALSE),"N/A")</f>
        <v>Not Interested</v>
      </c>
      <c r="AA144" s="32" t="str">
        <f>IF(V144="Y",VLOOKUP(T144,SurveyData!D:L,9,FALSE),"N/A")</f>
        <v>Very Interested</v>
      </c>
    </row>
    <row r="145" spans="1:27" ht="15">
      <c r="A145" s="38">
        <v>0</v>
      </c>
      <c r="B145">
        <v>629968005</v>
      </c>
      <c r="C145" t="s">
        <v>180</v>
      </c>
      <c r="D145" t="s">
        <v>181</v>
      </c>
      <c r="E145" t="s">
        <v>182</v>
      </c>
      <c r="G145" t="s">
        <v>12</v>
      </c>
      <c r="H145" t="s">
        <v>22</v>
      </c>
      <c r="I145" s="25" t="str">
        <f>VLOOKUP(B145,PBI!A:E,5,FALSE)</f>
        <v>Female</v>
      </c>
      <c r="J145" s="24" t="str">
        <f>IF(I145="female","Yes","No")</f>
        <v>Yes</v>
      </c>
      <c r="K145" s="24" t="s">
        <v>374</v>
      </c>
      <c r="L145" s="24" t="s">
        <v>374</v>
      </c>
      <c r="M145" s="24">
        <v>9</v>
      </c>
      <c r="N145" s="24">
        <f t="shared" ref="N145" si="31">B145</f>
        <v>629968005</v>
      </c>
      <c r="O145" s="24" t="str">
        <f t="shared" ref="O145" si="32">C145</f>
        <v>Lewis, Whitney</v>
      </c>
      <c r="P145" s="24" t="str">
        <f t="shared" ref="P145" si="33">E145</f>
        <v>lew21040@byui.edu</v>
      </c>
      <c r="Q145" s="24" t="str">
        <f t="shared" ref="Q145" si="34">I145</f>
        <v>Female</v>
      </c>
      <c r="R145" s="24" t="str">
        <f t="shared" ref="R145" si="35">G145</f>
        <v>Bus Mgmt Marketing</v>
      </c>
      <c r="S145">
        <f>VLOOKUP(B145,ClassListRaw!B:B,1,FALSE)</f>
        <v>629968005</v>
      </c>
      <c r="T145" s="3">
        <f>IFERROR(VLOOKUP(B145,SurveyData!D:D,1,FALSE),"N/A")</f>
        <v>629968005</v>
      </c>
      <c r="U145" s="3" t="str">
        <f>IFERROR(VLOOKUP(E:E,SurveyData!E:E,1,FALSE),"N/A")</f>
        <v>N/A</v>
      </c>
      <c r="V145" s="16" t="str">
        <f t="shared" ref="V145" si="36">IF(OR(T145&lt;&gt;"N/A",U145&lt;&gt;"N/A"),"Y","N")</f>
        <v>Y</v>
      </c>
      <c r="W145" s="16" t="str">
        <f>VLOOKUP($B145,SurveyData!D:M,5,FALSE)</f>
        <v>Daytime Operations (8AM-2PM roughly)</v>
      </c>
      <c r="X145" t="str">
        <f>IF(V145="Y",VLOOKUP(T145,SurveyData!D:L,6,FALSE),"N/A")</f>
        <v>Very Interested</v>
      </c>
      <c r="Y145" s="32" t="str">
        <f>IF(V145="Y",VLOOKUP(T145,SurveyData!D:L,7,FALSE),"N/A")</f>
        <v>Very Interested</v>
      </c>
      <c r="Z145" s="32" t="str">
        <f>IF(V145="Y",VLOOKUP(T145,SurveyData!D:L,8,FALSE),"N/A")</f>
        <v>Indifferent or No Opinion</v>
      </c>
      <c r="AA145" s="32" t="str">
        <f>IF(V145="Y",VLOOKUP(T145,SurveyData!D:L,9,FALSE),"N/A")</f>
        <v>Very Interested</v>
      </c>
    </row>
  </sheetData>
  <autoFilter ref="B1:M145" xr:uid="{A43EE3F5-29B1-4021-9EF8-1F875DDECA56}">
    <filterColumn colId="6">
      <filters>
        <filter val="FR"/>
        <filter val="SO"/>
      </filters>
    </filterColumn>
    <sortState xmlns:xlrd2="http://schemas.microsoft.com/office/spreadsheetml/2017/richdata2" ref="B2:M145">
      <sortCondition ref="M1:M145"/>
    </sortState>
  </autoFilter>
  <sortState xmlns:xlrd2="http://schemas.microsoft.com/office/spreadsheetml/2017/richdata2" ref="A2:AA144">
    <sortCondition descending="1" ref="D79:D144"/>
  </sortState>
  <conditionalFormatting sqref="V2:W145">
    <cfRule type="cellIs" dxfId="1" priority="1" operator="equal">
      <formula>"N"</formula>
    </cfRule>
    <cfRule type="cellIs" dxfId="0" priority="2" operator="equal">
      <formula>"Y"</formula>
    </cfRule>
  </conditionalFormatting>
  <hyperlinks>
    <hyperlink ref="E88" r:id="rId1" xr:uid="{2893125A-40FC-4EC0-BDF9-793987EEF4C5}"/>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D8092-16CC-4DC2-8581-5815BD04A0FC}">
  <sheetPr>
    <tabColor theme="9" tint="-0.249977111117893"/>
  </sheetPr>
  <dimension ref="A1:N18"/>
  <sheetViews>
    <sheetView showGridLines="0" zoomScale="110" zoomScaleNormal="110" workbookViewId="0">
      <selection activeCell="G15" sqref="G15"/>
    </sheetView>
  </sheetViews>
  <sheetFormatPr defaultRowHeight="14.45"/>
  <cols>
    <col min="1" max="1" width="7.42578125" style="16" bestFit="1" customWidth="1"/>
    <col min="2" max="2" width="15.5703125" bestFit="1" customWidth="1"/>
    <col min="3" max="3" width="14" style="16" bestFit="1" customWidth="1"/>
    <col min="4" max="4" width="9" style="16" bestFit="1" customWidth="1"/>
    <col min="5" max="5" width="9.5703125" style="16" bestFit="1" customWidth="1"/>
    <col min="6" max="6" width="9.28515625" style="16" customWidth="1"/>
    <col min="7" max="7" width="14.5703125" style="16" customWidth="1"/>
    <col min="8" max="8" width="15" style="16" bestFit="1" customWidth="1"/>
    <col min="9" max="9" width="11.5703125" style="16" bestFit="1" customWidth="1"/>
    <col min="10" max="10" width="9.85546875" style="16" bestFit="1" customWidth="1"/>
    <col min="11" max="11" width="13" style="16" bestFit="1" customWidth="1"/>
    <col min="12" max="12" width="12" style="16" bestFit="1" customWidth="1"/>
    <col min="13" max="13" width="18" style="16" bestFit="1" customWidth="1"/>
    <col min="14" max="14" width="17.140625" style="16" bestFit="1" customWidth="1"/>
  </cols>
  <sheetData>
    <row r="1" spans="1:14" ht="15.6">
      <c r="A1" s="9" t="s">
        <v>389</v>
      </c>
      <c r="B1" s="9" t="s">
        <v>390</v>
      </c>
      <c r="C1" s="9" t="s">
        <v>391</v>
      </c>
      <c r="D1" s="9" t="s">
        <v>392</v>
      </c>
      <c r="E1" s="9" t="s">
        <v>393</v>
      </c>
      <c r="F1" s="9" t="s">
        <v>394</v>
      </c>
      <c r="G1" s="9" t="s">
        <v>395</v>
      </c>
      <c r="H1" s="9" t="s">
        <v>396</v>
      </c>
      <c r="I1" s="9" t="s">
        <v>397</v>
      </c>
      <c r="J1" s="9" t="s">
        <v>398</v>
      </c>
      <c r="K1" s="9" t="s">
        <v>399</v>
      </c>
      <c r="L1" s="9" t="s">
        <v>400</v>
      </c>
      <c r="M1" s="9" t="s">
        <v>401</v>
      </c>
      <c r="N1" s="9" t="s">
        <v>402</v>
      </c>
    </row>
    <row r="2" spans="1:14">
      <c r="A2" s="14">
        <v>1</v>
      </c>
      <c r="B2" s="13" t="str">
        <f>VLOOKUP(A2,Faculty!B:C,2,FALSE)</f>
        <v>Scott Pope</v>
      </c>
      <c r="C2" s="14">
        <f>COUNTIF(Data!$M:$M,Reporting!$A2)</f>
        <v>17</v>
      </c>
      <c r="D2" s="14">
        <f>COUNTIFS(Data!$M:$M,Reporting!$A2,Data!$J:$J,"Yes")</f>
        <v>8</v>
      </c>
      <c r="E2" s="15">
        <f t="shared" ref="E2:E12" si="0">D2/C2</f>
        <v>0.47058823529411764</v>
      </c>
      <c r="F2" s="14">
        <f>COUNTIFS(Data!$M:$M,Reporting!$A2,Data!$K:$K,"Yes")</f>
        <v>1</v>
      </c>
      <c r="G2" s="14">
        <f>COUNTIFS(Data!$M:$M,Reporting!$A2,Data!$L:$L,"Yes")</f>
        <v>2</v>
      </c>
      <c r="H2" s="15">
        <f t="shared" ref="H2:H12" si="1">G2/C2</f>
        <v>0.11764705882352941</v>
      </c>
      <c r="I2" s="16">
        <f>COUNTIFS(Data!$M:$M,Reporting!$A2,Data!$X:$X,"Very Interested")</f>
        <v>7</v>
      </c>
      <c r="J2" s="16">
        <f>COUNTIFS(Data!$M:$M,Reporting!$A2,Data!$X:$X,"Not Interested")</f>
        <v>3</v>
      </c>
      <c r="K2" s="16">
        <f>COUNTIFS(Data!$M:$M,Reporting!$A2,Data!$Y:$Y,"Very Interested")</f>
        <v>9</v>
      </c>
      <c r="L2" s="16">
        <f>COUNTIFS(Data!$M:$M,Reporting!$A2,Data!$Y:$Y,"Not Interested")</f>
        <v>1</v>
      </c>
      <c r="M2" s="16">
        <f>COUNTIFS(Data!$M:$M,Reporting!$A2,Data!$AA:$AA,"Very Interested")</f>
        <v>3</v>
      </c>
      <c r="N2" s="16">
        <f>COUNTIFS(Data!$M:$M,Reporting!$A2,Data!$AA:$AA,"Not Interested")</f>
        <v>5</v>
      </c>
    </row>
    <row r="3" spans="1:14">
      <c r="A3" s="39">
        <v>2</v>
      </c>
      <c r="B3" s="40" t="str">
        <f>VLOOKUP(A3,Faculty!B:C,2,FALSE)</f>
        <v>Rob Tietjen</v>
      </c>
      <c r="C3" s="39">
        <f>COUNTIF(Data!$M:$M,Reporting!$A3)</f>
        <v>17</v>
      </c>
      <c r="D3" s="39">
        <f>COUNTIFS(Data!$M:$M,Reporting!$A3,Data!$J:$J,"Yes")</f>
        <v>5</v>
      </c>
      <c r="E3" s="41">
        <f t="shared" si="0"/>
        <v>0.29411764705882354</v>
      </c>
      <c r="F3" s="39">
        <f>COUNTIFS(Data!$M:$M,Reporting!$A3,Data!$K:$K,"Yes")</f>
        <v>0</v>
      </c>
      <c r="G3" s="39">
        <f>COUNTIFS(Data!$M:$M,Reporting!$A3,Data!$L:$L,"Yes")</f>
        <v>7</v>
      </c>
      <c r="H3" s="41">
        <f t="shared" si="1"/>
        <v>0.41176470588235292</v>
      </c>
      <c r="I3" s="16">
        <f>COUNTIFS(Data!$M:$M,Reporting!$A3,Data!$X:$X,"Very Interested")</f>
        <v>12</v>
      </c>
      <c r="J3" s="16">
        <f>COUNTIFS(Data!$M:$M,Reporting!$A3,Data!$X:$X,"Not Interested")</f>
        <v>2</v>
      </c>
      <c r="K3" s="16">
        <f>COUNTIFS(Data!$M:$M,Reporting!$A3,Data!$Y:$Y,"Very Interested")</f>
        <v>6</v>
      </c>
      <c r="L3" s="16">
        <f>COUNTIFS(Data!$M:$M,Reporting!$A3,Data!$Y:$Y,"Not Interested")</f>
        <v>5</v>
      </c>
      <c r="M3" s="16">
        <f>COUNTIFS(Data!$M:$M,Reporting!$A3,Data!$AA:$AA,"Very Interested")</f>
        <v>3</v>
      </c>
      <c r="N3" s="16">
        <f>COUNTIFS(Data!$M:$M,Reporting!$A3,Data!$AA:$AA,"Not Interested")</f>
        <v>7</v>
      </c>
    </row>
    <row r="4" spans="1:14">
      <c r="A4" s="14">
        <v>3</v>
      </c>
      <c r="B4" s="13" t="str">
        <f>VLOOKUP(A4,Faculty!B:C,2,FALSE)</f>
        <v>Chris Boyce</v>
      </c>
      <c r="C4" s="14">
        <f>COUNTIF(Data!$M:$M,Reporting!$A4)</f>
        <v>16</v>
      </c>
      <c r="D4" s="14">
        <f>COUNTIFS(Data!$M:$M,Reporting!$A4,Data!$J:$J,"Yes")</f>
        <v>5</v>
      </c>
      <c r="E4" s="15">
        <f t="shared" si="0"/>
        <v>0.3125</v>
      </c>
      <c r="F4" s="14">
        <f>COUNTIFS(Data!$M:$M,Reporting!$A4,Data!$K:$K,"Yes")</f>
        <v>2</v>
      </c>
      <c r="G4" s="14">
        <f>COUNTIFS(Data!$M:$M,Reporting!$A4,Data!$L:$L,"Yes")</f>
        <v>4</v>
      </c>
      <c r="H4" s="15">
        <f t="shared" si="1"/>
        <v>0.25</v>
      </c>
      <c r="I4" s="16">
        <f>COUNTIFS(Data!$M:$M,Reporting!$A4,Data!$X:$X,"Very Interested")</f>
        <v>3</v>
      </c>
      <c r="J4" s="16">
        <f>COUNTIFS(Data!$M:$M,Reporting!$A4,Data!$X:$X,"Not Interested")</f>
        <v>2</v>
      </c>
      <c r="K4" s="16">
        <f>COUNTIFS(Data!$M:$M,Reporting!$A4,Data!$Y:$Y,"Very Interested")</f>
        <v>3</v>
      </c>
      <c r="L4" s="16">
        <f>COUNTIFS(Data!$M:$M,Reporting!$A4,Data!$Y:$Y,"Not Interested")</f>
        <v>2</v>
      </c>
      <c r="M4" s="16">
        <f>COUNTIFS(Data!$M:$M,Reporting!$A4,Data!$AA:$AA,"Very Interested")</f>
        <v>0</v>
      </c>
      <c r="N4" s="16">
        <f>COUNTIFS(Data!$M:$M,Reporting!$A4,Data!$AA:$AA,"Not Interested")</f>
        <v>4</v>
      </c>
    </row>
    <row r="5" spans="1:14">
      <c r="A5" s="42">
        <v>4</v>
      </c>
      <c r="B5" s="43" t="str">
        <f>VLOOKUP(A5,Faculty!B:C,2,FALSE)</f>
        <v>Jared Peterson</v>
      </c>
      <c r="C5" s="42">
        <f>COUNTIF(Data!$M:$M,Reporting!$A5)</f>
        <v>16</v>
      </c>
      <c r="D5" s="42">
        <f>COUNTIFS(Data!$M:$M,Reporting!$A5,Data!$J:$J,"Yes")</f>
        <v>6</v>
      </c>
      <c r="E5" s="44">
        <f t="shared" si="0"/>
        <v>0.375</v>
      </c>
      <c r="F5" s="42">
        <f>COUNTIFS(Data!$M:$M,Reporting!$A5,Data!$K:$K,"Yes")</f>
        <v>0</v>
      </c>
      <c r="G5" s="42">
        <f>COUNTIFS(Data!$M:$M,Reporting!$A5,Data!$L:$L,"Yes")</f>
        <v>1</v>
      </c>
      <c r="H5" s="44">
        <f t="shared" si="1"/>
        <v>6.25E-2</v>
      </c>
      <c r="I5" s="16">
        <f>COUNTIFS(Data!$M:$M,Reporting!$A5,Data!$X:$X,"Very Interested")</f>
        <v>10</v>
      </c>
      <c r="J5" s="16">
        <f>COUNTIFS(Data!$M:$M,Reporting!$A5,Data!$X:$X,"Not Interested")</f>
        <v>2</v>
      </c>
      <c r="K5" s="16">
        <f>COUNTIFS(Data!$M:$M,Reporting!$A5,Data!$Y:$Y,"Very Interested")</f>
        <v>6</v>
      </c>
      <c r="L5" s="16">
        <f>COUNTIFS(Data!$M:$M,Reporting!$A5,Data!$Y:$Y,"Not Interested")</f>
        <v>3</v>
      </c>
      <c r="M5" s="16">
        <f>COUNTIFS(Data!$M:$M,Reporting!$A5,Data!$AA:$AA,"Very Interested")</f>
        <v>8</v>
      </c>
      <c r="N5" s="16">
        <f>COUNTIFS(Data!$M:$M,Reporting!$A5,Data!$AA:$AA,"Not Interested")</f>
        <v>2</v>
      </c>
    </row>
    <row r="6" spans="1:14">
      <c r="A6" s="14">
        <v>5</v>
      </c>
      <c r="B6" s="13" t="str">
        <f>VLOOKUP(A6,Faculty!B:C,2,FALSE)</f>
        <v>Jared Eberhard</v>
      </c>
      <c r="C6" s="14">
        <f>COUNTIF(Data!$M:$M,Reporting!$A6)</f>
        <v>16</v>
      </c>
      <c r="D6" s="14">
        <f>COUNTIFS(Data!$M:$M,Reporting!$A6,Data!$J:$J,"Yes")</f>
        <v>7</v>
      </c>
      <c r="E6" s="15">
        <f t="shared" si="0"/>
        <v>0.4375</v>
      </c>
      <c r="F6" s="14">
        <f>COUNTIFS(Data!$M:$M,Reporting!$A6,Data!$K:$K,"Yes")</f>
        <v>2</v>
      </c>
      <c r="G6" s="14">
        <f>COUNTIFS(Data!$M:$M,Reporting!$A6,Data!$L:$L,"Yes")</f>
        <v>3</v>
      </c>
      <c r="H6" s="15">
        <f t="shared" si="1"/>
        <v>0.1875</v>
      </c>
      <c r="I6" s="16">
        <f>COUNTIFS(Data!$M:$M,Reporting!$A6,Data!$X:$X,"Very Interested")</f>
        <v>5</v>
      </c>
      <c r="J6" s="16">
        <f>COUNTIFS(Data!$M:$M,Reporting!$A6,Data!$X:$X,"Not Interested")</f>
        <v>1</v>
      </c>
      <c r="K6" s="16">
        <f>COUNTIFS(Data!$M:$M,Reporting!$A6,Data!$Y:$Y,"Very Interested")</f>
        <v>2</v>
      </c>
      <c r="L6" s="16">
        <f>COUNTIFS(Data!$M:$M,Reporting!$A6,Data!$Y:$Y,"Not Interested")</f>
        <v>6</v>
      </c>
      <c r="M6" s="16">
        <f>COUNTIFS(Data!$M:$M,Reporting!$A6,Data!$AA:$AA,"Very Interested")</f>
        <v>5</v>
      </c>
      <c r="N6" s="16">
        <f>COUNTIFS(Data!$M:$M,Reporting!$A6,Data!$AA:$AA,"Not Interested")</f>
        <v>2</v>
      </c>
    </row>
    <row r="7" spans="1:14">
      <c r="A7" s="14">
        <v>6</v>
      </c>
      <c r="B7" s="13" t="str">
        <f>VLOOKUP(A7,Faculty!B:C,2,FALSE)</f>
        <v>Kent Lundin</v>
      </c>
      <c r="C7" s="14">
        <f>COUNTIF(Data!$M:$M,Reporting!$A7)</f>
        <v>16</v>
      </c>
      <c r="D7" s="14">
        <f>COUNTIFS(Data!$M:$M,Reporting!$A7,Data!$J:$J,"Yes")</f>
        <v>7</v>
      </c>
      <c r="E7" s="15">
        <f t="shared" si="0"/>
        <v>0.4375</v>
      </c>
      <c r="F7" s="14">
        <f>COUNTIFS(Data!$M:$M,Reporting!$A7,Data!$K:$K,"Yes")</f>
        <v>1</v>
      </c>
      <c r="G7" s="14">
        <f>COUNTIFS(Data!$M:$M,Reporting!$A7,Data!$L:$L,"Yes")</f>
        <v>3</v>
      </c>
      <c r="H7" s="15">
        <f t="shared" si="1"/>
        <v>0.1875</v>
      </c>
      <c r="I7" s="16">
        <f>COUNTIFS(Data!$M:$M,Reporting!$A7,Data!$X:$X,"Very Interested")</f>
        <v>2</v>
      </c>
      <c r="J7" s="16">
        <f>COUNTIFS(Data!$M:$M,Reporting!$A7,Data!$X:$X,"Not Interested")</f>
        <v>2</v>
      </c>
      <c r="K7" s="16">
        <f>COUNTIFS(Data!$M:$M,Reporting!$A7,Data!$Y:$Y,"Very Interested")</f>
        <v>5</v>
      </c>
      <c r="L7" s="16">
        <f>COUNTIFS(Data!$M:$M,Reporting!$A7,Data!$Y:$Y,"Not Interested")</f>
        <v>2</v>
      </c>
      <c r="M7" s="16">
        <f>COUNTIFS(Data!$M:$M,Reporting!$A7,Data!$AA:$AA,"Very Interested")</f>
        <v>0</v>
      </c>
      <c r="N7" s="16">
        <f>COUNTIFS(Data!$M:$M,Reporting!$A7,Data!$AA:$AA,"Not Interested")</f>
        <v>2</v>
      </c>
    </row>
    <row r="8" spans="1:14">
      <c r="A8" s="14">
        <v>7</v>
      </c>
      <c r="B8" s="13" t="str">
        <f>VLOOKUP(A8,Faculty!B:C,2,FALSE)</f>
        <v>Brian Christensen</v>
      </c>
      <c r="C8" s="14">
        <f>COUNTIF(Data!$M:$M,Reporting!$A8)</f>
        <v>16</v>
      </c>
      <c r="D8" s="14">
        <f>COUNTIFS(Data!$M:$M,Reporting!$A8,Data!$J:$J,"Yes")</f>
        <v>7</v>
      </c>
      <c r="E8" s="15">
        <f t="shared" si="0"/>
        <v>0.4375</v>
      </c>
      <c r="F8" s="14">
        <f>COUNTIFS(Data!$M:$M,Reporting!$A8,Data!$K:$K,"Yes")</f>
        <v>0</v>
      </c>
      <c r="G8" s="14">
        <f>COUNTIFS(Data!$M:$M,Reporting!$A8,Data!$L:$L,"Yes")</f>
        <v>6</v>
      </c>
      <c r="H8" s="15">
        <f t="shared" si="1"/>
        <v>0.375</v>
      </c>
      <c r="I8" s="16">
        <f>COUNTIFS(Data!$M:$M,Reporting!$A8,Data!$X:$X,"Very Interested")</f>
        <v>3</v>
      </c>
      <c r="J8" s="16">
        <f>COUNTIFS(Data!$M:$M,Reporting!$A8,Data!$X:$X,"Not Interested")</f>
        <v>1</v>
      </c>
      <c r="K8" s="16">
        <f>COUNTIFS(Data!$M:$M,Reporting!$A8,Data!$Y:$Y,"Very Interested")</f>
        <v>6</v>
      </c>
      <c r="L8" s="16">
        <f>COUNTIFS(Data!$M:$M,Reporting!$A8,Data!$Y:$Y,"Not Interested")</f>
        <v>3</v>
      </c>
      <c r="M8" s="16">
        <f>COUNTIFS(Data!$M:$M,Reporting!$A8,Data!$AA:$AA,"Very Interested")</f>
        <v>1</v>
      </c>
      <c r="N8" s="16">
        <f>COUNTIFS(Data!$M:$M,Reporting!$A8,Data!$AA:$AA,"Not Interested")</f>
        <v>4</v>
      </c>
    </row>
    <row r="9" spans="1:14">
      <c r="A9" s="39">
        <v>8</v>
      </c>
      <c r="B9" s="40" t="str">
        <f>VLOOKUP(A9,Faculty!B:C,2,FALSE)</f>
        <v>Charlie Crump</v>
      </c>
      <c r="C9" s="39">
        <f>COUNTIF(Data!$M:$M,Reporting!$A9)</f>
        <v>15</v>
      </c>
      <c r="D9" s="39">
        <f>COUNTIFS(Data!$M:$M,Reporting!$A9,Data!$J:$J,"Yes")</f>
        <v>6</v>
      </c>
      <c r="E9" s="41">
        <f t="shared" si="0"/>
        <v>0.4</v>
      </c>
      <c r="F9" s="39">
        <f>COUNTIFS(Data!$M:$M,Reporting!$A9,Data!$K:$K,"Yes")</f>
        <v>0</v>
      </c>
      <c r="G9" s="39">
        <f>COUNTIFS(Data!$M:$M,Reporting!$A9,Data!$L:$L,"Yes")</f>
        <v>2</v>
      </c>
      <c r="H9" s="41">
        <f t="shared" si="1"/>
        <v>0.13333333333333333</v>
      </c>
      <c r="I9" s="16">
        <f>COUNTIFS(Data!$M:$M,Reporting!$A9,Data!$X:$X,"Very Interested")</f>
        <v>12</v>
      </c>
      <c r="J9" s="16">
        <f>COUNTIFS(Data!$M:$M,Reporting!$A9,Data!$X:$X,"Not Interested")</f>
        <v>0</v>
      </c>
      <c r="K9" s="16">
        <f>COUNTIFS(Data!$M:$M,Reporting!$A9,Data!$Y:$Y,"Very Interested")</f>
        <v>2</v>
      </c>
      <c r="L9" s="16">
        <f>COUNTIFS(Data!$M:$M,Reporting!$A9,Data!$Y:$Y,"Not Interested")</f>
        <v>4</v>
      </c>
      <c r="M9" s="16">
        <f>COUNTIFS(Data!$M:$M,Reporting!$A9,Data!$AA:$AA,"Very Interested")</f>
        <v>8</v>
      </c>
      <c r="N9" s="16">
        <f>COUNTIFS(Data!$M:$M,Reporting!$A9,Data!$AA:$AA,"Not Interested")</f>
        <v>2</v>
      </c>
    </row>
    <row r="10" spans="1:14">
      <c r="A10" s="42">
        <v>9</v>
      </c>
      <c r="B10" s="43" t="str">
        <f>VLOOKUP(A10,Faculty!B:C,2,FALSE)</f>
        <v>Dave Rowe</v>
      </c>
      <c r="C10" s="42">
        <f>COUNTIF(Data!$M:$M,Reporting!$A10)</f>
        <v>15</v>
      </c>
      <c r="D10" s="42">
        <f>COUNTIFS(Data!$M:$M,Reporting!$A10,Data!$J:$J,"Yes")</f>
        <v>5</v>
      </c>
      <c r="E10" s="44">
        <f t="shared" ref="E10:E11" si="2">D10/C10</f>
        <v>0.33333333333333331</v>
      </c>
      <c r="F10" s="42">
        <f>COUNTIFS(Data!$M:$M,Reporting!$A10,Data!$K:$K,"Yes")</f>
        <v>1</v>
      </c>
      <c r="G10" s="42">
        <f>COUNTIFS(Data!$M:$M,Reporting!$A10,Data!$L:$L,"Yes")</f>
        <v>2</v>
      </c>
      <c r="H10" s="44">
        <f t="shared" ref="H10:H11" si="3">G10/C10</f>
        <v>0.13333333333333333</v>
      </c>
      <c r="I10" s="16">
        <f>COUNTIFS(Data!$M:$M,Reporting!$A10,Data!$X:$X,"Very Interested")</f>
        <v>9</v>
      </c>
      <c r="J10" s="16">
        <f>COUNTIFS(Data!$M:$M,Reporting!$A10,Data!$X:$X,"Not Interested")</f>
        <v>3</v>
      </c>
      <c r="K10" s="16">
        <f>COUNTIFS(Data!$M:$M,Reporting!$A10,Data!$Y:$Y,"Very Interested")</f>
        <v>3</v>
      </c>
      <c r="L10" s="16">
        <f>COUNTIFS(Data!$M:$M,Reporting!$A10,Data!$Y:$Y,"Not Interested")</f>
        <v>5</v>
      </c>
      <c r="M10" s="16">
        <f>COUNTIFS(Data!$M:$M,Reporting!$A10,Data!$AA:$AA,"Very Interested")</f>
        <v>8</v>
      </c>
      <c r="N10" s="16">
        <f>COUNTIFS(Data!$M:$M,Reporting!$A10,Data!$AA:$AA,"Not Interested")</f>
        <v>1</v>
      </c>
    </row>
    <row r="11" spans="1:14" ht="15" customHeight="1">
      <c r="A11" s="14">
        <v>10</v>
      </c>
      <c r="B11" s="13" t="s">
        <v>403</v>
      </c>
      <c r="C11" s="14">
        <f>COUNTIF(Data!$M:$M,Reporting!$A11)</f>
        <v>0</v>
      </c>
      <c r="D11" s="14">
        <f>COUNTIFS(Data!$M:$M,Reporting!$A11,Data!$J:$J,"Yes")</f>
        <v>0</v>
      </c>
      <c r="E11" s="15" t="e">
        <f t="shared" si="2"/>
        <v>#DIV/0!</v>
      </c>
      <c r="F11" s="14">
        <f>COUNTIFS(Data!$M:$M,Reporting!$A11,Data!$K:$K,"Yes")</f>
        <v>0</v>
      </c>
      <c r="G11" s="14">
        <f>COUNTIFS(Data!$M:$M,Reporting!$A11,Data!$L:$L,"Yes")</f>
        <v>0</v>
      </c>
      <c r="H11" s="15" t="e">
        <f t="shared" si="3"/>
        <v>#DIV/0!</v>
      </c>
      <c r="I11" s="16">
        <f>COUNTIFS(Data!$M:$M,Reporting!$A11,Data!$X:$X,"Very Interested")</f>
        <v>0</v>
      </c>
      <c r="J11" s="16">
        <f>COUNTIFS(Data!$M:$M,Reporting!$A11,Data!$X:$X,"Not Interested")</f>
        <v>0</v>
      </c>
      <c r="K11" s="16">
        <f>COUNTIFS(Data!$M:$M,Reporting!$A11,Data!$Y:$Y,"Very Interested")</f>
        <v>0</v>
      </c>
      <c r="L11" s="16">
        <f>COUNTIFS(Data!$M:$M,Reporting!$A11,Data!$Y:$Y,"Not Interested")</f>
        <v>0</v>
      </c>
      <c r="M11" s="16">
        <f>COUNTIFS(Data!$M:$M,Reporting!$A11,Data!$AA:$AA,"Very Interested")</f>
        <v>0</v>
      </c>
      <c r="N11" s="16">
        <f>COUNTIFS(Data!$M:$M,Reporting!$A11,Data!$AA:$AA,"Not Interested")</f>
        <v>0</v>
      </c>
    </row>
    <row r="12" spans="1:14" s="12" customFormat="1" ht="15.6">
      <c r="A12" s="23"/>
      <c r="B12" s="22" t="s">
        <v>404</v>
      </c>
      <c r="C12" s="23">
        <f>SUM(C2:C11)</f>
        <v>144</v>
      </c>
      <c r="D12" s="23">
        <f>SUM(D2:D11)</f>
        <v>56</v>
      </c>
      <c r="E12" s="21">
        <f t="shared" si="0"/>
        <v>0.3888888888888889</v>
      </c>
      <c r="F12" s="23">
        <f t="shared" ref="F12:G12" si="4">SUM(F2:F11)</f>
        <v>7</v>
      </c>
      <c r="G12" s="23">
        <f t="shared" si="4"/>
        <v>30</v>
      </c>
      <c r="H12" s="21">
        <f t="shared" si="1"/>
        <v>0.20833333333333334</v>
      </c>
      <c r="I12" s="23">
        <f t="shared" ref="I12:N12" si="5">SUM(I2:I11)</f>
        <v>63</v>
      </c>
      <c r="J12" s="23">
        <f t="shared" si="5"/>
        <v>16</v>
      </c>
      <c r="K12" s="23">
        <f t="shared" si="5"/>
        <v>42</v>
      </c>
      <c r="L12" s="23">
        <f t="shared" si="5"/>
        <v>31</v>
      </c>
      <c r="M12" s="23">
        <f t="shared" si="5"/>
        <v>36</v>
      </c>
      <c r="N12" s="23">
        <f t="shared" si="5"/>
        <v>29</v>
      </c>
    </row>
    <row r="17" spans="3:3">
      <c r="C17" s="35">
        <f>C12/8</f>
        <v>18</v>
      </c>
    </row>
    <row r="18" spans="3:3">
      <c r="C18" s="35">
        <f>C12/9</f>
        <v>16</v>
      </c>
    </row>
  </sheetData>
  <pageMargins left="0.7" right="0.7" top="0.75" bottom="0.75" header="0.3" footer="0.3"/>
  <pageSetup orientation="portrait" r:id="rId1"/>
  <ignoredErrors>
    <ignoredError sqref="E12"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429E4-5BF2-4EF5-833F-ADFBF93101C1}">
  <dimension ref="A3:B14"/>
  <sheetViews>
    <sheetView workbookViewId="0">
      <selection activeCell="B4" sqref="B4"/>
    </sheetView>
  </sheetViews>
  <sheetFormatPr defaultRowHeight="14.45"/>
  <cols>
    <col min="1" max="1" width="12.42578125" bestFit="1" customWidth="1"/>
    <col min="2" max="2" width="17.5703125" bestFit="1" customWidth="1"/>
  </cols>
  <sheetData>
    <row r="3" spans="1:2">
      <c r="A3" s="4" t="s">
        <v>405</v>
      </c>
      <c r="B3" t="s">
        <v>406</v>
      </c>
    </row>
    <row r="4" spans="1:2">
      <c r="A4" s="3">
        <v>1</v>
      </c>
      <c r="B4">
        <v>17</v>
      </c>
    </row>
    <row r="5" spans="1:2">
      <c r="A5" s="3">
        <v>2</v>
      </c>
      <c r="B5">
        <v>17</v>
      </c>
    </row>
    <row r="6" spans="1:2">
      <c r="A6" s="3">
        <v>3</v>
      </c>
      <c r="B6">
        <v>16</v>
      </c>
    </row>
    <row r="7" spans="1:2">
      <c r="A7" s="3">
        <v>4</v>
      </c>
      <c r="B7">
        <v>16</v>
      </c>
    </row>
    <row r="8" spans="1:2">
      <c r="A8" s="3">
        <v>5</v>
      </c>
      <c r="B8">
        <v>17</v>
      </c>
    </row>
    <row r="9" spans="1:2">
      <c r="A9" s="3">
        <v>6</v>
      </c>
      <c r="B9">
        <v>16</v>
      </c>
    </row>
    <row r="10" spans="1:2">
      <c r="A10" s="3">
        <v>7</v>
      </c>
      <c r="B10">
        <v>17</v>
      </c>
    </row>
    <row r="11" spans="1:2">
      <c r="A11" s="3">
        <v>8</v>
      </c>
      <c r="B11">
        <v>16</v>
      </c>
    </row>
    <row r="12" spans="1:2">
      <c r="A12" s="3">
        <v>9</v>
      </c>
      <c r="B12">
        <v>15</v>
      </c>
    </row>
    <row r="13" spans="1:2">
      <c r="A13" s="3" t="s">
        <v>407</v>
      </c>
    </row>
    <row r="14" spans="1:2">
      <c r="A14" s="3" t="s">
        <v>408</v>
      </c>
      <c r="B14">
        <v>147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801A8-C6F4-4A58-9489-028DF8F0DDA4}">
  <dimension ref="A1:I144"/>
  <sheetViews>
    <sheetView topLeftCell="A115" workbookViewId="0">
      <selection activeCell="A115" sqref="A1:A1048576"/>
    </sheetView>
  </sheetViews>
  <sheetFormatPr defaultColWidth="46.140625" defaultRowHeight="14.45"/>
  <cols>
    <col min="1" max="1" width="7.140625" bestFit="1" customWidth="1"/>
    <col min="2" max="2" width="19.85546875" bestFit="1" customWidth="1"/>
    <col min="3" max="3" width="10.7109375" bestFit="1" customWidth="1"/>
    <col min="4" max="4" width="14.28515625" bestFit="1" customWidth="1"/>
    <col min="5" max="5" width="5.28515625" bestFit="1" customWidth="1"/>
    <col min="6" max="6" width="14.28515625" bestFit="1" customWidth="1"/>
    <col min="7" max="7" width="8.28515625" bestFit="1" customWidth="1"/>
    <col min="8" max="8" width="8.85546875" bestFit="1" customWidth="1"/>
    <col min="9" max="9" width="29.5703125" bestFit="1" customWidth="1"/>
  </cols>
  <sheetData>
    <row r="1" spans="1:9" ht="18">
      <c r="A1" s="26" t="s">
        <v>409</v>
      </c>
      <c r="B1" s="26" t="s">
        <v>410</v>
      </c>
      <c r="C1" s="26" t="s">
        <v>411</v>
      </c>
      <c r="D1" s="26" t="s">
        <v>4</v>
      </c>
      <c r="E1" s="26" t="s">
        <v>356</v>
      </c>
      <c r="F1" s="26" t="s">
        <v>412</v>
      </c>
      <c r="G1" s="26" t="s">
        <v>413</v>
      </c>
      <c r="H1" s="26" t="s">
        <v>414</v>
      </c>
      <c r="I1" s="26" t="s">
        <v>6</v>
      </c>
    </row>
    <row r="2" spans="1:9" ht="18">
      <c r="A2" s="36">
        <v>508437165</v>
      </c>
      <c r="B2" s="36" t="s">
        <v>415</v>
      </c>
      <c r="C2" s="36" t="s">
        <v>416</v>
      </c>
      <c r="D2" s="36" t="s">
        <v>11</v>
      </c>
      <c r="E2" s="36" t="s">
        <v>373</v>
      </c>
      <c r="F2" s="36" t="s">
        <v>417</v>
      </c>
      <c r="G2" s="36" t="s">
        <v>418</v>
      </c>
      <c r="H2" s="36" t="s">
        <v>419</v>
      </c>
      <c r="I2" s="36" t="s">
        <v>420</v>
      </c>
    </row>
    <row r="3" spans="1:9" ht="18">
      <c r="A3" s="37">
        <v>342348995</v>
      </c>
      <c r="B3" s="37" t="s">
        <v>421</v>
      </c>
      <c r="C3" s="37" t="s">
        <v>422</v>
      </c>
      <c r="D3" s="37" t="s">
        <v>16</v>
      </c>
      <c r="E3" s="37" t="s">
        <v>378</v>
      </c>
      <c r="F3" s="37" t="s">
        <v>417</v>
      </c>
      <c r="G3" s="37" t="s">
        <v>418</v>
      </c>
      <c r="H3" s="37" t="s">
        <v>423</v>
      </c>
      <c r="I3" s="37" t="s">
        <v>17</v>
      </c>
    </row>
    <row r="4" spans="1:9">
      <c r="A4" s="36">
        <v>368902708</v>
      </c>
      <c r="B4" s="36" t="s">
        <v>424</v>
      </c>
      <c r="C4" s="36" t="s">
        <v>425</v>
      </c>
      <c r="D4" s="36" t="s">
        <v>21</v>
      </c>
      <c r="E4" s="36" t="s">
        <v>378</v>
      </c>
      <c r="F4" s="36" t="s">
        <v>417</v>
      </c>
      <c r="G4" s="36" t="s">
        <v>426</v>
      </c>
      <c r="H4" s="36" t="s">
        <v>427</v>
      </c>
      <c r="I4" s="36" t="s">
        <v>420</v>
      </c>
    </row>
    <row r="5" spans="1:9" ht="18">
      <c r="A5" s="37">
        <v>293423359</v>
      </c>
      <c r="B5" s="37" t="s">
        <v>23</v>
      </c>
      <c r="C5" s="37" t="s">
        <v>428</v>
      </c>
      <c r="D5" s="37" t="s">
        <v>25</v>
      </c>
      <c r="E5" s="37" t="s">
        <v>373</v>
      </c>
      <c r="F5" s="37" t="s">
        <v>417</v>
      </c>
      <c r="G5" s="37" t="s">
        <v>418</v>
      </c>
      <c r="H5" s="37" t="s">
        <v>427</v>
      </c>
      <c r="I5" s="37" t="s">
        <v>429</v>
      </c>
    </row>
    <row r="6" spans="1:9">
      <c r="A6" s="36">
        <v>193349160</v>
      </c>
      <c r="B6" s="36" t="s">
        <v>430</v>
      </c>
      <c r="C6" s="36" t="s">
        <v>431</v>
      </c>
      <c r="D6" s="36" t="s">
        <v>29</v>
      </c>
      <c r="E6" s="36" t="s">
        <v>373</v>
      </c>
      <c r="F6" s="36" t="s">
        <v>417</v>
      </c>
      <c r="G6" s="36" t="s">
        <v>426</v>
      </c>
      <c r="H6" s="36" t="s">
        <v>423</v>
      </c>
      <c r="I6" s="36" t="s">
        <v>420</v>
      </c>
    </row>
    <row r="7" spans="1:9" ht="18">
      <c r="A7" s="37">
        <v>423512622</v>
      </c>
      <c r="B7" s="37" t="s">
        <v>432</v>
      </c>
      <c r="C7" s="37" t="s">
        <v>433</v>
      </c>
      <c r="D7" s="37" t="s">
        <v>31</v>
      </c>
      <c r="E7" s="37" t="s">
        <v>373</v>
      </c>
      <c r="F7" s="37" t="s">
        <v>417</v>
      </c>
      <c r="G7" s="37" t="s">
        <v>418</v>
      </c>
      <c r="H7" s="37" t="s">
        <v>423</v>
      </c>
      <c r="I7" s="37" t="s">
        <v>420</v>
      </c>
    </row>
    <row r="8" spans="1:9">
      <c r="A8" s="36">
        <v>359877390</v>
      </c>
      <c r="B8" s="36" t="s">
        <v>434</v>
      </c>
      <c r="C8" s="36" t="s">
        <v>416</v>
      </c>
      <c r="D8" s="36" t="s">
        <v>34</v>
      </c>
      <c r="E8" s="36" t="s">
        <v>373</v>
      </c>
      <c r="F8" s="36" t="s">
        <v>417</v>
      </c>
      <c r="G8" s="36" t="s">
        <v>426</v>
      </c>
      <c r="H8" s="36" t="s">
        <v>423</v>
      </c>
      <c r="I8" s="36" t="s">
        <v>420</v>
      </c>
    </row>
    <row r="9" spans="1:9">
      <c r="A9" s="37">
        <v>361340014</v>
      </c>
      <c r="B9" s="37" t="s">
        <v>435</v>
      </c>
      <c r="C9" s="37" t="s">
        <v>436</v>
      </c>
      <c r="D9" s="37" t="s">
        <v>37</v>
      </c>
      <c r="E9" s="37" t="s">
        <v>378</v>
      </c>
      <c r="F9" s="37" t="s">
        <v>417</v>
      </c>
      <c r="G9" s="37" t="s">
        <v>437</v>
      </c>
      <c r="H9" s="37" t="s">
        <v>438</v>
      </c>
      <c r="I9" s="37" t="s">
        <v>420</v>
      </c>
    </row>
    <row r="10" spans="1:9">
      <c r="A10" s="36">
        <v>854214509</v>
      </c>
      <c r="B10" s="36" t="s">
        <v>39</v>
      </c>
      <c r="C10" s="36" t="s">
        <v>439</v>
      </c>
      <c r="D10" s="36" t="s">
        <v>41</v>
      </c>
      <c r="E10" s="36" t="s">
        <v>373</v>
      </c>
      <c r="F10" s="36" t="s">
        <v>417</v>
      </c>
      <c r="G10" s="36" t="s">
        <v>426</v>
      </c>
      <c r="H10" s="36" t="s">
        <v>423</v>
      </c>
      <c r="I10" s="36" t="s">
        <v>17</v>
      </c>
    </row>
    <row r="11" spans="1:9">
      <c r="A11" s="37">
        <v>369290294</v>
      </c>
      <c r="B11" s="37" t="s">
        <v>440</v>
      </c>
      <c r="C11" s="37" t="s">
        <v>441</v>
      </c>
      <c r="D11" s="37" t="s">
        <v>44</v>
      </c>
      <c r="E11" s="37" t="s">
        <v>373</v>
      </c>
      <c r="F11" s="37" t="s">
        <v>417</v>
      </c>
      <c r="G11" s="37" t="s">
        <v>437</v>
      </c>
      <c r="H11" s="37" t="s">
        <v>438</v>
      </c>
      <c r="I11" s="37" t="s">
        <v>17</v>
      </c>
    </row>
    <row r="12" spans="1:9" ht="18">
      <c r="A12" s="36">
        <v>918235831</v>
      </c>
      <c r="B12" s="36" t="s">
        <v>442</v>
      </c>
      <c r="C12" s="36" t="s">
        <v>443</v>
      </c>
      <c r="D12" s="36" t="s">
        <v>46</v>
      </c>
      <c r="E12" s="36" t="s">
        <v>373</v>
      </c>
      <c r="F12" s="36" t="s">
        <v>417</v>
      </c>
      <c r="G12" s="36" t="s">
        <v>418</v>
      </c>
      <c r="H12" s="36" t="s">
        <v>427</v>
      </c>
      <c r="I12" s="36" t="s">
        <v>420</v>
      </c>
    </row>
    <row r="13" spans="1:9" ht="18">
      <c r="A13" s="37">
        <v>693581440</v>
      </c>
      <c r="B13" s="37" t="s">
        <v>444</v>
      </c>
      <c r="C13" s="37" t="s">
        <v>416</v>
      </c>
      <c r="D13" s="37" t="s">
        <v>48</v>
      </c>
      <c r="E13" s="37" t="s">
        <v>373</v>
      </c>
      <c r="F13" s="37" t="s">
        <v>417</v>
      </c>
      <c r="G13" s="37" t="s">
        <v>418</v>
      </c>
      <c r="H13" s="37" t="s">
        <v>427</v>
      </c>
      <c r="I13" s="37" t="s">
        <v>49</v>
      </c>
    </row>
    <row r="14" spans="1:9">
      <c r="A14" s="36">
        <v>901072671</v>
      </c>
      <c r="B14" s="36" t="s">
        <v>445</v>
      </c>
      <c r="C14" s="36" t="s">
        <v>446</v>
      </c>
      <c r="D14" s="36" t="s">
        <v>52</v>
      </c>
      <c r="E14" s="36" t="s">
        <v>378</v>
      </c>
      <c r="F14" s="36" t="s">
        <v>417</v>
      </c>
      <c r="G14" s="36" t="s">
        <v>426</v>
      </c>
      <c r="H14" s="36" t="s">
        <v>438</v>
      </c>
      <c r="I14" s="36" t="s">
        <v>420</v>
      </c>
    </row>
    <row r="15" spans="1:9">
      <c r="A15" s="37">
        <v>306415185</v>
      </c>
      <c r="B15" s="37" t="s">
        <v>447</v>
      </c>
      <c r="C15" s="37" t="s">
        <v>448</v>
      </c>
      <c r="D15" s="37" t="s">
        <v>449</v>
      </c>
      <c r="E15" s="37" t="s">
        <v>373</v>
      </c>
      <c r="F15" s="37" t="s">
        <v>417</v>
      </c>
      <c r="G15" s="37" t="s">
        <v>426</v>
      </c>
      <c r="H15" s="37" t="s">
        <v>423</v>
      </c>
      <c r="I15" s="37" t="s">
        <v>17</v>
      </c>
    </row>
    <row r="16" spans="1:9">
      <c r="A16" s="36">
        <v>50666270</v>
      </c>
      <c r="B16" s="36" t="s">
        <v>450</v>
      </c>
      <c r="C16" s="36" t="s">
        <v>451</v>
      </c>
      <c r="D16" s="36" t="s">
        <v>54</v>
      </c>
      <c r="E16" s="36" t="s">
        <v>373</v>
      </c>
      <c r="F16" s="36" t="s">
        <v>417</v>
      </c>
      <c r="G16" s="36" t="s">
        <v>426</v>
      </c>
      <c r="H16" s="36" t="s">
        <v>423</v>
      </c>
      <c r="I16" s="36" t="s">
        <v>452</v>
      </c>
    </row>
    <row r="17" spans="1:9">
      <c r="A17" s="37">
        <v>335126214</v>
      </c>
      <c r="B17" s="37" t="s">
        <v>453</v>
      </c>
      <c r="C17" s="37" t="s">
        <v>454</v>
      </c>
      <c r="D17" s="37" t="s">
        <v>57</v>
      </c>
      <c r="E17" s="37" t="s">
        <v>373</v>
      </c>
      <c r="F17" s="37" t="s">
        <v>417</v>
      </c>
      <c r="G17" s="37" t="s">
        <v>426</v>
      </c>
      <c r="H17" s="37" t="s">
        <v>438</v>
      </c>
      <c r="I17" s="37" t="s">
        <v>17</v>
      </c>
    </row>
    <row r="18" spans="1:9" ht="18">
      <c r="A18" s="36">
        <v>237956670</v>
      </c>
      <c r="B18" s="36" t="s">
        <v>455</v>
      </c>
      <c r="C18" s="36" t="s">
        <v>456</v>
      </c>
      <c r="D18" s="36" t="s">
        <v>60</v>
      </c>
      <c r="E18" s="36" t="s">
        <v>373</v>
      </c>
      <c r="F18" s="36" t="s">
        <v>417</v>
      </c>
      <c r="G18" s="36" t="s">
        <v>418</v>
      </c>
      <c r="H18" s="36" t="s">
        <v>419</v>
      </c>
      <c r="I18" s="36" t="s">
        <v>49</v>
      </c>
    </row>
    <row r="19" spans="1:9">
      <c r="A19" s="37">
        <v>191825448</v>
      </c>
      <c r="B19" s="37" t="s">
        <v>61</v>
      </c>
      <c r="C19" s="37" t="s">
        <v>457</v>
      </c>
      <c r="D19" s="37" t="s">
        <v>62</v>
      </c>
      <c r="E19" s="37" t="s">
        <v>378</v>
      </c>
      <c r="F19" s="37" t="s">
        <v>417</v>
      </c>
      <c r="G19" s="37" t="s">
        <v>437</v>
      </c>
      <c r="H19" s="37" t="s">
        <v>438</v>
      </c>
      <c r="I19" s="37" t="s">
        <v>420</v>
      </c>
    </row>
    <row r="20" spans="1:9" ht="18">
      <c r="A20" s="36">
        <v>388354012</v>
      </c>
      <c r="B20" s="36" t="s">
        <v>458</v>
      </c>
      <c r="C20" s="36" t="s">
        <v>459</v>
      </c>
      <c r="D20" s="36" t="s">
        <v>64</v>
      </c>
      <c r="E20" s="36" t="s">
        <v>373</v>
      </c>
      <c r="F20" s="36" t="s">
        <v>417</v>
      </c>
      <c r="G20" s="36" t="s">
        <v>418</v>
      </c>
      <c r="H20" s="36" t="s">
        <v>423</v>
      </c>
      <c r="I20" s="36" t="s">
        <v>17</v>
      </c>
    </row>
    <row r="21" spans="1:9" ht="18">
      <c r="A21" s="37">
        <v>11831452</v>
      </c>
      <c r="B21" s="37" t="s">
        <v>460</v>
      </c>
      <c r="C21" s="37" t="s">
        <v>461</v>
      </c>
      <c r="D21" s="37" t="s">
        <v>66</v>
      </c>
      <c r="E21" s="37" t="s">
        <v>373</v>
      </c>
      <c r="F21" s="37" t="s">
        <v>417</v>
      </c>
      <c r="G21" s="37" t="s">
        <v>418</v>
      </c>
      <c r="H21" s="37" t="s">
        <v>423</v>
      </c>
      <c r="I21" s="37" t="s">
        <v>17</v>
      </c>
    </row>
    <row r="22" spans="1:9">
      <c r="A22" s="36">
        <v>48093178</v>
      </c>
      <c r="B22" s="36" t="s">
        <v>67</v>
      </c>
      <c r="C22" s="36" t="s">
        <v>462</v>
      </c>
      <c r="D22" s="36" t="s">
        <v>68</v>
      </c>
      <c r="E22" s="36" t="s">
        <v>373</v>
      </c>
      <c r="F22" s="36" t="s">
        <v>417</v>
      </c>
      <c r="G22" s="36" t="s">
        <v>437</v>
      </c>
      <c r="H22" s="36" t="s">
        <v>423</v>
      </c>
      <c r="I22" s="36" t="s">
        <v>17</v>
      </c>
    </row>
    <row r="23" spans="1:9" ht="18">
      <c r="A23" s="37">
        <v>652451274</v>
      </c>
      <c r="B23" s="37" t="s">
        <v>69</v>
      </c>
      <c r="C23" s="37" t="s">
        <v>463</v>
      </c>
      <c r="D23" s="37" t="s">
        <v>71</v>
      </c>
      <c r="E23" s="37" t="s">
        <v>378</v>
      </c>
      <c r="F23" s="37" t="s">
        <v>417</v>
      </c>
      <c r="G23" s="37" t="s">
        <v>418</v>
      </c>
      <c r="H23" s="37" t="s">
        <v>438</v>
      </c>
      <c r="I23" s="37" t="s">
        <v>464</v>
      </c>
    </row>
    <row r="24" spans="1:9">
      <c r="A24" s="36">
        <v>547950872</v>
      </c>
      <c r="B24" s="36" t="s">
        <v>73</v>
      </c>
      <c r="C24" s="36" t="s">
        <v>465</v>
      </c>
      <c r="D24" s="36" t="s">
        <v>74</v>
      </c>
      <c r="E24" s="36" t="s">
        <v>378</v>
      </c>
      <c r="F24" s="36" t="s">
        <v>417</v>
      </c>
      <c r="G24" s="36" t="s">
        <v>437</v>
      </c>
      <c r="H24" s="36" t="s">
        <v>438</v>
      </c>
      <c r="I24" s="36" t="s">
        <v>75</v>
      </c>
    </row>
    <row r="25" spans="1:9">
      <c r="A25" s="37">
        <v>61716475</v>
      </c>
      <c r="B25" s="37" t="s">
        <v>466</v>
      </c>
      <c r="C25" s="37" t="s">
        <v>467</v>
      </c>
      <c r="D25" s="37" t="s">
        <v>77</v>
      </c>
      <c r="E25" s="37" t="s">
        <v>373</v>
      </c>
      <c r="F25" s="37" t="s">
        <v>417</v>
      </c>
      <c r="G25" s="37" t="s">
        <v>426</v>
      </c>
      <c r="H25" s="37" t="s">
        <v>427</v>
      </c>
      <c r="I25" s="37" t="s">
        <v>17</v>
      </c>
    </row>
    <row r="26" spans="1:9" ht="18">
      <c r="A26" s="36">
        <v>337926609</v>
      </c>
      <c r="B26" s="36" t="s">
        <v>468</v>
      </c>
      <c r="C26" s="36" t="s">
        <v>469</v>
      </c>
      <c r="D26" s="36" t="s">
        <v>84</v>
      </c>
      <c r="E26" s="36" t="s">
        <v>373</v>
      </c>
      <c r="F26" s="36" t="s">
        <v>417</v>
      </c>
      <c r="G26" s="36" t="s">
        <v>418</v>
      </c>
      <c r="H26" s="36" t="s">
        <v>427</v>
      </c>
      <c r="I26" s="36" t="s">
        <v>17</v>
      </c>
    </row>
    <row r="27" spans="1:9" ht="18">
      <c r="A27" s="37">
        <v>90266989</v>
      </c>
      <c r="B27" s="37" t="s">
        <v>470</v>
      </c>
      <c r="C27" s="37" t="s">
        <v>471</v>
      </c>
      <c r="D27" s="37" t="s">
        <v>86</v>
      </c>
      <c r="E27" s="37" t="s">
        <v>373</v>
      </c>
      <c r="F27" s="37" t="s">
        <v>417</v>
      </c>
      <c r="G27" s="37" t="s">
        <v>418</v>
      </c>
      <c r="H27" s="37" t="s">
        <v>438</v>
      </c>
      <c r="I27" s="37" t="s">
        <v>87</v>
      </c>
    </row>
    <row r="28" spans="1:9">
      <c r="A28" s="36">
        <v>645180458</v>
      </c>
      <c r="B28" s="36" t="s">
        <v>472</v>
      </c>
      <c r="C28" s="36" t="s">
        <v>473</v>
      </c>
      <c r="D28" s="36" t="s">
        <v>89</v>
      </c>
      <c r="E28" s="36" t="s">
        <v>373</v>
      </c>
      <c r="F28" s="36" t="s">
        <v>417</v>
      </c>
      <c r="G28" s="36" t="s">
        <v>426</v>
      </c>
      <c r="H28" s="36" t="s">
        <v>427</v>
      </c>
      <c r="I28" s="36" t="s">
        <v>17</v>
      </c>
    </row>
    <row r="29" spans="1:9">
      <c r="A29" s="37">
        <v>535299532</v>
      </c>
      <c r="B29" s="37" t="s">
        <v>90</v>
      </c>
      <c r="C29" s="37" t="s">
        <v>474</v>
      </c>
      <c r="D29" s="37" t="s">
        <v>91</v>
      </c>
      <c r="E29" s="37" t="s">
        <v>373</v>
      </c>
      <c r="F29" s="37" t="s">
        <v>417</v>
      </c>
      <c r="G29" s="37" t="s">
        <v>426</v>
      </c>
      <c r="H29" s="37" t="s">
        <v>419</v>
      </c>
      <c r="I29" s="37" t="s">
        <v>17</v>
      </c>
    </row>
    <row r="30" spans="1:9">
      <c r="A30" s="36">
        <v>322009858</v>
      </c>
      <c r="B30" s="36" t="s">
        <v>92</v>
      </c>
      <c r="C30" s="36" t="s">
        <v>475</v>
      </c>
      <c r="D30" s="36" t="s">
        <v>93</v>
      </c>
      <c r="E30" s="36" t="s">
        <v>378</v>
      </c>
      <c r="F30" s="36" t="s">
        <v>417</v>
      </c>
      <c r="G30" s="36" t="s">
        <v>426</v>
      </c>
      <c r="H30" s="36" t="s">
        <v>423</v>
      </c>
      <c r="I30" s="36" t="s">
        <v>420</v>
      </c>
    </row>
    <row r="31" spans="1:9" ht="18">
      <c r="A31" s="37">
        <v>170995156</v>
      </c>
      <c r="B31" s="37" t="s">
        <v>476</v>
      </c>
      <c r="C31" s="37" t="s">
        <v>477</v>
      </c>
      <c r="D31" s="37" t="s">
        <v>95</v>
      </c>
      <c r="E31" s="37" t="s">
        <v>373</v>
      </c>
      <c r="F31" s="37" t="s">
        <v>417</v>
      </c>
      <c r="G31" s="37" t="s">
        <v>418</v>
      </c>
      <c r="H31" s="37" t="s">
        <v>438</v>
      </c>
      <c r="I31" s="37" t="s">
        <v>478</v>
      </c>
    </row>
    <row r="32" spans="1:9">
      <c r="A32" s="36">
        <v>624254823</v>
      </c>
      <c r="B32" s="36" t="s">
        <v>479</v>
      </c>
      <c r="C32" s="36" t="s">
        <v>480</v>
      </c>
      <c r="D32" s="36" t="s">
        <v>98</v>
      </c>
      <c r="E32" s="36" t="s">
        <v>373</v>
      </c>
      <c r="F32" s="36" t="s">
        <v>417</v>
      </c>
      <c r="G32" s="36" t="s">
        <v>426</v>
      </c>
      <c r="H32" s="36" t="s">
        <v>427</v>
      </c>
      <c r="I32" s="36" t="s">
        <v>420</v>
      </c>
    </row>
    <row r="33" spans="1:9" ht="18">
      <c r="A33" s="37">
        <v>447650031</v>
      </c>
      <c r="B33" s="37" t="s">
        <v>481</v>
      </c>
      <c r="C33" s="37" t="s">
        <v>482</v>
      </c>
      <c r="D33" s="37" t="s">
        <v>100</v>
      </c>
      <c r="E33" s="37" t="s">
        <v>373</v>
      </c>
      <c r="F33" s="37" t="s">
        <v>417</v>
      </c>
      <c r="G33" s="37" t="s">
        <v>418</v>
      </c>
      <c r="H33" s="37" t="s">
        <v>427</v>
      </c>
      <c r="I33" s="37" t="s">
        <v>420</v>
      </c>
    </row>
    <row r="34" spans="1:9">
      <c r="A34" s="36">
        <v>487398892</v>
      </c>
      <c r="B34" s="36" t="s">
        <v>483</v>
      </c>
      <c r="C34" s="36" t="s">
        <v>484</v>
      </c>
      <c r="D34" s="36" t="s">
        <v>485</v>
      </c>
      <c r="E34" s="36" t="s">
        <v>373</v>
      </c>
      <c r="F34" s="36" t="s">
        <v>417</v>
      </c>
      <c r="G34" s="36" t="s">
        <v>437</v>
      </c>
      <c r="H34" s="36" t="s">
        <v>438</v>
      </c>
      <c r="I34" s="36" t="s">
        <v>17</v>
      </c>
    </row>
    <row r="35" spans="1:9">
      <c r="A35" s="37">
        <v>221758837</v>
      </c>
      <c r="B35" s="37" t="s">
        <v>486</v>
      </c>
      <c r="C35" s="37" t="s">
        <v>487</v>
      </c>
      <c r="D35" s="37" t="s">
        <v>102</v>
      </c>
      <c r="E35" s="37" t="s">
        <v>373</v>
      </c>
      <c r="F35" s="37" t="s">
        <v>417</v>
      </c>
      <c r="G35" s="37" t="s">
        <v>426</v>
      </c>
      <c r="H35" s="37" t="s">
        <v>438</v>
      </c>
      <c r="I35" s="37" t="s">
        <v>488</v>
      </c>
    </row>
    <row r="36" spans="1:9" ht="18">
      <c r="A36" s="36">
        <v>468772063</v>
      </c>
      <c r="B36" s="36" t="s">
        <v>104</v>
      </c>
      <c r="C36" s="36" t="s">
        <v>489</v>
      </c>
      <c r="D36" s="36" t="s">
        <v>105</v>
      </c>
      <c r="E36" s="36" t="s">
        <v>373</v>
      </c>
      <c r="F36" s="36" t="s">
        <v>417</v>
      </c>
      <c r="G36" s="36" t="s">
        <v>418</v>
      </c>
      <c r="H36" s="36" t="s">
        <v>423</v>
      </c>
      <c r="I36" s="36" t="s">
        <v>17</v>
      </c>
    </row>
    <row r="37" spans="1:9" ht="18">
      <c r="A37" s="37">
        <v>512016749</v>
      </c>
      <c r="B37" s="37" t="s">
        <v>106</v>
      </c>
      <c r="C37" s="37" t="s">
        <v>490</v>
      </c>
      <c r="D37" s="37" t="s">
        <v>107</v>
      </c>
      <c r="E37" s="37" t="s">
        <v>378</v>
      </c>
      <c r="F37" s="37" t="s">
        <v>417</v>
      </c>
      <c r="G37" s="37" t="s">
        <v>418</v>
      </c>
      <c r="H37" s="37" t="s">
        <v>427</v>
      </c>
      <c r="I37" s="37" t="s">
        <v>17</v>
      </c>
    </row>
    <row r="38" spans="1:9" ht="18">
      <c r="A38" s="36">
        <v>779006203</v>
      </c>
      <c r="B38" s="36" t="s">
        <v>491</v>
      </c>
      <c r="C38" s="36" t="s">
        <v>489</v>
      </c>
      <c r="D38" s="36" t="s">
        <v>109</v>
      </c>
      <c r="E38" s="36" t="s">
        <v>373</v>
      </c>
      <c r="F38" s="36" t="s">
        <v>417</v>
      </c>
      <c r="G38" s="36" t="s">
        <v>418</v>
      </c>
      <c r="H38" s="36" t="s">
        <v>423</v>
      </c>
      <c r="I38" s="36" t="s">
        <v>17</v>
      </c>
    </row>
    <row r="39" spans="1:9" ht="18">
      <c r="A39" s="37">
        <v>751571693</v>
      </c>
      <c r="B39" s="37" t="s">
        <v>110</v>
      </c>
      <c r="C39" s="37" t="s">
        <v>492</v>
      </c>
      <c r="D39" s="37" t="s">
        <v>111</v>
      </c>
      <c r="E39" s="37" t="s">
        <v>378</v>
      </c>
      <c r="F39" s="37" t="s">
        <v>417</v>
      </c>
      <c r="G39" s="37" t="s">
        <v>418</v>
      </c>
      <c r="H39" s="37" t="s">
        <v>438</v>
      </c>
      <c r="I39" s="37" t="s">
        <v>420</v>
      </c>
    </row>
    <row r="40" spans="1:9" ht="18">
      <c r="A40" s="36">
        <v>41188529</v>
      </c>
      <c r="B40" s="36" t="s">
        <v>112</v>
      </c>
      <c r="C40" s="36" t="s">
        <v>493</v>
      </c>
      <c r="D40" s="36" t="s">
        <v>113</v>
      </c>
      <c r="E40" s="36" t="s">
        <v>373</v>
      </c>
      <c r="F40" s="36" t="s">
        <v>417</v>
      </c>
      <c r="G40" s="36" t="s">
        <v>418</v>
      </c>
      <c r="H40" s="36" t="s">
        <v>423</v>
      </c>
      <c r="I40" s="36" t="s">
        <v>17</v>
      </c>
    </row>
    <row r="41" spans="1:9" ht="18">
      <c r="A41" s="37">
        <v>189635106</v>
      </c>
      <c r="B41" s="37" t="s">
        <v>494</v>
      </c>
      <c r="C41" s="37" t="s">
        <v>495</v>
      </c>
      <c r="D41" s="37" t="s">
        <v>115</v>
      </c>
      <c r="E41" s="37" t="s">
        <v>378</v>
      </c>
      <c r="F41" s="37" t="s">
        <v>417</v>
      </c>
      <c r="G41" s="37" t="s">
        <v>418</v>
      </c>
      <c r="H41" s="37" t="s">
        <v>423</v>
      </c>
      <c r="I41" s="37" t="s">
        <v>420</v>
      </c>
    </row>
    <row r="42" spans="1:9">
      <c r="A42" s="36">
        <v>538991978</v>
      </c>
      <c r="B42" s="36" t="s">
        <v>496</v>
      </c>
      <c r="C42" s="36" t="s">
        <v>497</v>
      </c>
      <c r="D42" s="36" t="s">
        <v>117</v>
      </c>
      <c r="E42" s="36" t="s">
        <v>378</v>
      </c>
      <c r="F42" s="36" t="s">
        <v>417</v>
      </c>
      <c r="G42" s="36" t="s">
        <v>426</v>
      </c>
      <c r="H42" s="36" t="s">
        <v>423</v>
      </c>
      <c r="I42" s="36" t="s">
        <v>420</v>
      </c>
    </row>
    <row r="43" spans="1:9" ht="18">
      <c r="A43" s="37">
        <v>983285219</v>
      </c>
      <c r="B43" s="37" t="s">
        <v>498</v>
      </c>
      <c r="C43" s="37" t="s">
        <v>499</v>
      </c>
      <c r="D43" s="37" t="s">
        <v>119</v>
      </c>
      <c r="E43" s="37" t="s">
        <v>373</v>
      </c>
      <c r="F43" s="37" t="s">
        <v>417</v>
      </c>
      <c r="G43" s="37" t="s">
        <v>418</v>
      </c>
      <c r="H43" s="37" t="s">
        <v>423</v>
      </c>
      <c r="I43" s="37" t="s">
        <v>17</v>
      </c>
    </row>
    <row r="44" spans="1:9">
      <c r="A44" s="36">
        <v>484381257</v>
      </c>
      <c r="B44" s="36" t="s">
        <v>122</v>
      </c>
      <c r="C44" s="36" t="s">
        <v>500</v>
      </c>
      <c r="D44" s="36" t="s">
        <v>123</v>
      </c>
      <c r="E44" s="36" t="s">
        <v>373</v>
      </c>
      <c r="F44" s="36" t="s">
        <v>417</v>
      </c>
      <c r="G44" s="36" t="s">
        <v>426</v>
      </c>
      <c r="H44" s="36" t="s">
        <v>427</v>
      </c>
      <c r="I44" s="36" t="s">
        <v>501</v>
      </c>
    </row>
    <row r="45" spans="1:9">
      <c r="A45" s="37">
        <v>524630249</v>
      </c>
      <c r="B45" s="37" t="s">
        <v>502</v>
      </c>
      <c r="C45" s="37" t="s">
        <v>503</v>
      </c>
      <c r="D45" s="37" t="s">
        <v>126</v>
      </c>
      <c r="E45" s="37" t="s">
        <v>373</v>
      </c>
      <c r="F45" s="37" t="s">
        <v>417</v>
      </c>
      <c r="G45" s="37" t="s">
        <v>426</v>
      </c>
      <c r="H45" s="37" t="s">
        <v>423</v>
      </c>
      <c r="I45" s="37" t="s">
        <v>420</v>
      </c>
    </row>
    <row r="46" spans="1:9">
      <c r="A46" s="36">
        <v>360341654</v>
      </c>
      <c r="B46" s="36" t="s">
        <v>504</v>
      </c>
      <c r="C46" s="36" t="s">
        <v>505</v>
      </c>
      <c r="D46" s="36" t="s">
        <v>128</v>
      </c>
      <c r="E46" s="36" t="s">
        <v>373</v>
      </c>
      <c r="F46" s="36" t="s">
        <v>417</v>
      </c>
      <c r="G46" s="36" t="s">
        <v>426</v>
      </c>
      <c r="H46" s="36" t="s">
        <v>423</v>
      </c>
      <c r="I46" s="36" t="s">
        <v>17</v>
      </c>
    </row>
    <row r="47" spans="1:9">
      <c r="A47" s="37">
        <v>762061374</v>
      </c>
      <c r="B47" s="37" t="s">
        <v>129</v>
      </c>
      <c r="C47" s="37" t="s">
        <v>506</v>
      </c>
      <c r="D47" s="37" t="s">
        <v>130</v>
      </c>
      <c r="E47" s="37" t="s">
        <v>373</v>
      </c>
      <c r="F47" s="37" t="s">
        <v>417</v>
      </c>
      <c r="G47" s="37" t="s">
        <v>426</v>
      </c>
      <c r="H47" s="37" t="s">
        <v>438</v>
      </c>
      <c r="I47" s="37" t="s">
        <v>17</v>
      </c>
    </row>
    <row r="48" spans="1:9" ht="18">
      <c r="A48" s="36">
        <v>937685152</v>
      </c>
      <c r="B48" s="36" t="s">
        <v>131</v>
      </c>
      <c r="C48" s="36" t="s">
        <v>507</v>
      </c>
      <c r="D48" s="36" t="s">
        <v>132</v>
      </c>
      <c r="E48" s="36" t="s">
        <v>373</v>
      </c>
      <c r="F48" s="36" t="s">
        <v>417</v>
      </c>
      <c r="G48" s="36" t="s">
        <v>418</v>
      </c>
      <c r="H48" s="36" t="s">
        <v>423</v>
      </c>
      <c r="I48" s="36" t="s">
        <v>17</v>
      </c>
    </row>
    <row r="49" spans="1:9">
      <c r="A49" s="37">
        <v>972813577</v>
      </c>
      <c r="B49" s="37" t="s">
        <v>133</v>
      </c>
      <c r="C49" s="37" t="s">
        <v>508</v>
      </c>
      <c r="D49" s="37" t="s">
        <v>134</v>
      </c>
      <c r="E49" s="37" t="s">
        <v>378</v>
      </c>
      <c r="F49" s="37" t="s">
        <v>417</v>
      </c>
      <c r="G49" s="37" t="s">
        <v>426</v>
      </c>
      <c r="H49" s="37" t="s">
        <v>423</v>
      </c>
      <c r="I49" s="37" t="s">
        <v>420</v>
      </c>
    </row>
    <row r="50" spans="1:9" ht="18">
      <c r="A50" s="36">
        <v>438398082</v>
      </c>
      <c r="B50" s="36" t="s">
        <v>135</v>
      </c>
      <c r="C50" s="36" t="s">
        <v>509</v>
      </c>
      <c r="D50" s="36" t="s">
        <v>136</v>
      </c>
      <c r="E50" s="36" t="s">
        <v>378</v>
      </c>
      <c r="F50" s="36" t="s">
        <v>417</v>
      </c>
      <c r="G50" s="36" t="s">
        <v>418</v>
      </c>
      <c r="H50" s="36" t="s">
        <v>423</v>
      </c>
      <c r="I50" s="36" t="s">
        <v>464</v>
      </c>
    </row>
    <row r="51" spans="1:9">
      <c r="A51" s="37">
        <v>680496190</v>
      </c>
      <c r="B51" s="37" t="s">
        <v>137</v>
      </c>
      <c r="C51" s="37" t="s">
        <v>510</v>
      </c>
      <c r="D51" s="37" t="s">
        <v>138</v>
      </c>
      <c r="E51" s="37" t="s">
        <v>373</v>
      </c>
      <c r="F51" s="37" t="s">
        <v>417</v>
      </c>
      <c r="G51" s="37" t="s">
        <v>426</v>
      </c>
      <c r="H51" s="37" t="s">
        <v>423</v>
      </c>
      <c r="I51" s="37" t="s">
        <v>75</v>
      </c>
    </row>
    <row r="52" spans="1:9">
      <c r="A52" s="36">
        <v>48568741</v>
      </c>
      <c r="B52" s="36" t="s">
        <v>511</v>
      </c>
      <c r="C52" s="36" t="s">
        <v>512</v>
      </c>
      <c r="D52" s="36" t="s">
        <v>140</v>
      </c>
      <c r="E52" s="36" t="s">
        <v>373</v>
      </c>
      <c r="F52" s="36" t="s">
        <v>417</v>
      </c>
      <c r="G52" s="36" t="s">
        <v>426</v>
      </c>
      <c r="H52" s="36" t="s">
        <v>423</v>
      </c>
      <c r="I52" s="36" t="s">
        <v>478</v>
      </c>
    </row>
    <row r="53" spans="1:9" ht="18">
      <c r="A53" s="37">
        <v>600345870</v>
      </c>
      <c r="B53" s="37" t="s">
        <v>513</v>
      </c>
      <c r="C53" s="37" t="s">
        <v>514</v>
      </c>
      <c r="D53" s="37" t="s">
        <v>142</v>
      </c>
      <c r="E53" s="37" t="s">
        <v>378</v>
      </c>
      <c r="F53" s="37" t="s">
        <v>417</v>
      </c>
      <c r="G53" s="37" t="s">
        <v>418</v>
      </c>
      <c r="H53" s="37" t="s">
        <v>423</v>
      </c>
      <c r="I53" s="37" t="s">
        <v>17</v>
      </c>
    </row>
    <row r="54" spans="1:9">
      <c r="A54" s="36">
        <v>648479984</v>
      </c>
      <c r="B54" s="36" t="s">
        <v>515</v>
      </c>
      <c r="C54" s="36" t="s">
        <v>516</v>
      </c>
      <c r="D54" s="36" t="s">
        <v>144</v>
      </c>
      <c r="E54" s="36" t="s">
        <v>373</v>
      </c>
      <c r="F54" s="36" t="s">
        <v>417</v>
      </c>
      <c r="G54" s="36" t="s">
        <v>437</v>
      </c>
      <c r="H54" s="36" t="s">
        <v>423</v>
      </c>
      <c r="I54" s="36" t="s">
        <v>17</v>
      </c>
    </row>
    <row r="55" spans="1:9" ht="18">
      <c r="A55" s="37">
        <v>638691571</v>
      </c>
      <c r="B55" s="37" t="s">
        <v>517</v>
      </c>
      <c r="C55" s="37" t="s">
        <v>518</v>
      </c>
      <c r="D55" s="37" t="s">
        <v>146</v>
      </c>
      <c r="E55" s="37" t="s">
        <v>373</v>
      </c>
      <c r="F55" s="37" t="s">
        <v>417</v>
      </c>
      <c r="G55" s="37" t="s">
        <v>418</v>
      </c>
      <c r="H55" s="37" t="s">
        <v>427</v>
      </c>
      <c r="I55" s="37" t="s">
        <v>17</v>
      </c>
    </row>
    <row r="56" spans="1:9">
      <c r="A56" s="36">
        <v>769895328</v>
      </c>
      <c r="B56" s="36" t="s">
        <v>519</v>
      </c>
      <c r="C56" s="36" t="s">
        <v>520</v>
      </c>
      <c r="D56" s="36" t="s">
        <v>148</v>
      </c>
      <c r="E56" s="36" t="s">
        <v>373</v>
      </c>
      <c r="F56" s="36" t="s">
        <v>417</v>
      </c>
      <c r="G56" s="36" t="s">
        <v>426</v>
      </c>
      <c r="H56" s="36" t="s">
        <v>423</v>
      </c>
      <c r="I56" s="36" t="s">
        <v>49</v>
      </c>
    </row>
    <row r="57" spans="1:9" ht="18">
      <c r="A57" s="37">
        <v>628595657</v>
      </c>
      <c r="B57" s="37" t="s">
        <v>521</v>
      </c>
      <c r="C57" s="37" t="s">
        <v>522</v>
      </c>
      <c r="D57" s="37" t="s">
        <v>150</v>
      </c>
      <c r="E57" s="37" t="s">
        <v>378</v>
      </c>
      <c r="F57" s="37" t="s">
        <v>417</v>
      </c>
      <c r="G57" s="37" t="s">
        <v>418</v>
      </c>
      <c r="H57" s="37" t="s">
        <v>423</v>
      </c>
      <c r="I57" s="37" t="s">
        <v>420</v>
      </c>
    </row>
    <row r="58" spans="1:9" ht="18">
      <c r="A58" s="36">
        <v>372353197</v>
      </c>
      <c r="B58" s="36" t="s">
        <v>523</v>
      </c>
      <c r="C58" s="36" t="s">
        <v>428</v>
      </c>
      <c r="D58" s="36" t="s">
        <v>152</v>
      </c>
      <c r="E58" s="36" t="s">
        <v>373</v>
      </c>
      <c r="F58" s="36" t="s">
        <v>417</v>
      </c>
      <c r="G58" s="36" t="s">
        <v>418</v>
      </c>
      <c r="H58" s="36" t="s">
        <v>438</v>
      </c>
      <c r="I58" s="36" t="s">
        <v>17</v>
      </c>
    </row>
    <row r="59" spans="1:9" ht="18">
      <c r="A59" s="37">
        <v>61842539</v>
      </c>
      <c r="B59" s="37" t="s">
        <v>156</v>
      </c>
      <c r="C59" s="37" t="s">
        <v>524</v>
      </c>
      <c r="D59" s="37" t="s">
        <v>158</v>
      </c>
      <c r="E59" s="37" t="s">
        <v>373</v>
      </c>
      <c r="F59" s="37" t="s">
        <v>417</v>
      </c>
      <c r="G59" s="37" t="s">
        <v>418</v>
      </c>
      <c r="H59" s="37" t="s">
        <v>423</v>
      </c>
      <c r="I59" s="37" t="s">
        <v>17</v>
      </c>
    </row>
    <row r="60" spans="1:9" ht="18">
      <c r="A60" s="36">
        <v>459894031</v>
      </c>
      <c r="B60" s="36" t="s">
        <v>525</v>
      </c>
      <c r="C60" s="36" t="s">
        <v>526</v>
      </c>
      <c r="D60" s="36" t="s">
        <v>160</v>
      </c>
      <c r="E60" s="36" t="s">
        <v>378</v>
      </c>
      <c r="F60" s="36" t="s">
        <v>417</v>
      </c>
      <c r="G60" s="36" t="s">
        <v>418</v>
      </c>
      <c r="H60" s="36" t="s">
        <v>438</v>
      </c>
      <c r="I60" s="36" t="s">
        <v>420</v>
      </c>
    </row>
    <row r="61" spans="1:9">
      <c r="A61" s="37">
        <v>533706705</v>
      </c>
      <c r="B61" s="37" t="s">
        <v>527</v>
      </c>
      <c r="C61" s="37" t="s">
        <v>528</v>
      </c>
      <c r="D61" s="37" t="s">
        <v>162</v>
      </c>
      <c r="E61" s="37" t="s">
        <v>373</v>
      </c>
      <c r="F61" s="37" t="s">
        <v>417</v>
      </c>
      <c r="G61" s="37" t="s">
        <v>426</v>
      </c>
      <c r="H61" s="37" t="s">
        <v>423</v>
      </c>
      <c r="I61" s="37" t="s">
        <v>420</v>
      </c>
    </row>
    <row r="62" spans="1:9">
      <c r="A62" s="36">
        <v>382632990</v>
      </c>
      <c r="B62" s="36" t="s">
        <v>529</v>
      </c>
      <c r="C62" s="36" t="s">
        <v>530</v>
      </c>
      <c r="D62" s="36" t="s">
        <v>164</v>
      </c>
      <c r="E62" s="36" t="s">
        <v>373</v>
      </c>
      <c r="F62" s="36" t="s">
        <v>417</v>
      </c>
      <c r="G62" s="36" t="s">
        <v>426</v>
      </c>
      <c r="H62" s="36" t="s">
        <v>427</v>
      </c>
      <c r="I62" s="36" t="s">
        <v>17</v>
      </c>
    </row>
    <row r="63" spans="1:9">
      <c r="A63" s="37">
        <v>165803421</v>
      </c>
      <c r="B63" s="37" t="s">
        <v>531</v>
      </c>
      <c r="C63" s="37" t="s">
        <v>532</v>
      </c>
      <c r="D63" s="37" t="s">
        <v>166</v>
      </c>
      <c r="E63" s="37" t="s">
        <v>378</v>
      </c>
      <c r="F63" s="37" t="s">
        <v>417</v>
      </c>
      <c r="G63" s="37" t="s">
        <v>426</v>
      </c>
      <c r="H63" s="37" t="s">
        <v>427</v>
      </c>
      <c r="I63" s="37" t="s">
        <v>17</v>
      </c>
    </row>
    <row r="64" spans="1:9">
      <c r="A64" s="36">
        <v>345200010</v>
      </c>
      <c r="B64" s="36" t="s">
        <v>533</v>
      </c>
      <c r="C64" s="36" t="s">
        <v>534</v>
      </c>
      <c r="D64" s="36" t="s">
        <v>168</v>
      </c>
      <c r="E64" s="36" t="s">
        <v>378</v>
      </c>
      <c r="F64" s="36" t="s">
        <v>417</v>
      </c>
      <c r="G64" s="36" t="s">
        <v>426</v>
      </c>
      <c r="H64" s="36" t="s">
        <v>438</v>
      </c>
      <c r="I64" s="36" t="s">
        <v>169</v>
      </c>
    </row>
    <row r="65" spans="1:9" ht="18">
      <c r="A65" s="37">
        <v>132702793</v>
      </c>
      <c r="B65" s="37" t="s">
        <v>535</v>
      </c>
      <c r="C65" s="37" t="s">
        <v>536</v>
      </c>
      <c r="D65" s="37" t="s">
        <v>171</v>
      </c>
      <c r="E65" s="37" t="s">
        <v>373</v>
      </c>
      <c r="F65" s="37" t="s">
        <v>417</v>
      </c>
      <c r="G65" s="37" t="s">
        <v>418</v>
      </c>
      <c r="H65" s="37" t="s">
        <v>438</v>
      </c>
      <c r="I65" s="37" t="s">
        <v>420</v>
      </c>
    </row>
    <row r="66" spans="1:9" ht="18">
      <c r="A66" s="36">
        <v>655923344</v>
      </c>
      <c r="B66" s="36" t="s">
        <v>537</v>
      </c>
      <c r="C66" s="36" t="s">
        <v>538</v>
      </c>
      <c r="D66" s="36" t="s">
        <v>173</v>
      </c>
      <c r="E66" s="36" t="s">
        <v>373</v>
      </c>
      <c r="F66" s="36" t="s">
        <v>417</v>
      </c>
      <c r="G66" s="36" t="s">
        <v>418</v>
      </c>
      <c r="H66" s="36" t="s">
        <v>423</v>
      </c>
      <c r="I66" s="36" t="s">
        <v>17</v>
      </c>
    </row>
    <row r="67" spans="1:9" ht="18">
      <c r="A67" s="37">
        <v>290770857</v>
      </c>
      <c r="B67" s="37" t="s">
        <v>174</v>
      </c>
      <c r="C67" s="37" t="s">
        <v>539</v>
      </c>
      <c r="D67" s="37" t="s">
        <v>175</v>
      </c>
      <c r="E67" s="37" t="s">
        <v>373</v>
      </c>
      <c r="F67" s="37" t="s">
        <v>417</v>
      </c>
      <c r="G67" s="37" t="s">
        <v>418</v>
      </c>
      <c r="H67" s="37" t="s">
        <v>438</v>
      </c>
      <c r="I67" s="37" t="s">
        <v>420</v>
      </c>
    </row>
    <row r="68" spans="1:9" ht="18">
      <c r="A68" s="36">
        <v>749407302</v>
      </c>
      <c r="B68" s="36" t="s">
        <v>540</v>
      </c>
      <c r="C68" s="36" t="s">
        <v>541</v>
      </c>
      <c r="D68" s="36" t="s">
        <v>177</v>
      </c>
      <c r="E68" s="36" t="s">
        <v>378</v>
      </c>
      <c r="F68" s="36" t="s">
        <v>417</v>
      </c>
      <c r="G68" s="36" t="s">
        <v>418</v>
      </c>
      <c r="H68" s="36" t="s">
        <v>438</v>
      </c>
      <c r="I68" s="36" t="s">
        <v>420</v>
      </c>
    </row>
    <row r="69" spans="1:9">
      <c r="A69" s="37">
        <v>751614660</v>
      </c>
      <c r="B69" s="37" t="s">
        <v>542</v>
      </c>
      <c r="C69" s="37" t="s">
        <v>543</v>
      </c>
      <c r="D69" s="37" t="s">
        <v>544</v>
      </c>
      <c r="E69" s="37" t="s">
        <v>378</v>
      </c>
      <c r="F69" s="37" t="s">
        <v>417</v>
      </c>
      <c r="G69" s="37" t="s">
        <v>426</v>
      </c>
      <c r="H69" s="37" t="s">
        <v>427</v>
      </c>
      <c r="I69" s="37" t="s">
        <v>420</v>
      </c>
    </row>
    <row r="70" spans="1:9">
      <c r="A70" s="36">
        <v>107076298</v>
      </c>
      <c r="B70" s="36" t="s">
        <v>545</v>
      </c>
      <c r="C70" s="36" t="s">
        <v>546</v>
      </c>
      <c r="D70" s="36" t="s">
        <v>179</v>
      </c>
      <c r="E70" s="36" t="s">
        <v>373</v>
      </c>
      <c r="F70" s="36" t="s">
        <v>417</v>
      </c>
      <c r="G70" s="36" t="s">
        <v>426</v>
      </c>
      <c r="H70" s="36" t="s">
        <v>427</v>
      </c>
      <c r="I70" s="36" t="s">
        <v>420</v>
      </c>
    </row>
    <row r="71" spans="1:9">
      <c r="A71" s="37">
        <v>629968005</v>
      </c>
      <c r="B71" s="37" t="s">
        <v>180</v>
      </c>
      <c r="C71" s="37" t="s">
        <v>547</v>
      </c>
      <c r="D71" s="37" t="s">
        <v>182</v>
      </c>
      <c r="E71" s="37" t="s">
        <v>378</v>
      </c>
      <c r="F71" s="37" t="s">
        <v>417</v>
      </c>
      <c r="G71" s="37" t="s">
        <v>426</v>
      </c>
      <c r="H71" s="37" t="s">
        <v>427</v>
      </c>
      <c r="I71" s="37" t="s">
        <v>420</v>
      </c>
    </row>
    <row r="72" spans="1:9">
      <c r="A72" s="36">
        <v>768528526</v>
      </c>
      <c r="B72" s="36" t="s">
        <v>548</v>
      </c>
      <c r="C72" s="36" t="s">
        <v>549</v>
      </c>
      <c r="D72" s="36" t="s">
        <v>184</v>
      </c>
      <c r="E72" s="36" t="s">
        <v>378</v>
      </c>
      <c r="F72" s="36" t="s">
        <v>417</v>
      </c>
      <c r="G72" s="36" t="s">
        <v>426</v>
      </c>
      <c r="H72" s="36" t="s">
        <v>423</v>
      </c>
      <c r="I72" s="36" t="s">
        <v>17</v>
      </c>
    </row>
    <row r="73" spans="1:9">
      <c r="A73" s="37">
        <v>606487052</v>
      </c>
      <c r="B73" s="37" t="s">
        <v>550</v>
      </c>
      <c r="C73" s="37" t="s">
        <v>551</v>
      </c>
      <c r="D73" s="37" t="s">
        <v>186</v>
      </c>
      <c r="E73" s="37" t="s">
        <v>378</v>
      </c>
      <c r="F73" s="37" t="s">
        <v>417</v>
      </c>
      <c r="G73" s="37" t="s">
        <v>426</v>
      </c>
      <c r="H73" s="37" t="s">
        <v>423</v>
      </c>
      <c r="I73" s="37" t="s">
        <v>464</v>
      </c>
    </row>
    <row r="74" spans="1:9">
      <c r="A74" s="36">
        <v>954643325</v>
      </c>
      <c r="B74" s="36" t="s">
        <v>187</v>
      </c>
      <c r="C74" s="36" t="s">
        <v>552</v>
      </c>
      <c r="D74" s="36" t="s">
        <v>188</v>
      </c>
      <c r="E74" s="36" t="s">
        <v>378</v>
      </c>
      <c r="F74" s="36" t="s">
        <v>417</v>
      </c>
      <c r="G74" s="36" t="s">
        <v>437</v>
      </c>
      <c r="H74" s="36" t="s">
        <v>438</v>
      </c>
      <c r="I74" s="36" t="s">
        <v>87</v>
      </c>
    </row>
    <row r="75" spans="1:9" ht="18">
      <c r="A75" s="37">
        <v>342125742</v>
      </c>
      <c r="B75" s="37" t="s">
        <v>189</v>
      </c>
      <c r="C75" s="37" t="s">
        <v>553</v>
      </c>
      <c r="D75" s="37" t="s">
        <v>190</v>
      </c>
      <c r="E75" s="37" t="s">
        <v>378</v>
      </c>
      <c r="F75" s="37" t="s">
        <v>417</v>
      </c>
      <c r="G75" s="37" t="s">
        <v>418</v>
      </c>
      <c r="H75" s="37" t="s">
        <v>419</v>
      </c>
      <c r="I75" s="37" t="s">
        <v>17</v>
      </c>
    </row>
    <row r="76" spans="1:9" ht="18">
      <c r="A76" s="36">
        <v>937282525</v>
      </c>
      <c r="B76" s="36" t="s">
        <v>191</v>
      </c>
      <c r="C76" s="36" t="s">
        <v>554</v>
      </c>
      <c r="D76" s="36" t="s">
        <v>388</v>
      </c>
      <c r="E76" s="36" t="s">
        <v>373</v>
      </c>
      <c r="F76" s="36" t="s">
        <v>417</v>
      </c>
      <c r="G76" s="36" t="s">
        <v>418</v>
      </c>
      <c r="H76" s="36" t="s">
        <v>423</v>
      </c>
      <c r="I76" s="36" t="s">
        <v>420</v>
      </c>
    </row>
    <row r="77" spans="1:9">
      <c r="A77" s="37">
        <v>363924216</v>
      </c>
      <c r="B77" s="37" t="s">
        <v>555</v>
      </c>
      <c r="C77" s="37" t="s">
        <v>556</v>
      </c>
      <c r="D77" s="37" t="s">
        <v>194</v>
      </c>
      <c r="E77" s="37" t="s">
        <v>378</v>
      </c>
      <c r="F77" s="37" t="s">
        <v>417</v>
      </c>
      <c r="G77" s="37" t="s">
        <v>426</v>
      </c>
      <c r="H77" s="37" t="s">
        <v>438</v>
      </c>
      <c r="I77" s="37" t="s">
        <v>464</v>
      </c>
    </row>
    <row r="78" spans="1:9" ht="18">
      <c r="A78" s="36">
        <v>121732815</v>
      </c>
      <c r="B78" s="36" t="s">
        <v>557</v>
      </c>
      <c r="C78" s="36" t="s">
        <v>558</v>
      </c>
      <c r="D78" s="36" t="s">
        <v>196</v>
      </c>
      <c r="E78" s="36" t="s">
        <v>373</v>
      </c>
      <c r="F78" s="36" t="s">
        <v>417</v>
      </c>
      <c r="G78" s="36" t="s">
        <v>418</v>
      </c>
      <c r="H78" s="36" t="s">
        <v>427</v>
      </c>
      <c r="I78" s="36" t="s">
        <v>420</v>
      </c>
    </row>
    <row r="79" spans="1:9" ht="18">
      <c r="A79" s="37">
        <v>963301359</v>
      </c>
      <c r="B79" s="37" t="s">
        <v>559</v>
      </c>
      <c r="C79" s="37" t="s">
        <v>497</v>
      </c>
      <c r="D79" s="37" t="s">
        <v>198</v>
      </c>
      <c r="E79" s="37" t="s">
        <v>378</v>
      </c>
      <c r="F79" s="37" t="s">
        <v>417</v>
      </c>
      <c r="G79" s="37" t="s">
        <v>418</v>
      </c>
      <c r="H79" s="37" t="s">
        <v>438</v>
      </c>
      <c r="I79" s="37" t="s">
        <v>420</v>
      </c>
    </row>
    <row r="80" spans="1:9" ht="18">
      <c r="A80" s="36">
        <v>919252420</v>
      </c>
      <c r="B80" s="36" t="s">
        <v>560</v>
      </c>
      <c r="C80" s="36" t="s">
        <v>561</v>
      </c>
      <c r="D80" s="36" t="s">
        <v>200</v>
      </c>
      <c r="E80" s="36" t="s">
        <v>378</v>
      </c>
      <c r="F80" s="36" t="s">
        <v>417</v>
      </c>
      <c r="G80" s="36" t="s">
        <v>418</v>
      </c>
      <c r="H80" s="36" t="s">
        <v>423</v>
      </c>
      <c r="I80" s="36" t="s">
        <v>87</v>
      </c>
    </row>
    <row r="81" spans="1:9">
      <c r="A81" s="37">
        <v>449391303</v>
      </c>
      <c r="B81" s="37" t="s">
        <v>562</v>
      </c>
      <c r="C81" s="37" t="s">
        <v>563</v>
      </c>
      <c r="D81" s="37" t="s">
        <v>202</v>
      </c>
      <c r="E81" s="37" t="s">
        <v>378</v>
      </c>
      <c r="F81" s="37" t="s">
        <v>417</v>
      </c>
      <c r="G81" s="37" t="s">
        <v>426</v>
      </c>
      <c r="H81" s="37" t="s">
        <v>438</v>
      </c>
      <c r="I81" s="37" t="s">
        <v>75</v>
      </c>
    </row>
    <row r="82" spans="1:9">
      <c r="A82" s="36">
        <v>777694598</v>
      </c>
      <c r="B82" s="36" t="s">
        <v>564</v>
      </c>
      <c r="C82" s="36" t="s">
        <v>565</v>
      </c>
      <c r="D82" s="36" t="s">
        <v>204</v>
      </c>
      <c r="E82" s="36" t="s">
        <v>373</v>
      </c>
      <c r="F82" s="36" t="s">
        <v>417</v>
      </c>
      <c r="G82" s="36" t="s">
        <v>426</v>
      </c>
      <c r="H82" s="36" t="s">
        <v>423</v>
      </c>
      <c r="I82" s="36" t="s">
        <v>49</v>
      </c>
    </row>
    <row r="83" spans="1:9">
      <c r="A83" s="37">
        <v>420375183</v>
      </c>
      <c r="B83" s="37" t="s">
        <v>566</v>
      </c>
      <c r="C83" s="37" t="s">
        <v>567</v>
      </c>
      <c r="D83" s="37" t="s">
        <v>206</v>
      </c>
      <c r="E83" s="37" t="s">
        <v>373</v>
      </c>
      <c r="F83" s="37" t="s">
        <v>417</v>
      </c>
      <c r="G83" s="37" t="s">
        <v>426</v>
      </c>
      <c r="H83" s="37" t="s">
        <v>438</v>
      </c>
      <c r="I83" s="37" t="s">
        <v>420</v>
      </c>
    </row>
    <row r="84" spans="1:9">
      <c r="A84" s="36">
        <v>461472207</v>
      </c>
      <c r="B84" s="36" t="s">
        <v>568</v>
      </c>
      <c r="C84" s="36" t="s">
        <v>569</v>
      </c>
      <c r="D84" s="36" t="s">
        <v>208</v>
      </c>
      <c r="E84" s="36" t="s">
        <v>373</v>
      </c>
      <c r="F84" s="36" t="s">
        <v>417</v>
      </c>
      <c r="G84" s="36" t="s">
        <v>426</v>
      </c>
      <c r="H84" s="36" t="s">
        <v>423</v>
      </c>
      <c r="I84" s="36" t="s">
        <v>570</v>
      </c>
    </row>
    <row r="85" spans="1:9">
      <c r="A85" s="37">
        <v>641355968</v>
      </c>
      <c r="B85" s="37" t="s">
        <v>571</v>
      </c>
      <c r="C85" s="37" t="s">
        <v>572</v>
      </c>
      <c r="D85" s="37" t="s">
        <v>211</v>
      </c>
      <c r="E85" s="37" t="s">
        <v>373</v>
      </c>
      <c r="F85" s="37" t="s">
        <v>417</v>
      </c>
      <c r="G85" s="37" t="s">
        <v>426</v>
      </c>
      <c r="H85" s="37" t="s">
        <v>423</v>
      </c>
      <c r="I85" s="37" t="s">
        <v>75</v>
      </c>
    </row>
    <row r="86" spans="1:9">
      <c r="A86" s="36">
        <v>943301653</v>
      </c>
      <c r="B86" s="36" t="s">
        <v>573</v>
      </c>
      <c r="C86" s="36" t="s">
        <v>574</v>
      </c>
      <c r="D86" s="36" t="s">
        <v>213</v>
      </c>
      <c r="E86" s="36" t="s">
        <v>373</v>
      </c>
      <c r="F86" s="36" t="s">
        <v>417</v>
      </c>
      <c r="G86" s="36" t="s">
        <v>437</v>
      </c>
      <c r="H86" s="36" t="s">
        <v>438</v>
      </c>
      <c r="I86" s="36" t="s">
        <v>488</v>
      </c>
    </row>
    <row r="87" spans="1:9" ht="18">
      <c r="A87" s="37">
        <v>593804620</v>
      </c>
      <c r="B87" s="37" t="s">
        <v>575</v>
      </c>
      <c r="C87" s="37" t="s">
        <v>576</v>
      </c>
      <c r="D87" s="37" t="s">
        <v>216</v>
      </c>
      <c r="E87" s="37" t="s">
        <v>378</v>
      </c>
      <c r="F87" s="37" t="s">
        <v>417</v>
      </c>
      <c r="G87" s="37" t="s">
        <v>418</v>
      </c>
      <c r="H87" s="37" t="s">
        <v>419</v>
      </c>
      <c r="I87" s="37" t="s">
        <v>420</v>
      </c>
    </row>
    <row r="88" spans="1:9" ht="18">
      <c r="A88" s="36">
        <v>91225994</v>
      </c>
      <c r="B88" s="36" t="s">
        <v>217</v>
      </c>
      <c r="C88" s="36" t="s">
        <v>577</v>
      </c>
      <c r="D88" s="36" t="s">
        <v>218</v>
      </c>
      <c r="E88" s="36" t="s">
        <v>373</v>
      </c>
      <c r="F88" s="36" t="s">
        <v>417</v>
      </c>
      <c r="G88" s="36" t="s">
        <v>418</v>
      </c>
      <c r="H88" s="36" t="s">
        <v>423</v>
      </c>
      <c r="I88" s="36" t="s">
        <v>420</v>
      </c>
    </row>
    <row r="89" spans="1:9">
      <c r="A89" s="37">
        <v>603954440</v>
      </c>
      <c r="B89" s="37" t="s">
        <v>578</v>
      </c>
      <c r="C89" s="37" t="s">
        <v>579</v>
      </c>
      <c r="D89" s="37" t="s">
        <v>220</v>
      </c>
      <c r="E89" s="37" t="s">
        <v>373</v>
      </c>
      <c r="F89" s="37" t="s">
        <v>417</v>
      </c>
      <c r="G89" s="37" t="s">
        <v>426</v>
      </c>
      <c r="H89" s="37" t="s">
        <v>423</v>
      </c>
      <c r="I89" s="37" t="s">
        <v>420</v>
      </c>
    </row>
    <row r="90" spans="1:9">
      <c r="A90" s="36">
        <v>453909883</v>
      </c>
      <c r="B90" s="36" t="s">
        <v>580</v>
      </c>
      <c r="C90" s="36" t="s">
        <v>581</v>
      </c>
      <c r="D90" s="36" t="s">
        <v>222</v>
      </c>
      <c r="E90" s="36" t="s">
        <v>373</v>
      </c>
      <c r="F90" s="36" t="s">
        <v>417</v>
      </c>
      <c r="G90" s="36" t="s">
        <v>426</v>
      </c>
      <c r="H90" s="36" t="s">
        <v>438</v>
      </c>
      <c r="I90" s="36" t="s">
        <v>17</v>
      </c>
    </row>
    <row r="91" spans="1:9" ht="18">
      <c r="A91" s="37">
        <v>679361725</v>
      </c>
      <c r="B91" s="37" t="s">
        <v>223</v>
      </c>
      <c r="C91" s="37" t="s">
        <v>582</v>
      </c>
      <c r="D91" s="37" t="s">
        <v>224</v>
      </c>
      <c r="E91" s="37" t="s">
        <v>378</v>
      </c>
      <c r="F91" s="37" t="s">
        <v>417</v>
      </c>
      <c r="G91" s="37" t="s">
        <v>418</v>
      </c>
      <c r="H91" s="37" t="s">
        <v>438</v>
      </c>
      <c r="I91" s="37" t="s">
        <v>17</v>
      </c>
    </row>
    <row r="92" spans="1:9">
      <c r="A92" s="36">
        <v>163279642</v>
      </c>
      <c r="B92" s="36" t="s">
        <v>225</v>
      </c>
      <c r="C92" s="36" t="s">
        <v>583</v>
      </c>
      <c r="D92" s="36" t="s">
        <v>226</v>
      </c>
      <c r="E92" s="36" t="s">
        <v>378</v>
      </c>
      <c r="F92" s="36" t="s">
        <v>417</v>
      </c>
      <c r="G92" s="36" t="s">
        <v>426</v>
      </c>
      <c r="H92" s="36" t="s">
        <v>423</v>
      </c>
      <c r="I92" s="36" t="s">
        <v>17</v>
      </c>
    </row>
    <row r="93" spans="1:9" ht="18">
      <c r="A93" s="37">
        <v>198231421</v>
      </c>
      <c r="B93" s="37" t="s">
        <v>227</v>
      </c>
      <c r="C93" s="37" t="s">
        <v>433</v>
      </c>
      <c r="D93" s="37" t="s">
        <v>229</v>
      </c>
      <c r="E93" s="37" t="s">
        <v>373</v>
      </c>
      <c r="F93" s="37" t="s">
        <v>417</v>
      </c>
      <c r="G93" s="37" t="s">
        <v>418</v>
      </c>
      <c r="H93" s="37" t="s">
        <v>438</v>
      </c>
      <c r="I93" s="37" t="s">
        <v>75</v>
      </c>
    </row>
    <row r="94" spans="1:9" ht="18">
      <c r="A94" s="36">
        <v>972018177</v>
      </c>
      <c r="B94" s="36" t="s">
        <v>584</v>
      </c>
      <c r="C94" s="36" t="s">
        <v>585</v>
      </c>
      <c r="D94" s="36" t="s">
        <v>231</v>
      </c>
      <c r="E94" s="36" t="s">
        <v>373</v>
      </c>
      <c r="F94" s="36" t="s">
        <v>417</v>
      </c>
      <c r="G94" s="36" t="s">
        <v>418</v>
      </c>
      <c r="H94" s="36" t="s">
        <v>427</v>
      </c>
      <c r="I94" s="36" t="s">
        <v>420</v>
      </c>
    </row>
    <row r="95" spans="1:9">
      <c r="A95" s="37">
        <v>552599907</v>
      </c>
      <c r="B95" s="37" t="s">
        <v>235</v>
      </c>
      <c r="C95" s="37" t="s">
        <v>586</v>
      </c>
      <c r="D95" s="37" t="s">
        <v>236</v>
      </c>
      <c r="E95" s="37" t="s">
        <v>373</v>
      </c>
      <c r="F95" s="37" t="s">
        <v>417</v>
      </c>
      <c r="G95" s="37" t="s">
        <v>426</v>
      </c>
      <c r="H95" s="37" t="s">
        <v>423</v>
      </c>
      <c r="I95" s="37" t="s">
        <v>17</v>
      </c>
    </row>
    <row r="96" spans="1:9">
      <c r="A96" s="36">
        <v>950079515</v>
      </c>
      <c r="B96" s="36" t="s">
        <v>237</v>
      </c>
      <c r="C96" s="36" t="s">
        <v>520</v>
      </c>
      <c r="D96" s="36" t="s">
        <v>238</v>
      </c>
      <c r="E96" s="36" t="s">
        <v>373</v>
      </c>
      <c r="F96" s="36" t="s">
        <v>417</v>
      </c>
      <c r="G96" s="36" t="s">
        <v>426</v>
      </c>
      <c r="H96" s="36" t="s">
        <v>423</v>
      </c>
      <c r="I96" s="36" t="s">
        <v>17</v>
      </c>
    </row>
    <row r="97" spans="1:9">
      <c r="A97" s="37">
        <v>655579531</v>
      </c>
      <c r="B97" s="37" t="s">
        <v>587</v>
      </c>
      <c r="C97" s="37" t="s">
        <v>588</v>
      </c>
      <c r="D97" s="37" t="s">
        <v>589</v>
      </c>
      <c r="E97" s="37" t="s">
        <v>373</v>
      </c>
      <c r="F97" s="37" t="s">
        <v>417</v>
      </c>
      <c r="G97" s="37" t="s">
        <v>426</v>
      </c>
      <c r="H97" s="37" t="s">
        <v>423</v>
      </c>
      <c r="I97" s="37" t="s">
        <v>420</v>
      </c>
    </row>
    <row r="98" spans="1:9">
      <c r="A98" s="36">
        <v>521871129</v>
      </c>
      <c r="B98" s="36" t="s">
        <v>239</v>
      </c>
      <c r="C98" s="36" t="s">
        <v>489</v>
      </c>
      <c r="D98" s="36" t="s">
        <v>240</v>
      </c>
      <c r="E98" s="36" t="s">
        <v>373</v>
      </c>
      <c r="F98" s="36" t="s">
        <v>417</v>
      </c>
      <c r="G98" s="36" t="s">
        <v>426</v>
      </c>
      <c r="H98" s="36" t="s">
        <v>438</v>
      </c>
      <c r="I98" s="36" t="s">
        <v>17</v>
      </c>
    </row>
    <row r="99" spans="1:9" ht="18">
      <c r="A99" s="37">
        <v>292338065</v>
      </c>
      <c r="B99" s="37" t="s">
        <v>590</v>
      </c>
      <c r="C99" s="37" t="s">
        <v>581</v>
      </c>
      <c r="D99" s="37" t="s">
        <v>242</v>
      </c>
      <c r="E99" s="37" t="s">
        <v>373</v>
      </c>
      <c r="F99" s="37" t="s">
        <v>417</v>
      </c>
      <c r="G99" s="37" t="s">
        <v>418</v>
      </c>
      <c r="H99" s="37" t="s">
        <v>427</v>
      </c>
      <c r="I99" s="37" t="s">
        <v>420</v>
      </c>
    </row>
    <row r="100" spans="1:9">
      <c r="A100" s="36">
        <v>258269312</v>
      </c>
      <c r="B100" s="36" t="s">
        <v>591</v>
      </c>
      <c r="C100" s="36" t="s">
        <v>592</v>
      </c>
      <c r="D100" s="36" t="s">
        <v>248</v>
      </c>
      <c r="E100" s="36" t="s">
        <v>373</v>
      </c>
      <c r="F100" s="36" t="s">
        <v>417</v>
      </c>
      <c r="G100" s="36" t="s">
        <v>426</v>
      </c>
      <c r="H100" s="36" t="s">
        <v>423</v>
      </c>
      <c r="I100" s="36" t="s">
        <v>17</v>
      </c>
    </row>
    <row r="101" spans="1:9">
      <c r="A101" s="37">
        <v>544791376</v>
      </c>
      <c r="B101" s="37" t="s">
        <v>252</v>
      </c>
      <c r="C101" s="37" t="s">
        <v>592</v>
      </c>
      <c r="D101" s="37" t="s">
        <v>253</v>
      </c>
      <c r="E101" s="37" t="s">
        <v>373</v>
      </c>
      <c r="F101" s="37" t="s">
        <v>417</v>
      </c>
      <c r="G101" s="37" t="s">
        <v>426</v>
      </c>
      <c r="H101" s="37" t="s">
        <v>423</v>
      </c>
      <c r="I101" s="37" t="s">
        <v>420</v>
      </c>
    </row>
    <row r="102" spans="1:9">
      <c r="A102" s="36">
        <v>160546025</v>
      </c>
      <c r="B102" s="36" t="s">
        <v>254</v>
      </c>
      <c r="C102" s="36" t="s">
        <v>593</v>
      </c>
      <c r="D102" s="36" t="s">
        <v>255</v>
      </c>
      <c r="E102" s="36" t="s">
        <v>378</v>
      </c>
      <c r="F102" s="36" t="s">
        <v>417</v>
      </c>
      <c r="G102" s="36" t="s">
        <v>437</v>
      </c>
      <c r="H102" s="36" t="s">
        <v>427</v>
      </c>
      <c r="I102" s="36" t="s">
        <v>17</v>
      </c>
    </row>
    <row r="103" spans="1:9">
      <c r="A103" s="37">
        <v>888225983</v>
      </c>
      <c r="B103" s="37" t="s">
        <v>594</v>
      </c>
      <c r="C103" s="37" t="s">
        <v>595</v>
      </c>
      <c r="D103" s="37" t="s">
        <v>257</v>
      </c>
      <c r="E103" s="37" t="s">
        <v>378</v>
      </c>
      <c r="F103" s="37" t="s">
        <v>417</v>
      </c>
      <c r="G103" s="37" t="s">
        <v>426</v>
      </c>
      <c r="H103" s="37" t="s">
        <v>423</v>
      </c>
      <c r="I103" s="37" t="s">
        <v>464</v>
      </c>
    </row>
    <row r="104" spans="1:9">
      <c r="A104" s="36">
        <v>409355662</v>
      </c>
      <c r="B104" s="36" t="s">
        <v>596</v>
      </c>
      <c r="C104" s="36" t="s">
        <v>597</v>
      </c>
      <c r="D104" s="36" t="s">
        <v>121</v>
      </c>
      <c r="E104" s="36" t="s">
        <v>378</v>
      </c>
      <c r="F104" s="36" t="s">
        <v>417</v>
      </c>
      <c r="G104" s="36" t="s">
        <v>437</v>
      </c>
      <c r="H104" s="36" t="s">
        <v>423</v>
      </c>
      <c r="I104" s="36" t="s">
        <v>17</v>
      </c>
    </row>
    <row r="105" spans="1:9" ht="18">
      <c r="A105" s="37">
        <v>301093212</v>
      </c>
      <c r="B105" s="37" t="s">
        <v>598</v>
      </c>
      <c r="C105" s="37" t="s">
        <v>599</v>
      </c>
      <c r="D105" s="37" t="s">
        <v>262</v>
      </c>
      <c r="E105" s="37" t="s">
        <v>378</v>
      </c>
      <c r="F105" s="37" t="s">
        <v>417</v>
      </c>
      <c r="G105" s="37" t="s">
        <v>418</v>
      </c>
      <c r="H105" s="37" t="s">
        <v>419</v>
      </c>
      <c r="I105" s="37" t="s">
        <v>420</v>
      </c>
    </row>
    <row r="106" spans="1:9">
      <c r="A106" s="36">
        <v>728705582</v>
      </c>
      <c r="B106" s="36" t="s">
        <v>600</v>
      </c>
      <c r="C106" s="36" t="s">
        <v>601</v>
      </c>
      <c r="D106" s="36" t="s">
        <v>264</v>
      </c>
      <c r="E106" s="36" t="s">
        <v>378</v>
      </c>
      <c r="F106" s="36" t="s">
        <v>417</v>
      </c>
      <c r="G106" s="36" t="s">
        <v>426</v>
      </c>
      <c r="H106" s="36" t="s">
        <v>423</v>
      </c>
      <c r="I106" s="36" t="s">
        <v>420</v>
      </c>
    </row>
    <row r="107" spans="1:9" ht="18">
      <c r="A107" s="37">
        <v>759911643</v>
      </c>
      <c r="B107" s="37" t="s">
        <v>602</v>
      </c>
      <c r="C107" s="37" t="s">
        <v>471</v>
      </c>
      <c r="D107" s="37" t="s">
        <v>266</v>
      </c>
      <c r="E107" s="37" t="s">
        <v>373</v>
      </c>
      <c r="F107" s="37" t="s">
        <v>417</v>
      </c>
      <c r="G107" s="37" t="s">
        <v>418</v>
      </c>
      <c r="H107" s="37" t="s">
        <v>423</v>
      </c>
      <c r="I107" s="37" t="s">
        <v>17</v>
      </c>
    </row>
    <row r="108" spans="1:9">
      <c r="A108" s="36">
        <v>942040935</v>
      </c>
      <c r="B108" s="36" t="s">
        <v>603</v>
      </c>
      <c r="C108" s="36" t="s">
        <v>604</v>
      </c>
      <c r="D108" s="36" t="s">
        <v>268</v>
      </c>
      <c r="E108" s="36" t="s">
        <v>378</v>
      </c>
      <c r="F108" s="36" t="s">
        <v>417</v>
      </c>
      <c r="G108" s="36" t="s">
        <v>426</v>
      </c>
      <c r="H108" s="36" t="s">
        <v>423</v>
      </c>
      <c r="I108" s="36" t="s">
        <v>17</v>
      </c>
    </row>
    <row r="109" spans="1:9">
      <c r="A109" s="37">
        <v>921799676</v>
      </c>
      <c r="B109" s="37" t="s">
        <v>605</v>
      </c>
      <c r="C109" s="37" t="s">
        <v>606</v>
      </c>
      <c r="D109" s="37" t="s">
        <v>270</v>
      </c>
      <c r="E109" s="37" t="s">
        <v>373</v>
      </c>
      <c r="F109" s="37" t="s">
        <v>417</v>
      </c>
      <c r="G109" s="37" t="s">
        <v>437</v>
      </c>
      <c r="H109" s="37" t="s">
        <v>438</v>
      </c>
      <c r="I109" s="37" t="s">
        <v>420</v>
      </c>
    </row>
    <row r="110" spans="1:9">
      <c r="A110" s="36">
        <v>347831069</v>
      </c>
      <c r="B110" s="36" t="s">
        <v>271</v>
      </c>
      <c r="C110" s="36" t="s">
        <v>607</v>
      </c>
      <c r="D110" s="36" t="s">
        <v>272</v>
      </c>
      <c r="E110" s="36" t="s">
        <v>378</v>
      </c>
      <c r="F110" s="36" t="s">
        <v>417</v>
      </c>
      <c r="G110" s="36" t="s">
        <v>426</v>
      </c>
      <c r="H110" s="36" t="s">
        <v>438</v>
      </c>
      <c r="I110" s="36" t="s">
        <v>87</v>
      </c>
    </row>
    <row r="111" spans="1:9">
      <c r="A111" s="37">
        <v>724627220</v>
      </c>
      <c r="B111" s="37" t="s">
        <v>273</v>
      </c>
      <c r="C111" s="37" t="s">
        <v>608</v>
      </c>
      <c r="D111" s="37" t="s">
        <v>274</v>
      </c>
      <c r="E111" s="37" t="s">
        <v>373</v>
      </c>
      <c r="F111" s="37" t="s">
        <v>417</v>
      </c>
      <c r="G111" s="37" t="s">
        <v>426</v>
      </c>
      <c r="H111" s="37" t="s">
        <v>438</v>
      </c>
      <c r="I111" s="37" t="s">
        <v>17</v>
      </c>
    </row>
    <row r="112" spans="1:9">
      <c r="A112" s="36">
        <v>61412227</v>
      </c>
      <c r="B112" s="36" t="s">
        <v>609</v>
      </c>
      <c r="C112" s="36" t="s">
        <v>610</v>
      </c>
      <c r="D112" s="36" t="s">
        <v>276</v>
      </c>
      <c r="E112" s="36" t="s">
        <v>373</v>
      </c>
      <c r="F112" s="36" t="s">
        <v>417</v>
      </c>
      <c r="G112" s="36" t="s">
        <v>426</v>
      </c>
      <c r="H112" s="36" t="s">
        <v>427</v>
      </c>
      <c r="I112" s="36" t="s">
        <v>420</v>
      </c>
    </row>
    <row r="113" spans="1:9">
      <c r="A113" s="37">
        <v>790715374</v>
      </c>
      <c r="B113" s="37" t="s">
        <v>611</v>
      </c>
      <c r="C113" s="37" t="s">
        <v>612</v>
      </c>
      <c r="D113" s="37" t="s">
        <v>282</v>
      </c>
      <c r="E113" s="37" t="s">
        <v>373</v>
      </c>
      <c r="F113" s="37" t="s">
        <v>417</v>
      </c>
      <c r="G113" s="37" t="s">
        <v>426</v>
      </c>
      <c r="H113" s="37" t="s">
        <v>423</v>
      </c>
      <c r="I113" s="37" t="s">
        <v>420</v>
      </c>
    </row>
    <row r="114" spans="1:9" ht="18">
      <c r="A114" s="36">
        <v>792244179</v>
      </c>
      <c r="B114" s="36" t="s">
        <v>283</v>
      </c>
      <c r="C114" s="36" t="s">
        <v>613</v>
      </c>
      <c r="D114" s="36" t="s">
        <v>284</v>
      </c>
      <c r="E114" s="36" t="s">
        <v>378</v>
      </c>
      <c r="F114" s="36" t="s">
        <v>417</v>
      </c>
      <c r="G114" s="36" t="s">
        <v>418</v>
      </c>
      <c r="H114" s="36" t="s">
        <v>423</v>
      </c>
      <c r="I114" s="36" t="s">
        <v>420</v>
      </c>
    </row>
    <row r="115" spans="1:9">
      <c r="A115" s="37">
        <v>476179438</v>
      </c>
      <c r="B115" s="37" t="s">
        <v>614</v>
      </c>
      <c r="C115" s="37" t="s">
        <v>615</v>
      </c>
      <c r="D115" s="37" t="s">
        <v>287</v>
      </c>
      <c r="E115" s="37" t="s">
        <v>378</v>
      </c>
      <c r="F115" s="37" t="s">
        <v>417</v>
      </c>
      <c r="G115" s="37" t="s">
        <v>426</v>
      </c>
      <c r="H115" s="37" t="s">
        <v>427</v>
      </c>
      <c r="I115" s="37" t="s">
        <v>420</v>
      </c>
    </row>
    <row r="116" spans="1:9">
      <c r="A116" s="36">
        <v>513689559</v>
      </c>
      <c r="B116" s="36" t="s">
        <v>288</v>
      </c>
      <c r="C116" s="36" t="s">
        <v>616</v>
      </c>
      <c r="D116" s="36" t="s">
        <v>289</v>
      </c>
      <c r="E116" s="36" t="s">
        <v>373</v>
      </c>
      <c r="F116" s="36" t="s">
        <v>417</v>
      </c>
      <c r="G116" s="36" t="s">
        <v>426</v>
      </c>
      <c r="H116" s="36" t="s">
        <v>438</v>
      </c>
      <c r="I116" s="36" t="s">
        <v>452</v>
      </c>
    </row>
    <row r="117" spans="1:9">
      <c r="A117" s="37">
        <v>471253883</v>
      </c>
      <c r="B117" s="37" t="s">
        <v>617</v>
      </c>
      <c r="C117" s="37" t="s">
        <v>618</v>
      </c>
      <c r="D117" s="37" t="s">
        <v>292</v>
      </c>
      <c r="E117" s="37" t="s">
        <v>373</v>
      </c>
      <c r="F117" s="37" t="s">
        <v>417</v>
      </c>
      <c r="G117" s="37" t="s">
        <v>426</v>
      </c>
      <c r="H117" s="37" t="s">
        <v>438</v>
      </c>
      <c r="I117" s="37" t="s">
        <v>87</v>
      </c>
    </row>
    <row r="118" spans="1:9">
      <c r="A118" s="36">
        <v>647142671</v>
      </c>
      <c r="B118" s="36" t="s">
        <v>619</v>
      </c>
      <c r="C118" s="36" t="s">
        <v>620</v>
      </c>
      <c r="D118" s="36" t="s">
        <v>294</v>
      </c>
      <c r="E118" s="36" t="s">
        <v>378</v>
      </c>
      <c r="F118" s="36" t="s">
        <v>417</v>
      </c>
      <c r="G118" s="36" t="s">
        <v>437</v>
      </c>
      <c r="H118" s="36" t="s">
        <v>438</v>
      </c>
      <c r="I118" s="36" t="s">
        <v>295</v>
      </c>
    </row>
    <row r="119" spans="1:9">
      <c r="A119" s="37">
        <v>121649296</v>
      </c>
      <c r="B119" s="37" t="s">
        <v>621</v>
      </c>
      <c r="C119" s="37" t="s">
        <v>622</v>
      </c>
      <c r="D119" s="37" t="s">
        <v>297</v>
      </c>
      <c r="E119" s="37" t="s">
        <v>378</v>
      </c>
      <c r="F119" s="37" t="s">
        <v>417</v>
      </c>
      <c r="G119" s="37" t="s">
        <v>426</v>
      </c>
      <c r="H119" s="37" t="s">
        <v>427</v>
      </c>
      <c r="I119" s="37" t="s">
        <v>17</v>
      </c>
    </row>
    <row r="120" spans="1:9">
      <c r="A120" s="36">
        <v>693604502</v>
      </c>
      <c r="B120" s="36" t="s">
        <v>298</v>
      </c>
      <c r="C120" s="36" t="s">
        <v>623</v>
      </c>
      <c r="D120" s="36" t="s">
        <v>299</v>
      </c>
      <c r="E120" s="36" t="s">
        <v>373</v>
      </c>
      <c r="F120" s="36" t="s">
        <v>417</v>
      </c>
      <c r="G120" s="36" t="s">
        <v>426</v>
      </c>
      <c r="H120" s="36" t="s">
        <v>419</v>
      </c>
      <c r="I120" s="36" t="s">
        <v>49</v>
      </c>
    </row>
    <row r="121" spans="1:9" ht="18">
      <c r="A121" s="37">
        <v>247324527</v>
      </c>
      <c r="B121" s="37" t="s">
        <v>624</v>
      </c>
      <c r="C121" s="37" t="s">
        <v>625</v>
      </c>
      <c r="D121" s="37" t="s">
        <v>303</v>
      </c>
      <c r="E121" s="37" t="s">
        <v>378</v>
      </c>
      <c r="F121" s="37" t="s">
        <v>417</v>
      </c>
      <c r="G121" s="37" t="s">
        <v>418</v>
      </c>
      <c r="H121" s="37" t="s">
        <v>423</v>
      </c>
      <c r="I121" s="37" t="s">
        <v>420</v>
      </c>
    </row>
    <row r="122" spans="1:9">
      <c r="A122" s="36">
        <v>659200504</v>
      </c>
      <c r="B122" s="36" t="s">
        <v>626</v>
      </c>
      <c r="C122" s="36" t="s">
        <v>627</v>
      </c>
      <c r="D122" s="36" t="s">
        <v>305</v>
      </c>
      <c r="E122" s="36" t="s">
        <v>373</v>
      </c>
      <c r="F122" s="36" t="s">
        <v>417</v>
      </c>
      <c r="G122" s="36" t="s">
        <v>426</v>
      </c>
      <c r="H122" s="36" t="s">
        <v>423</v>
      </c>
      <c r="I122" s="36" t="s">
        <v>464</v>
      </c>
    </row>
    <row r="123" spans="1:9">
      <c r="A123" s="37">
        <v>6103536</v>
      </c>
      <c r="B123" s="37" t="s">
        <v>628</v>
      </c>
      <c r="C123" s="37" t="s">
        <v>629</v>
      </c>
      <c r="D123" s="37" t="s">
        <v>307</v>
      </c>
      <c r="E123" s="37" t="s">
        <v>373</v>
      </c>
      <c r="F123" s="37" t="s">
        <v>417</v>
      </c>
      <c r="G123" s="37" t="s">
        <v>437</v>
      </c>
      <c r="H123" s="37" t="s">
        <v>423</v>
      </c>
      <c r="I123" s="37" t="s">
        <v>420</v>
      </c>
    </row>
    <row r="124" spans="1:9" ht="18">
      <c r="A124" s="36">
        <v>217822428</v>
      </c>
      <c r="B124" s="36" t="s">
        <v>630</v>
      </c>
      <c r="C124" s="36" t="s">
        <v>631</v>
      </c>
      <c r="D124" s="36" t="s">
        <v>309</v>
      </c>
      <c r="E124" s="36" t="s">
        <v>373</v>
      </c>
      <c r="F124" s="36" t="s">
        <v>417</v>
      </c>
      <c r="G124" s="36" t="s">
        <v>418</v>
      </c>
      <c r="H124" s="36" t="s">
        <v>423</v>
      </c>
      <c r="I124" s="36" t="s">
        <v>464</v>
      </c>
    </row>
    <row r="125" spans="1:9" ht="18">
      <c r="A125" s="37">
        <v>983256831</v>
      </c>
      <c r="B125" s="37" t="s">
        <v>310</v>
      </c>
      <c r="C125" s="37" t="s">
        <v>632</v>
      </c>
      <c r="D125" s="37" t="s">
        <v>311</v>
      </c>
      <c r="E125" s="37" t="s">
        <v>373</v>
      </c>
      <c r="F125" s="37" t="s">
        <v>417</v>
      </c>
      <c r="G125" s="37" t="s">
        <v>418</v>
      </c>
      <c r="H125" s="37" t="s">
        <v>423</v>
      </c>
      <c r="I125" s="37" t="s">
        <v>312</v>
      </c>
    </row>
    <row r="126" spans="1:9" ht="18">
      <c r="A126" s="36">
        <v>413780634</v>
      </c>
      <c r="B126" s="36" t="s">
        <v>633</v>
      </c>
      <c r="C126" s="36" t="s">
        <v>634</v>
      </c>
      <c r="D126" s="36" t="s">
        <v>314</v>
      </c>
      <c r="E126" s="36" t="s">
        <v>373</v>
      </c>
      <c r="F126" s="36" t="s">
        <v>417</v>
      </c>
      <c r="G126" s="36" t="s">
        <v>418</v>
      </c>
      <c r="H126" s="36" t="s">
        <v>438</v>
      </c>
      <c r="I126" s="36" t="s">
        <v>420</v>
      </c>
    </row>
    <row r="127" spans="1:9">
      <c r="A127" s="37">
        <v>168198796</v>
      </c>
      <c r="B127" s="37" t="s">
        <v>635</v>
      </c>
      <c r="C127" s="37" t="s">
        <v>574</v>
      </c>
      <c r="D127" s="37" t="s">
        <v>316</v>
      </c>
      <c r="E127" s="37" t="s">
        <v>373</v>
      </c>
      <c r="F127" s="37" t="s">
        <v>417</v>
      </c>
      <c r="G127" s="37" t="s">
        <v>437</v>
      </c>
      <c r="H127" s="37" t="s">
        <v>423</v>
      </c>
      <c r="I127" s="37" t="s">
        <v>17</v>
      </c>
    </row>
    <row r="128" spans="1:9">
      <c r="A128" s="36">
        <v>717238580</v>
      </c>
      <c r="B128" s="36" t="s">
        <v>636</v>
      </c>
      <c r="C128" s="36" t="s">
        <v>637</v>
      </c>
      <c r="D128" s="36" t="s">
        <v>318</v>
      </c>
      <c r="E128" s="36" t="s">
        <v>378</v>
      </c>
      <c r="F128" s="36" t="s">
        <v>417</v>
      </c>
      <c r="G128" s="36" t="s">
        <v>426</v>
      </c>
      <c r="H128" s="36" t="s">
        <v>427</v>
      </c>
      <c r="I128" s="36" t="s">
        <v>420</v>
      </c>
    </row>
    <row r="129" spans="1:9">
      <c r="A129" s="37">
        <v>196040878</v>
      </c>
      <c r="B129" s="37" t="s">
        <v>638</v>
      </c>
      <c r="C129" s="37" t="s">
        <v>639</v>
      </c>
      <c r="D129" s="37" t="s">
        <v>320</v>
      </c>
      <c r="E129" s="37" t="s">
        <v>373</v>
      </c>
      <c r="F129" s="37" t="s">
        <v>417</v>
      </c>
      <c r="G129" s="37" t="s">
        <v>426</v>
      </c>
      <c r="H129" s="37" t="s">
        <v>423</v>
      </c>
      <c r="I129" s="37" t="s">
        <v>17</v>
      </c>
    </row>
    <row r="130" spans="1:9">
      <c r="A130" s="36">
        <v>234969057</v>
      </c>
      <c r="B130" s="36" t="s">
        <v>640</v>
      </c>
      <c r="C130" s="36" t="s">
        <v>641</v>
      </c>
      <c r="D130" s="36" t="s">
        <v>322</v>
      </c>
      <c r="E130" s="36" t="s">
        <v>378</v>
      </c>
      <c r="F130" s="36" t="s">
        <v>417</v>
      </c>
      <c r="G130" s="36" t="s">
        <v>426</v>
      </c>
      <c r="H130" s="36" t="s">
        <v>427</v>
      </c>
      <c r="I130" s="36" t="s">
        <v>312</v>
      </c>
    </row>
    <row r="131" spans="1:9">
      <c r="A131" s="37">
        <v>801438835</v>
      </c>
      <c r="B131" s="37" t="s">
        <v>642</v>
      </c>
      <c r="C131" s="37" t="s">
        <v>643</v>
      </c>
      <c r="D131" s="37" t="s">
        <v>324</v>
      </c>
      <c r="E131" s="37" t="s">
        <v>373</v>
      </c>
      <c r="F131" s="37" t="s">
        <v>417</v>
      </c>
      <c r="G131" s="37" t="s">
        <v>426</v>
      </c>
      <c r="H131" s="37" t="s">
        <v>423</v>
      </c>
      <c r="I131" s="37" t="s">
        <v>17</v>
      </c>
    </row>
    <row r="132" spans="1:9">
      <c r="A132" s="36">
        <v>989276851</v>
      </c>
      <c r="B132" s="36" t="s">
        <v>644</v>
      </c>
      <c r="C132" s="36" t="s">
        <v>425</v>
      </c>
      <c r="D132" s="36" t="s">
        <v>326</v>
      </c>
      <c r="E132" s="36" t="s">
        <v>378</v>
      </c>
      <c r="F132" s="36" t="s">
        <v>417</v>
      </c>
      <c r="G132" s="36" t="s">
        <v>437</v>
      </c>
      <c r="H132" s="36" t="s">
        <v>423</v>
      </c>
      <c r="I132" s="36" t="s">
        <v>420</v>
      </c>
    </row>
    <row r="133" spans="1:9" ht="18">
      <c r="A133" s="37">
        <v>462459744</v>
      </c>
      <c r="B133" s="37" t="s">
        <v>645</v>
      </c>
      <c r="C133" s="37" t="s">
        <v>646</v>
      </c>
      <c r="D133" s="37" t="s">
        <v>328</v>
      </c>
      <c r="E133" s="37" t="s">
        <v>373</v>
      </c>
      <c r="F133" s="37" t="s">
        <v>417</v>
      </c>
      <c r="G133" s="37" t="s">
        <v>418</v>
      </c>
      <c r="H133" s="37" t="s">
        <v>438</v>
      </c>
      <c r="I133" s="37" t="s">
        <v>17</v>
      </c>
    </row>
    <row r="134" spans="1:9" ht="18">
      <c r="A134" s="36">
        <v>832453164</v>
      </c>
      <c r="B134" s="36" t="s">
        <v>329</v>
      </c>
      <c r="C134" s="36" t="s">
        <v>647</v>
      </c>
      <c r="D134" s="36" t="s">
        <v>330</v>
      </c>
      <c r="E134" s="36" t="s">
        <v>378</v>
      </c>
      <c r="F134" s="36" t="s">
        <v>417</v>
      </c>
      <c r="G134" s="36" t="s">
        <v>418</v>
      </c>
      <c r="H134" s="36" t="s">
        <v>438</v>
      </c>
      <c r="I134" s="36" t="s">
        <v>464</v>
      </c>
    </row>
    <row r="135" spans="1:9">
      <c r="A135" s="37">
        <v>832401778</v>
      </c>
      <c r="B135" s="37" t="s">
        <v>648</v>
      </c>
      <c r="C135" s="37" t="s">
        <v>471</v>
      </c>
      <c r="D135" s="37" t="s">
        <v>332</v>
      </c>
      <c r="E135" s="37" t="s">
        <v>373</v>
      </c>
      <c r="F135" s="37" t="s">
        <v>417</v>
      </c>
      <c r="G135" s="37" t="s">
        <v>426</v>
      </c>
      <c r="H135" s="37" t="s">
        <v>423</v>
      </c>
      <c r="I135" s="37" t="s">
        <v>420</v>
      </c>
    </row>
    <row r="136" spans="1:9" ht="18">
      <c r="A136" s="36">
        <v>10485432</v>
      </c>
      <c r="B136" s="36" t="s">
        <v>333</v>
      </c>
      <c r="C136" s="36" t="s">
        <v>649</v>
      </c>
      <c r="D136" s="36" t="s">
        <v>334</v>
      </c>
      <c r="E136" s="36" t="s">
        <v>378</v>
      </c>
      <c r="F136" s="36" t="s">
        <v>417</v>
      </c>
      <c r="G136" s="36" t="s">
        <v>418</v>
      </c>
      <c r="H136" s="36" t="s">
        <v>423</v>
      </c>
      <c r="I136" s="36" t="s">
        <v>17</v>
      </c>
    </row>
    <row r="137" spans="1:9">
      <c r="A137" s="37">
        <v>380549346</v>
      </c>
      <c r="B137" s="37" t="s">
        <v>650</v>
      </c>
      <c r="C137" s="37" t="s">
        <v>651</v>
      </c>
      <c r="D137" s="37" t="s">
        <v>336</v>
      </c>
      <c r="E137" s="37" t="s">
        <v>378</v>
      </c>
      <c r="F137" s="37" t="s">
        <v>417</v>
      </c>
      <c r="G137" s="37" t="s">
        <v>426</v>
      </c>
      <c r="H137" s="37" t="s">
        <v>438</v>
      </c>
      <c r="I137" s="37" t="s">
        <v>17</v>
      </c>
    </row>
    <row r="138" spans="1:9">
      <c r="A138" s="36">
        <v>214671838</v>
      </c>
      <c r="B138" s="36" t="s">
        <v>652</v>
      </c>
      <c r="C138" s="36" t="s">
        <v>653</v>
      </c>
      <c r="D138" s="36" t="s">
        <v>338</v>
      </c>
      <c r="E138" s="36" t="s">
        <v>378</v>
      </c>
      <c r="F138" s="36" t="s">
        <v>417</v>
      </c>
      <c r="G138" s="36" t="s">
        <v>426</v>
      </c>
      <c r="H138" s="36" t="s">
        <v>423</v>
      </c>
      <c r="I138" s="36" t="s">
        <v>464</v>
      </c>
    </row>
    <row r="139" spans="1:9">
      <c r="A139" s="37">
        <v>43774059</v>
      </c>
      <c r="B139" s="37" t="s">
        <v>654</v>
      </c>
      <c r="C139" s="37" t="s">
        <v>551</v>
      </c>
      <c r="D139" s="37" t="s">
        <v>340</v>
      </c>
      <c r="E139" s="37" t="s">
        <v>378</v>
      </c>
      <c r="F139" s="37" t="s">
        <v>417</v>
      </c>
      <c r="G139" s="37" t="s">
        <v>426</v>
      </c>
      <c r="H139" s="37" t="s">
        <v>423</v>
      </c>
      <c r="I139" s="37" t="s">
        <v>478</v>
      </c>
    </row>
    <row r="140" spans="1:9" ht="18">
      <c r="A140" s="36">
        <v>81384720</v>
      </c>
      <c r="B140" s="36" t="s">
        <v>344</v>
      </c>
      <c r="C140" s="36" t="s">
        <v>655</v>
      </c>
      <c r="D140" s="36" t="s">
        <v>345</v>
      </c>
      <c r="E140" s="36" t="s">
        <v>373</v>
      </c>
      <c r="F140" s="36" t="s">
        <v>417</v>
      </c>
      <c r="G140" s="36" t="s">
        <v>418</v>
      </c>
      <c r="H140" s="36" t="s">
        <v>423</v>
      </c>
      <c r="I140" s="36" t="s">
        <v>420</v>
      </c>
    </row>
    <row r="141" spans="1:9">
      <c r="A141" s="37">
        <v>381300179</v>
      </c>
      <c r="B141" s="37" t="s">
        <v>656</v>
      </c>
      <c r="C141" s="37" t="s">
        <v>657</v>
      </c>
      <c r="D141" s="37" t="s">
        <v>347</v>
      </c>
      <c r="E141" s="37" t="s">
        <v>373</v>
      </c>
      <c r="F141" s="37" t="s">
        <v>417</v>
      </c>
      <c r="G141" s="37" t="s">
        <v>426</v>
      </c>
      <c r="H141" s="37" t="s">
        <v>423</v>
      </c>
      <c r="I141" s="37" t="s">
        <v>17</v>
      </c>
    </row>
    <row r="142" spans="1:9">
      <c r="A142" s="36">
        <v>560732004</v>
      </c>
      <c r="B142" s="36" t="s">
        <v>658</v>
      </c>
      <c r="C142" s="36" t="s">
        <v>659</v>
      </c>
      <c r="D142" s="36" t="s">
        <v>349</v>
      </c>
      <c r="E142" s="36" t="s">
        <v>373</v>
      </c>
      <c r="F142" s="36" t="s">
        <v>417</v>
      </c>
      <c r="G142" s="36" t="s">
        <v>437</v>
      </c>
      <c r="H142" s="36" t="s">
        <v>438</v>
      </c>
      <c r="I142" s="36" t="s">
        <v>420</v>
      </c>
    </row>
    <row r="143" spans="1:9" ht="18">
      <c r="A143" s="37">
        <v>959735867</v>
      </c>
      <c r="B143" s="37" t="s">
        <v>350</v>
      </c>
      <c r="C143" s="37" t="s">
        <v>660</v>
      </c>
      <c r="D143" s="37" t="s">
        <v>351</v>
      </c>
      <c r="E143" s="37" t="s">
        <v>378</v>
      </c>
      <c r="F143" s="37" t="s">
        <v>417</v>
      </c>
      <c r="G143" s="37" t="s">
        <v>418</v>
      </c>
      <c r="H143" s="37" t="s">
        <v>423</v>
      </c>
      <c r="I143" s="37" t="s">
        <v>87</v>
      </c>
    </row>
    <row r="144" spans="1:9">
      <c r="A144" s="36">
        <v>853463762</v>
      </c>
      <c r="B144" s="36" t="s">
        <v>661</v>
      </c>
      <c r="C144" s="36" t="s">
        <v>508</v>
      </c>
      <c r="D144" s="36" t="s">
        <v>353</v>
      </c>
      <c r="E144" s="36" t="s">
        <v>378</v>
      </c>
      <c r="F144" s="36" t="s">
        <v>417</v>
      </c>
      <c r="G144" s="36" t="s">
        <v>437</v>
      </c>
      <c r="H144" s="36" t="s">
        <v>438</v>
      </c>
      <c r="I144" s="36" t="s">
        <v>17</v>
      </c>
    </row>
  </sheetData>
  <sortState xmlns:xlrd2="http://schemas.microsoft.com/office/spreadsheetml/2017/richdata2" ref="A2:F115">
    <sortCondition ref="B2:B11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99477-52A2-46AD-97CD-FE8B6F301F56}">
  <dimension ref="A1:G124"/>
  <sheetViews>
    <sheetView workbookViewId="0"/>
  </sheetViews>
  <sheetFormatPr defaultRowHeight="14.45"/>
  <cols>
    <col min="1" max="1" width="31.5703125" bestFit="1" customWidth="1"/>
    <col min="2" max="2" width="9.7109375" bestFit="1" customWidth="1"/>
    <col min="3" max="3" width="10.28515625" style="16" customWidth="1"/>
    <col min="4" max="4" width="9.7109375" style="16" customWidth="1"/>
    <col min="5" max="6" width="31" bestFit="1" customWidth="1"/>
    <col min="7" max="7" width="11.140625" customWidth="1"/>
  </cols>
  <sheetData>
    <row r="1" spans="1:7" ht="30.95">
      <c r="A1" s="17" t="s">
        <v>662</v>
      </c>
      <c r="B1" s="18" t="s">
        <v>663</v>
      </c>
      <c r="C1" s="17" t="s">
        <v>664</v>
      </c>
      <c r="D1" s="17" t="s">
        <v>665</v>
      </c>
      <c r="E1" s="18" t="s">
        <v>666</v>
      </c>
      <c r="F1" s="18" t="s">
        <v>667</v>
      </c>
      <c r="G1" s="19" t="s">
        <v>668</v>
      </c>
    </row>
    <row r="2" spans="1:7">
      <c r="A2" s="16" t="s">
        <v>23</v>
      </c>
      <c r="B2">
        <v>293423359</v>
      </c>
      <c r="C2" s="16">
        <v>1</v>
      </c>
      <c r="D2" s="16">
        <v>2</v>
      </c>
      <c r="E2" t="str">
        <f t="shared" ref="E2:E33" si="0">"BUS 300-0"&amp;C2&amp;", BUS 302-0"&amp;C2&amp;", MKT 301-0"&amp;C2</f>
        <v>BUS 300-01, BUS 302-01, MKT 301-01</v>
      </c>
      <c r="F2" t="str">
        <f t="shared" ref="F2:F33" si="1">"BUS 300-0"&amp;D2&amp;", BUS 302-0"&amp;D2&amp;", MKT 301-0"&amp;D2</f>
        <v>BUS 300-02, BUS 302-02, MKT 301-02</v>
      </c>
      <c r="G2" s="16"/>
    </row>
    <row r="3" spans="1:7">
      <c r="A3" s="16" t="s">
        <v>35</v>
      </c>
      <c r="B3">
        <v>361340014</v>
      </c>
      <c r="C3" s="16">
        <v>1</v>
      </c>
      <c r="D3" s="16">
        <v>2</v>
      </c>
      <c r="E3" t="str">
        <f t="shared" si="0"/>
        <v>BUS 300-01, BUS 302-01, MKT 301-01</v>
      </c>
      <c r="F3" t="str">
        <f t="shared" si="1"/>
        <v>BUS 300-02, BUS 302-02, MKT 301-02</v>
      </c>
      <c r="G3" s="16"/>
    </row>
    <row r="4" spans="1:7">
      <c r="A4" s="16" t="s">
        <v>42</v>
      </c>
      <c r="B4">
        <v>369290294</v>
      </c>
      <c r="C4" s="16">
        <v>1</v>
      </c>
      <c r="D4" s="16">
        <v>2</v>
      </c>
      <c r="E4" t="str">
        <f t="shared" si="0"/>
        <v>BUS 300-01, BUS 302-01, MKT 301-01</v>
      </c>
      <c r="F4" t="str">
        <f t="shared" si="1"/>
        <v>BUS 300-02, BUS 302-02, MKT 301-02</v>
      </c>
      <c r="G4" s="16"/>
    </row>
    <row r="5" spans="1:7">
      <c r="A5" s="16" t="s">
        <v>76</v>
      </c>
      <c r="B5">
        <v>61716475</v>
      </c>
      <c r="C5" s="16">
        <v>1</v>
      </c>
      <c r="D5" s="16">
        <v>2</v>
      </c>
      <c r="E5" t="str">
        <f t="shared" si="0"/>
        <v>BUS 300-01, BUS 302-01, MKT 301-01</v>
      </c>
      <c r="F5" t="str">
        <f t="shared" si="1"/>
        <v>BUS 300-02, BUS 302-02, MKT 301-02</v>
      </c>
    </row>
    <row r="6" spans="1:7">
      <c r="A6" s="16" t="s">
        <v>129</v>
      </c>
      <c r="B6">
        <v>762061374</v>
      </c>
      <c r="C6" s="16">
        <v>1</v>
      </c>
      <c r="D6" s="16">
        <v>2</v>
      </c>
      <c r="E6" t="str">
        <f t="shared" si="0"/>
        <v>BUS 300-01, BUS 302-01, MKT 301-01</v>
      </c>
      <c r="F6" t="str">
        <f t="shared" si="1"/>
        <v>BUS 300-02, BUS 302-02, MKT 301-02</v>
      </c>
    </row>
    <row r="7" spans="1:7">
      <c r="A7" s="16" t="s">
        <v>143</v>
      </c>
      <c r="B7">
        <v>648479984</v>
      </c>
      <c r="C7" s="16">
        <v>1</v>
      </c>
      <c r="D7" s="16">
        <v>2</v>
      </c>
      <c r="E7" t="str">
        <f t="shared" si="0"/>
        <v>BUS 300-01, BUS 302-01, MKT 301-01</v>
      </c>
      <c r="F7" t="str">
        <f t="shared" si="1"/>
        <v>BUS 300-02, BUS 302-02, MKT 301-02</v>
      </c>
    </row>
    <row r="8" spans="1:7">
      <c r="A8" s="16" t="s">
        <v>156</v>
      </c>
      <c r="B8">
        <v>61842539</v>
      </c>
      <c r="C8" s="16">
        <v>1</v>
      </c>
      <c r="D8" s="16">
        <v>2</v>
      </c>
      <c r="E8" t="str">
        <f t="shared" si="0"/>
        <v>BUS 300-01, BUS 302-01, MKT 301-01</v>
      </c>
      <c r="F8" t="str">
        <f t="shared" si="1"/>
        <v>BUS 300-02, BUS 302-02, MKT 301-02</v>
      </c>
    </row>
    <row r="9" spans="1:7">
      <c r="A9" s="16" t="s">
        <v>172</v>
      </c>
      <c r="B9">
        <v>655923344</v>
      </c>
      <c r="C9" s="16">
        <v>1</v>
      </c>
      <c r="D9" s="16">
        <v>2</v>
      </c>
      <c r="E9" t="str">
        <f t="shared" si="0"/>
        <v>BUS 300-01, BUS 302-01, MKT 301-01</v>
      </c>
      <c r="F9" t="str">
        <f t="shared" si="1"/>
        <v>BUS 300-02, BUS 302-02, MKT 301-02</v>
      </c>
    </row>
    <row r="10" spans="1:7">
      <c r="A10" s="16" t="s">
        <v>187</v>
      </c>
      <c r="B10">
        <v>954643325</v>
      </c>
      <c r="C10" s="16">
        <v>1</v>
      </c>
      <c r="D10" s="16">
        <v>2</v>
      </c>
      <c r="E10" t="str">
        <f t="shared" si="0"/>
        <v>BUS 300-01, BUS 302-01, MKT 301-01</v>
      </c>
      <c r="F10" t="str">
        <f t="shared" si="1"/>
        <v>BUS 300-02, BUS 302-02, MKT 301-02</v>
      </c>
    </row>
    <row r="11" spans="1:7">
      <c r="A11" s="16" t="s">
        <v>232</v>
      </c>
      <c r="B11">
        <v>167878359</v>
      </c>
      <c r="C11" s="16">
        <v>1</v>
      </c>
      <c r="D11" s="16">
        <v>2</v>
      </c>
      <c r="E11" t="str">
        <f t="shared" si="0"/>
        <v>BUS 300-01, BUS 302-01, MKT 301-01</v>
      </c>
      <c r="F11" t="str">
        <f t="shared" si="1"/>
        <v>BUS 300-02, BUS 302-02, MKT 301-02</v>
      </c>
    </row>
    <row r="12" spans="1:7">
      <c r="A12" s="16" t="s">
        <v>254</v>
      </c>
      <c r="B12">
        <v>160546025</v>
      </c>
      <c r="C12" s="16">
        <v>1</v>
      </c>
      <c r="D12" s="16">
        <v>2</v>
      </c>
      <c r="E12" t="str">
        <f t="shared" si="0"/>
        <v>BUS 300-01, BUS 302-01, MKT 301-01</v>
      </c>
      <c r="F12" t="str">
        <f t="shared" si="1"/>
        <v>BUS 300-02, BUS 302-02, MKT 301-02</v>
      </c>
    </row>
    <row r="13" spans="1:7">
      <c r="A13" s="16" t="s">
        <v>258</v>
      </c>
      <c r="B13">
        <v>458576541</v>
      </c>
      <c r="C13" s="16">
        <v>1</v>
      </c>
      <c r="D13" s="16">
        <v>2</v>
      </c>
      <c r="E13" t="str">
        <f t="shared" si="0"/>
        <v>BUS 300-01, BUS 302-01, MKT 301-01</v>
      </c>
      <c r="F13" t="str">
        <f t="shared" si="1"/>
        <v>BUS 300-02, BUS 302-02, MKT 301-02</v>
      </c>
    </row>
    <row r="14" spans="1:7">
      <c r="A14" s="16" t="s">
        <v>290</v>
      </c>
      <c r="B14">
        <v>471253883</v>
      </c>
      <c r="C14" s="16">
        <v>1</v>
      </c>
      <c r="D14" s="16">
        <v>2</v>
      </c>
      <c r="E14" t="str">
        <f t="shared" si="0"/>
        <v>BUS 300-01, BUS 302-01, MKT 301-01</v>
      </c>
      <c r="F14" t="str">
        <f t="shared" si="1"/>
        <v>BUS 300-02, BUS 302-02, MKT 301-02</v>
      </c>
    </row>
    <row r="15" spans="1:7">
      <c r="A15" s="16" t="s">
        <v>304</v>
      </c>
      <c r="B15">
        <v>659200504</v>
      </c>
      <c r="C15" s="16">
        <v>1</v>
      </c>
      <c r="D15" s="16">
        <v>2</v>
      </c>
      <c r="E15" t="str">
        <f t="shared" si="0"/>
        <v>BUS 300-01, BUS 302-01, MKT 301-01</v>
      </c>
      <c r="F15" t="str">
        <f t="shared" si="1"/>
        <v>BUS 300-02, BUS 302-02, MKT 301-02</v>
      </c>
    </row>
    <row r="16" spans="1:7">
      <c r="A16" s="16" t="s">
        <v>308</v>
      </c>
      <c r="B16">
        <v>217822428</v>
      </c>
      <c r="C16" s="16">
        <v>1</v>
      </c>
      <c r="D16" s="16">
        <v>2</v>
      </c>
      <c r="E16" t="str">
        <f t="shared" si="0"/>
        <v>BUS 300-01, BUS 302-01, MKT 301-01</v>
      </c>
      <c r="F16" t="str">
        <f t="shared" si="1"/>
        <v>BUS 300-02, BUS 302-02, MKT 301-02</v>
      </c>
    </row>
    <row r="17" spans="1:7">
      <c r="A17" s="16" t="s">
        <v>331</v>
      </c>
      <c r="B17">
        <v>832401778</v>
      </c>
      <c r="C17" s="16">
        <v>1</v>
      </c>
      <c r="D17" s="16">
        <v>2</v>
      </c>
      <c r="E17" t="str">
        <f t="shared" si="0"/>
        <v>BUS 300-01, BUS 302-01, MKT 301-01</v>
      </c>
      <c r="F17" t="str">
        <f t="shared" si="1"/>
        <v>BUS 300-02, BUS 302-02, MKT 301-02</v>
      </c>
    </row>
    <row r="18" spans="1:7">
      <c r="A18" s="16" t="s">
        <v>61</v>
      </c>
      <c r="B18">
        <v>191825448</v>
      </c>
      <c r="C18" s="16">
        <v>1</v>
      </c>
      <c r="D18" s="16">
        <v>3</v>
      </c>
      <c r="E18" t="str">
        <f t="shared" si="0"/>
        <v>BUS 300-01, BUS 302-01, MKT 301-01</v>
      </c>
      <c r="F18" t="str">
        <f t="shared" si="1"/>
        <v>BUS 300-03, BUS 302-03, MKT 301-03</v>
      </c>
    </row>
    <row r="19" spans="1:7">
      <c r="A19" s="16" t="s">
        <v>104</v>
      </c>
      <c r="B19">
        <v>468772063</v>
      </c>
      <c r="C19" s="16">
        <v>1</v>
      </c>
      <c r="D19" s="16">
        <v>3</v>
      </c>
      <c r="E19" t="str">
        <f t="shared" si="0"/>
        <v>BUS 300-01, BUS 302-01, MKT 301-01</v>
      </c>
      <c r="F19" t="str">
        <f t="shared" si="1"/>
        <v>BUS 300-03, BUS 302-03, MKT 301-03</v>
      </c>
    </row>
    <row r="20" spans="1:7">
      <c r="A20" s="16" t="s">
        <v>120</v>
      </c>
      <c r="B20">
        <v>409355662</v>
      </c>
      <c r="C20" s="16">
        <v>1</v>
      </c>
      <c r="D20" s="16">
        <v>3</v>
      </c>
      <c r="E20" t="str">
        <f t="shared" si="0"/>
        <v>BUS 300-01, BUS 302-01, MKT 301-01</v>
      </c>
      <c r="F20" t="str">
        <f t="shared" si="1"/>
        <v>BUS 300-03, BUS 302-03, MKT 301-03</v>
      </c>
    </row>
    <row r="21" spans="1:7">
      <c r="A21" s="16" t="s">
        <v>133</v>
      </c>
      <c r="B21">
        <v>972813577</v>
      </c>
      <c r="C21" s="16">
        <v>1</v>
      </c>
      <c r="D21" s="16">
        <v>3</v>
      </c>
      <c r="E21" t="str">
        <f t="shared" si="0"/>
        <v>BUS 300-01, BUS 302-01, MKT 301-01</v>
      </c>
      <c r="F21" t="str">
        <f t="shared" si="1"/>
        <v>BUS 300-03, BUS 302-03, MKT 301-03</v>
      </c>
    </row>
    <row r="22" spans="1:7">
      <c r="A22" s="16" t="s">
        <v>137</v>
      </c>
      <c r="B22">
        <v>680496190</v>
      </c>
      <c r="C22" s="16">
        <v>1</v>
      </c>
      <c r="D22" s="16">
        <v>3</v>
      </c>
      <c r="E22" t="str">
        <f t="shared" si="0"/>
        <v>BUS 300-01, BUS 302-01, MKT 301-01</v>
      </c>
      <c r="F22" t="str">
        <f t="shared" si="1"/>
        <v>BUS 300-03, BUS 302-03, MKT 301-03</v>
      </c>
    </row>
    <row r="23" spans="1:7">
      <c r="A23" s="16" t="s">
        <v>139</v>
      </c>
      <c r="B23">
        <v>48568741</v>
      </c>
      <c r="C23" s="16">
        <v>1</v>
      </c>
      <c r="D23" s="16">
        <v>3</v>
      </c>
      <c r="E23" t="str">
        <f t="shared" si="0"/>
        <v>BUS 300-01, BUS 302-01, MKT 301-01</v>
      </c>
      <c r="F23" t="str">
        <f t="shared" si="1"/>
        <v>BUS 300-03, BUS 302-03, MKT 301-03</v>
      </c>
    </row>
    <row r="24" spans="1:7">
      <c r="A24" s="16" t="s">
        <v>207</v>
      </c>
      <c r="B24">
        <v>461472207</v>
      </c>
      <c r="C24" s="16">
        <v>1</v>
      </c>
      <c r="D24" s="16">
        <v>3</v>
      </c>
      <c r="E24" t="str">
        <f t="shared" si="0"/>
        <v>BUS 300-01, BUS 302-01, MKT 301-01</v>
      </c>
      <c r="F24" t="str">
        <f t="shared" si="1"/>
        <v>BUS 300-03, BUS 302-03, MKT 301-03</v>
      </c>
    </row>
    <row r="25" spans="1:7">
      <c r="A25" s="16" t="s">
        <v>210</v>
      </c>
      <c r="B25">
        <v>641355968</v>
      </c>
      <c r="C25" s="16">
        <v>1</v>
      </c>
      <c r="D25" s="16">
        <v>3</v>
      </c>
      <c r="E25" t="str">
        <f t="shared" si="0"/>
        <v>BUS 300-01, BUS 302-01, MKT 301-01</v>
      </c>
      <c r="F25" t="str">
        <f t="shared" si="1"/>
        <v>BUS 300-03, BUS 302-03, MKT 301-03</v>
      </c>
    </row>
    <row r="26" spans="1:7">
      <c r="A26" s="16" t="s">
        <v>212</v>
      </c>
      <c r="B26">
        <v>943301653</v>
      </c>
      <c r="C26" s="16">
        <v>1</v>
      </c>
      <c r="D26" s="16">
        <v>3</v>
      </c>
      <c r="E26" t="str">
        <f t="shared" si="0"/>
        <v>BUS 300-01, BUS 302-01, MKT 301-01</v>
      </c>
      <c r="F26" t="str">
        <f t="shared" si="1"/>
        <v>BUS 300-03, BUS 302-03, MKT 301-03</v>
      </c>
    </row>
    <row r="27" spans="1:7">
      <c r="A27" s="16" t="s">
        <v>267</v>
      </c>
      <c r="B27">
        <v>942040935</v>
      </c>
      <c r="C27" s="16">
        <v>1</v>
      </c>
      <c r="D27" s="16">
        <v>3</v>
      </c>
      <c r="E27" t="str">
        <f t="shared" si="0"/>
        <v>BUS 300-01, BUS 302-01, MKT 301-01</v>
      </c>
      <c r="F27" t="str">
        <f t="shared" si="1"/>
        <v>BUS 300-03, BUS 302-03, MKT 301-03</v>
      </c>
    </row>
    <row r="28" spans="1:7">
      <c r="A28" s="16" t="s">
        <v>298</v>
      </c>
      <c r="B28">
        <v>693604502</v>
      </c>
      <c r="C28" s="16">
        <v>1</v>
      </c>
      <c r="D28" s="16">
        <v>3</v>
      </c>
      <c r="E28" t="str">
        <f t="shared" si="0"/>
        <v>BUS 300-01, BUS 302-01, MKT 301-01</v>
      </c>
      <c r="F28" t="str">
        <f t="shared" si="1"/>
        <v>BUS 300-03, BUS 302-03, MKT 301-03</v>
      </c>
    </row>
    <row r="29" spans="1:7">
      <c r="A29" s="16" t="s">
        <v>300</v>
      </c>
      <c r="B29">
        <v>162815401</v>
      </c>
      <c r="C29" s="16">
        <v>1</v>
      </c>
      <c r="D29" s="16">
        <v>3</v>
      </c>
      <c r="E29" t="str">
        <f t="shared" si="0"/>
        <v>BUS 300-01, BUS 302-01, MKT 301-01</v>
      </c>
      <c r="F29" t="str">
        <f t="shared" si="1"/>
        <v>BUS 300-03, BUS 302-03, MKT 301-03</v>
      </c>
    </row>
    <row r="30" spans="1:7">
      <c r="A30" s="16" t="s">
        <v>310</v>
      </c>
      <c r="B30">
        <v>983256831</v>
      </c>
      <c r="C30" s="16">
        <v>1</v>
      </c>
      <c r="D30" s="16">
        <v>3</v>
      </c>
      <c r="E30" t="str">
        <f t="shared" si="0"/>
        <v>BUS 300-01, BUS 302-01, MKT 301-01</v>
      </c>
      <c r="F30" t="str">
        <f t="shared" si="1"/>
        <v>BUS 300-03, BUS 302-03, MKT 301-03</v>
      </c>
    </row>
    <row r="31" spans="1:7">
      <c r="A31" s="16" t="s">
        <v>352</v>
      </c>
      <c r="B31">
        <v>853463762</v>
      </c>
      <c r="C31" s="16">
        <v>1</v>
      </c>
      <c r="D31" s="16">
        <v>3</v>
      </c>
      <c r="E31" t="str">
        <f t="shared" si="0"/>
        <v>BUS 300-01, BUS 302-01, MKT 301-01</v>
      </c>
      <c r="F31" t="str">
        <f t="shared" si="1"/>
        <v>BUS 300-03, BUS 302-03, MKT 301-03</v>
      </c>
    </row>
    <row r="32" spans="1:7">
      <c r="A32" s="16" t="s">
        <v>50</v>
      </c>
      <c r="B32">
        <v>901072671</v>
      </c>
      <c r="C32" s="16">
        <v>1</v>
      </c>
      <c r="D32" s="16">
        <v>4</v>
      </c>
      <c r="E32" t="str">
        <f t="shared" si="0"/>
        <v>BUS 300-01, BUS 302-01, MKT 301-01</v>
      </c>
      <c r="F32" t="str">
        <f t="shared" si="1"/>
        <v>BUS 300-04, BUS 302-04, MKT 301-04</v>
      </c>
      <c r="G32" s="16"/>
    </row>
    <row r="33" spans="1:7">
      <c r="A33" s="16" t="s">
        <v>63</v>
      </c>
      <c r="B33">
        <v>388354012</v>
      </c>
      <c r="C33" s="16">
        <v>1</v>
      </c>
      <c r="D33" s="16">
        <v>4</v>
      </c>
      <c r="E33" t="str">
        <f t="shared" si="0"/>
        <v>BUS 300-01, BUS 302-01, MKT 301-01</v>
      </c>
      <c r="F33" t="str">
        <f t="shared" si="1"/>
        <v>BUS 300-04, BUS 302-04, MKT 301-04</v>
      </c>
    </row>
    <row r="34" spans="1:7">
      <c r="A34" s="16" t="s">
        <v>94</v>
      </c>
      <c r="B34">
        <v>170995156</v>
      </c>
      <c r="C34" s="16">
        <v>1</v>
      </c>
      <c r="D34" s="16">
        <v>4</v>
      </c>
      <c r="E34" t="str">
        <f t="shared" ref="E34:E65" si="2">"BUS 300-0"&amp;C34&amp;", BUS 302-0"&amp;C34&amp;", MKT 301-0"&amp;C34</f>
        <v>BUS 300-01, BUS 302-01, MKT 301-01</v>
      </c>
      <c r="F34" t="str">
        <f t="shared" ref="F34:F65" si="3">"BUS 300-0"&amp;D34&amp;", BUS 302-0"&amp;D34&amp;", MKT 301-0"&amp;D34</f>
        <v>BUS 300-04, BUS 302-04, MKT 301-04</v>
      </c>
    </row>
    <row r="35" spans="1:7">
      <c r="A35" s="16" t="s">
        <v>108</v>
      </c>
      <c r="B35">
        <v>779006203</v>
      </c>
      <c r="C35" s="16">
        <v>1</v>
      </c>
      <c r="D35" s="16">
        <v>4</v>
      </c>
      <c r="E35" t="str">
        <f t="shared" si="2"/>
        <v>BUS 300-01, BUS 302-01, MKT 301-01</v>
      </c>
      <c r="F35" t="str">
        <f t="shared" si="3"/>
        <v>BUS 300-04, BUS 302-04, MKT 301-04</v>
      </c>
    </row>
    <row r="36" spans="1:7">
      <c r="A36" s="16" t="s">
        <v>131</v>
      </c>
      <c r="B36">
        <v>937685152</v>
      </c>
      <c r="C36" s="16">
        <v>1</v>
      </c>
      <c r="D36" s="16">
        <v>4</v>
      </c>
      <c r="E36" t="str">
        <f t="shared" si="2"/>
        <v>BUS 300-01, BUS 302-01, MKT 301-01</v>
      </c>
      <c r="F36" t="str">
        <f t="shared" si="3"/>
        <v>BUS 300-04, BUS 302-04, MKT 301-04</v>
      </c>
    </row>
    <row r="37" spans="1:7">
      <c r="A37" s="16" t="s">
        <v>149</v>
      </c>
      <c r="B37">
        <v>628595657</v>
      </c>
      <c r="C37" s="16">
        <v>1</v>
      </c>
      <c r="D37" s="16">
        <v>4</v>
      </c>
      <c r="E37" t="str">
        <f t="shared" si="2"/>
        <v>BUS 300-01, BUS 302-01, MKT 301-01</v>
      </c>
      <c r="F37" t="str">
        <f t="shared" si="3"/>
        <v>BUS 300-04, BUS 302-04, MKT 301-04</v>
      </c>
    </row>
    <row r="38" spans="1:7">
      <c r="A38" s="16" t="s">
        <v>170</v>
      </c>
      <c r="B38">
        <v>132702793</v>
      </c>
      <c r="C38" s="16">
        <v>1</v>
      </c>
      <c r="D38" s="16">
        <v>4</v>
      </c>
      <c r="E38" t="str">
        <f t="shared" si="2"/>
        <v>BUS 300-01, BUS 302-01, MKT 301-01</v>
      </c>
      <c r="F38" t="str">
        <f t="shared" si="3"/>
        <v>BUS 300-04, BUS 302-04, MKT 301-04</v>
      </c>
    </row>
    <row r="39" spans="1:7">
      <c r="A39" s="16" t="s">
        <v>189</v>
      </c>
      <c r="B39">
        <v>342125742</v>
      </c>
      <c r="C39" s="16">
        <v>1</v>
      </c>
      <c r="D39" s="16">
        <v>4</v>
      </c>
      <c r="E39" t="str">
        <f t="shared" si="2"/>
        <v>BUS 300-01, BUS 302-01, MKT 301-01</v>
      </c>
      <c r="F39" t="str">
        <f t="shared" si="3"/>
        <v>BUS 300-04, BUS 302-04, MKT 301-04</v>
      </c>
    </row>
    <row r="40" spans="1:7">
      <c r="A40" s="16" t="s">
        <v>205</v>
      </c>
      <c r="B40">
        <v>420375183</v>
      </c>
      <c r="C40" s="16">
        <v>1</v>
      </c>
      <c r="D40" s="16">
        <v>4</v>
      </c>
      <c r="E40" t="str">
        <f t="shared" si="2"/>
        <v>BUS 300-01, BUS 302-01, MKT 301-01</v>
      </c>
      <c r="F40" t="str">
        <f t="shared" si="3"/>
        <v>BUS 300-04, BUS 302-04, MKT 301-04</v>
      </c>
    </row>
    <row r="41" spans="1:7">
      <c r="A41" s="16" t="s">
        <v>223</v>
      </c>
      <c r="B41">
        <v>679361725</v>
      </c>
      <c r="C41" s="16">
        <v>1</v>
      </c>
      <c r="D41" s="16">
        <v>4</v>
      </c>
      <c r="E41" t="str">
        <f t="shared" si="2"/>
        <v>BUS 300-01, BUS 302-01, MKT 301-01</v>
      </c>
      <c r="F41" t="str">
        <f t="shared" si="3"/>
        <v>BUS 300-04, BUS 302-04, MKT 301-04</v>
      </c>
    </row>
    <row r="42" spans="1:7">
      <c r="A42" s="16" t="s">
        <v>241</v>
      </c>
      <c r="B42">
        <v>292338065</v>
      </c>
      <c r="C42" s="16">
        <v>1</v>
      </c>
      <c r="D42" s="16">
        <v>4</v>
      </c>
      <c r="E42" t="str">
        <f t="shared" si="2"/>
        <v>BUS 300-01, BUS 302-01, MKT 301-01</v>
      </c>
      <c r="F42" t="str">
        <f t="shared" si="3"/>
        <v>BUS 300-04, BUS 302-04, MKT 301-04</v>
      </c>
    </row>
    <row r="43" spans="1:7">
      <c r="A43" s="16" t="s">
        <v>243</v>
      </c>
      <c r="B43">
        <v>446563266</v>
      </c>
      <c r="C43" s="16">
        <v>1</v>
      </c>
      <c r="D43" s="16">
        <v>4</v>
      </c>
      <c r="E43" t="str">
        <f t="shared" si="2"/>
        <v>BUS 300-01, BUS 302-01, MKT 301-01</v>
      </c>
      <c r="F43" t="str">
        <f t="shared" si="3"/>
        <v>BUS 300-04, BUS 302-04, MKT 301-04</v>
      </c>
    </row>
    <row r="44" spans="1:7">
      <c r="A44" s="16" t="s">
        <v>246</v>
      </c>
      <c r="B44">
        <v>258269312</v>
      </c>
      <c r="C44" s="16">
        <v>1</v>
      </c>
      <c r="D44" s="16">
        <v>4</v>
      </c>
      <c r="E44" t="str">
        <f t="shared" si="2"/>
        <v>BUS 300-01, BUS 302-01, MKT 301-01</v>
      </c>
      <c r="F44" t="str">
        <f t="shared" si="3"/>
        <v>BUS 300-04, BUS 302-04, MKT 301-04</v>
      </c>
    </row>
    <row r="45" spans="1:7">
      <c r="A45" s="16" t="s">
        <v>249</v>
      </c>
      <c r="B45">
        <v>562625246</v>
      </c>
      <c r="C45" s="16">
        <v>1</v>
      </c>
      <c r="D45" s="16">
        <v>4</v>
      </c>
      <c r="E45" t="str">
        <f t="shared" si="2"/>
        <v>BUS 300-01, BUS 302-01, MKT 301-01</v>
      </c>
      <c r="F45" t="str">
        <f t="shared" si="3"/>
        <v>BUS 300-04, BUS 302-04, MKT 301-04</v>
      </c>
    </row>
    <row r="46" spans="1:7">
      <c r="A46" s="16" t="s">
        <v>252</v>
      </c>
      <c r="B46">
        <v>544791376</v>
      </c>
      <c r="C46" s="16">
        <v>1</v>
      </c>
      <c r="D46" s="16">
        <v>4</v>
      </c>
      <c r="E46" t="str">
        <f t="shared" si="2"/>
        <v>BUS 300-01, BUS 302-01, MKT 301-01</v>
      </c>
      <c r="F46" t="str">
        <f t="shared" si="3"/>
        <v>BUS 300-04, BUS 302-04, MKT 301-04</v>
      </c>
    </row>
    <row r="47" spans="1:7">
      <c r="A47" s="16" t="s">
        <v>277</v>
      </c>
      <c r="B47">
        <v>292617183</v>
      </c>
      <c r="C47" s="16">
        <v>1</v>
      </c>
      <c r="D47" s="16">
        <v>4</v>
      </c>
      <c r="E47" t="str">
        <f t="shared" si="2"/>
        <v>BUS 300-01, BUS 302-01, MKT 301-01</v>
      </c>
      <c r="F47" t="str">
        <f t="shared" si="3"/>
        <v>BUS 300-04, BUS 302-04, MKT 301-04</v>
      </c>
    </row>
    <row r="48" spans="1:7">
      <c r="A48" s="16" t="s">
        <v>45</v>
      </c>
      <c r="B48">
        <v>918235831</v>
      </c>
      <c r="C48" s="16">
        <v>1</v>
      </c>
      <c r="D48" s="16">
        <v>5</v>
      </c>
      <c r="E48" t="str">
        <f t="shared" si="2"/>
        <v>BUS 300-01, BUS 302-01, MKT 301-01</v>
      </c>
      <c r="F48" t="str">
        <f t="shared" si="3"/>
        <v>BUS 300-05, BUS 302-05, MKT 301-05</v>
      </c>
      <c r="G48" s="16"/>
    </row>
    <row r="49" spans="1:7">
      <c r="A49" s="16" t="s">
        <v>58</v>
      </c>
      <c r="B49">
        <v>237956670</v>
      </c>
      <c r="C49" s="16">
        <v>1</v>
      </c>
      <c r="D49" s="16">
        <v>5</v>
      </c>
      <c r="E49" t="str">
        <f t="shared" si="2"/>
        <v>BUS 300-01, BUS 302-01, MKT 301-01</v>
      </c>
      <c r="F49" t="str">
        <f t="shared" si="3"/>
        <v>BUS 300-05, BUS 302-05, MKT 301-05</v>
      </c>
    </row>
    <row r="50" spans="1:7">
      <c r="A50" s="16" t="s">
        <v>125</v>
      </c>
      <c r="B50">
        <v>524630249</v>
      </c>
      <c r="C50" s="16">
        <v>1</v>
      </c>
      <c r="D50" s="16">
        <v>5</v>
      </c>
      <c r="E50" t="str">
        <f t="shared" si="2"/>
        <v>BUS 300-01, BUS 302-01, MKT 301-01</v>
      </c>
      <c r="F50" t="str">
        <f t="shared" si="3"/>
        <v>BUS 300-05, BUS 302-05, MKT 301-05</v>
      </c>
    </row>
    <row r="51" spans="1:7">
      <c r="A51" s="16" t="s">
        <v>147</v>
      </c>
      <c r="B51">
        <v>769895328</v>
      </c>
      <c r="C51" s="16">
        <v>1</v>
      </c>
      <c r="D51" s="16">
        <v>5</v>
      </c>
      <c r="E51" t="str">
        <f t="shared" si="2"/>
        <v>BUS 300-01, BUS 302-01, MKT 301-01</v>
      </c>
      <c r="F51" t="str">
        <f t="shared" si="3"/>
        <v>BUS 300-05, BUS 302-05, MKT 301-05</v>
      </c>
    </row>
    <row r="52" spans="1:7">
      <c r="A52" s="16" t="s">
        <v>153</v>
      </c>
      <c r="B52">
        <v>452938338</v>
      </c>
      <c r="C52" s="16">
        <v>1</v>
      </c>
      <c r="D52" s="16">
        <v>5</v>
      </c>
      <c r="E52" t="str">
        <f t="shared" si="2"/>
        <v>BUS 300-01, BUS 302-01, MKT 301-01</v>
      </c>
      <c r="F52" t="str">
        <f t="shared" si="3"/>
        <v>BUS 300-05, BUS 302-05, MKT 301-05</v>
      </c>
    </row>
    <row r="53" spans="1:7">
      <c r="A53" s="16" t="s">
        <v>161</v>
      </c>
      <c r="B53">
        <v>533706705</v>
      </c>
      <c r="C53" s="16">
        <v>1</v>
      </c>
      <c r="D53" s="16">
        <v>5</v>
      </c>
      <c r="E53" t="str">
        <f t="shared" si="2"/>
        <v>BUS 300-01, BUS 302-01, MKT 301-01</v>
      </c>
      <c r="F53" t="str">
        <f t="shared" si="3"/>
        <v>BUS 300-05, BUS 302-05, MKT 301-05</v>
      </c>
    </row>
    <row r="54" spans="1:7">
      <c r="A54" s="16" t="s">
        <v>178</v>
      </c>
      <c r="B54">
        <v>107076298</v>
      </c>
      <c r="C54" s="16">
        <v>1</v>
      </c>
      <c r="D54" s="16">
        <v>5</v>
      </c>
      <c r="E54" t="str">
        <f t="shared" si="2"/>
        <v>BUS 300-01, BUS 302-01, MKT 301-01</v>
      </c>
      <c r="F54" t="str">
        <f t="shared" si="3"/>
        <v>BUS 300-05, BUS 302-05, MKT 301-05</v>
      </c>
    </row>
    <row r="55" spans="1:7">
      <c r="A55" s="16" t="s">
        <v>185</v>
      </c>
      <c r="B55">
        <v>606487052</v>
      </c>
      <c r="C55" s="16">
        <v>1</v>
      </c>
      <c r="D55" s="16">
        <v>5</v>
      </c>
      <c r="E55" t="str">
        <f t="shared" si="2"/>
        <v>BUS 300-01, BUS 302-01, MKT 301-01</v>
      </c>
      <c r="F55" t="str">
        <f t="shared" si="3"/>
        <v>BUS 300-05, BUS 302-05, MKT 301-05</v>
      </c>
    </row>
    <row r="56" spans="1:7">
      <c r="A56" s="16" t="s">
        <v>191</v>
      </c>
      <c r="B56">
        <v>937282525</v>
      </c>
      <c r="C56" s="16">
        <v>1</v>
      </c>
      <c r="D56" s="16">
        <v>5</v>
      </c>
      <c r="E56" t="str">
        <f t="shared" si="2"/>
        <v>BUS 300-01, BUS 302-01, MKT 301-01</v>
      </c>
      <c r="F56" t="str">
        <f t="shared" si="3"/>
        <v>BUS 300-05, BUS 302-05, MKT 301-05</v>
      </c>
    </row>
    <row r="57" spans="1:7">
      <c r="A57" s="16" t="s">
        <v>197</v>
      </c>
      <c r="B57">
        <v>963301359</v>
      </c>
      <c r="C57" s="16">
        <v>1</v>
      </c>
      <c r="D57" s="16">
        <v>5</v>
      </c>
      <c r="E57" t="str">
        <f t="shared" si="2"/>
        <v>BUS 300-01, BUS 302-01, MKT 301-01</v>
      </c>
      <c r="F57" t="str">
        <f t="shared" si="3"/>
        <v>BUS 300-05, BUS 302-05, MKT 301-05</v>
      </c>
    </row>
    <row r="58" spans="1:7">
      <c r="A58" s="16" t="s">
        <v>201</v>
      </c>
      <c r="B58">
        <v>449391303</v>
      </c>
      <c r="C58" s="16">
        <v>1</v>
      </c>
      <c r="D58" s="16">
        <v>5</v>
      </c>
      <c r="E58" t="str">
        <f t="shared" si="2"/>
        <v>BUS 300-01, BUS 302-01, MKT 301-01</v>
      </c>
      <c r="F58" t="str">
        <f t="shared" si="3"/>
        <v>BUS 300-05, BUS 302-05, MKT 301-05</v>
      </c>
    </row>
    <row r="59" spans="1:7">
      <c r="A59" s="16" t="s">
        <v>221</v>
      </c>
      <c r="B59">
        <v>453909883</v>
      </c>
      <c r="C59" s="16">
        <v>1</v>
      </c>
      <c r="D59" s="16">
        <v>5</v>
      </c>
      <c r="E59" t="str">
        <f t="shared" si="2"/>
        <v>BUS 300-01, BUS 302-01, MKT 301-01</v>
      </c>
      <c r="F59" t="str">
        <f t="shared" si="3"/>
        <v>BUS 300-05, BUS 302-05, MKT 301-05</v>
      </c>
    </row>
    <row r="60" spans="1:7">
      <c r="A60" s="16" t="s">
        <v>225</v>
      </c>
      <c r="B60">
        <v>163279642</v>
      </c>
      <c r="C60" s="16">
        <v>1</v>
      </c>
      <c r="D60" s="16">
        <v>5</v>
      </c>
      <c r="E60" t="str">
        <f t="shared" si="2"/>
        <v>BUS 300-01, BUS 302-01, MKT 301-01</v>
      </c>
      <c r="F60" t="str">
        <f t="shared" si="3"/>
        <v>BUS 300-05, BUS 302-05, MKT 301-05</v>
      </c>
    </row>
    <row r="61" spans="1:7">
      <c r="A61" s="16" t="s">
        <v>239</v>
      </c>
      <c r="B61">
        <v>521871129</v>
      </c>
      <c r="C61" s="16">
        <v>1</v>
      </c>
      <c r="D61" s="16">
        <v>5</v>
      </c>
      <c r="E61" t="str">
        <f t="shared" si="2"/>
        <v>BUS 300-01, BUS 302-01, MKT 301-01</v>
      </c>
      <c r="F61" t="str">
        <f t="shared" si="3"/>
        <v>BUS 300-05, BUS 302-05, MKT 301-05</v>
      </c>
    </row>
    <row r="62" spans="1:7">
      <c r="A62" s="16" t="s">
        <v>325</v>
      </c>
      <c r="B62">
        <v>989276851</v>
      </c>
      <c r="C62" s="16">
        <v>1</v>
      </c>
      <c r="D62" s="16">
        <v>5</v>
      </c>
      <c r="E62" t="str">
        <f t="shared" si="2"/>
        <v>BUS 300-01, BUS 302-01, MKT 301-01</v>
      </c>
      <c r="F62" t="str">
        <f t="shared" si="3"/>
        <v>BUS 300-05, BUS 302-05, MKT 301-05</v>
      </c>
    </row>
    <row r="63" spans="1:7">
      <c r="A63" s="16" t="s">
        <v>350</v>
      </c>
      <c r="B63">
        <v>959735867</v>
      </c>
      <c r="C63" s="16">
        <v>1</v>
      </c>
      <c r="D63" s="16">
        <v>5</v>
      </c>
      <c r="E63" t="str">
        <f t="shared" si="2"/>
        <v>BUS 300-01, BUS 302-01, MKT 301-01</v>
      </c>
      <c r="F63" t="str">
        <f t="shared" si="3"/>
        <v>BUS 300-05, BUS 302-05, MKT 301-05</v>
      </c>
    </row>
    <row r="64" spans="1:7">
      <c r="A64" s="16" t="s">
        <v>30</v>
      </c>
      <c r="B64">
        <v>423512622</v>
      </c>
      <c r="C64" s="16">
        <v>1</v>
      </c>
      <c r="D64" s="16">
        <v>6</v>
      </c>
      <c r="E64" t="str">
        <f t="shared" si="2"/>
        <v>BUS 300-01, BUS 302-01, MKT 301-01</v>
      </c>
      <c r="F64" t="str">
        <f t="shared" si="3"/>
        <v>BUS 300-06, BUS 302-06, MKT 301-06</v>
      </c>
      <c r="G64" s="16"/>
    </row>
    <row r="65" spans="1:7">
      <c r="A65" s="16" t="s">
        <v>47</v>
      </c>
      <c r="B65">
        <v>693581440</v>
      </c>
      <c r="C65" s="16">
        <v>1</v>
      </c>
      <c r="D65" s="16">
        <v>6</v>
      </c>
      <c r="E65" t="str">
        <f t="shared" si="2"/>
        <v>BUS 300-01, BUS 302-01, MKT 301-01</v>
      </c>
      <c r="F65" t="str">
        <f t="shared" si="3"/>
        <v>BUS 300-06, BUS 302-06, MKT 301-06</v>
      </c>
      <c r="G65" s="16"/>
    </row>
    <row r="66" spans="1:7">
      <c r="A66" s="16" t="s">
        <v>73</v>
      </c>
      <c r="B66">
        <v>547950872</v>
      </c>
      <c r="C66" s="16">
        <v>1</v>
      </c>
      <c r="D66" s="16">
        <v>6</v>
      </c>
      <c r="E66" t="str">
        <f t="shared" ref="E66:E97" si="4">"BUS 300-0"&amp;C66&amp;", BUS 302-0"&amp;C66&amp;", MKT 301-0"&amp;C66</f>
        <v>BUS 300-01, BUS 302-01, MKT 301-01</v>
      </c>
      <c r="F66" t="str">
        <f t="shared" ref="F66:F97" si="5">"BUS 300-0"&amp;D66&amp;", BUS 302-0"&amp;D66&amp;", MKT 301-0"&amp;D66</f>
        <v>BUS 300-06, BUS 302-06, MKT 301-06</v>
      </c>
    </row>
    <row r="67" spans="1:7">
      <c r="A67" s="16" t="s">
        <v>78</v>
      </c>
      <c r="B67">
        <v>61117097</v>
      </c>
      <c r="C67" s="16">
        <v>1</v>
      </c>
      <c r="D67" s="16">
        <v>6</v>
      </c>
      <c r="E67" t="str">
        <f t="shared" si="4"/>
        <v>BUS 300-01, BUS 302-01, MKT 301-01</v>
      </c>
      <c r="F67" t="str">
        <f t="shared" si="5"/>
        <v>BUS 300-06, BUS 302-06, MKT 301-06</v>
      </c>
    </row>
    <row r="68" spans="1:7">
      <c r="A68" s="16" t="s">
        <v>82</v>
      </c>
      <c r="B68">
        <v>337926609</v>
      </c>
      <c r="C68" s="16">
        <v>1</v>
      </c>
      <c r="D68" s="16">
        <v>6</v>
      </c>
      <c r="E68" t="str">
        <f t="shared" si="4"/>
        <v>BUS 300-01, BUS 302-01, MKT 301-01</v>
      </c>
      <c r="F68" t="str">
        <f t="shared" si="5"/>
        <v>BUS 300-06, BUS 302-06, MKT 301-06</v>
      </c>
    </row>
    <row r="69" spans="1:7">
      <c r="A69" s="16" t="s">
        <v>88</v>
      </c>
      <c r="B69">
        <v>645180458</v>
      </c>
      <c r="C69" s="16">
        <v>1</v>
      </c>
      <c r="D69" s="16">
        <v>6</v>
      </c>
      <c r="E69" t="str">
        <f t="shared" si="4"/>
        <v>BUS 300-01, BUS 302-01, MKT 301-01</v>
      </c>
      <c r="F69" t="str">
        <f t="shared" si="5"/>
        <v>BUS 300-06, BUS 302-06, MKT 301-06</v>
      </c>
    </row>
    <row r="70" spans="1:7">
      <c r="A70" s="16" t="s">
        <v>90</v>
      </c>
      <c r="B70">
        <v>535299532</v>
      </c>
      <c r="C70" s="16">
        <v>1</v>
      </c>
      <c r="D70" s="16">
        <v>6</v>
      </c>
      <c r="E70" t="str">
        <f t="shared" si="4"/>
        <v>BUS 300-01, BUS 302-01, MKT 301-01</v>
      </c>
      <c r="F70" t="str">
        <f t="shared" si="5"/>
        <v>BUS 300-06, BUS 302-06, MKT 301-06</v>
      </c>
    </row>
    <row r="71" spans="1:7">
      <c r="A71" s="16" t="s">
        <v>92</v>
      </c>
      <c r="B71">
        <v>322009858</v>
      </c>
      <c r="C71" s="16">
        <v>1</v>
      </c>
      <c r="D71" s="16">
        <v>6</v>
      </c>
      <c r="E71" t="str">
        <f t="shared" si="4"/>
        <v>BUS 300-01, BUS 302-01, MKT 301-01</v>
      </c>
      <c r="F71" t="str">
        <f t="shared" si="5"/>
        <v>BUS 300-06, BUS 302-06, MKT 301-06</v>
      </c>
    </row>
    <row r="72" spans="1:7">
      <c r="A72" s="16" t="s">
        <v>101</v>
      </c>
      <c r="B72">
        <v>221758837</v>
      </c>
      <c r="C72" s="16">
        <v>1</v>
      </c>
      <c r="D72" s="16">
        <v>6</v>
      </c>
      <c r="E72" t="str">
        <f t="shared" si="4"/>
        <v>BUS 300-01, BUS 302-01, MKT 301-01</v>
      </c>
      <c r="F72" t="str">
        <f t="shared" si="5"/>
        <v>BUS 300-06, BUS 302-06, MKT 301-06</v>
      </c>
    </row>
    <row r="73" spans="1:7">
      <c r="A73" s="16" t="s">
        <v>195</v>
      </c>
      <c r="B73">
        <v>121732815</v>
      </c>
      <c r="C73" s="16">
        <v>1</v>
      </c>
      <c r="D73" s="16">
        <v>6</v>
      </c>
      <c r="E73" t="str">
        <f t="shared" si="4"/>
        <v>BUS 300-01, BUS 302-01, MKT 301-01</v>
      </c>
      <c r="F73" t="str">
        <f t="shared" si="5"/>
        <v>BUS 300-06, BUS 302-06, MKT 301-06</v>
      </c>
    </row>
    <row r="74" spans="1:7">
      <c r="A74" s="16" t="s">
        <v>263</v>
      </c>
      <c r="B74">
        <v>728705582</v>
      </c>
      <c r="C74" s="16">
        <v>1</v>
      </c>
      <c r="D74" s="16">
        <v>6</v>
      </c>
      <c r="E74" t="str">
        <f t="shared" si="4"/>
        <v>BUS 300-01, BUS 302-01, MKT 301-01</v>
      </c>
      <c r="F74" t="str">
        <f t="shared" si="5"/>
        <v>BUS 300-06, BUS 302-06, MKT 301-06</v>
      </c>
    </row>
    <row r="75" spans="1:7">
      <c r="A75" s="16" t="s">
        <v>283</v>
      </c>
      <c r="B75">
        <v>792244179</v>
      </c>
      <c r="C75" s="16">
        <v>1</v>
      </c>
      <c r="D75" s="16">
        <v>6</v>
      </c>
      <c r="E75" t="str">
        <f t="shared" si="4"/>
        <v>BUS 300-01, BUS 302-01, MKT 301-01</v>
      </c>
      <c r="F75" t="str">
        <f t="shared" si="5"/>
        <v>BUS 300-06, BUS 302-06, MKT 301-06</v>
      </c>
    </row>
    <row r="76" spans="1:7">
      <c r="A76" s="16" t="s">
        <v>302</v>
      </c>
      <c r="B76">
        <v>247324527</v>
      </c>
      <c r="C76" s="16">
        <v>1</v>
      </c>
      <c r="D76" s="16">
        <v>6</v>
      </c>
      <c r="E76" t="str">
        <f t="shared" si="4"/>
        <v>BUS 300-01, BUS 302-01, MKT 301-01</v>
      </c>
      <c r="F76" t="str">
        <f t="shared" si="5"/>
        <v>BUS 300-06, BUS 302-06, MKT 301-06</v>
      </c>
    </row>
    <row r="77" spans="1:7">
      <c r="A77" s="16" t="s">
        <v>317</v>
      </c>
      <c r="B77">
        <v>717238580</v>
      </c>
      <c r="C77" s="16">
        <v>1</v>
      </c>
      <c r="D77" s="16">
        <v>6</v>
      </c>
      <c r="E77" t="str">
        <f t="shared" si="4"/>
        <v>BUS 300-01, BUS 302-01, MKT 301-01</v>
      </c>
      <c r="F77" t="str">
        <f t="shared" si="5"/>
        <v>BUS 300-06, BUS 302-06, MKT 301-06</v>
      </c>
    </row>
    <row r="78" spans="1:7">
      <c r="A78" s="16" t="s">
        <v>333</v>
      </c>
      <c r="B78">
        <v>10485432</v>
      </c>
      <c r="C78" s="16">
        <v>1</v>
      </c>
      <c r="D78" s="16">
        <v>6</v>
      </c>
      <c r="E78" t="str">
        <f t="shared" si="4"/>
        <v>BUS 300-01, BUS 302-01, MKT 301-01</v>
      </c>
      <c r="F78" t="str">
        <f t="shared" si="5"/>
        <v>BUS 300-06, BUS 302-06, MKT 301-06</v>
      </c>
    </row>
    <row r="79" spans="1:7">
      <c r="A79" s="16" t="s">
        <v>348</v>
      </c>
      <c r="B79">
        <v>560732004</v>
      </c>
      <c r="C79" s="16">
        <v>1</v>
      </c>
      <c r="D79" s="16">
        <v>6</v>
      </c>
      <c r="E79" t="str">
        <f t="shared" si="4"/>
        <v>BUS 300-01, BUS 302-01, MKT 301-01</v>
      </c>
      <c r="F79" t="str">
        <f t="shared" si="5"/>
        <v>BUS 300-06, BUS 302-06, MKT 301-06</v>
      </c>
    </row>
    <row r="80" spans="1:7">
      <c r="A80" s="16" t="s">
        <v>9</v>
      </c>
      <c r="B80">
        <v>508437165</v>
      </c>
      <c r="C80" s="16">
        <v>1</v>
      </c>
      <c r="D80" s="16">
        <v>7</v>
      </c>
      <c r="E80" t="str">
        <f t="shared" si="4"/>
        <v>BUS 300-01, BUS 302-01, MKT 301-01</v>
      </c>
      <c r="F80" t="str">
        <f t="shared" si="5"/>
        <v>BUS 300-07, BUS 302-07, MKT 301-07</v>
      </c>
      <c r="G80" s="16"/>
    </row>
    <row r="81" spans="1:7">
      <c r="A81" s="16" t="s">
        <v>14</v>
      </c>
      <c r="B81">
        <v>342348995</v>
      </c>
      <c r="C81" s="16">
        <v>1</v>
      </c>
      <c r="D81" s="16">
        <v>7</v>
      </c>
      <c r="E81" t="str">
        <f t="shared" si="4"/>
        <v>BUS 300-01, BUS 302-01, MKT 301-01</v>
      </c>
      <c r="F81" t="str">
        <f t="shared" si="5"/>
        <v>BUS 300-07, BUS 302-07, MKT 301-07</v>
      </c>
      <c r="G81" s="16"/>
    </row>
    <row r="82" spans="1:7">
      <c r="A82" s="16" t="s">
        <v>27</v>
      </c>
      <c r="B82">
        <v>193349160</v>
      </c>
      <c r="C82" s="16">
        <v>1</v>
      </c>
      <c r="D82" s="16">
        <v>7</v>
      </c>
      <c r="E82" t="str">
        <f t="shared" si="4"/>
        <v>BUS 300-01, BUS 302-01, MKT 301-01</v>
      </c>
      <c r="F82" t="str">
        <f t="shared" si="5"/>
        <v>BUS 300-07, BUS 302-07, MKT 301-07</v>
      </c>
      <c r="G82" s="16"/>
    </row>
    <row r="83" spans="1:7">
      <c r="A83" s="16" t="s">
        <v>53</v>
      </c>
      <c r="B83">
        <v>50666270</v>
      </c>
      <c r="C83" s="16">
        <v>1</v>
      </c>
      <c r="D83" s="16">
        <v>7</v>
      </c>
      <c r="E83" t="str">
        <f t="shared" si="4"/>
        <v>BUS 300-01, BUS 302-01, MKT 301-01</v>
      </c>
      <c r="F83" t="str">
        <f t="shared" si="5"/>
        <v>BUS 300-07, BUS 302-07, MKT 301-07</v>
      </c>
      <c r="G83" s="16"/>
    </row>
    <row r="84" spans="1:7">
      <c r="A84" s="16" t="s">
        <v>56</v>
      </c>
      <c r="B84">
        <v>335126214</v>
      </c>
      <c r="C84" s="16">
        <v>1</v>
      </c>
      <c r="D84" s="16">
        <v>7</v>
      </c>
      <c r="E84" t="str">
        <f t="shared" si="4"/>
        <v>BUS 300-01, BUS 302-01, MKT 301-01</v>
      </c>
      <c r="F84" t="str">
        <f t="shared" si="5"/>
        <v>BUS 300-07, BUS 302-07, MKT 301-07</v>
      </c>
      <c r="G84" s="16"/>
    </row>
    <row r="85" spans="1:7">
      <c r="A85" s="16" t="s">
        <v>69</v>
      </c>
      <c r="B85">
        <v>652451274</v>
      </c>
      <c r="C85" s="16">
        <v>1</v>
      </c>
      <c r="D85" s="16">
        <v>7</v>
      </c>
      <c r="E85" t="str">
        <f t="shared" si="4"/>
        <v>BUS 300-01, BUS 302-01, MKT 301-01</v>
      </c>
      <c r="F85" t="str">
        <f t="shared" si="5"/>
        <v>BUS 300-07, BUS 302-07, MKT 301-07</v>
      </c>
    </row>
    <row r="86" spans="1:7">
      <c r="A86" s="16" t="s">
        <v>106</v>
      </c>
      <c r="B86">
        <v>512016749</v>
      </c>
      <c r="C86" s="16">
        <v>1</v>
      </c>
      <c r="D86" s="16">
        <v>7</v>
      </c>
      <c r="E86" t="str">
        <f t="shared" si="4"/>
        <v>BUS 300-01, BUS 302-01, MKT 301-01</v>
      </c>
      <c r="F86" t="str">
        <f t="shared" si="5"/>
        <v>BUS 300-07, BUS 302-07, MKT 301-07</v>
      </c>
    </row>
    <row r="87" spans="1:7">
      <c r="A87" s="16" t="s">
        <v>151</v>
      </c>
      <c r="B87">
        <v>372353197</v>
      </c>
      <c r="C87" s="16">
        <v>1</v>
      </c>
      <c r="D87" s="16">
        <v>7</v>
      </c>
      <c r="E87" t="str">
        <f t="shared" si="4"/>
        <v>BUS 300-01, BUS 302-01, MKT 301-01</v>
      </c>
      <c r="F87" t="str">
        <f t="shared" si="5"/>
        <v>BUS 300-07, BUS 302-07, MKT 301-07</v>
      </c>
    </row>
    <row r="88" spans="1:7">
      <c r="A88" s="16" t="s">
        <v>193</v>
      </c>
      <c r="B88">
        <v>363924216</v>
      </c>
      <c r="C88" s="16">
        <v>1</v>
      </c>
      <c r="D88" s="16">
        <v>7</v>
      </c>
      <c r="E88" t="str">
        <f t="shared" si="4"/>
        <v>BUS 300-01, BUS 302-01, MKT 301-01</v>
      </c>
      <c r="F88" t="str">
        <f t="shared" si="5"/>
        <v>BUS 300-07, BUS 302-07, MKT 301-07</v>
      </c>
    </row>
    <row r="89" spans="1:7">
      <c r="A89" s="16" t="s">
        <v>219</v>
      </c>
      <c r="B89">
        <v>603954440</v>
      </c>
      <c r="C89" s="16">
        <v>1</v>
      </c>
      <c r="D89" s="16">
        <v>7</v>
      </c>
      <c r="E89" t="str">
        <f t="shared" si="4"/>
        <v>BUS 300-01, BUS 302-01, MKT 301-01</v>
      </c>
      <c r="F89" t="str">
        <f t="shared" si="5"/>
        <v>BUS 300-07, BUS 302-07, MKT 301-07</v>
      </c>
    </row>
    <row r="90" spans="1:7">
      <c r="A90" s="16" t="s">
        <v>256</v>
      </c>
      <c r="B90">
        <v>888225983</v>
      </c>
      <c r="C90" s="16">
        <v>1</v>
      </c>
      <c r="D90" s="16">
        <v>7</v>
      </c>
      <c r="E90" t="str">
        <f t="shared" si="4"/>
        <v>BUS 300-01, BUS 302-01, MKT 301-01</v>
      </c>
      <c r="F90" t="str">
        <f t="shared" si="5"/>
        <v>BUS 300-07, BUS 302-07, MKT 301-07</v>
      </c>
    </row>
    <row r="91" spans="1:7">
      <c r="A91" s="16" t="s">
        <v>271</v>
      </c>
      <c r="B91">
        <v>347831069</v>
      </c>
      <c r="C91" s="16">
        <v>1</v>
      </c>
      <c r="D91" s="16">
        <v>7</v>
      </c>
      <c r="E91" t="str">
        <f t="shared" si="4"/>
        <v>BUS 300-01, BUS 302-01, MKT 301-01</v>
      </c>
      <c r="F91" t="str">
        <f t="shared" si="5"/>
        <v>BUS 300-07, BUS 302-07, MKT 301-07</v>
      </c>
    </row>
    <row r="92" spans="1:7">
      <c r="A92" s="16" t="s">
        <v>293</v>
      </c>
      <c r="B92">
        <v>647142671</v>
      </c>
      <c r="C92" s="16">
        <v>1</v>
      </c>
      <c r="D92" s="16">
        <v>7</v>
      </c>
      <c r="E92" t="str">
        <f t="shared" si="4"/>
        <v>BUS 300-01, BUS 302-01, MKT 301-01</v>
      </c>
      <c r="F92" t="str">
        <f t="shared" si="5"/>
        <v>BUS 300-07, BUS 302-07, MKT 301-07</v>
      </c>
    </row>
    <row r="93" spans="1:7">
      <c r="A93" s="16" t="s">
        <v>313</v>
      </c>
      <c r="B93">
        <v>413780634</v>
      </c>
      <c r="C93" s="16">
        <v>1</v>
      </c>
      <c r="D93" s="16">
        <v>7</v>
      </c>
      <c r="E93" t="str">
        <f t="shared" si="4"/>
        <v>BUS 300-01, BUS 302-01, MKT 301-01</v>
      </c>
      <c r="F93" t="str">
        <f t="shared" si="5"/>
        <v>BUS 300-07, BUS 302-07, MKT 301-07</v>
      </c>
    </row>
    <row r="94" spans="1:7">
      <c r="A94" s="16" t="s">
        <v>323</v>
      </c>
      <c r="B94">
        <v>801438835</v>
      </c>
      <c r="C94" s="16">
        <v>1</v>
      </c>
      <c r="D94" s="16">
        <v>7</v>
      </c>
      <c r="E94" t="str">
        <f t="shared" si="4"/>
        <v>BUS 300-01, BUS 302-01, MKT 301-01</v>
      </c>
      <c r="F94" t="str">
        <f t="shared" si="5"/>
        <v>BUS 300-07, BUS 302-07, MKT 301-07</v>
      </c>
    </row>
    <row r="95" spans="1:7">
      <c r="A95" s="16" t="s">
        <v>346</v>
      </c>
      <c r="B95">
        <v>381300179</v>
      </c>
      <c r="C95" s="16">
        <v>1</v>
      </c>
      <c r="D95" s="16">
        <v>7</v>
      </c>
      <c r="E95" t="str">
        <f t="shared" si="4"/>
        <v>BUS 300-01, BUS 302-01, MKT 301-01</v>
      </c>
      <c r="F95" t="str">
        <f t="shared" si="5"/>
        <v>BUS 300-07, BUS 302-07, MKT 301-07</v>
      </c>
    </row>
    <row r="96" spans="1:7">
      <c r="A96" s="16" t="s">
        <v>65</v>
      </c>
      <c r="B96">
        <v>11831452</v>
      </c>
      <c r="C96" s="16">
        <v>1</v>
      </c>
      <c r="D96" s="16">
        <v>8</v>
      </c>
      <c r="E96" t="str">
        <f t="shared" si="4"/>
        <v>BUS 300-01, BUS 302-01, MKT 301-01</v>
      </c>
      <c r="F96" t="str">
        <f t="shared" si="5"/>
        <v>BUS 300-08, BUS 302-08, MKT 301-08</v>
      </c>
    </row>
    <row r="97" spans="1:6">
      <c r="A97" s="16" t="s">
        <v>85</v>
      </c>
      <c r="B97">
        <v>90266989</v>
      </c>
      <c r="C97" s="16">
        <v>1</v>
      </c>
      <c r="D97" s="16">
        <v>8</v>
      </c>
      <c r="E97" t="str">
        <f t="shared" si="4"/>
        <v>BUS 300-01, BUS 302-01, MKT 301-01</v>
      </c>
      <c r="F97" t="str">
        <f t="shared" si="5"/>
        <v>BUS 300-08, BUS 302-08, MKT 301-08</v>
      </c>
    </row>
    <row r="98" spans="1:6">
      <c r="A98" s="16" t="s">
        <v>97</v>
      </c>
      <c r="B98">
        <v>624254823</v>
      </c>
      <c r="C98" s="16">
        <v>1</v>
      </c>
      <c r="D98" s="16">
        <v>8</v>
      </c>
      <c r="E98" t="str">
        <f t="shared" ref="E98:E124" si="6">"BUS 300-0"&amp;C98&amp;", BUS 302-0"&amp;C98&amp;", MKT 301-0"&amp;C98</f>
        <v>BUS 300-01, BUS 302-01, MKT 301-01</v>
      </c>
      <c r="F98" t="str">
        <f t="shared" ref="F98:F124" si="7">"BUS 300-0"&amp;D98&amp;", BUS 302-0"&amp;D98&amp;", MKT 301-0"&amp;D98</f>
        <v>BUS 300-08, BUS 302-08, MKT 301-08</v>
      </c>
    </row>
    <row r="99" spans="1:6">
      <c r="A99" s="16" t="s">
        <v>99</v>
      </c>
      <c r="B99">
        <v>447650031</v>
      </c>
      <c r="C99" s="16">
        <v>1</v>
      </c>
      <c r="D99" s="16">
        <v>8</v>
      </c>
      <c r="E99" t="str">
        <f t="shared" si="6"/>
        <v>BUS 300-01, BUS 302-01, MKT 301-01</v>
      </c>
      <c r="F99" t="str">
        <f t="shared" si="7"/>
        <v>BUS 300-08, BUS 302-08, MKT 301-08</v>
      </c>
    </row>
    <row r="100" spans="1:6">
      <c r="A100" s="16" t="s">
        <v>110</v>
      </c>
      <c r="B100">
        <v>751571693</v>
      </c>
      <c r="C100" s="16">
        <v>1</v>
      </c>
      <c r="D100" s="16">
        <v>8</v>
      </c>
      <c r="E100" t="str">
        <f t="shared" si="6"/>
        <v>BUS 300-01, BUS 302-01, MKT 301-01</v>
      </c>
      <c r="F100" t="str">
        <f t="shared" si="7"/>
        <v>BUS 300-08, BUS 302-08, MKT 301-08</v>
      </c>
    </row>
    <row r="101" spans="1:6">
      <c r="A101" s="16" t="s">
        <v>112</v>
      </c>
      <c r="B101">
        <v>41188529</v>
      </c>
      <c r="C101" s="16">
        <v>1</v>
      </c>
      <c r="D101" s="16">
        <v>8</v>
      </c>
      <c r="E101" t="str">
        <f t="shared" si="6"/>
        <v>BUS 300-01, BUS 302-01, MKT 301-01</v>
      </c>
      <c r="F101" t="str">
        <f t="shared" si="7"/>
        <v>BUS 300-08, BUS 302-08, MKT 301-08</v>
      </c>
    </row>
    <row r="102" spans="1:6">
      <c r="A102" s="16" t="s">
        <v>141</v>
      </c>
      <c r="B102">
        <v>600345870</v>
      </c>
      <c r="C102" s="16">
        <v>1</v>
      </c>
      <c r="D102" s="16">
        <v>8</v>
      </c>
      <c r="E102" t="str">
        <f t="shared" si="6"/>
        <v>BUS 300-01, BUS 302-01, MKT 301-01</v>
      </c>
      <c r="F102" t="str">
        <f t="shared" si="7"/>
        <v>BUS 300-08, BUS 302-08, MKT 301-08</v>
      </c>
    </row>
    <row r="103" spans="1:6">
      <c r="A103" s="16" t="s">
        <v>145</v>
      </c>
      <c r="B103">
        <v>638691571</v>
      </c>
      <c r="C103" s="16">
        <v>1</v>
      </c>
      <c r="D103" s="16">
        <v>8</v>
      </c>
      <c r="E103" t="str">
        <f t="shared" si="6"/>
        <v>BUS 300-01, BUS 302-01, MKT 301-01</v>
      </c>
      <c r="F103" t="str">
        <f t="shared" si="7"/>
        <v>BUS 300-08, BUS 302-08, MKT 301-08</v>
      </c>
    </row>
    <row r="104" spans="1:6">
      <c r="A104" s="16" t="s">
        <v>163</v>
      </c>
      <c r="B104">
        <v>382632990</v>
      </c>
      <c r="C104" s="16">
        <v>1</v>
      </c>
      <c r="D104" s="16">
        <v>8</v>
      </c>
      <c r="E104" t="str">
        <f t="shared" si="6"/>
        <v>BUS 300-01, BUS 302-01, MKT 301-01</v>
      </c>
      <c r="F104" t="str">
        <f t="shared" si="7"/>
        <v>BUS 300-08, BUS 302-08, MKT 301-08</v>
      </c>
    </row>
    <row r="105" spans="1:6">
      <c r="A105" s="16" t="s">
        <v>167</v>
      </c>
      <c r="B105">
        <v>345200010</v>
      </c>
      <c r="C105" s="16">
        <v>1</v>
      </c>
      <c r="D105" s="16">
        <v>8</v>
      </c>
      <c r="E105" t="str">
        <f t="shared" si="6"/>
        <v>BUS 300-01, BUS 302-01, MKT 301-01</v>
      </c>
      <c r="F105" t="str">
        <f t="shared" si="7"/>
        <v>BUS 300-08, BUS 302-08, MKT 301-08</v>
      </c>
    </row>
    <row r="106" spans="1:6">
      <c r="A106" s="16" t="s">
        <v>176</v>
      </c>
      <c r="B106">
        <v>749407302</v>
      </c>
      <c r="C106" s="16">
        <v>1</v>
      </c>
      <c r="D106" s="16">
        <v>8</v>
      </c>
      <c r="E106" t="str">
        <f t="shared" si="6"/>
        <v>BUS 300-01, BUS 302-01, MKT 301-01</v>
      </c>
      <c r="F106" t="str">
        <f t="shared" si="7"/>
        <v>BUS 300-08, BUS 302-08, MKT 301-08</v>
      </c>
    </row>
    <row r="107" spans="1:6">
      <c r="A107" s="16" t="s">
        <v>285</v>
      </c>
      <c r="B107">
        <v>476179438</v>
      </c>
      <c r="C107" s="16">
        <v>1</v>
      </c>
      <c r="D107" s="16">
        <v>8</v>
      </c>
      <c r="E107" t="str">
        <f t="shared" si="6"/>
        <v>BUS 300-01, BUS 302-01, MKT 301-01</v>
      </c>
      <c r="F107" t="str">
        <f t="shared" si="7"/>
        <v>BUS 300-08, BUS 302-08, MKT 301-08</v>
      </c>
    </row>
    <row r="108" spans="1:6">
      <c r="A108" s="16" t="s">
        <v>306</v>
      </c>
      <c r="B108">
        <v>6103536</v>
      </c>
      <c r="C108" s="16">
        <v>1</v>
      </c>
      <c r="D108" s="16">
        <v>8</v>
      </c>
      <c r="E108" t="str">
        <f t="shared" si="6"/>
        <v>BUS 300-01, BUS 302-01, MKT 301-01</v>
      </c>
      <c r="F108" t="str">
        <f t="shared" si="7"/>
        <v>BUS 300-08, BUS 302-08, MKT 301-08</v>
      </c>
    </row>
    <row r="109" spans="1:6">
      <c r="A109" s="16" t="s">
        <v>315</v>
      </c>
      <c r="B109">
        <v>168198796</v>
      </c>
      <c r="C109" s="16">
        <v>1</v>
      </c>
      <c r="D109" s="16">
        <v>8</v>
      </c>
      <c r="E109" t="str">
        <f t="shared" si="6"/>
        <v>BUS 300-01, BUS 302-01, MKT 301-01</v>
      </c>
      <c r="F109" t="str">
        <f t="shared" si="7"/>
        <v>BUS 300-08, BUS 302-08, MKT 301-08</v>
      </c>
    </row>
    <row r="110" spans="1:6">
      <c r="A110" s="16" t="s">
        <v>344</v>
      </c>
      <c r="B110">
        <v>81384720</v>
      </c>
      <c r="C110" s="16">
        <v>1</v>
      </c>
      <c r="D110" s="16">
        <v>8</v>
      </c>
      <c r="E110" t="str">
        <f t="shared" si="6"/>
        <v>BUS 300-01, BUS 302-01, MKT 301-01</v>
      </c>
      <c r="F110" t="str">
        <f t="shared" si="7"/>
        <v>BUS 300-08, BUS 302-08, MKT 301-08</v>
      </c>
    </row>
    <row r="111" spans="1:6">
      <c r="A111" s="16" t="s">
        <v>127</v>
      </c>
      <c r="B111">
        <v>360341654</v>
      </c>
      <c r="C111" s="16">
        <v>1</v>
      </c>
      <c r="D111" s="16">
        <v>9</v>
      </c>
      <c r="E111" t="str">
        <f t="shared" si="6"/>
        <v>BUS 300-01, BUS 302-01, MKT 301-01</v>
      </c>
      <c r="F111" t="str">
        <f t="shared" si="7"/>
        <v>BUS 300-09, BUS 302-09, MKT 301-09</v>
      </c>
    </row>
    <row r="112" spans="1:6">
      <c r="A112" s="16" t="s">
        <v>174</v>
      </c>
      <c r="B112">
        <v>290770857</v>
      </c>
      <c r="C112" s="16">
        <v>1</v>
      </c>
      <c r="D112" s="16">
        <v>9</v>
      </c>
      <c r="E112" t="str">
        <f t="shared" si="6"/>
        <v>BUS 300-01, BUS 302-01, MKT 301-01</v>
      </c>
      <c r="F112" t="str">
        <f t="shared" si="7"/>
        <v>BUS 300-09, BUS 302-09, MKT 301-09</v>
      </c>
    </row>
    <row r="113" spans="1:6">
      <c r="A113" s="16" t="s">
        <v>180</v>
      </c>
      <c r="B113">
        <v>629968005</v>
      </c>
      <c r="C113" s="16">
        <v>1</v>
      </c>
      <c r="D113" s="16">
        <v>9</v>
      </c>
      <c r="E113" t="str">
        <f t="shared" si="6"/>
        <v>BUS 300-01, BUS 302-01, MKT 301-01</v>
      </c>
      <c r="F113" t="str">
        <f t="shared" si="7"/>
        <v>BUS 300-09, BUS 302-09, MKT 301-09</v>
      </c>
    </row>
    <row r="114" spans="1:6">
      <c r="A114" s="16" t="s">
        <v>214</v>
      </c>
      <c r="B114">
        <v>593804620</v>
      </c>
      <c r="C114" s="16">
        <v>1</v>
      </c>
      <c r="D114" s="16">
        <v>9</v>
      </c>
      <c r="E114" t="str">
        <f t="shared" si="6"/>
        <v>BUS 300-01, BUS 302-01, MKT 301-01</v>
      </c>
      <c r="F114" t="str">
        <f t="shared" si="7"/>
        <v>BUS 300-09, BUS 302-09, MKT 301-09</v>
      </c>
    </row>
    <row r="115" spans="1:6">
      <c r="A115" s="16" t="s">
        <v>227</v>
      </c>
      <c r="B115">
        <v>198231421</v>
      </c>
      <c r="C115" s="16">
        <v>1</v>
      </c>
      <c r="D115" s="16">
        <v>9</v>
      </c>
      <c r="E115" t="str">
        <f t="shared" si="6"/>
        <v>BUS 300-01, BUS 302-01, MKT 301-01</v>
      </c>
      <c r="F115" t="str">
        <f t="shared" si="7"/>
        <v>BUS 300-09, BUS 302-09, MKT 301-09</v>
      </c>
    </row>
    <row r="116" spans="1:6">
      <c r="A116" s="16" t="s">
        <v>237</v>
      </c>
      <c r="B116">
        <v>950079515</v>
      </c>
      <c r="C116" s="16">
        <v>1</v>
      </c>
      <c r="D116" s="16">
        <v>9</v>
      </c>
      <c r="E116" t="str">
        <f t="shared" si="6"/>
        <v>BUS 300-01, BUS 302-01, MKT 301-01</v>
      </c>
      <c r="F116" t="str">
        <f t="shared" si="7"/>
        <v>BUS 300-09, BUS 302-09, MKT 301-09</v>
      </c>
    </row>
    <row r="117" spans="1:6">
      <c r="A117" s="16" t="s">
        <v>260</v>
      </c>
      <c r="B117">
        <v>301093212</v>
      </c>
      <c r="C117" s="16">
        <v>1</v>
      </c>
      <c r="D117" s="16">
        <v>9</v>
      </c>
      <c r="E117" t="str">
        <f t="shared" si="6"/>
        <v>BUS 300-01, BUS 302-01, MKT 301-01</v>
      </c>
      <c r="F117" t="str">
        <f t="shared" si="7"/>
        <v>BUS 300-09, BUS 302-09, MKT 301-09</v>
      </c>
    </row>
    <row r="118" spans="1:6">
      <c r="A118" s="16" t="s">
        <v>265</v>
      </c>
      <c r="B118">
        <v>759911643</v>
      </c>
      <c r="C118" s="16">
        <v>1</v>
      </c>
      <c r="D118" s="16">
        <v>9</v>
      </c>
      <c r="E118" t="str">
        <f t="shared" si="6"/>
        <v>BUS 300-01, BUS 302-01, MKT 301-01</v>
      </c>
      <c r="F118" t="str">
        <f t="shared" si="7"/>
        <v>BUS 300-09, BUS 302-09, MKT 301-09</v>
      </c>
    </row>
    <row r="119" spans="1:6">
      <c r="A119" s="16" t="s">
        <v>273</v>
      </c>
      <c r="B119">
        <v>724627220</v>
      </c>
      <c r="C119" s="16">
        <v>1</v>
      </c>
      <c r="D119" s="16">
        <v>9</v>
      </c>
      <c r="E119" t="str">
        <f t="shared" si="6"/>
        <v>BUS 300-01, BUS 302-01, MKT 301-01</v>
      </c>
      <c r="F119" t="str">
        <f t="shared" si="7"/>
        <v>BUS 300-09, BUS 302-09, MKT 301-09</v>
      </c>
    </row>
    <row r="120" spans="1:6">
      <c r="A120" s="16" t="s">
        <v>281</v>
      </c>
      <c r="B120">
        <v>790715374</v>
      </c>
      <c r="C120" s="16">
        <v>1</v>
      </c>
      <c r="D120" s="16">
        <v>9</v>
      </c>
      <c r="E120" t="str">
        <f t="shared" si="6"/>
        <v>BUS 300-01, BUS 302-01, MKT 301-01</v>
      </c>
      <c r="F120" t="str">
        <f t="shared" si="7"/>
        <v>BUS 300-09, BUS 302-09, MKT 301-09</v>
      </c>
    </row>
    <row r="121" spans="1:6">
      <c r="A121" s="16" t="s">
        <v>288</v>
      </c>
      <c r="B121">
        <v>513689559</v>
      </c>
      <c r="C121" s="16">
        <v>1</v>
      </c>
      <c r="D121" s="16">
        <v>9</v>
      </c>
      <c r="E121" t="str">
        <f t="shared" si="6"/>
        <v>BUS 300-01, BUS 302-01, MKT 301-01</v>
      </c>
      <c r="F121" t="str">
        <f t="shared" si="7"/>
        <v>BUS 300-09, BUS 302-09, MKT 301-09</v>
      </c>
    </row>
    <row r="122" spans="1:6">
      <c r="A122" s="16" t="s">
        <v>321</v>
      </c>
      <c r="B122">
        <v>234969057</v>
      </c>
      <c r="C122" s="16">
        <v>1</v>
      </c>
      <c r="D122" s="16">
        <v>9</v>
      </c>
      <c r="E122" t="str">
        <f t="shared" si="6"/>
        <v>BUS 300-01, BUS 302-01, MKT 301-01</v>
      </c>
      <c r="F122" t="str">
        <f t="shared" si="7"/>
        <v>BUS 300-09, BUS 302-09, MKT 301-09</v>
      </c>
    </row>
    <row r="123" spans="1:6">
      <c r="A123" s="16" t="s">
        <v>327</v>
      </c>
      <c r="B123">
        <v>462459744</v>
      </c>
      <c r="C123" s="16">
        <v>1</v>
      </c>
      <c r="D123" s="16">
        <v>9</v>
      </c>
      <c r="E123" t="str">
        <f t="shared" si="6"/>
        <v>BUS 300-01, BUS 302-01, MKT 301-01</v>
      </c>
      <c r="F123" t="str">
        <f t="shared" si="7"/>
        <v>BUS 300-09, BUS 302-09, MKT 301-09</v>
      </c>
    </row>
    <row r="124" spans="1:6">
      <c r="A124" s="16" t="s">
        <v>339</v>
      </c>
      <c r="B124">
        <v>43774059</v>
      </c>
      <c r="C124" s="16">
        <v>1</v>
      </c>
      <c r="D124" s="16">
        <v>9</v>
      </c>
      <c r="E124" t="str">
        <f t="shared" si="6"/>
        <v>BUS 300-01, BUS 302-01, MKT 301-01</v>
      </c>
      <c r="F124" t="str">
        <f t="shared" si="7"/>
        <v>BUS 300-09, BUS 302-09, MKT 301-09</v>
      </c>
    </row>
  </sheetData>
  <sortState xmlns:xlrd2="http://schemas.microsoft.com/office/spreadsheetml/2017/richdata2" ref="A2:G124">
    <sortCondition ref="D2:D124"/>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8CFA4-1E3B-4711-BE55-BB5074B77622}">
  <dimension ref="A1:C10"/>
  <sheetViews>
    <sheetView workbookViewId="0">
      <selection activeCell="D22" sqref="D22"/>
    </sheetView>
  </sheetViews>
  <sheetFormatPr defaultColWidth="53.85546875" defaultRowHeight="14.45"/>
  <cols>
    <col min="1" max="1" width="18" bestFit="1" customWidth="1"/>
    <col min="2" max="2" width="8.85546875" bestFit="1" customWidth="1"/>
    <col min="3" max="3" width="15.5703125" bestFit="1" customWidth="1"/>
  </cols>
  <sheetData>
    <row r="1" spans="1:3" ht="36.950000000000003">
      <c r="A1" s="5" t="s">
        <v>669</v>
      </c>
      <c r="B1" s="5" t="s">
        <v>389</v>
      </c>
      <c r="C1" s="5" t="s">
        <v>390</v>
      </c>
    </row>
    <row r="2" spans="1:3">
      <c r="A2" s="7" t="s">
        <v>670</v>
      </c>
      <c r="B2" s="8">
        <v>1</v>
      </c>
      <c r="C2" s="6" t="s">
        <v>671</v>
      </c>
    </row>
    <row r="3" spans="1:3">
      <c r="A3" s="7" t="s">
        <v>672</v>
      </c>
      <c r="B3" s="8">
        <v>2</v>
      </c>
      <c r="C3" s="6" t="s">
        <v>673</v>
      </c>
    </row>
    <row r="4" spans="1:3">
      <c r="A4" s="7" t="s">
        <v>674</v>
      </c>
      <c r="B4" s="8">
        <v>3</v>
      </c>
      <c r="C4" s="6" t="s">
        <v>675</v>
      </c>
    </row>
    <row r="5" spans="1:3">
      <c r="A5" s="7" t="s">
        <v>676</v>
      </c>
      <c r="B5" s="8">
        <v>4</v>
      </c>
      <c r="C5" s="6" t="s">
        <v>677</v>
      </c>
    </row>
    <row r="6" spans="1:3">
      <c r="A6" s="7" t="s">
        <v>678</v>
      </c>
      <c r="B6" s="8">
        <v>5</v>
      </c>
      <c r="C6" s="6" t="s">
        <v>679</v>
      </c>
    </row>
    <row r="7" spans="1:3">
      <c r="A7" s="7" t="s">
        <v>680</v>
      </c>
      <c r="B7" s="8">
        <v>6</v>
      </c>
      <c r="C7" s="6" t="s">
        <v>681</v>
      </c>
    </row>
    <row r="8" spans="1:3">
      <c r="A8" s="7" t="s">
        <v>682</v>
      </c>
      <c r="B8" s="8">
        <v>7</v>
      </c>
      <c r="C8" s="6" t="s">
        <v>683</v>
      </c>
    </row>
    <row r="9" spans="1:3">
      <c r="A9" s="7" t="s">
        <v>684</v>
      </c>
      <c r="B9" s="8">
        <v>8</v>
      </c>
      <c r="C9" s="6" t="s">
        <v>685</v>
      </c>
    </row>
    <row r="10" spans="1:3">
      <c r="A10" s="7" t="s">
        <v>686</v>
      </c>
      <c r="B10" s="8">
        <v>9</v>
      </c>
      <c r="C10" s="6" t="s">
        <v>687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2E32-34F0-4A5F-8BDF-EA78603FB369}">
  <dimension ref="A1:M118"/>
  <sheetViews>
    <sheetView topLeftCell="A97" workbookViewId="0">
      <selection activeCell="D99" sqref="D99"/>
    </sheetView>
  </sheetViews>
  <sheetFormatPr defaultColWidth="9.140625" defaultRowHeight="14.45"/>
  <cols>
    <col min="1" max="1" width="15.42578125" style="28" bestFit="1" customWidth="1"/>
    <col min="2" max="2" width="13.42578125" style="28" bestFit="1" customWidth="1"/>
    <col min="3" max="3" width="16.140625" style="28" bestFit="1" customWidth="1"/>
    <col min="4" max="4" width="11.7109375" style="28" bestFit="1" customWidth="1"/>
    <col min="5" max="5" width="28.5703125" style="28" bestFit="1" customWidth="1"/>
    <col min="6" max="6" width="9.28515625" style="28" bestFit="1" customWidth="1"/>
    <col min="7" max="7" width="12" style="28" bestFit="1" customWidth="1"/>
    <col min="8" max="8" width="12" style="28" customWidth="1"/>
    <col min="9" max="9" width="25" style="28" bestFit="1" customWidth="1"/>
    <col min="10" max="12" width="22.5703125" style="28" bestFit="1" customWidth="1"/>
    <col min="13" max="13" width="44" style="28" bestFit="1" customWidth="1"/>
    <col min="14" max="16384" width="9.140625" style="28"/>
  </cols>
  <sheetData>
    <row r="1" spans="1:13">
      <c r="A1" s="29" t="s">
        <v>688</v>
      </c>
      <c r="B1" s="29" t="s">
        <v>689</v>
      </c>
      <c r="C1" s="29" t="s">
        <v>690</v>
      </c>
      <c r="D1" s="29" t="s">
        <v>409</v>
      </c>
      <c r="E1" s="29" t="s">
        <v>4</v>
      </c>
      <c r="F1" s="29" t="s">
        <v>356</v>
      </c>
      <c r="G1" s="29" t="s">
        <v>691</v>
      </c>
      <c r="H1" s="29" t="s">
        <v>365</v>
      </c>
      <c r="I1" s="29" t="s">
        <v>366</v>
      </c>
      <c r="J1" s="29" t="s">
        <v>367</v>
      </c>
      <c r="K1" s="29" t="s">
        <v>368</v>
      </c>
      <c r="L1" s="29" t="s">
        <v>369</v>
      </c>
      <c r="M1" s="29" t="s">
        <v>692</v>
      </c>
    </row>
    <row r="2" spans="1:13" ht="57.95">
      <c r="A2" s="33">
        <v>45007.535428240742</v>
      </c>
      <c r="B2" s="34" t="s">
        <v>416</v>
      </c>
      <c r="C2" s="34" t="s">
        <v>693</v>
      </c>
      <c r="D2" s="8">
        <v>508437165</v>
      </c>
      <c r="E2" s="34" t="s">
        <v>11</v>
      </c>
      <c r="F2" s="34" t="s">
        <v>373</v>
      </c>
      <c r="G2" s="8">
        <v>4062408452</v>
      </c>
      <c r="H2" s="34" t="s">
        <v>387</v>
      </c>
      <c r="I2" s="34" t="s">
        <v>694</v>
      </c>
      <c r="J2" s="34" t="s">
        <v>695</v>
      </c>
      <c r="K2" s="34" t="s">
        <v>694</v>
      </c>
      <c r="L2" s="34" t="s">
        <v>694</v>
      </c>
      <c r="M2" s="34" t="s">
        <v>696</v>
      </c>
    </row>
    <row r="3" spans="1:13" ht="72.599999999999994">
      <c r="A3" s="33">
        <v>45012.388356481482</v>
      </c>
      <c r="B3" s="34" t="s">
        <v>697</v>
      </c>
      <c r="C3" s="34" t="s">
        <v>698</v>
      </c>
      <c r="D3" s="8">
        <v>293423359</v>
      </c>
      <c r="E3" s="34" t="s">
        <v>25</v>
      </c>
      <c r="F3" s="34" t="s">
        <v>373</v>
      </c>
      <c r="G3" s="8">
        <v>9135650282</v>
      </c>
      <c r="H3" s="34" t="s">
        <v>699</v>
      </c>
      <c r="I3" s="34" t="s">
        <v>694</v>
      </c>
      <c r="J3" s="34" t="s">
        <v>700</v>
      </c>
      <c r="K3" s="34" t="s">
        <v>700</v>
      </c>
      <c r="L3" s="34" t="s">
        <v>694</v>
      </c>
      <c r="M3" s="34" t="s">
        <v>696</v>
      </c>
    </row>
    <row r="4" spans="1:13" ht="57.95">
      <c r="A4" s="33">
        <v>45009.823993055557</v>
      </c>
      <c r="B4" s="34" t="s">
        <v>416</v>
      </c>
      <c r="C4" s="34" t="s">
        <v>701</v>
      </c>
      <c r="D4" s="8">
        <v>359877390</v>
      </c>
      <c r="E4" s="34" t="s">
        <v>702</v>
      </c>
      <c r="F4" s="34" t="s">
        <v>373</v>
      </c>
      <c r="G4" s="8">
        <v>2067479908</v>
      </c>
      <c r="H4" s="34" t="s">
        <v>387</v>
      </c>
      <c r="I4" s="34" t="s">
        <v>700</v>
      </c>
      <c r="J4" s="34" t="s">
        <v>695</v>
      </c>
      <c r="K4" s="34" t="s">
        <v>695</v>
      </c>
      <c r="L4" s="34" t="s">
        <v>700</v>
      </c>
      <c r="M4" s="34" t="s">
        <v>696</v>
      </c>
    </row>
    <row r="5" spans="1:13" ht="72.599999999999994">
      <c r="A5" s="33">
        <v>45006.857627314814</v>
      </c>
      <c r="B5" s="34" t="s">
        <v>436</v>
      </c>
      <c r="C5" s="34" t="s">
        <v>703</v>
      </c>
      <c r="D5" s="8">
        <v>361340014</v>
      </c>
      <c r="E5" s="34" t="s">
        <v>704</v>
      </c>
      <c r="F5" s="34" t="s">
        <v>378</v>
      </c>
      <c r="G5" s="8">
        <v>6027034611</v>
      </c>
      <c r="H5" s="34" t="s">
        <v>699</v>
      </c>
      <c r="I5" s="34" t="s">
        <v>694</v>
      </c>
      <c r="J5" s="34" t="s">
        <v>694</v>
      </c>
      <c r="K5" s="34" t="s">
        <v>694</v>
      </c>
      <c r="L5" s="34" t="s">
        <v>694</v>
      </c>
      <c r="M5" s="34" t="s">
        <v>705</v>
      </c>
    </row>
    <row r="6" spans="1:13" ht="72.599999999999994">
      <c r="A6" s="33">
        <v>45012.599039351851</v>
      </c>
      <c r="B6" s="34" t="s">
        <v>441</v>
      </c>
      <c r="C6" s="34" t="s">
        <v>706</v>
      </c>
      <c r="D6" s="8">
        <v>369290294</v>
      </c>
      <c r="E6" s="34" t="s">
        <v>707</v>
      </c>
      <c r="F6" s="34" t="s">
        <v>373</v>
      </c>
      <c r="G6" s="8">
        <v>8082261901</v>
      </c>
      <c r="H6" s="34" t="s">
        <v>699</v>
      </c>
      <c r="I6" s="34" t="s">
        <v>695</v>
      </c>
      <c r="J6" s="34" t="s">
        <v>695</v>
      </c>
      <c r="K6" s="34" t="s">
        <v>694</v>
      </c>
      <c r="L6" s="34" t="s">
        <v>700</v>
      </c>
      <c r="M6" s="34" t="s">
        <v>696</v>
      </c>
    </row>
    <row r="7" spans="1:13" ht="29.1">
      <c r="A7" s="33">
        <v>45007.654895833337</v>
      </c>
      <c r="B7" s="34" t="s">
        <v>446</v>
      </c>
      <c r="C7" s="34" t="s">
        <v>708</v>
      </c>
      <c r="D7" s="8">
        <v>901072671</v>
      </c>
      <c r="E7" s="34" t="s">
        <v>52</v>
      </c>
      <c r="F7" s="34" t="s">
        <v>378</v>
      </c>
      <c r="G7" s="8">
        <v>2085707401</v>
      </c>
      <c r="H7" s="34" t="s">
        <v>709</v>
      </c>
      <c r="I7" s="34" t="s">
        <v>694</v>
      </c>
      <c r="J7" s="34" t="s">
        <v>700</v>
      </c>
      <c r="K7" s="34" t="s">
        <v>695</v>
      </c>
      <c r="L7" s="34" t="s">
        <v>695</v>
      </c>
      <c r="M7" s="34" t="s">
        <v>696</v>
      </c>
    </row>
    <row r="8" spans="1:13" ht="57.95">
      <c r="A8" s="33">
        <v>45006.728888888887</v>
      </c>
      <c r="B8" s="34" t="s">
        <v>454</v>
      </c>
      <c r="C8" s="34" t="s">
        <v>710</v>
      </c>
      <c r="D8" s="8">
        <v>335126214</v>
      </c>
      <c r="E8" s="34" t="s">
        <v>57</v>
      </c>
      <c r="F8" s="34" t="s">
        <v>373</v>
      </c>
      <c r="G8" s="8">
        <v>2088818666</v>
      </c>
      <c r="H8" s="34" t="s">
        <v>387</v>
      </c>
      <c r="I8" s="34" t="s">
        <v>694</v>
      </c>
      <c r="J8" s="34" t="s">
        <v>694</v>
      </c>
      <c r="K8" s="34" t="s">
        <v>694</v>
      </c>
      <c r="L8" s="34" t="s">
        <v>694</v>
      </c>
      <c r="M8" s="34" t="s">
        <v>696</v>
      </c>
    </row>
    <row r="9" spans="1:13" ht="57.95">
      <c r="A9" s="33">
        <v>45006.728206018517</v>
      </c>
      <c r="B9" s="34" t="s">
        <v>459</v>
      </c>
      <c r="C9" s="34" t="s">
        <v>711</v>
      </c>
      <c r="D9" s="8">
        <v>388354012</v>
      </c>
      <c r="E9" s="34" t="s">
        <v>64</v>
      </c>
      <c r="F9" s="34" t="s">
        <v>373</v>
      </c>
      <c r="G9" s="8">
        <v>3854873609</v>
      </c>
      <c r="H9" s="34" t="s">
        <v>387</v>
      </c>
      <c r="I9" s="34" t="s">
        <v>695</v>
      </c>
      <c r="J9" s="34" t="s">
        <v>700</v>
      </c>
      <c r="K9" s="34" t="s">
        <v>695</v>
      </c>
      <c r="L9" s="34" t="s">
        <v>695</v>
      </c>
      <c r="M9" s="34" t="s">
        <v>696</v>
      </c>
    </row>
    <row r="10" spans="1:13" ht="29.1">
      <c r="A10" s="33">
        <v>45006.727986111109</v>
      </c>
      <c r="B10" s="34" t="s">
        <v>461</v>
      </c>
      <c r="C10" s="34" t="s">
        <v>712</v>
      </c>
      <c r="D10" s="8">
        <v>11831452</v>
      </c>
      <c r="E10" s="34" t="s">
        <v>713</v>
      </c>
      <c r="F10" s="34" t="s">
        <v>373</v>
      </c>
      <c r="G10" s="8">
        <v>5625058772</v>
      </c>
      <c r="H10" s="34" t="s">
        <v>709</v>
      </c>
      <c r="I10" s="34" t="s">
        <v>695</v>
      </c>
      <c r="J10" s="34" t="s">
        <v>700</v>
      </c>
      <c r="K10" s="34" t="s">
        <v>700</v>
      </c>
      <c r="L10" s="34" t="s">
        <v>695</v>
      </c>
      <c r="M10" s="34" t="s">
        <v>696</v>
      </c>
    </row>
    <row r="11" spans="1:13" ht="29.1">
      <c r="A11" s="33">
        <v>45006.760567129626</v>
      </c>
      <c r="B11" s="34" t="s">
        <v>462</v>
      </c>
      <c r="C11" s="34" t="s">
        <v>714</v>
      </c>
      <c r="D11">
        <v>48093178</v>
      </c>
      <c r="E11" s="34" t="s">
        <v>68</v>
      </c>
      <c r="F11" s="34" t="s">
        <v>373</v>
      </c>
      <c r="G11" s="8">
        <v>8594204507</v>
      </c>
      <c r="H11" s="34" t="s">
        <v>709</v>
      </c>
      <c r="I11" s="34" t="s">
        <v>694</v>
      </c>
      <c r="J11" s="34" t="s">
        <v>694</v>
      </c>
      <c r="K11" s="34" t="s">
        <v>700</v>
      </c>
      <c r="L11" s="34" t="s">
        <v>694</v>
      </c>
      <c r="M11" s="34" t="s">
        <v>696</v>
      </c>
    </row>
    <row r="12" spans="1:13" ht="57.95">
      <c r="A12" s="33">
        <v>45006.728368055556</v>
      </c>
      <c r="B12" s="34" t="s">
        <v>463</v>
      </c>
      <c r="C12" s="34" t="s">
        <v>715</v>
      </c>
      <c r="D12" s="8">
        <v>652451274</v>
      </c>
      <c r="E12" s="34" t="s">
        <v>716</v>
      </c>
      <c r="F12" s="34" t="s">
        <v>378</v>
      </c>
      <c r="G12" s="8">
        <v>9378067557</v>
      </c>
      <c r="H12" s="34" t="s">
        <v>387</v>
      </c>
      <c r="I12" s="34" t="s">
        <v>694</v>
      </c>
      <c r="J12" s="34" t="s">
        <v>695</v>
      </c>
      <c r="K12" s="34" t="s">
        <v>695</v>
      </c>
      <c r="L12" s="34" t="s">
        <v>695</v>
      </c>
      <c r="M12" s="34" t="s">
        <v>696</v>
      </c>
    </row>
    <row r="13" spans="1:13" ht="57.95">
      <c r="A13" s="33">
        <v>45007.59574074074</v>
      </c>
      <c r="B13" s="34" t="s">
        <v>465</v>
      </c>
      <c r="C13" s="34" t="s">
        <v>717</v>
      </c>
      <c r="D13" s="8">
        <v>547950872</v>
      </c>
      <c r="E13" s="34" t="s">
        <v>74</v>
      </c>
      <c r="F13" s="34" t="s">
        <v>378</v>
      </c>
      <c r="G13" s="8">
        <v>9713448403</v>
      </c>
      <c r="H13" s="34" t="s">
        <v>387</v>
      </c>
      <c r="I13" s="34" t="s">
        <v>694</v>
      </c>
      <c r="J13" s="34" t="s">
        <v>695</v>
      </c>
      <c r="K13" s="34" t="s">
        <v>695</v>
      </c>
      <c r="L13" s="34" t="s">
        <v>700</v>
      </c>
      <c r="M13" s="34" t="s">
        <v>696</v>
      </c>
    </row>
    <row r="14" spans="1:13" ht="72.599999999999994">
      <c r="A14" s="33">
        <v>45006.861157407409</v>
      </c>
      <c r="B14" s="34" t="s">
        <v>467</v>
      </c>
      <c r="C14" s="34" t="s">
        <v>718</v>
      </c>
      <c r="D14" s="8">
        <v>61716475</v>
      </c>
      <c r="E14" s="34" t="s">
        <v>719</v>
      </c>
      <c r="F14" s="34" t="s">
        <v>373</v>
      </c>
      <c r="G14" s="8">
        <v>2084015486</v>
      </c>
      <c r="H14" s="34" t="s">
        <v>699</v>
      </c>
      <c r="I14" s="34" t="s">
        <v>695</v>
      </c>
      <c r="J14" s="34" t="s">
        <v>695</v>
      </c>
      <c r="K14" s="34" t="s">
        <v>694</v>
      </c>
      <c r="L14" s="34" t="s">
        <v>694</v>
      </c>
      <c r="M14" s="34" t="s">
        <v>374</v>
      </c>
    </row>
    <row r="15" spans="1:13" ht="57.95">
      <c r="A15" s="33">
        <v>45012.696759259263</v>
      </c>
      <c r="B15" s="34" t="s">
        <v>720</v>
      </c>
      <c r="C15" s="34" t="s">
        <v>721</v>
      </c>
      <c r="D15" s="8">
        <v>337926609</v>
      </c>
      <c r="E15" s="34" t="s">
        <v>722</v>
      </c>
      <c r="F15" s="34" t="s">
        <v>373</v>
      </c>
      <c r="G15" s="8">
        <v>4352951095</v>
      </c>
      <c r="H15" s="34" t="s">
        <v>387</v>
      </c>
      <c r="I15" s="34" t="s">
        <v>694</v>
      </c>
      <c r="J15" s="34" t="s">
        <v>700</v>
      </c>
      <c r="K15" s="34" t="s">
        <v>695</v>
      </c>
      <c r="L15" s="34" t="s">
        <v>694</v>
      </c>
      <c r="M15" s="34" t="s">
        <v>696</v>
      </c>
    </row>
    <row r="16" spans="1:13" ht="57.95">
      <c r="A16" s="33">
        <v>45010.855671296296</v>
      </c>
      <c r="B16" s="34" t="s">
        <v>471</v>
      </c>
      <c r="C16" s="34" t="s">
        <v>723</v>
      </c>
      <c r="D16" s="8">
        <v>90266989</v>
      </c>
      <c r="E16" s="34" t="s">
        <v>724</v>
      </c>
      <c r="F16" s="34" t="s">
        <v>373</v>
      </c>
      <c r="G16" s="8">
        <v>2543715339</v>
      </c>
      <c r="H16" s="34" t="s">
        <v>387</v>
      </c>
      <c r="I16" s="34" t="s">
        <v>695</v>
      </c>
      <c r="J16" s="34" t="s">
        <v>694</v>
      </c>
      <c r="K16" s="34" t="s">
        <v>694</v>
      </c>
      <c r="L16" s="34" t="s">
        <v>695</v>
      </c>
      <c r="M16" s="34" t="s">
        <v>696</v>
      </c>
    </row>
    <row r="17" spans="1:13" ht="57.95">
      <c r="A17" s="33">
        <v>45007.335266203707</v>
      </c>
      <c r="B17" s="34" t="s">
        <v>475</v>
      </c>
      <c r="C17" s="34" t="s">
        <v>725</v>
      </c>
      <c r="D17" s="8">
        <v>322009858</v>
      </c>
      <c r="E17" s="34" t="s">
        <v>726</v>
      </c>
      <c r="F17" s="34" t="s">
        <v>378</v>
      </c>
      <c r="G17" s="8">
        <v>2082069641</v>
      </c>
      <c r="H17" s="34" t="s">
        <v>387</v>
      </c>
      <c r="I17" s="34" t="s">
        <v>700</v>
      </c>
      <c r="J17" s="34" t="s">
        <v>695</v>
      </c>
      <c r="K17" s="34" t="s">
        <v>695</v>
      </c>
      <c r="L17" s="34" t="s">
        <v>700</v>
      </c>
      <c r="M17" s="34" t="s">
        <v>696</v>
      </c>
    </row>
    <row r="18" spans="1:13" ht="57.95">
      <c r="A18" s="33">
        <v>45006.729849537034</v>
      </c>
      <c r="B18" s="34" t="s">
        <v>727</v>
      </c>
      <c r="C18" s="34" t="s">
        <v>728</v>
      </c>
      <c r="D18" s="8">
        <v>170995156</v>
      </c>
      <c r="E18" s="34" t="s">
        <v>729</v>
      </c>
      <c r="F18" s="34" t="s">
        <v>373</v>
      </c>
      <c r="G18" s="8">
        <v>2082016092</v>
      </c>
      <c r="H18" s="34" t="s">
        <v>387</v>
      </c>
      <c r="I18" s="34" t="s">
        <v>694</v>
      </c>
      <c r="J18" s="34" t="s">
        <v>694</v>
      </c>
      <c r="K18" s="34" t="s">
        <v>695</v>
      </c>
      <c r="L18" s="34" t="s">
        <v>694</v>
      </c>
      <c r="M18" s="34" t="s">
        <v>696</v>
      </c>
    </row>
    <row r="19" spans="1:13" ht="29.1">
      <c r="A19" s="33">
        <v>45006.740497685183</v>
      </c>
      <c r="B19" s="34" t="s">
        <v>480</v>
      </c>
      <c r="C19" s="34" t="s">
        <v>730</v>
      </c>
      <c r="D19" s="8">
        <v>624254823</v>
      </c>
      <c r="E19" s="34" t="s">
        <v>98</v>
      </c>
      <c r="F19" s="34" t="s">
        <v>373</v>
      </c>
      <c r="G19" s="8">
        <v>4253580078</v>
      </c>
      <c r="H19" s="34" t="s">
        <v>709</v>
      </c>
      <c r="I19" s="34" t="s">
        <v>695</v>
      </c>
      <c r="J19" s="34" t="s">
        <v>695</v>
      </c>
      <c r="K19" s="34" t="s">
        <v>700</v>
      </c>
      <c r="L19" s="34" t="s">
        <v>695</v>
      </c>
      <c r="M19" s="34" t="s">
        <v>696</v>
      </c>
    </row>
    <row r="20" spans="1:13" ht="57.95">
      <c r="A20" s="33">
        <v>45006.811064814814</v>
      </c>
      <c r="B20" s="34" t="s">
        <v>482</v>
      </c>
      <c r="C20" s="34" t="s">
        <v>730</v>
      </c>
      <c r="D20" s="8">
        <v>447650031</v>
      </c>
      <c r="E20" s="34" t="s">
        <v>731</v>
      </c>
      <c r="F20" s="34" t="s">
        <v>373</v>
      </c>
      <c r="G20" s="8">
        <v>9092139254</v>
      </c>
      <c r="H20" s="34" t="s">
        <v>387</v>
      </c>
      <c r="I20" s="34" t="s">
        <v>694</v>
      </c>
      <c r="J20" s="34" t="s">
        <v>694</v>
      </c>
      <c r="K20" s="34" t="s">
        <v>695</v>
      </c>
      <c r="L20" s="34" t="s">
        <v>700</v>
      </c>
      <c r="M20" s="34" t="s">
        <v>696</v>
      </c>
    </row>
    <row r="21" spans="1:13" ht="57.95">
      <c r="A21" s="33">
        <v>45006.899953703702</v>
      </c>
      <c r="B21" s="34" t="s">
        <v>732</v>
      </c>
      <c r="C21" s="34" t="s">
        <v>733</v>
      </c>
      <c r="D21" s="8">
        <v>487398892</v>
      </c>
      <c r="E21" s="34" t="s">
        <v>485</v>
      </c>
      <c r="F21" s="34" t="s">
        <v>373</v>
      </c>
      <c r="G21" s="8">
        <v>2087578852</v>
      </c>
      <c r="H21" s="34" t="s">
        <v>387</v>
      </c>
      <c r="I21" s="34" t="s">
        <v>694</v>
      </c>
      <c r="J21" s="34" t="s">
        <v>695</v>
      </c>
      <c r="K21" s="34" t="s">
        <v>695</v>
      </c>
      <c r="L21" s="34" t="s">
        <v>695</v>
      </c>
      <c r="M21" s="34" t="s">
        <v>734</v>
      </c>
    </row>
    <row r="22" spans="1:13" ht="57.95">
      <c r="A22" s="33">
        <v>45007.437037037038</v>
      </c>
      <c r="B22" s="34" t="s">
        <v>487</v>
      </c>
      <c r="C22" s="34" t="s">
        <v>735</v>
      </c>
      <c r="D22" s="8">
        <v>221758837</v>
      </c>
      <c r="E22" s="34" t="s">
        <v>102</v>
      </c>
      <c r="F22" s="34" t="s">
        <v>373</v>
      </c>
      <c r="G22" s="34">
        <v>6193057928</v>
      </c>
      <c r="H22" s="34" t="s">
        <v>387</v>
      </c>
      <c r="I22" s="34" t="s">
        <v>695</v>
      </c>
      <c r="J22" s="34" t="s">
        <v>700</v>
      </c>
      <c r="K22" s="34" t="s">
        <v>700</v>
      </c>
      <c r="L22" s="34" t="s">
        <v>694</v>
      </c>
      <c r="M22" s="34" t="s">
        <v>696</v>
      </c>
    </row>
    <row r="23" spans="1:13" ht="57.95">
      <c r="A23" s="33">
        <v>45006.728356481479</v>
      </c>
      <c r="B23" s="34" t="s">
        <v>490</v>
      </c>
      <c r="C23" s="34" t="s">
        <v>736</v>
      </c>
      <c r="D23" s="8">
        <v>512016749</v>
      </c>
      <c r="E23" s="34" t="s">
        <v>107</v>
      </c>
      <c r="F23" s="34" t="s">
        <v>378</v>
      </c>
      <c r="G23" s="8">
        <v>9868959906</v>
      </c>
      <c r="H23" s="34" t="s">
        <v>387</v>
      </c>
      <c r="I23" s="34" t="s">
        <v>700</v>
      </c>
      <c r="J23" s="34" t="s">
        <v>695</v>
      </c>
      <c r="K23" s="34" t="s">
        <v>694</v>
      </c>
      <c r="L23" s="34" t="s">
        <v>700</v>
      </c>
      <c r="M23" s="34" t="s">
        <v>696</v>
      </c>
    </row>
    <row r="24" spans="1:13" ht="57.95">
      <c r="A24" s="33">
        <v>45006.7346875</v>
      </c>
      <c r="B24" s="34" t="s">
        <v>489</v>
      </c>
      <c r="C24" s="34" t="s">
        <v>737</v>
      </c>
      <c r="D24" s="8">
        <v>779006203</v>
      </c>
      <c r="E24" s="34" t="s">
        <v>109</v>
      </c>
      <c r="F24" s="34" t="s">
        <v>373</v>
      </c>
      <c r="G24" s="8">
        <v>5095915288</v>
      </c>
      <c r="H24" s="34" t="s">
        <v>387</v>
      </c>
      <c r="I24" s="34" t="s">
        <v>695</v>
      </c>
      <c r="J24" s="34" t="s">
        <v>694</v>
      </c>
      <c r="K24" s="34" t="s">
        <v>695</v>
      </c>
      <c r="L24" s="34" t="s">
        <v>694</v>
      </c>
      <c r="M24" s="34" t="s">
        <v>696</v>
      </c>
    </row>
    <row r="25" spans="1:13" ht="57.95">
      <c r="A25" s="33">
        <v>45007.054108796299</v>
      </c>
      <c r="B25" s="34" t="s">
        <v>492</v>
      </c>
      <c r="C25" s="34" t="s">
        <v>738</v>
      </c>
      <c r="D25" s="8">
        <v>751571693</v>
      </c>
      <c r="E25" s="34" t="s">
        <v>111</v>
      </c>
      <c r="F25" s="34" t="s">
        <v>378</v>
      </c>
      <c r="G25" s="8">
        <v>4033937893</v>
      </c>
      <c r="H25" s="34" t="s">
        <v>387</v>
      </c>
      <c r="I25" s="34" t="s">
        <v>695</v>
      </c>
      <c r="J25" s="34" t="s">
        <v>695</v>
      </c>
      <c r="K25" s="34" t="s">
        <v>700</v>
      </c>
      <c r="L25" s="34" t="s">
        <v>695</v>
      </c>
      <c r="M25" s="34" t="s">
        <v>696</v>
      </c>
    </row>
    <row r="26" spans="1:13" ht="57.95">
      <c r="A26" s="33">
        <v>45007.869143518517</v>
      </c>
      <c r="B26" s="34" t="s">
        <v>493</v>
      </c>
      <c r="C26" s="34" t="s">
        <v>739</v>
      </c>
      <c r="D26" s="8">
        <v>41188529</v>
      </c>
      <c r="E26" s="34" t="s">
        <v>113</v>
      </c>
      <c r="F26" s="34" t="s">
        <v>373</v>
      </c>
      <c r="G26" s="8">
        <v>2087775549</v>
      </c>
      <c r="H26" s="34" t="s">
        <v>387</v>
      </c>
      <c r="I26" s="34" t="s">
        <v>695</v>
      </c>
      <c r="J26" s="34" t="s">
        <v>700</v>
      </c>
      <c r="K26" s="34" t="s">
        <v>700</v>
      </c>
      <c r="L26" s="34" t="s">
        <v>695</v>
      </c>
      <c r="M26" s="34" t="s">
        <v>696</v>
      </c>
    </row>
    <row r="27" spans="1:13" ht="57.95">
      <c r="A27" s="33">
        <v>45007.446493055555</v>
      </c>
      <c r="B27" s="34" t="s">
        <v>740</v>
      </c>
      <c r="C27" s="34" t="s">
        <v>741</v>
      </c>
      <c r="D27" s="8">
        <v>189635106</v>
      </c>
      <c r="E27" s="34" t="s">
        <v>115</v>
      </c>
      <c r="F27" s="34" t="s">
        <v>378</v>
      </c>
      <c r="G27" s="8">
        <v>2086176319</v>
      </c>
      <c r="H27" s="34" t="s">
        <v>387</v>
      </c>
      <c r="I27" s="34" t="s">
        <v>695</v>
      </c>
      <c r="J27" s="34" t="s">
        <v>700</v>
      </c>
      <c r="K27" s="34" t="s">
        <v>700</v>
      </c>
      <c r="L27" s="34" t="s">
        <v>695</v>
      </c>
      <c r="M27" s="34" t="s">
        <v>696</v>
      </c>
    </row>
    <row r="28" spans="1:13" ht="57.95">
      <c r="A28" s="33">
        <v>45008.016377314816</v>
      </c>
      <c r="B28" s="34" t="s">
        <v>497</v>
      </c>
      <c r="C28" s="34" t="s">
        <v>742</v>
      </c>
      <c r="D28" s="8">
        <v>538991978</v>
      </c>
      <c r="E28" s="34" t="s">
        <v>117</v>
      </c>
      <c r="F28" s="34" t="s">
        <v>378</v>
      </c>
      <c r="G28" s="8">
        <v>8018882128</v>
      </c>
      <c r="H28" s="34" t="s">
        <v>387</v>
      </c>
      <c r="I28" s="34" t="s">
        <v>694</v>
      </c>
      <c r="J28" s="34" t="s">
        <v>695</v>
      </c>
      <c r="K28" s="34" t="s">
        <v>695</v>
      </c>
      <c r="L28" s="34" t="s">
        <v>700</v>
      </c>
      <c r="M28" s="34" t="s">
        <v>696</v>
      </c>
    </row>
    <row r="29" spans="1:13" ht="72.599999999999994">
      <c r="A29" s="33">
        <v>45012.507928240739</v>
      </c>
      <c r="B29" s="34" t="s">
        <v>743</v>
      </c>
      <c r="C29" s="34" t="s">
        <v>744</v>
      </c>
      <c r="D29" s="8">
        <v>983285219</v>
      </c>
      <c r="E29" s="34" t="s">
        <v>745</v>
      </c>
      <c r="F29" s="34" t="s">
        <v>373</v>
      </c>
      <c r="G29" s="8">
        <v>2084034352</v>
      </c>
      <c r="H29" s="34" t="s">
        <v>699</v>
      </c>
      <c r="I29" s="34" t="s">
        <v>700</v>
      </c>
      <c r="J29" s="34" t="s">
        <v>695</v>
      </c>
      <c r="K29" s="34" t="s">
        <v>695</v>
      </c>
      <c r="L29" s="34" t="s">
        <v>694</v>
      </c>
      <c r="M29" s="34" t="s">
        <v>696</v>
      </c>
    </row>
    <row r="30" spans="1:13" ht="57.95">
      <c r="A30" s="33">
        <v>45009.759375000001</v>
      </c>
      <c r="B30" s="34" t="s">
        <v>597</v>
      </c>
      <c r="C30" s="34" t="s">
        <v>746</v>
      </c>
      <c r="D30" s="8">
        <v>409355662</v>
      </c>
      <c r="E30" s="34" t="s">
        <v>121</v>
      </c>
      <c r="F30" s="34" t="s">
        <v>378</v>
      </c>
      <c r="G30" s="8">
        <v>6614445892</v>
      </c>
      <c r="H30" s="34" t="s">
        <v>387</v>
      </c>
      <c r="I30" s="34" t="s">
        <v>700</v>
      </c>
      <c r="J30" s="34" t="s">
        <v>695</v>
      </c>
      <c r="K30" s="34" t="s">
        <v>695</v>
      </c>
      <c r="L30" s="34" t="s">
        <v>700</v>
      </c>
      <c r="M30" s="34" t="s">
        <v>696</v>
      </c>
    </row>
    <row r="31" spans="1:13" ht="57.95">
      <c r="A31" s="33">
        <v>45007.593946759262</v>
      </c>
      <c r="B31" s="34" t="s">
        <v>747</v>
      </c>
      <c r="C31" s="34" t="s">
        <v>748</v>
      </c>
      <c r="D31" s="8">
        <v>484381257</v>
      </c>
      <c r="E31" s="34" t="s">
        <v>749</v>
      </c>
      <c r="F31" s="34" t="s">
        <v>373</v>
      </c>
      <c r="G31" s="8">
        <v>4805321269</v>
      </c>
      <c r="H31" s="34" t="s">
        <v>387</v>
      </c>
      <c r="I31" s="34" t="s">
        <v>700</v>
      </c>
      <c r="J31" s="34" t="s">
        <v>695</v>
      </c>
      <c r="K31" s="34" t="s">
        <v>695</v>
      </c>
      <c r="L31" s="34" t="s">
        <v>700</v>
      </c>
      <c r="M31" s="34" t="s">
        <v>696</v>
      </c>
    </row>
    <row r="32" spans="1:13" ht="57.95">
      <c r="A32" s="33">
        <v>45006.779618055552</v>
      </c>
      <c r="B32" s="34" t="s">
        <v>503</v>
      </c>
      <c r="C32" s="34" t="s">
        <v>750</v>
      </c>
      <c r="D32" s="8">
        <v>524630249</v>
      </c>
      <c r="E32" s="34" t="s">
        <v>126</v>
      </c>
      <c r="F32" s="34" t="s">
        <v>373</v>
      </c>
      <c r="G32" s="8">
        <v>2083129435</v>
      </c>
      <c r="H32" s="34" t="s">
        <v>387</v>
      </c>
      <c r="I32" s="34" t="s">
        <v>694</v>
      </c>
      <c r="J32" s="34" t="s">
        <v>695</v>
      </c>
      <c r="K32" s="34" t="s">
        <v>695</v>
      </c>
      <c r="L32" s="34" t="s">
        <v>700</v>
      </c>
      <c r="M32" s="34" t="s">
        <v>696</v>
      </c>
    </row>
    <row r="33" spans="1:13" ht="29.1">
      <c r="A33" s="33">
        <v>45012.411909722221</v>
      </c>
      <c r="B33" s="34" t="s">
        <v>505</v>
      </c>
      <c r="C33" s="34" t="s">
        <v>751</v>
      </c>
      <c r="D33" s="8">
        <v>360341654</v>
      </c>
      <c r="E33" s="34" t="s">
        <v>128</v>
      </c>
      <c r="F33" s="34" t="s">
        <v>373</v>
      </c>
      <c r="G33" s="8">
        <v>2083134170</v>
      </c>
      <c r="H33" s="34" t="s">
        <v>709</v>
      </c>
      <c r="I33" s="34" t="s">
        <v>695</v>
      </c>
      <c r="J33" s="34" t="s">
        <v>694</v>
      </c>
      <c r="K33" s="34" t="s">
        <v>700</v>
      </c>
      <c r="L33" s="34" t="s">
        <v>695</v>
      </c>
      <c r="M33" s="34" t="s">
        <v>752</v>
      </c>
    </row>
    <row r="34" spans="1:13" ht="72.599999999999994">
      <c r="A34" s="33">
        <v>45010.683229166665</v>
      </c>
      <c r="B34" s="34" t="s">
        <v>506</v>
      </c>
      <c r="C34" s="34" t="s">
        <v>753</v>
      </c>
      <c r="D34" s="8">
        <v>762061374</v>
      </c>
      <c r="E34" s="34" t="s">
        <v>130</v>
      </c>
      <c r="F34" s="34" t="s">
        <v>373</v>
      </c>
      <c r="G34" s="8">
        <v>2084037678</v>
      </c>
      <c r="H34" s="34" t="s">
        <v>699</v>
      </c>
      <c r="I34" s="34" t="s">
        <v>700</v>
      </c>
      <c r="J34" s="34" t="s">
        <v>700</v>
      </c>
      <c r="K34" s="34" t="s">
        <v>695</v>
      </c>
      <c r="L34" s="34" t="s">
        <v>700</v>
      </c>
      <c r="M34" s="34" t="s">
        <v>696</v>
      </c>
    </row>
    <row r="35" spans="1:13" ht="57.95">
      <c r="A35" s="33">
        <v>45012.476805555554</v>
      </c>
      <c r="B35" s="34" t="s">
        <v>507</v>
      </c>
      <c r="C35" s="34" t="s">
        <v>754</v>
      </c>
      <c r="D35" s="8">
        <v>937685152</v>
      </c>
      <c r="E35" s="34" t="s">
        <v>755</v>
      </c>
      <c r="F35" s="34" t="s">
        <v>373</v>
      </c>
      <c r="G35" s="8">
        <v>6237920527</v>
      </c>
      <c r="H35" s="34" t="s">
        <v>387</v>
      </c>
      <c r="I35" s="34" t="s">
        <v>695</v>
      </c>
      <c r="J35" s="34" t="s">
        <v>694</v>
      </c>
      <c r="K35" s="34" t="s">
        <v>700</v>
      </c>
      <c r="L35" s="34" t="s">
        <v>695</v>
      </c>
      <c r="M35" s="34" t="s">
        <v>696</v>
      </c>
    </row>
    <row r="36" spans="1:13" ht="57.95">
      <c r="A36" s="33">
        <v>45006.896585648145</v>
      </c>
      <c r="B36" s="34" t="s">
        <v>508</v>
      </c>
      <c r="C36" s="34" t="s">
        <v>756</v>
      </c>
      <c r="D36" s="8">
        <v>972813577</v>
      </c>
      <c r="E36" s="34" t="s">
        <v>134</v>
      </c>
      <c r="F36" s="34" t="s">
        <v>378</v>
      </c>
      <c r="G36" s="8">
        <v>9517680017</v>
      </c>
      <c r="H36" s="34" t="s">
        <v>387</v>
      </c>
      <c r="I36" s="34" t="s">
        <v>700</v>
      </c>
      <c r="J36" s="34" t="s">
        <v>695</v>
      </c>
      <c r="K36" s="34" t="s">
        <v>695</v>
      </c>
      <c r="L36" s="34" t="s">
        <v>700</v>
      </c>
      <c r="M36" s="34" t="s">
        <v>696</v>
      </c>
    </row>
    <row r="37" spans="1:13" ht="57.95">
      <c r="A37" s="33">
        <v>45009.513460648152</v>
      </c>
      <c r="B37" s="34" t="s">
        <v>509</v>
      </c>
      <c r="C37" s="34" t="s">
        <v>757</v>
      </c>
      <c r="D37" s="8">
        <v>438398082</v>
      </c>
      <c r="E37" s="34" t="s">
        <v>136</v>
      </c>
      <c r="F37" s="34" t="s">
        <v>378</v>
      </c>
      <c r="G37" s="8">
        <v>7372408320</v>
      </c>
      <c r="H37" s="34" t="s">
        <v>387</v>
      </c>
      <c r="I37" s="34" t="s">
        <v>695</v>
      </c>
      <c r="J37" s="34" t="s">
        <v>695</v>
      </c>
      <c r="K37" s="34" t="s">
        <v>694</v>
      </c>
      <c r="L37" s="34" t="s">
        <v>694</v>
      </c>
      <c r="M37" s="34" t="s">
        <v>696</v>
      </c>
    </row>
    <row r="38" spans="1:13" ht="57.95">
      <c r="A38" s="33">
        <v>45006.750162037039</v>
      </c>
      <c r="B38" s="34" t="s">
        <v>510</v>
      </c>
      <c r="C38" s="34" t="s">
        <v>758</v>
      </c>
      <c r="D38" s="8">
        <v>680496190</v>
      </c>
      <c r="E38" s="34" t="s">
        <v>138</v>
      </c>
      <c r="F38" s="34" t="s">
        <v>373</v>
      </c>
      <c r="G38" s="8">
        <v>2087014849</v>
      </c>
      <c r="H38" s="34" t="s">
        <v>387</v>
      </c>
      <c r="I38" s="34" t="s">
        <v>694</v>
      </c>
      <c r="J38" s="34" t="s">
        <v>700</v>
      </c>
      <c r="K38" s="34" t="s">
        <v>695</v>
      </c>
      <c r="L38" s="34" t="s">
        <v>694</v>
      </c>
      <c r="M38" s="34" t="s">
        <v>696</v>
      </c>
    </row>
    <row r="39" spans="1:13" ht="57.95">
      <c r="A39" s="33">
        <v>45006.796793981484</v>
      </c>
      <c r="B39" s="34" t="s">
        <v>512</v>
      </c>
      <c r="C39" s="34" t="s">
        <v>758</v>
      </c>
      <c r="D39" s="8">
        <v>48568741</v>
      </c>
      <c r="E39" s="34" t="s">
        <v>140</v>
      </c>
      <c r="F39" s="34" t="s">
        <v>373</v>
      </c>
      <c r="G39" s="8">
        <v>2087019500</v>
      </c>
      <c r="H39" s="34" t="s">
        <v>387</v>
      </c>
      <c r="I39" s="34" t="s">
        <v>694</v>
      </c>
      <c r="J39" s="34" t="s">
        <v>694</v>
      </c>
      <c r="K39" s="34" t="s">
        <v>694</v>
      </c>
      <c r="L39" s="34" t="s">
        <v>700</v>
      </c>
      <c r="M39" s="34" t="s">
        <v>696</v>
      </c>
    </row>
    <row r="40" spans="1:13" ht="57.95">
      <c r="A40" s="33">
        <v>45007.711689814816</v>
      </c>
      <c r="B40" s="34" t="s">
        <v>514</v>
      </c>
      <c r="C40" s="34" t="s">
        <v>759</v>
      </c>
      <c r="D40" s="8">
        <v>600345870</v>
      </c>
      <c r="E40" s="34" t="s">
        <v>142</v>
      </c>
      <c r="F40" s="34" t="s">
        <v>378</v>
      </c>
      <c r="G40" s="8">
        <v>7026228596</v>
      </c>
      <c r="H40" s="34" t="s">
        <v>387</v>
      </c>
      <c r="I40" s="34" t="s">
        <v>695</v>
      </c>
      <c r="J40" s="34" t="s">
        <v>694</v>
      </c>
      <c r="K40" s="34" t="s">
        <v>700</v>
      </c>
      <c r="L40" s="34" t="s">
        <v>694</v>
      </c>
      <c r="M40" s="34" t="s">
        <v>696</v>
      </c>
    </row>
    <row r="41" spans="1:13" ht="72.599999999999994">
      <c r="A41" s="33">
        <v>45012.407060185185</v>
      </c>
      <c r="B41" s="34" t="s">
        <v>516</v>
      </c>
      <c r="C41" s="34" t="s">
        <v>760</v>
      </c>
      <c r="D41" s="8">
        <v>648479984</v>
      </c>
      <c r="E41" s="34" t="s">
        <v>761</v>
      </c>
      <c r="F41" s="34" t="s">
        <v>373</v>
      </c>
      <c r="G41" s="8">
        <v>2062253420</v>
      </c>
      <c r="H41" s="34" t="s">
        <v>699</v>
      </c>
      <c r="I41" s="34" t="s">
        <v>695</v>
      </c>
      <c r="J41" s="34" t="s">
        <v>694</v>
      </c>
      <c r="K41" s="34" t="s">
        <v>700</v>
      </c>
      <c r="L41" s="34" t="s">
        <v>694</v>
      </c>
      <c r="M41" s="34" t="s">
        <v>696</v>
      </c>
    </row>
    <row r="42" spans="1:13" ht="57.95">
      <c r="A42" s="33">
        <v>45012.767453703702</v>
      </c>
      <c r="B42" s="34" t="s">
        <v>518</v>
      </c>
      <c r="C42" s="34" t="s">
        <v>762</v>
      </c>
      <c r="D42" s="8">
        <v>638691571</v>
      </c>
      <c r="E42" s="34" t="s">
        <v>146</v>
      </c>
      <c r="F42" s="34" t="s">
        <v>373</v>
      </c>
      <c r="G42" s="8">
        <v>2083898006</v>
      </c>
      <c r="H42" s="34" t="s">
        <v>387</v>
      </c>
      <c r="I42" s="34" t="s">
        <v>695</v>
      </c>
      <c r="J42" s="34" t="s">
        <v>694</v>
      </c>
      <c r="K42" s="34" t="s">
        <v>694</v>
      </c>
      <c r="L42" s="34" t="s">
        <v>695</v>
      </c>
      <c r="M42" s="34" t="s">
        <v>696</v>
      </c>
    </row>
    <row r="43" spans="1:13" ht="57.95">
      <c r="A43" s="33">
        <v>45006.734872685185</v>
      </c>
      <c r="B43" s="34" t="s">
        <v>522</v>
      </c>
      <c r="C43" s="34" t="s">
        <v>763</v>
      </c>
      <c r="D43" s="8">
        <v>628595657</v>
      </c>
      <c r="E43" s="34" t="s">
        <v>150</v>
      </c>
      <c r="F43" s="34" t="s">
        <v>378</v>
      </c>
      <c r="G43" s="8">
        <v>9702085554</v>
      </c>
      <c r="H43" s="34" t="s">
        <v>387</v>
      </c>
      <c r="I43" s="34" t="s">
        <v>700</v>
      </c>
      <c r="J43" s="34" t="s">
        <v>695</v>
      </c>
      <c r="K43" s="34" t="s">
        <v>700</v>
      </c>
      <c r="L43" s="34" t="s">
        <v>700</v>
      </c>
      <c r="M43" s="34" t="s">
        <v>696</v>
      </c>
    </row>
    <row r="44" spans="1:13" ht="57.95">
      <c r="A44" s="33">
        <v>45006.828067129631</v>
      </c>
      <c r="B44" s="34" t="s">
        <v>697</v>
      </c>
      <c r="C44" s="34" t="s">
        <v>764</v>
      </c>
      <c r="D44" s="8">
        <v>372353197</v>
      </c>
      <c r="E44" s="34" t="s">
        <v>765</v>
      </c>
      <c r="F44" s="34" t="s">
        <v>373</v>
      </c>
      <c r="G44" s="8">
        <v>5093503780</v>
      </c>
      <c r="H44" s="34" t="s">
        <v>387</v>
      </c>
      <c r="I44" s="34" t="s">
        <v>694</v>
      </c>
      <c r="J44" s="34" t="s">
        <v>700</v>
      </c>
      <c r="K44" s="34" t="s">
        <v>695</v>
      </c>
      <c r="L44" s="34" t="s">
        <v>694</v>
      </c>
      <c r="M44" s="34" t="s">
        <v>696</v>
      </c>
    </row>
    <row r="45" spans="1:13" ht="72.599999999999994">
      <c r="A45" s="33">
        <v>45009.476539351854</v>
      </c>
      <c r="B45" s="34" t="s">
        <v>766</v>
      </c>
      <c r="C45" s="34" t="s">
        <v>767</v>
      </c>
      <c r="D45" s="8">
        <v>61842539</v>
      </c>
      <c r="E45" s="34" t="s">
        <v>158</v>
      </c>
      <c r="F45" s="34" t="s">
        <v>373</v>
      </c>
      <c r="G45" s="34">
        <v>5418416117</v>
      </c>
      <c r="H45" s="34" t="s">
        <v>699</v>
      </c>
      <c r="I45" s="34" t="s">
        <v>700</v>
      </c>
      <c r="J45" s="34" t="s">
        <v>695</v>
      </c>
      <c r="K45" s="34" t="s">
        <v>694</v>
      </c>
      <c r="L45" s="34" t="s">
        <v>700</v>
      </c>
      <c r="M45" s="34" t="s">
        <v>696</v>
      </c>
    </row>
    <row r="46" spans="1:13" ht="57.95">
      <c r="A46" s="33">
        <v>45006.744293981479</v>
      </c>
      <c r="B46" s="34" t="s">
        <v>526</v>
      </c>
      <c r="C46" s="34" t="s">
        <v>768</v>
      </c>
      <c r="D46" s="8">
        <v>459894031</v>
      </c>
      <c r="E46" s="34" t="s">
        <v>160</v>
      </c>
      <c r="F46" s="34" t="s">
        <v>378</v>
      </c>
      <c r="G46" s="8">
        <v>2089089781</v>
      </c>
      <c r="H46" s="34" t="s">
        <v>387</v>
      </c>
      <c r="I46" s="34" t="s">
        <v>700</v>
      </c>
      <c r="J46" s="34" t="s">
        <v>695</v>
      </c>
      <c r="K46" s="34" t="s">
        <v>695</v>
      </c>
      <c r="L46" s="34" t="s">
        <v>694</v>
      </c>
      <c r="M46" s="34" t="s">
        <v>696</v>
      </c>
    </row>
    <row r="47" spans="1:13" ht="57.95">
      <c r="A47" s="33">
        <v>45012.42386574074</v>
      </c>
      <c r="B47" s="34" t="s">
        <v>528</v>
      </c>
      <c r="C47" s="34" t="s">
        <v>769</v>
      </c>
      <c r="D47" s="8">
        <v>533706705</v>
      </c>
      <c r="E47" s="34" t="s">
        <v>770</v>
      </c>
      <c r="F47" s="34" t="s">
        <v>373</v>
      </c>
      <c r="G47" s="8">
        <v>4234304226</v>
      </c>
      <c r="H47" s="34" t="s">
        <v>387</v>
      </c>
      <c r="I47" s="34" t="s">
        <v>694</v>
      </c>
      <c r="J47" s="34" t="s">
        <v>694</v>
      </c>
      <c r="K47" s="34" t="s">
        <v>694</v>
      </c>
      <c r="L47" s="34" t="s">
        <v>694</v>
      </c>
      <c r="M47" s="34" t="s">
        <v>696</v>
      </c>
    </row>
    <row r="48" spans="1:13" ht="57.95">
      <c r="A48" s="33">
        <v>45013.818611111114</v>
      </c>
      <c r="B48" s="34" t="s">
        <v>530</v>
      </c>
      <c r="C48" s="34" t="s">
        <v>771</v>
      </c>
      <c r="D48" s="8">
        <v>382632990</v>
      </c>
      <c r="E48" s="34" t="s">
        <v>164</v>
      </c>
      <c r="F48" s="34" t="s">
        <v>373</v>
      </c>
      <c r="G48" s="8">
        <v>6618022385</v>
      </c>
      <c r="H48" s="34" t="s">
        <v>387</v>
      </c>
      <c r="I48" s="34" t="s">
        <v>695</v>
      </c>
      <c r="J48" s="34" t="s">
        <v>700</v>
      </c>
      <c r="K48" s="34" t="s">
        <v>694</v>
      </c>
      <c r="L48" s="34" t="s">
        <v>694</v>
      </c>
      <c r="M48" s="34" t="s">
        <v>696</v>
      </c>
    </row>
    <row r="49" spans="1:13" ht="57.95">
      <c r="A49" s="33">
        <v>45009.947569444441</v>
      </c>
      <c r="B49" s="34" t="s">
        <v>532</v>
      </c>
      <c r="C49" s="34" t="s">
        <v>772</v>
      </c>
      <c r="D49" s="8">
        <v>165803421</v>
      </c>
      <c r="E49" s="34" t="s">
        <v>166</v>
      </c>
      <c r="F49" s="34" t="s">
        <v>378</v>
      </c>
      <c r="G49" s="8">
        <v>8582311436</v>
      </c>
      <c r="H49" s="34" t="s">
        <v>387</v>
      </c>
      <c r="I49" s="34" t="s">
        <v>700</v>
      </c>
      <c r="J49" s="34" t="s">
        <v>695</v>
      </c>
      <c r="K49" s="34" t="s">
        <v>695</v>
      </c>
      <c r="L49" s="34" t="s">
        <v>695</v>
      </c>
      <c r="M49" s="34" t="s">
        <v>696</v>
      </c>
    </row>
    <row r="50" spans="1:13" ht="57.95">
      <c r="A50" s="33">
        <v>45006.734016203707</v>
      </c>
      <c r="B50" s="34" t="s">
        <v>773</v>
      </c>
      <c r="C50" s="34" t="s">
        <v>774</v>
      </c>
      <c r="D50" s="8">
        <v>345200010</v>
      </c>
      <c r="E50" s="34" t="s">
        <v>168</v>
      </c>
      <c r="F50" s="34" t="s">
        <v>378</v>
      </c>
      <c r="G50" s="8">
        <v>7048190386</v>
      </c>
      <c r="H50" s="34" t="s">
        <v>387</v>
      </c>
      <c r="I50" s="34" t="s">
        <v>695</v>
      </c>
      <c r="J50" s="34" t="s">
        <v>700</v>
      </c>
      <c r="K50" s="34" t="s">
        <v>694</v>
      </c>
      <c r="L50" s="34" t="s">
        <v>694</v>
      </c>
      <c r="M50" s="34" t="s">
        <v>696</v>
      </c>
    </row>
    <row r="51" spans="1:13" ht="57.95">
      <c r="A51" s="33">
        <v>45012.483171296299</v>
      </c>
      <c r="B51" s="34" t="s">
        <v>536</v>
      </c>
      <c r="C51" s="34" t="s">
        <v>451</v>
      </c>
      <c r="D51" s="8">
        <v>132702793</v>
      </c>
      <c r="E51" s="34" t="s">
        <v>775</v>
      </c>
      <c r="F51" s="34" t="s">
        <v>373</v>
      </c>
      <c r="G51" s="8">
        <v>2086084898</v>
      </c>
      <c r="H51" s="34" t="s">
        <v>387</v>
      </c>
      <c r="I51" s="34" t="s">
        <v>695</v>
      </c>
      <c r="J51" s="34" t="s">
        <v>695</v>
      </c>
      <c r="K51" s="34" t="s">
        <v>695</v>
      </c>
      <c r="L51" s="34" t="s">
        <v>700</v>
      </c>
      <c r="M51" s="34" t="s">
        <v>696</v>
      </c>
    </row>
    <row r="52" spans="1:13" ht="72.599999999999994">
      <c r="A52" s="33">
        <v>45006.856446759259</v>
      </c>
      <c r="B52" s="34" t="s">
        <v>776</v>
      </c>
      <c r="C52" s="34" t="s">
        <v>777</v>
      </c>
      <c r="D52" s="8">
        <v>655923344</v>
      </c>
      <c r="E52" s="34" t="s">
        <v>778</v>
      </c>
      <c r="F52" s="34" t="s">
        <v>373</v>
      </c>
      <c r="G52" s="8">
        <v>6197920140</v>
      </c>
      <c r="H52" s="34" t="s">
        <v>699</v>
      </c>
      <c r="I52" s="34" t="s">
        <v>695</v>
      </c>
      <c r="J52" s="34" t="s">
        <v>695</v>
      </c>
      <c r="K52" s="34" t="s">
        <v>694</v>
      </c>
      <c r="L52" s="34" t="s">
        <v>700</v>
      </c>
      <c r="M52" s="34" t="s">
        <v>696</v>
      </c>
    </row>
    <row r="53" spans="1:13" ht="57.95">
      <c r="A53" s="33">
        <v>45006.823958333334</v>
      </c>
      <c r="B53" s="34" t="s">
        <v>779</v>
      </c>
      <c r="C53" s="34" t="s">
        <v>780</v>
      </c>
      <c r="D53" s="8">
        <v>290770857</v>
      </c>
      <c r="E53" s="34" t="s">
        <v>781</v>
      </c>
      <c r="F53" s="34" t="s">
        <v>373</v>
      </c>
      <c r="G53" s="8">
        <v>7194475473</v>
      </c>
      <c r="H53" s="34" t="s">
        <v>387</v>
      </c>
      <c r="I53" s="34" t="s">
        <v>700</v>
      </c>
      <c r="J53" s="34" t="s">
        <v>695</v>
      </c>
      <c r="K53" s="34" t="s">
        <v>695</v>
      </c>
      <c r="L53" s="34" t="s">
        <v>694</v>
      </c>
      <c r="M53" s="34" t="s">
        <v>782</v>
      </c>
    </row>
    <row r="54" spans="1:13" ht="29.1">
      <c r="A54" s="33">
        <v>45009.572685185187</v>
      </c>
      <c r="B54" s="34" t="s">
        <v>541</v>
      </c>
      <c r="C54" s="34" t="s">
        <v>783</v>
      </c>
      <c r="D54" s="8">
        <v>749407302</v>
      </c>
      <c r="E54" s="34" t="s">
        <v>784</v>
      </c>
      <c r="F54" s="34" t="s">
        <v>378</v>
      </c>
      <c r="G54" s="8">
        <v>8017931851</v>
      </c>
      <c r="H54" s="34" t="s">
        <v>709</v>
      </c>
      <c r="I54" s="34" t="s">
        <v>695</v>
      </c>
      <c r="J54" s="34" t="s">
        <v>694</v>
      </c>
      <c r="K54" s="34" t="s">
        <v>695</v>
      </c>
      <c r="L54" s="34" t="s">
        <v>695</v>
      </c>
      <c r="M54" s="34" t="s">
        <v>696</v>
      </c>
    </row>
    <row r="55" spans="1:13" ht="57.95">
      <c r="A55" s="33">
        <v>45007.383414351854</v>
      </c>
      <c r="B55" s="34" t="s">
        <v>543</v>
      </c>
      <c r="C55" s="34" t="s">
        <v>785</v>
      </c>
      <c r="D55" s="8">
        <v>751614660</v>
      </c>
      <c r="E55" s="34" t="s">
        <v>786</v>
      </c>
      <c r="F55" s="34" t="s">
        <v>378</v>
      </c>
      <c r="G55" s="8">
        <v>7144839083</v>
      </c>
      <c r="H55" s="34" t="s">
        <v>387</v>
      </c>
      <c r="I55" s="34" t="s">
        <v>695</v>
      </c>
      <c r="J55" s="34" t="s">
        <v>694</v>
      </c>
      <c r="K55" s="34" t="s">
        <v>694</v>
      </c>
      <c r="L55" s="34" t="s">
        <v>694</v>
      </c>
      <c r="M55" s="34" t="s">
        <v>696</v>
      </c>
    </row>
    <row r="56" spans="1:13" ht="57.95">
      <c r="A56" s="33">
        <v>45015.421597222223</v>
      </c>
      <c r="B56" s="34" t="s">
        <v>787</v>
      </c>
      <c r="C56" s="34" t="s">
        <v>788</v>
      </c>
      <c r="D56" s="8">
        <v>107076298</v>
      </c>
      <c r="E56" s="34" t="s">
        <v>789</v>
      </c>
      <c r="F56" s="34" t="s">
        <v>373</v>
      </c>
      <c r="G56" s="8">
        <v>7027157490</v>
      </c>
      <c r="H56" s="34" t="s">
        <v>387</v>
      </c>
      <c r="I56" s="34" t="s">
        <v>694</v>
      </c>
      <c r="J56" s="34" t="s">
        <v>700</v>
      </c>
      <c r="K56" s="34" t="s">
        <v>700</v>
      </c>
      <c r="L56" s="34" t="s">
        <v>694</v>
      </c>
      <c r="M56" s="34" t="s">
        <v>696</v>
      </c>
    </row>
    <row r="57" spans="1:13" ht="72.599999999999994">
      <c r="A57" s="33">
        <v>45008.013020833336</v>
      </c>
      <c r="B57" s="34" t="s">
        <v>790</v>
      </c>
      <c r="C57" s="34" t="s">
        <v>791</v>
      </c>
      <c r="D57" s="8">
        <v>629968005</v>
      </c>
      <c r="E57" s="34" t="s">
        <v>792</v>
      </c>
      <c r="F57" s="34" t="s">
        <v>378</v>
      </c>
      <c r="G57" s="8">
        <v>2089707463</v>
      </c>
      <c r="H57" s="34" t="s">
        <v>387</v>
      </c>
      <c r="I57" s="34" t="s">
        <v>695</v>
      </c>
      <c r="J57" s="34" t="s">
        <v>695</v>
      </c>
      <c r="K57" s="34" t="s">
        <v>694</v>
      </c>
      <c r="L57" s="34" t="s">
        <v>695</v>
      </c>
      <c r="M57" s="34" t="s">
        <v>793</v>
      </c>
    </row>
    <row r="58" spans="1:13" ht="72.599999999999994">
      <c r="A58" s="33">
        <v>45006.763043981482</v>
      </c>
      <c r="B58" s="34" t="s">
        <v>552</v>
      </c>
      <c r="C58" s="34" t="s">
        <v>794</v>
      </c>
      <c r="D58" s="8">
        <v>954643325</v>
      </c>
      <c r="E58" s="34" t="s">
        <v>188</v>
      </c>
      <c r="F58" s="34" t="s">
        <v>378</v>
      </c>
      <c r="G58" s="8">
        <v>8162376891</v>
      </c>
      <c r="H58" s="34" t="s">
        <v>699</v>
      </c>
      <c r="I58" s="34" t="s">
        <v>695</v>
      </c>
      <c r="J58" s="34" t="s">
        <v>700</v>
      </c>
      <c r="K58" s="34" t="s">
        <v>694</v>
      </c>
      <c r="L58" s="34" t="s">
        <v>695</v>
      </c>
      <c r="M58" s="34" t="s">
        <v>696</v>
      </c>
    </row>
    <row r="59" spans="1:13" ht="57.95">
      <c r="A59" s="33">
        <v>45006.87128472222</v>
      </c>
      <c r="B59" s="34" t="s">
        <v>553</v>
      </c>
      <c r="C59" s="34" t="s">
        <v>795</v>
      </c>
      <c r="D59" s="8">
        <v>342125742</v>
      </c>
      <c r="E59" s="34" t="s">
        <v>190</v>
      </c>
      <c r="F59" s="34" t="s">
        <v>378</v>
      </c>
      <c r="G59" s="8">
        <v>6238066564</v>
      </c>
      <c r="H59" s="34" t="s">
        <v>387</v>
      </c>
      <c r="I59" s="34" t="s">
        <v>700</v>
      </c>
      <c r="J59" s="34" t="s">
        <v>695</v>
      </c>
      <c r="K59" s="34" t="s">
        <v>695</v>
      </c>
      <c r="L59" s="34" t="s">
        <v>694</v>
      </c>
      <c r="M59" s="34" t="s">
        <v>705</v>
      </c>
    </row>
    <row r="60" spans="1:13" ht="57.95">
      <c r="A60" s="33">
        <v>45006.743611111109</v>
      </c>
      <c r="B60" s="34" t="s">
        <v>554</v>
      </c>
      <c r="C60" s="34" t="s">
        <v>796</v>
      </c>
      <c r="D60" s="8">
        <v>937282525</v>
      </c>
      <c r="E60" s="34" t="s">
        <v>388</v>
      </c>
      <c r="F60" s="34" t="s">
        <v>373</v>
      </c>
      <c r="G60" s="8">
        <v>4066030749</v>
      </c>
      <c r="H60" s="34" t="s">
        <v>387</v>
      </c>
      <c r="I60" s="34" t="s">
        <v>695</v>
      </c>
      <c r="J60" s="34" t="s">
        <v>700</v>
      </c>
      <c r="K60" s="34" t="s">
        <v>695</v>
      </c>
      <c r="L60" s="34" t="s">
        <v>700</v>
      </c>
      <c r="M60" s="34" t="s">
        <v>797</v>
      </c>
    </row>
    <row r="61" spans="1:13" ht="57.95">
      <c r="A61" s="33">
        <v>45006.809224537035</v>
      </c>
      <c r="B61" s="34" t="s">
        <v>558</v>
      </c>
      <c r="C61" s="34" t="s">
        <v>798</v>
      </c>
      <c r="D61" s="8">
        <v>121732815</v>
      </c>
      <c r="E61" s="34" t="s">
        <v>799</v>
      </c>
      <c r="F61" s="34" t="s">
        <v>373</v>
      </c>
      <c r="G61" s="8">
        <v>2814150504</v>
      </c>
      <c r="H61" s="34" t="s">
        <v>387</v>
      </c>
      <c r="I61" s="34" t="s">
        <v>695</v>
      </c>
      <c r="J61" s="34" t="s">
        <v>694</v>
      </c>
      <c r="K61" s="34" t="s">
        <v>695</v>
      </c>
      <c r="L61" s="34" t="s">
        <v>694</v>
      </c>
      <c r="M61" s="34" t="s">
        <v>696</v>
      </c>
    </row>
    <row r="62" spans="1:13" ht="57.95">
      <c r="A62" s="33">
        <v>45006.737280092595</v>
      </c>
      <c r="B62" s="34" t="s">
        <v>800</v>
      </c>
      <c r="C62" s="34" t="s">
        <v>801</v>
      </c>
      <c r="D62" s="8">
        <v>919252420</v>
      </c>
      <c r="E62" s="34" t="s">
        <v>200</v>
      </c>
      <c r="F62" s="34" t="s">
        <v>378</v>
      </c>
      <c r="G62" s="8">
        <v>2083130166</v>
      </c>
      <c r="H62" s="34" t="s">
        <v>387</v>
      </c>
      <c r="I62" s="34" t="s">
        <v>695</v>
      </c>
      <c r="J62" s="34" t="s">
        <v>695</v>
      </c>
      <c r="K62" s="34" t="s">
        <v>700</v>
      </c>
      <c r="L62" s="34" t="s">
        <v>695</v>
      </c>
      <c r="M62" s="34" t="s">
        <v>705</v>
      </c>
    </row>
    <row r="63" spans="1:13" ht="57.95">
      <c r="A63" s="33">
        <v>45008.557071759256</v>
      </c>
      <c r="B63" s="34" t="s">
        <v>802</v>
      </c>
      <c r="C63" s="34" t="s">
        <v>803</v>
      </c>
      <c r="D63" s="8">
        <v>449391303</v>
      </c>
      <c r="E63" s="34" t="s">
        <v>202</v>
      </c>
      <c r="F63" s="34" t="s">
        <v>378</v>
      </c>
      <c r="G63" s="8">
        <v>2087489686</v>
      </c>
      <c r="H63" s="34" t="s">
        <v>387</v>
      </c>
      <c r="I63" s="34" t="s">
        <v>694</v>
      </c>
      <c r="J63" s="34" t="s">
        <v>694</v>
      </c>
      <c r="K63" s="34" t="s">
        <v>695</v>
      </c>
      <c r="L63" s="34" t="s">
        <v>695</v>
      </c>
      <c r="M63" s="34" t="s">
        <v>804</v>
      </c>
    </row>
    <row r="64" spans="1:13" ht="72.599999999999994">
      <c r="A64" s="33">
        <v>45012.42496527778</v>
      </c>
      <c r="B64" s="34" t="s">
        <v>567</v>
      </c>
      <c r="C64" s="34" t="s">
        <v>805</v>
      </c>
      <c r="D64" s="8">
        <v>420375183</v>
      </c>
      <c r="E64" s="34" t="s">
        <v>206</v>
      </c>
      <c r="F64" s="34" t="s">
        <v>373</v>
      </c>
      <c r="G64" s="8">
        <v>6162563428</v>
      </c>
      <c r="H64" s="34" t="s">
        <v>699</v>
      </c>
      <c r="I64" s="34" t="s">
        <v>695</v>
      </c>
      <c r="J64" s="34" t="s">
        <v>695</v>
      </c>
      <c r="K64" s="34" t="s">
        <v>694</v>
      </c>
      <c r="L64" s="34" t="s">
        <v>695</v>
      </c>
      <c r="M64" s="34" t="s">
        <v>696</v>
      </c>
    </row>
    <row r="65" spans="1:13" ht="57.95">
      <c r="A65" s="33">
        <v>45006.729143518518</v>
      </c>
      <c r="B65" s="34" t="s">
        <v>497</v>
      </c>
      <c r="C65" s="34" t="s">
        <v>806</v>
      </c>
      <c r="D65" s="8">
        <v>963301359</v>
      </c>
      <c r="E65" s="34" t="s">
        <v>198</v>
      </c>
      <c r="F65" s="34" t="s">
        <v>378</v>
      </c>
      <c r="G65" s="8">
        <v>9866008388</v>
      </c>
      <c r="H65" s="34" t="s">
        <v>387</v>
      </c>
      <c r="I65" s="34" t="s">
        <v>695</v>
      </c>
      <c r="J65" s="34" t="s">
        <v>700</v>
      </c>
      <c r="K65" s="34" t="s">
        <v>694</v>
      </c>
      <c r="L65" s="34" t="s">
        <v>695</v>
      </c>
      <c r="M65" s="34" t="s">
        <v>696</v>
      </c>
    </row>
    <row r="66" spans="1:13" ht="29.1">
      <c r="A66" s="33">
        <v>45015.601307870369</v>
      </c>
      <c r="B66" s="34" t="s">
        <v>572</v>
      </c>
      <c r="C66" s="34" t="s">
        <v>807</v>
      </c>
      <c r="D66" s="8">
        <v>641355968</v>
      </c>
      <c r="E66" s="34" t="s">
        <v>211</v>
      </c>
      <c r="F66" s="34" t="s">
        <v>373</v>
      </c>
      <c r="G66" s="8">
        <v>2092246250</v>
      </c>
      <c r="H66" s="34" t="s">
        <v>709</v>
      </c>
      <c r="I66" s="34" t="s">
        <v>695</v>
      </c>
      <c r="J66" s="34" t="s">
        <v>700</v>
      </c>
      <c r="K66" s="34" t="s">
        <v>700</v>
      </c>
      <c r="L66" s="34" t="s">
        <v>694</v>
      </c>
      <c r="M66" s="34" t="s">
        <v>696</v>
      </c>
    </row>
    <row r="67" spans="1:13" ht="57.95">
      <c r="A67" s="33">
        <v>45007.436249999999</v>
      </c>
      <c r="B67" s="34" t="s">
        <v>574</v>
      </c>
      <c r="C67" s="34" t="s">
        <v>808</v>
      </c>
      <c r="D67" s="8">
        <v>943301653</v>
      </c>
      <c r="E67" s="34" t="s">
        <v>809</v>
      </c>
      <c r="F67" s="34" t="s">
        <v>373</v>
      </c>
      <c r="G67" s="8">
        <v>7255024174</v>
      </c>
      <c r="H67" s="34" t="s">
        <v>387</v>
      </c>
      <c r="I67" s="34" t="s">
        <v>695</v>
      </c>
      <c r="J67" s="34" t="s">
        <v>694</v>
      </c>
      <c r="K67" s="34" t="s">
        <v>700</v>
      </c>
      <c r="L67" s="34" t="s">
        <v>694</v>
      </c>
      <c r="M67" s="34" t="s">
        <v>696</v>
      </c>
    </row>
    <row r="68" spans="1:13" ht="57.95">
      <c r="A68" s="33">
        <v>45012.409004629626</v>
      </c>
      <c r="B68" s="34" t="s">
        <v>576</v>
      </c>
      <c r="C68" s="34" t="s">
        <v>810</v>
      </c>
      <c r="D68" s="8">
        <v>593804620</v>
      </c>
      <c r="E68" s="34" t="s">
        <v>216</v>
      </c>
      <c r="F68" s="34" t="s">
        <v>378</v>
      </c>
      <c r="G68" s="8">
        <v>2085030803</v>
      </c>
      <c r="H68" s="34" t="s">
        <v>387</v>
      </c>
      <c r="I68" s="34" t="s">
        <v>700</v>
      </c>
      <c r="J68" s="34" t="s">
        <v>695</v>
      </c>
      <c r="K68" s="34" t="s">
        <v>700</v>
      </c>
      <c r="L68" s="34" t="s">
        <v>695</v>
      </c>
      <c r="M68" s="34" t="s">
        <v>696</v>
      </c>
    </row>
    <row r="69" spans="1:13" ht="57.95">
      <c r="A69" s="33">
        <v>45006.797592592593</v>
      </c>
      <c r="B69" s="34" t="s">
        <v>577</v>
      </c>
      <c r="C69" s="34" t="s">
        <v>811</v>
      </c>
      <c r="D69" s="8">
        <v>91225994</v>
      </c>
      <c r="E69" s="34" t="s">
        <v>218</v>
      </c>
      <c r="F69" s="34" t="s">
        <v>373</v>
      </c>
      <c r="G69" s="8">
        <v>2089641503</v>
      </c>
      <c r="H69" s="34" t="s">
        <v>387</v>
      </c>
      <c r="I69" s="34" t="s">
        <v>695</v>
      </c>
      <c r="J69" s="34" t="s">
        <v>695</v>
      </c>
      <c r="K69" s="34" t="s">
        <v>700</v>
      </c>
      <c r="L69" s="34" t="s">
        <v>700</v>
      </c>
      <c r="M69" s="34" t="s">
        <v>696</v>
      </c>
    </row>
    <row r="70" spans="1:13" ht="57.95">
      <c r="A70" s="33">
        <v>45012.945636574077</v>
      </c>
      <c r="B70" s="34" t="s">
        <v>579</v>
      </c>
      <c r="C70" s="34" t="s">
        <v>812</v>
      </c>
      <c r="D70" s="8">
        <v>603954440</v>
      </c>
      <c r="E70" s="34" t="s">
        <v>813</v>
      </c>
      <c r="F70" s="34" t="s">
        <v>373</v>
      </c>
      <c r="G70" s="8">
        <v>2408050979</v>
      </c>
      <c r="H70" s="34" t="s">
        <v>387</v>
      </c>
      <c r="I70" s="34" t="s">
        <v>694</v>
      </c>
      <c r="J70" s="34" t="s">
        <v>700</v>
      </c>
      <c r="K70" s="34" t="s">
        <v>694</v>
      </c>
      <c r="L70" s="34" t="s">
        <v>700</v>
      </c>
      <c r="M70" s="34" t="s">
        <v>696</v>
      </c>
    </row>
    <row r="71" spans="1:13" ht="57.95">
      <c r="A71" s="33">
        <v>45013.060787037037</v>
      </c>
      <c r="B71" s="34" t="s">
        <v>581</v>
      </c>
      <c r="C71" s="34" t="s">
        <v>814</v>
      </c>
      <c r="D71" s="8">
        <v>453909883</v>
      </c>
      <c r="E71" s="34" t="s">
        <v>222</v>
      </c>
      <c r="F71" s="34" t="s">
        <v>373</v>
      </c>
      <c r="G71" s="8">
        <v>4803885365</v>
      </c>
      <c r="H71" s="34" t="s">
        <v>387</v>
      </c>
      <c r="I71" s="34" t="s">
        <v>694</v>
      </c>
      <c r="J71" s="34" t="s">
        <v>700</v>
      </c>
      <c r="K71" s="34" t="s">
        <v>695</v>
      </c>
      <c r="L71" s="34" t="s">
        <v>694</v>
      </c>
      <c r="M71" s="34" t="s">
        <v>696</v>
      </c>
    </row>
    <row r="72" spans="1:13" ht="57.95">
      <c r="A72" s="33">
        <v>45006.735555555555</v>
      </c>
      <c r="B72" s="34" t="s">
        <v>582</v>
      </c>
      <c r="C72" s="34" t="s">
        <v>815</v>
      </c>
      <c r="D72" s="8">
        <v>679361725</v>
      </c>
      <c r="E72" s="34" t="s">
        <v>224</v>
      </c>
      <c r="F72" s="34" t="s">
        <v>378</v>
      </c>
      <c r="G72" s="8">
        <v>2083925475</v>
      </c>
      <c r="H72" s="34" t="s">
        <v>387</v>
      </c>
      <c r="I72" s="34" t="s">
        <v>695</v>
      </c>
      <c r="J72" s="34" t="s">
        <v>700</v>
      </c>
      <c r="K72" s="34" t="s">
        <v>700</v>
      </c>
      <c r="L72" s="34" t="s">
        <v>695</v>
      </c>
      <c r="M72" s="34" t="s">
        <v>696</v>
      </c>
    </row>
    <row r="73" spans="1:13" ht="57.95">
      <c r="A73" s="33">
        <v>45006.735578703701</v>
      </c>
      <c r="B73" s="34" t="s">
        <v>583</v>
      </c>
      <c r="C73" s="34" t="s">
        <v>441</v>
      </c>
      <c r="D73" s="8">
        <v>163279642</v>
      </c>
      <c r="E73" s="34" t="s">
        <v>816</v>
      </c>
      <c r="F73" s="34" t="s">
        <v>378</v>
      </c>
      <c r="G73" s="8">
        <v>6196550498</v>
      </c>
      <c r="H73" s="34" t="s">
        <v>387</v>
      </c>
      <c r="I73" s="34" t="s">
        <v>695</v>
      </c>
      <c r="J73" s="34" t="s">
        <v>700</v>
      </c>
      <c r="K73" s="34" t="s">
        <v>700</v>
      </c>
      <c r="L73" s="34" t="s">
        <v>695</v>
      </c>
      <c r="M73" s="34" t="s">
        <v>696</v>
      </c>
    </row>
    <row r="74" spans="1:13" ht="57.95">
      <c r="A74" s="33">
        <v>45006.945451388892</v>
      </c>
      <c r="B74" s="34" t="s">
        <v>433</v>
      </c>
      <c r="C74" s="34" t="s">
        <v>817</v>
      </c>
      <c r="D74" s="8">
        <v>198231421</v>
      </c>
      <c r="E74" s="34" t="s">
        <v>229</v>
      </c>
      <c r="F74" s="34" t="s">
        <v>373</v>
      </c>
      <c r="G74" s="8">
        <v>3856263577</v>
      </c>
      <c r="H74" s="34" t="s">
        <v>387</v>
      </c>
      <c r="I74" s="34" t="s">
        <v>695</v>
      </c>
      <c r="J74" s="34" t="s">
        <v>700</v>
      </c>
      <c r="K74" s="34" t="s">
        <v>700</v>
      </c>
      <c r="L74" s="34" t="s">
        <v>695</v>
      </c>
      <c r="M74" s="34" t="s">
        <v>818</v>
      </c>
    </row>
    <row r="75" spans="1:13" ht="57.95">
      <c r="A75" s="33">
        <v>45008.492650462962</v>
      </c>
      <c r="B75" s="34" t="s">
        <v>585</v>
      </c>
      <c r="C75" s="34" t="s">
        <v>819</v>
      </c>
      <c r="D75" s="8">
        <v>972018177</v>
      </c>
      <c r="E75" s="34" t="s">
        <v>820</v>
      </c>
      <c r="F75" s="34" t="s">
        <v>373</v>
      </c>
      <c r="G75" s="8">
        <v>3607894365</v>
      </c>
      <c r="H75" s="34" t="s">
        <v>387</v>
      </c>
      <c r="I75" s="34" t="s">
        <v>695</v>
      </c>
      <c r="J75" s="34" t="s">
        <v>694</v>
      </c>
      <c r="K75" s="34" t="s">
        <v>694</v>
      </c>
      <c r="L75" s="34" t="s">
        <v>694</v>
      </c>
      <c r="M75" s="34" t="s">
        <v>696</v>
      </c>
    </row>
    <row r="76" spans="1:13" ht="72.599999999999994">
      <c r="A76" s="33">
        <v>45016.667719907404</v>
      </c>
      <c r="B76" s="34" t="s">
        <v>821</v>
      </c>
      <c r="C76" s="34" t="s">
        <v>520</v>
      </c>
      <c r="D76" s="8">
        <v>167878359</v>
      </c>
      <c r="E76" s="34" t="s">
        <v>234</v>
      </c>
      <c r="F76" s="34" t="s">
        <v>378</v>
      </c>
      <c r="G76" s="8">
        <v>2086719965</v>
      </c>
      <c r="H76" s="34" t="s">
        <v>699</v>
      </c>
      <c r="I76" s="34" t="s">
        <v>695</v>
      </c>
      <c r="J76" s="34" t="s">
        <v>694</v>
      </c>
      <c r="K76" s="34" t="s">
        <v>700</v>
      </c>
      <c r="L76" s="34" t="s">
        <v>700</v>
      </c>
      <c r="M76" s="34" t="s">
        <v>696</v>
      </c>
    </row>
    <row r="77" spans="1:13" ht="57.95">
      <c r="A77" s="33">
        <v>45006.751215277778</v>
      </c>
      <c r="B77" s="34" t="s">
        <v>586</v>
      </c>
      <c r="C77" s="34" t="s">
        <v>822</v>
      </c>
      <c r="D77" s="8">
        <v>552599907</v>
      </c>
      <c r="E77" s="34" t="s">
        <v>823</v>
      </c>
      <c r="F77" s="34" t="s">
        <v>373</v>
      </c>
      <c r="G77" s="8">
        <v>6232293614</v>
      </c>
      <c r="H77" s="34" t="s">
        <v>387</v>
      </c>
      <c r="I77" s="34" t="s">
        <v>695</v>
      </c>
      <c r="J77" s="34" t="s">
        <v>695</v>
      </c>
      <c r="K77" s="34" t="s">
        <v>695</v>
      </c>
      <c r="L77" s="34" t="s">
        <v>700</v>
      </c>
      <c r="M77" s="34" t="s">
        <v>696</v>
      </c>
    </row>
    <row r="78" spans="1:13" ht="57.95">
      <c r="A78" s="33">
        <v>45015.983055555553</v>
      </c>
      <c r="B78" s="34" t="s">
        <v>520</v>
      </c>
      <c r="C78" s="34" t="s">
        <v>824</v>
      </c>
      <c r="D78" s="8">
        <v>950079515</v>
      </c>
      <c r="E78" s="34" t="s">
        <v>238</v>
      </c>
      <c r="F78" s="34" t="s">
        <v>373</v>
      </c>
      <c r="G78" s="8">
        <v>62325634601</v>
      </c>
      <c r="H78" s="34" t="s">
        <v>387</v>
      </c>
      <c r="I78" s="34" t="s">
        <v>695</v>
      </c>
      <c r="J78" s="34" t="s">
        <v>694</v>
      </c>
      <c r="K78" s="34" t="s">
        <v>695</v>
      </c>
      <c r="L78" s="34" t="s">
        <v>695</v>
      </c>
      <c r="M78" s="34" t="s">
        <v>825</v>
      </c>
    </row>
    <row r="79" spans="1:13" ht="57.95">
      <c r="A79" s="33">
        <v>45006.906736111108</v>
      </c>
      <c r="B79" s="34" t="s">
        <v>489</v>
      </c>
      <c r="C79" s="34" t="s">
        <v>826</v>
      </c>
      <c r="D79" s="8">
        <v>521871129</v>
      </c>
      <c r="E79" s="34" t="s">
        <v>240</v>
      </c>
      <c r="F79" s="34" t="s">
        <v>373</v>
      </c>
      <c r="G79" s="8">
        <v>8502948921</v>
      </c>
      <c r="H79" s="34" t="s">
        <v>387</v>
      </c>
      <c r="I79" s="34" t="s">
        <v>694</v>
      </c>
      <c r="J79" s="34" t="s">
        <v>694</v>
      </c>
      <c r="K79" s="34" t="s">
        <v>695</v>
      </c>
      <c r="L79" s="34" t="s">
        <v>695</v>
      </c>
      <c r="M79" s="34" t="s">
        <v>696</v>
      </c>
    </row>
    <row r="80" spans="1:13" ht="57.95">
      <c r="A80" s="33">
        <v>45006.866574074076</v>
      </c>
      <c r="B80" s="34" t="s">
        <v>581</v>
      </c>
      <c r="C80" s="34" t="s">
        <v>827</v>
      </c>
      <c r="D80" s="8">
        <v>292338065</v>
      </c>
      <c r="E80" s="34" t="s">
        <v>828</v>
      </c>
      <c r="F80" s="34" t="s">
        <v>373</v>
      </c>
      <c r="G80" s="8">
        <v>2537209676</v>
      </c>
      <c r="H80" s="34" t="s">
        <v>387</v>
      </c>
      <c r="I80" s="34" t="s">
        <v>695</v>
      </c>
      <c r="J80" s="34" t="s">
        <v>695</v>
      </c>
      <c r="K80" s="34" t="s">
        <v>700</v>
      </c>
      <c r="L80" s="34" t="s">
        <v>694</v>
      </c>
      <c r="M80" s="34" t="s">
        <v>829</v>
      </c>
    </row>
    <row r="81" spans="1:13" ht="57.95">
      <c r="A81" s="33">
        <v>45016.648657407408</v>
      </c>
      <c r="B81" s="34" t="s">
        <v>830</v>
      </c>
      <c r="C81" s="34" t="s">
        <v>831</v>
      </c>
      <c r="D81" s="8">
        <v>446563266</v>
      </c>
      <c r="E81" s="34" t="s">
        <v>245</v>
      </c>
      <c r="F81" s="34" t="s">
        <v>378</v>
      </c>
      <c r="G81" s="8">
        <v>8016809028</v>
      </c>
      <c r="H81" s="34" t="s">
        <v>387</v>
      </c>
      <c r="I81" s="34" t="s">
        <v>695</v>
      </c>
      <c r="J81" s="34" t="s">
        <v>694</v>
      </c>
      <c r="K81" s="34" t="s">
        <v>694</v>
      </c>
      <c r="L81" s="34" t="s">
        <v>695</v>
      </c>
      <c r="M81" s="34" t="s">
        <v>696</v>
      </c>
    </row>
    <row r="82" spans="1:13" ht="72.599999999999994">
      <c r="A82" s="33">
        <v>45006.78292824074</v>
      </c>
      <c r="B82" s="34" t="s">
        <v>592</v>
      </c>
      <c r="C82" s="34" t="s">
        <v>832</v>
      </c>
      <c r="D82" s="8">
        <v>258269312</v>
      </c>
      <c r="E82" s="34" t="s">
        <v>248</v>
      </c>
      <c r="F82" s="34" t="s">
        <v>373</v>
      </c>
      <c r="G82" s="8">
        <v>2404127649</v>
      </c>
      <c r="H82" s="34" t="s">
        <v>387</v>
      </c>
      <c r="I82" s="34" t="s">
        <v>695</v>
      </c>
      <c r="J82" s="34" t="s">
        <v>694</v>
      </c>
      <c r="K82" s="34" t="s">
        <v>700</v>
      </c>
      <c r="L82" s="34" t="s">
        <v>695</v>
      </c>
      <c r="M82" s="34" t="s">
        <v>833</v>
      </c>
    </row>
    <row r="83" spans="1:13" ht="72.599999999999994">
      <c r="A83" s="33">
        <v>45006.776631944442</v>
      </c>
      <c r="B83" s="34" t="s">
        <v>593</v>
      </c>
      <c r="C83" s="34" t="s">
        <v>834</v>
      </c>
      <c r="D83" s="8">
        <v>160546025</v>
      </c>
      <c r="E83" s="34" t="s">
        <v>835</v>
      </c>
      <c r="F83" s="34" t="s">
        <v>378</v>
      </c>
      <c r="G83" s="8">
        <v>2085501085</v>
      </c>
      <c r="H83" s="34" t="s">
        <v>699</v>
      </c>
      <c r="I83" s="34" t="s">
        <v>695</v>
      </c>
      <c r="J83" s="34" t="s">
        <v>694</v>
      </c>
      <c r="K83" s="34" t="s">
        <v>694</v>
      </c>
      <c r="L83" s="34" t="s">
        <v>695</v>
      </c>
      <c r="M83" s="34" t="s">
        <v>696</v>
      </c>
    </row>
    <row r="84" spans="1:13" ht="57.95">
      <c r="A84" s="33">
        <v>45007.364560185182</v>
      </c>
      <c r="B84" s="34" t="s">
        <v>595</v>
      </c>
      <c r="C84" s="34" t="s">
        <v>836</v>
      </c>
      <c r="D84" s="8">
        <v>888225983</v>
      </c>
      <c r="E84" s="34" t="s">
        <v>257</v>
      </c>
      <c r="F84" s="34" t="s">
        <v>378</v>
      </c>
      <c r="G84" s="8">
        <v>3852362843</v>
      </c>
      <c r="H84" s="34" t="s">
        <v>387</v>
      </c>
      <c r="I84" s="34" t="s">
        <v>695</v>
      </c>
      <c r="J84" s="34" t="s">
        <v>695</v>
      </c>
      <c r="K84" s="34" t="s">
        <v>694</v>
      </c>
      <c r="L84" s="34" t="s">
        <v>694</v>
      </c>
      <c r="M84" s="34" t="s">
        <v>696</v>
      </c>
    </row>
    <row r="85" spans="1:13" ht="72.599999999999994">
      <c r="A85" s="33">
        <v>45016.775300925925</v>
      </c>
      <c r="B85" s="34" t="s">
        <v>837</v>
      </c>
      <c r="C85" s="34" t="s">
        <v>838</v>
      </c>
      <c r="D85" s="8">
        <v>458576541</v>
      </c>
      <c r="E85" s="34" t="s">
        <v>839</v>
      </c>
      <c r="F85" s="34" t="s">
        <v>373</v>
      </c>
      <c r="G85" s="8">
        <v>2283140383</v>
      </c>
      <c r="H85" s="34" t="s">
        <v>699</v>
      </c>
      <c r="I85" s="34" t="s">
        <v>695</v>
      </c>
      <c r="J85" s="34" t="s">
        <v>700</v>
      </c>
      <c r="K85" s="34" t="s">
        <v>700</v>
      </c>
      <c r="L85" s="34" t="s">
        <v>700</v>
      </c>
      <c r="M85" s="34" t="s">
        <v>696</v>
      </c>
    </row>
    <row r="86" spans="1:13" ht="57.95">
      <c r="A86" s="33">
        <v>45009.451967592591</v>
      </c>
      <c r="B86" s="34" t="s">
        <v>840</v>
      </c>
      <c r="C86" s="34" t="s">
        <v>841</v>
      </c>
      <c r="D86" s="8">
        <v>301093212</v>
      </c>
      <c r="E86" s="34" t="s">
        <v>262</v>
      </c>
      <c r="F86" s="34" t="s">
        <v>378</v>
      </c>
      <c r="G86" s="8">
        <v>2089487791</v>
      </c>
      <c r="H86" s="34" t="s">
        <v>387</v>
      </c>
      <c r="I86" s="34" t="s">
        <v>695</v>
      </c>
      <c r="J86" s="34" t="s">
        <v>694</v>
      </c>
      <c r="K86" s="34" t="s">
        <v>694</v>
      </c>
      <c r="L86" s="34" t="s">
        <v>695</v>
      </c>
      <c r="M86" s="34" t="s">
        <v>696</v>
      </c>
    </row>
    <row r="87" spans="1:13" ht="57.95">
      <c r="A87" s="33">
        <v>45007.600462962961</v>
      </c>
      <c r="B87" s="34" t="s">
        <v>842</v>
      </c>
      <c r="C87" s="34" t="s">
        <v>843</v>
      </c>
      <c r="D87" s="8">
        <v>728705582</v>
      </c>
      <c r="E87" s="34" t="s">
        <v>264</v>
      </c>
      <c r="F87" s="34" t="s">
        <v>378</v>
      </c>
      <c r="G87" s="8">
        <v>2087898820</v>
      </c>
      <c r="H87" s="34" t="s">
        <v>387</v>
      </c>
      <c r="I87" s="34" t="s">
        <v>694</v>
      </c>
      <c r="J87" s="34" t="s">
        <v>694</v>
      </c>
      <c r="K87" s="34" t="s">
        <v>694</v>
      </c>
      <c r="L87" s="34" t="s">
        <v>694</v>
      </c>
      <c r="M87" s="34" t="s">
        <v>696</v>
      </c>
    </row>
    <row r="88" spans="1:13" ht="57.95">
      <c r="A88" s="33">
        <v>45006.764097222222</v>
      </c>
      <c r="B88" s="34" t="s">
        <v>471</v>
      </c>
      <c r="C88" s="34" t="s">
        <v>844</v>
      </c>
      <c r="D88" s="8">
        <v>759911643</v>
      </c>
      <c r="E88" s="34" t="s">
        <v>266</v>
      </c>
      <c r="F88" s="34" t="s">
        <v>373</v>
      </c>
      <c r="G88" s="8">
        <v>5806680509</v>
      </c>
      <c r="H88" s="34" t="s">
        <v>387</v>
      </c>
      <c r="I88" s="34" t="s">
        <v>695</v>
      </c>
      <c r="J88" s="34" t="s">
        <v>700</v>
      </c>
      <c r="K88" s="34" t="s">
        <v>694</v>
      </c>
      <c r="L88" s="34" t="s">
        <v>694</v>
      </c>
      <c r="M88" s="34" t="s">
        <v>696</v>
      </c>
    </row>
    <row r="89" spans="1:13" ht="57.95">
      <c r="A89" s="33">
        <v>45006.798171296294</v>
      </c>
      <c r="B89" s="34" t="s">
        <v>607</v>
      </c>
      <c r="C89" s="34" t="s">
        <v>845</v>
      </c>
      <c r="D89" s="8">
        <v>347831069</v>
      </c>
      <c r="E89" s="34" t="s">
        <v>272</v>
      </c>
      <c r="F89" s="34" t="s">
        <v>378</v>
      </c>
      <c r="G89" s="8">
        <v>2082273224</v>
      </c>
      <c r="H89" s="34" t="s">
        <v>387</v>
      </c>
      <c r="I89" s="34" t="s">
        <v>695</v>
      </c>
      <c r="J89" s="34" t="s">
        <v>695</v>
      </c>
      <c r="K89" s="34" t="s">
        <v>700</v>
      </c>
      <c r="L89" s="34" t="s">
        <v>700</v>
      </c>
      <c r="M89" s="34" t="s">
        <v>696</v>
      </c>
    </row>
    <row r="90" spans="1:13" ht="57.95">
      <c r="A90" s="33">
        <v>45015.37908564815</v>
      </c>
      <c r="B90" s="34" t="s">
        <v>846</v>
      </c>
      <c r="C90" s="34" t="s">
        <v>847</v>
      </c>
      <c r="D90" s="8">
        <v>724627220</v>
      </c>
      <c r="E90" s="34" t="s">
        <v>274</v>
      </c>
      <c r="F90" s="34" t="s">
        <v>373</v>
      </c>
      <c r="G90" s="8">
        <v>2088315891</v>
      </c>
      <c r="H90" s="34" t="s">
        <v>387</v>
      </c>
      <c r="I90" s="34" t="s">
        <v>695</v>
      </c>
      <c r="J90" s="34" t="s">
        <v>700</v>
      </c>
      <c r="K90" s="34" t="s">
        <v>694</v>
      </c>
      <c r="L90" s="34" t="s">
        <v>700</v>
      </c>
      <c r="M90" s="34" t="s">
        <v>696</v>
      </c>
    </row>
    <row r="91" spans="1:13" ht="57.95">
      <c r="A91" s="33">
        <v>45006.742604166669</v>
      </c>
      <c r="B91" s="34" t="s">
        <v>610</v>
      </c>
      <c r="C91" s="34" t="s">
        <v>848</v>
      </c>
      <c r="D91" s="8">
        <v>61412227</v>
      </c>
      <c r="E91" s="34" t="s">
        <v>276</v>
      </c>
      <c r="F91" s="34" t="s">
        <v>373</v>
      </c>
      <c r="G91" s="8">
        <v>4796162373</v>
      </c>
      <c r="H91" s="34" t="s">
        <v>387</v>
      </c>
      <c r="I91" s="34" t="s">
        <v>695</v>
      </c>
      <c r="J91" s="34" t="s">
        <v>695</v>
      </c>
      <c r="K91" s="34" t="s">
        <v>700</v>
      </c>
      <c r="L91" s="34" t="s">
        <v>694</v>
      </c>
      <c r="M91" s="34" t="s">
        <v>696</v>
      </c>
    </row>
    <row r="92" spans="1:13" ht="57.95">
      <c r="A92" s="33">
        <v>45013.970335648148</v>
      </c>
      <c r="B92" s="34" t="s">
        <v>849</v>
      </c>
      <c r="C92" s="34" t="s">
        <v>850</v>
      </c>
      <c r="D92" s="8">
        <v>292617183</v>
      </c>
      <c r="E92" s="34" t="s">
        <v>279</v>
      </c>
      <c r="F92" s="34" t="s">
        <v>378</v>
      </c>
      <c r="G92" s="8">
        <v>8014418896</v>
      </c>
      <c r="H92" s="34" t="s">
        <v>387</v>
      </c>
      <c r="I92" s="34" t="s">
        <v>695</v>
      </c>
      <c r="J92" s="34" t="s">
        <v>695</v>
      </c>
      <c r="K92" s="34" t="s">
        <v>695</v>
      </c>
      <c r="L92" s="34" t="s">
        <v>695</v>
      </c>
      <c r="M92" s="34" t="s">
        <v>851</v>
      </c>
    </row>
    <row r="93" spans="1:13" ht="57.95">
      <c r="A93" s="33">
        <v>45006.73065972222</v>
      </c>
      <c r="B93" s="34" t="s">
        <v>627</v>
      </c>
      <c r="C93" s="34" t="s">
        <v>852</v>
      </c>
      <c r="D93" s="8">
        <v>790715374</v>
      </c>
      <c r="E93" s="34" t="s">
        <v>282</v>
      </c>
      <c r="F93" s="34" t="s">
        <v>373</v>
      </c>
      <c r="G93" s="8">
        <v>3053958048</v>
      </c>
      <c r="H93" s="34" t="s">
        <v>387</v>
      </c>
      <c r="I93" s="34" t="s">
        <v>700</v>
      </c>
      <c r="J93" s="34" t="s">
        <v>700</v>
      </c>
      <c r="K93" s="34" t="s">
        <v>695</v>
      </c>
      <c r="L93" s="34" t="s">
        <v>695</v>
      </c>
      <c r="M93" s="34" t="s">
        <v>696</v>
      </c>
    </row>
    <row r="94" spans="1:13" ht="57.95">
      <c r="A94" s="33">
        <v>45012.586215277777</v>
      </c>
      <c r="B94" s="34" t="s">
        <v>853</v>
      </c>
      <c r="C94" s="34" t="s">
        <v>854</v>
      </c>
      <c r="D94" s="8">
        <v>792244179</v>
      </c>
      <c r="E94" s="34" t="s">
        <v>855</v>
      </c>
      <c r="F94" s="34" t="s">
        <v>378</v>
      </c>
      <c r="G94" s="8">
        <v>4075162351</v>
      </c>
      <c r="H94" s="34" t="s">
        <v>387</v>
      </c>
      <c r="I94" s="34" t="s">
        <v>700</v>
      </c>
      <c r="J94" s="34" t="s">
        <v>695</v>
      </c>
      <c r="K94" s="34" t="s">
        <v>695</v>
      </c>
      <c r="L94" s="34" t="s">
        <v>694</v>
      </c>
      <c r="M94" s="34" t="s">
        <v>856</v>
      </c>
    </row>
    <row r="95" spans="1:13" ht="57.95">
      <c r="A95" s="33">
        <v>45010.910243055558</v>
      </c>
      <c r="B95" s="34" t="s">
        <v>616</v>
      </c>
      <c r="C95" s="34" t="s">
        <v>857</v>
      </c>
      <c r="D95">
        <v>513689559</v>
      </c>
      <c r="E95" s="34" t="s">
        <v>858</v>
      </c>
      <c r="F95" s="34" t="s">
        <v>373</v>
      </c>
      <c r="G95" s="8">
        <v>2093124019</v>
      </c>
      <c r="H95" s="34" t="s">
        <v>387</v>
      </c>
      <c r="I95" s="34" t="s">
        <v>694</v>
      </c>
      <c r="J95" s="34" t="s">
        <v>694</v>
      </c>
      <c r="K95" s="34" t="s">
        <v>695</v>
      </c>
      <c r="L95" s="34" t="s">
        <v>694</v>
      </c>
      <c r="M95" s="34" t="s">
        <v>696</v>
      </c>
    </row>
    <row r="96" spans="1:13" ht="57.95">
      <c r="A96" s="33">
        <v>45012.425555555557</v>
      </c>
      <c r="B96" s="34" t="s">
        <v>615</v>
      </c>
      <c r="C96" s="34" t="s">
        <v>857</v>
      </c>
      <c r="D96" s="8">
        <v>476179438</v>
      </c>
      <c r="E96" s="34" t="s">
        <v>859</v>
      </c>
      <c r="F96" s="34" t="s">
        <v>378</v>
      </c>
      <c r="G96" s="8">
        <v>9894880815</v>
      </c>
      <c r="H96" s="34" t="s">
        <v>387</v>
      </c>
      <c r="I96" s="34" t="s">
        <v>695</v>
      </c>
      <c r="J96" s="34" t="s">
        <v>700</v>
      </c>
      <c r="K96" s="34" t="s">
        <v>694</v>
      </c>
      <c r="L96" s="34" t="s">
        <v>695</v>
      </c>
      <c r="M96" s="34" t="s">
        <v>696</v>
      </c>
    </row>
    <row r="97" spans="1:13" ht="72.599999999999994">
      <c r="A97" s="33">
        <v>45006.775555555556</v>
      </c>
      <c r="B97" s="34" t="s">
        <v>618</v>
      </c>
      <c r="C97" s="34" t="s">
        <v>860</v>
      </c>
      <c r="D97" s="8">
        <v>471253883</v>
      </c>
      <c r="E97" s="34" t="s">
        <v>292</v>
      </c>
      <c r="F97" s="34" t="s">
        <v>373</v>
      </c>
      <c r="G97" s="8">
        <v>5417787459</v>
      </c>
      <c r="H97" s="34" t="s">
        <v>699</v>
      </c>
      <c r="I97" s="34" t="s">
        <v>695</v>
      </c>
      <c r="J97" s="34" t="s">
        <v>694</v>
      </c>
      <c r="K97" s="34" t="s">
        <v>695</v>
      </c>
      <c r="L97" s="34" t="s">
        <v>694</v>
      </c>
      <c r="M97" s="34" t="s">
        <v>696</v>
      </c>
    </row>
    <row r="98" spans="1:13" ht="57.95">
      <c r="A98" s="33">
        <v>45006.98940972222</v>
      </c>
      <c r="B98" s="34" t="s">
        <v>620</v>
      </c>
      <c r="C98" s="34" t="s">
        <v>861</v>
      </c>
      <c r="D98" s="8">
        <v>647142671</v>
      </c>
      <c r="E98" s="34" t="s">
        <v>862</v>
      </c>
      <c r="F98" s="34" t="s">
        <v>378</v>
      </c>
      <c r="G98" s="8">
        <v>3853331219</v>
      </c>
      <c r="H98" s="34" t="s">
        <v>387</v>
      </c>
      <c r="I98" s="34" t="s">
        <v>694</v>
      </c>
      <c r="J98" s="34" t="s">
        <v>695</v>
      </c>
      <c r="K98" s="34" t="s">
        <v>700</v>
      </c>
      <c r="L98" s="34" t="s">
        <v>700</v>
      </c>
      <c r="M98" s="34" t="s">
        <v>696</v>
      </c>
    </row>
    <row r="99" spans="1:13" ht="29.1">
      <c r="A99" s="33">
        <v>45006.782881944448</v>
      </c>
      <c r="B99" s="34" t="s">
        <v>622</v>
      </c>
      <c r="C99" s="34" t="s">
        <v>863</v>
      </c>
      <c r="D99">
        <v>121649296</v>
      </c>
      <c r="E99" s="34" t="s">
        <v>864</v>
      </c>
      <c r="F99" s="34" t="s">
        <v>378</v>
      </c>
      <c r="G99" s="8">
        <v>2088052604</v>
      </c>
      <c r="H99" s="34" t="s">
        <v>709</v>
      </c>
      <c r="I99" s="34" t="s">
        <v>695</v>
      </c>
      <c r="J99" s="34" t="s">
        <v>695</v>
      </c>
      <c r="K99" s="34" t="s">
        <v>694</v>
      </c>
      <c r="L99" s="34" t="s">
        <v>695</v>
      </c>
      <c r="M99" s="34" t="s">
        <v>696</v>
      </c>
    </row>
    <row r="100" spans="1:13" ht="57.95">
      <c r="A100" s="33">
        <v>45007.386238425926</v>
      </c>
      <c r="B100" s="34" t="s">
        <v>865</v>
      </c>
      <c r="C100" s="34" t="s">
        <v>866</v>
      </c>
      <c r="D100" s="8">
        <v>693604502</v>
      </c>
      <c r="E100" s="34" t="s">
        <v>867</v>
      </c>
      <c r="F100" s="34" t="s">
        <v>373</v>
      </c>
      <c r="G100" s="8">
        <v>8124315832</v>
      </c>
      <c r="H100" s="34" t="s">
        <v>387</v>
      </c>
      <c r="I100" s="34" t="s">
        <v>695</v>
      </c>
      <c r="J100" s="34" t="s">
        <v>695</v>
      </c>
      <c r="K100" s="34" t="s">
        <v>694</v>
      </c>
      <c r="L100" s="34" t="s">
        <v>700</v>
      </c>
      <c r="M100" s="34" t="s">
        <v>696</v>
      </c>
    </row>
    <row r="101" spans="1:13" ht="57.95">
      <c r="A101" s="33">
        <v>45016.664004629631</v>
      </c>
      <c r="B101" s="34" t="s">
        <v>868</v>
      </c>
      <c r="C101" s="34" t="s">
        <v>869</v>
      </c>
      <c r="D101" s="8">
        <v>162815401</v>
      </c>
      <c r="E101" s="34" t="s">
        <v>301</v>
      </c>
      <c r="F101" s="34" t="s">
        <v>373</v>
      </c>
      <c r="G101" s="8">
        <v>7143454156</v>
      </c>
      <c r="H101" s="34" t="s">
        <v>387</v>
      </c>
      <c r="I101" s="34" t="s">
        <v>694</v>
      </c>
      <c r="J101" s="34" t="s">
        <v>694</v>
      </c>
      <c r="K101" s="34" t="s">
        <v>694</v>
      </c>
      <c r="L101" s="34" t="s">
        <v>694</v>
      </c>
      <c r="M101" s="34" t="s">
        <v>870</v>
      </c>
    </row>
    <row r="102" spans="1:13" ht="57.95">
      <c r="A102" s="33">
        <v>45006.728101851855</v>
      </c>
      <c r="B102" s="34" t="s">
        <v>625</v>
      </c>
      <c r="C102" s="34" t="s">
        <v>871</v>
      </c>
      <c r="D102" s="8">
        <v>247324527</v>
      </c>
      <c r="E102" s="34" t="s">
        <v>872</v>
      </c>
      <c r="F102" s="34" t="s">
        <v>378</v>
      </c>
      <c r="G102" s="8">
        <v>4178501077</v>
      </c>
      <c r="H102" s="34" t="s">
        <v>387</v>
      </c>
      <c r="I102" s="34" t="s">
        <v>694</v>
      </c>
      <c r="J102" s="34" t="s">
        <v>695</v>
      </c>
      <c r="K102" s="34" t="s">
        <v>695</v>
      </c>
      <c r="L102" s="34" t="s">
        <v>694</v>
      </c>
      <c r="M102" s="34" t="s">
        <v>696</v>
      </c>
    </row>
    <row r="103" spans="1:13" ht="72.599999999999994">
      <c r="A103" s="33">
        <v>45008.667326388888</v>
      </c>
      <c r="B103" s="34" t="s">
        <v>612</v>
      </c>
      <c r="C103" s="34" t="s">
        <v>873</v>
      </c>
      <c r="D103" s="8">
        <v>659200504</v>
      </c>
      <c r="E103" s="34" t="s">
        <v>305</v>
      </c>
      <c r="F103" s="34" t="s">
        <v>373</v>
      </c>
      <c r="G103" s="8">
        <v>3213136383</v>
      </c>
      <c r="H103" s="34" t="s">
        <v>699</v>
      </c>
      <c r="I103" s="34" t="s">
        <v>695</v>
      </c>
      <c r="J103" s="34" t="s">
        <v>695</v>
      </c>
      <c r="K103" s="34" t="s">
        <v>695</v>
      </c>
      <c r="L103" s="34" t="s">
        <v>695</v>
      </c>
      <c r="M103" s="34" t="s">
        <v>696</v>
      </c>
    </row>
    <row r="104" spans="1:13" ht="57.95">
      <c r="A104" s="33">
        <v>45007.402175925927</v>
      </c>
      <c r="B104" s="34" t="s">
        <v>629</v>
      </c>
      <c r="C104" s="34" t="s">
        <v>874</v>
      </c>
      <c r="D104" s="8">
        <v>6103536</v>
      </c>
      <c r="E104" s="34" t="s">
        <v>875</v>
      </c>
      <c r="F104" s="34" t="s">
        <v>373</v>
      </c>
      <c r="G104" s="8">
        <v>5093922876</v>
      </c>
      <c r="H104" s="34" t="s">
        <v>387</v>
      </c>
      <c r="I104" s="34" t="s">
        <v>694</v>
      </c>
      <c r="J104" s="34" t="s">
        <v>694</v>
      </c>
      <c r="K104" s="34" t="s">
        <v>694</v>
      </c>
      <c r="L104" s="34" t="s">
        <v>694</v>
      </c>
      <c r="M104" s="34" t="s">
        <v>696</v>
      </c>
    </row>
    <row r="105" spans="1:13" ht="72.599999999999994">
      <c r="A105" s="33">
        <v>45008.396724537037</v>
      </c>
      <c r="B105" s="34" t="s">
        <v>876</v>
      </c>
      <c r="C105" s="34" t="s">
        <v>697</v>
      </c>
      <c r="D105" s="8">
        <v>217822428</v>
      </c>
      <c r="E105" s="34" t="s">
        <v>309</v>
      </c>
      <c r="F105" s="34" t="s">
        <v>373</v>
      </c>
      <c r="G105" s="8">
        <v>9452019446</v>
      </c>
      <c r="H105" s="34" t="s">
        <v>699</v>
      </c>
      <c r="I105" s="34" t="s">
        <v>695</v>
      </c>
      <c r="J105" s="34" t="s">
        <v>695</v>
      </c>
      <c r="K105" s="34" t="s">
        <v>694</v>
      </c>
      <c r="L105" s="34" t="s">
        <v>700</v>
      </c>
      <c r="M105" s="34" t="s">
        <v>696</v>
      </c>
    </row>
    <row r="106" spans="1:13" ht="57.95">
      <c r="A106" s="33">
        <v>45008.429571759261</v>
      </c>
      <c r="B106" s="34" t="s">
        <v>574</v>
      </c>
      <c r="C106" s="34" t="s">
        <v>554</v>
      </c>
      <c r="D106" s="8">
        <v>168198796</v>
      </c>
      <c r="E106" s="34" t="s">
        <v>316</v>
      </c>
      <c r="F106" s="34" t="s">
        <v>373</v>
      </c>
      <c r="G106" s="8">
        <v>7025442595</v>
      </c>
      <c r="H106" s="34" t="s">
        <v>387</v>
      </c>
      <c r="I106" s="34" t="s">
        <v>695</v>
      </c>
      <c r="J106" s="34" t="s">
        <v>694</v>
      </c>
      <c r="K106" s="34" t="s">
        <v>694</v>
      </c>
      <c r="L106" s="34" t="s">
        <v>700</v>
      </c>
      <c r="M106" s="34" t="s">
        <v>696</v>
      </c>
    </row>
    <row r="107" spans="1:13" ht="57.95">
      <c r="A107" s="33">
        <v>45008.357592592591</v>
      </c>
      <c r="B107" s="34" t="s">
        <v>637</v>
      </c>
      <c r="C107" s="34" t="s">
        <v>877</v>
      </c>
      <c r="D107" s="8">
        <v>717238580</v>
      </c>
      <c r="E107" s="34" t="s">
        <v>318</v>
      </c>
      <c r="F107" s="34" t="s">
        <v>378</v>
      </c>
      <c r="G107" s="8">
        <v>2082400929</v>
      </c>
      <c r="H107" s="34" t="s">
        <v>387</v>
      </c>
      <c r="I107" s="34" t="s">
        <v>694</v>
      </c>
      <c r="J107" s="34" t="s">
        <v>695</v>
      </c>
      <c r="K107" s="34" t="s">
        <v>695</v>
      </c>
      <c r="L107" s="34" t="s">
        <v>694</v>
      </c>
      <c r="M107" s="34" t="s">
        <v>696</v>
      </c>
    </row>
    <row r="108" spans="1:13" ht="57.95">
      <c r="A108" s="33">
        <v>45008.435520833336</v>
      </c>
      <c r="B108" s="34" t="s">
        <v>878</v>
      </c>
      <c r="C108" s="34" t="s">
        <v>879</v>
      </c>
      <c r="D108">
        <v>196040878</v>
      </c>
      <c r="E108" s="34" t="s">
        <v>880</v>
      </c>
      <c r="F108" s="34" t="s">
        <v>373</v>
      </c>
      <c r="G108" s="8">
        <v>9165819776</v>
      </c>
      <c r="H108" s="34" t="s">
        <v>387</v>
      </c>
      <c r="I108" s="34" t="s">
        <v>694</v>
      </c>
      <c r="J108" s="34" t="s">
        <v>694</v>
      </c>
      <c r="K108" s="34" t="s">
        <v>694</v>
      </c>
      <c r="L108" s="34" t="s">
        <v>694</v>
      </c>
      <c r="M108" s="34" t="s">
        <v>696</v>
      </c>
    </row>
    <row r="109" spans="1:13" ht="57.95">
      <c r="A109" s="33">
        <v>45006.731412037036</v>
      </c>
      <c r="B109" s="34" t="s">
        <v>641</v>
      </c>
      <c r="C109" s="34" t="s">
        <v>588</v>
      </c>
      <c r="D109" s="8">
        <v>234969057</v>
      </c>
      <c r="E109" s="34" t="s">
        <v>322</v>
      </c>
      <c r="F109" s="34" t="s">
        <v>378</v>
      </c>
      <c r="G109" s="8">
        <v>2085500238</v>
      </c>
      <c r="H109" s="34" t="s">
        <v>387</v>
      </c>
      <c r="I109" s="34" t="s">
        <v>695</v>
      </c>
      <c r="J109" s="34" t="s">
        <v>700</v>
      </c>
      <c r="K109" s="34" t="s">
        <v>700</v>
      </c>
      <c r="L109" s="34" t="s">
        <v>695</v>
      </c>
      <c r="M109" s="34" t="s">
        <v>696</v>
      </c>
    </row>
    <row r="110" spans="1:13" ht="57.95">
      <c r="A110" s="33">
        <v>45006.727962962963</v>
      </c>
      <c r="B110" s="34" t="s">
        <v>643</v>
      </c>
      <c r="C110" s="34" t="s">
        <v>881</v>
      </c>
      <c r="D110" s="8">
        <v>801438835</v>
      </c>
      <c r="E110" s="34" t="s">
        <v>882</v>
      </c>
      <c r="F110" s="34" t="s">
        <v>373</v>
      </c>
      <c r="G110" s="8">
        <v>2083135247</v>
      </c>
      <c r="H110" s="34" t="s">
        <v>387</v>
      </c>
      <c r="I110" s="34" t="s">
        <v>695</v>
      </c>
      <c r="J110" s="34" t="s">
        <v>700</v>
      </c>
      <c r="K110" s="34" t="s">
        <v>700</v>
      </c>
      <c r="L110" s="34" t="s">
        <v>694</v>
      </c>
      <c r="M110" s="34" t="s">
        <v>696</v>
      </c>
    </row>
    <row r="111" spans="1:13" ht="57.95">
      <c r="A111" s="33">
        <v>45006.831921296296</v>
      </c>
      <c r="B111" s="34" t="s">
        <v>425</v>
      </c>
      <c r="C111" s="34" t="s">
        <v>883</v>
      </c>
      <c r="D111" s="8">
        <v>989276851</v>
      </c>
      <c r="E111" s="34" t="s">
        <v>884</v>
      </c>
      <c r="F111" s="34" t="s">
        <v>378</v>
      </c>
      <c r="G111" s="8">
        <v>2108426859</v>
      </c>
      <c r="H111" s="34" t="s">
        <v>387</v>
      </c>
      <c r="I111" s="34" t="s">
        <v>695</v>
      </c>
      <c r="J111" s="34" t="s">
        <v>694</v>
      </c>
      <c r="K111" s="34" t="s">
        <v>694</v>
      </c>
      <c r="L111" s="34" t="s">
        <v>694</v>
      </c>
      <c r="M111" s="34" t="s">
        <v>885</v>
      </c>
    </row>
    <row r="112" spans="1:13" ht="57.95">
      <c r="A112" s="33">
        <v>45007.767164351855</v>
      </c>
      <c r="B112" s="34" t="s">
        <v>646</v>
      </c>
      <c r="C112" s="34" t="s">
        <v>886</v>
      </c>
      <c r="D112" s="8">
        <v>462459744</v>
      </c>
      <c r="E112" s="34" t="s">
        <v>696</v>
      </c>
      <c r="F112" s="34" t="s">
        <v>373</v>
      </c>
      <c r="G112" s="8">
        <v>3609840003</v>
      </c>
      <c r="H112" s="34" t="s">
        <v>387</v>
      </c>
      <c r="I112" s="34" t="s">
        <v>695</v>
      </c>
      <c r="J112" s="34" t="s">
        <v>694</v>
      </c>
      <c r="K112" s="34" t="s">
        <v>700</v>
      </c>
      <c r="L112" s="34" t="s">
        <v>694</v>
      </c>
      <c r="M112" s="34" t="s">
        <v>696</v>
      </c>
    </row>
    <row r="113" spans="1:13" ht="72.599999999999994">
      <c r="A113" s="33">
        <v>45006.866041666668</v>
      </c>
      <c r="B113" s="34" t="s">
        <v>647</v>
      </c>
      <c r="C113" s="34" t="s">
        <v>887</v>
      </c>
      <c r="D113" s="8">
        <v>832453164</v>
      </c>
      <c r="E113" s="34" t="s">
        <v>330</v>
      </c>
      <c r="F113" s="34" t="s">
        <v>378</v>
      </c>
      <c r="G113" s="8">
        <v>5146014850</v>
      </c>
      <c r="H113" s="34" t="s">
        <v>699</v>
      </c>
      <c r="I113" s="34" t="s">
        <v>695</v>
      </c>
      <c r="J113" s="34" t="s">
        <v>695</v>
      </c>
      <c r="K113" s="34" t="s">
        <v>695</v>
      </c>
      <c r="L113" s="34" t="s">
        <v>695</v>
      </c>
      <c r="M113" s="34" t="s">
        <v>696</v>
      </c>
    </row>
    <row r="114" spans="1:13" ht="72.599999999999994">
      <c r="A114" s="33">
        <v>45006.962581018517</v>
      </c>
      <c r="B114" s="34" t="s">
        <v>471</v>
      </c>
      <c r="C114" s="34" t="s">
        <v>888</v>
      </c>
      <c r="D114">
        <v>832401778</v>
      </c>
      <c r="E114" s="34" t="s">
        <v>332</v>
      </c>
      <c r="F114" s="34" t="s">
        <v>373</v>
      </c>
      <c r="G114" s="8">
        <v>3172608331</v>
      </c>
      <c r="H114" s="34" t="s">
        <v>699</v>
      </c>
      <c r="I114" s="34" t="s">
        <v>695</v>
      </c>
      <c r="J114" s="34" t="s">
        <v>700</v>
      </c>
      <c r="K114" s="34" t="s">
        <v>694</v>
      </c>
      <c r="L114" s="34" t="s">
        <v>694</v>
      </c>
      <c r="M114" s="34" t="s">
        <v>696</v>
      </c>
    </row>
    <row r="115" spans="1:13" ht="72.599999999999994">
      <c r="A115" s="33">
        <v>45006.738796296297</v>
      </c>
      <c r="B115" s="34" t="s">
        <v>651</v>
      </c>
      <c r="C115" s="34" t="s">
        <v>889</v>
      </c>
      <c r="D115" s="8">
        <v>38054936</v>
      </c>
      <c r="E115" s="34" t="s">
        <v>890</v>
      </c>
      <c r="F115" s="34" t="s">
        <v>378</v>
      </c>
      <c r="G115" s="8">
        <v>5404983846</v>
      </c>
      <c r="H115" s="34" t="s">
        <v>699</v>
      </c>
      <c r="I115" s="34" t="s">
        <v>695</v>
      </c>
      <c r="J115" s="34" t="s">
        <v>696</v>
      </c>
      <c r="K115" s="34" t="s">
        <v>696</v>
      </c>
      <c r="L115" s="34" t="s">
        <v>696</v>
      </c>
      <c r="M115" s="34" t="s">
        <v>696</v>
      </c>
    </row>
    <row r="116" spans="1:13" ht="57.95">
      <c r="A116" s="33">
        <v>45012.402199074073</v>
      </c>
      <c r="B116" s="34" t="s">
        <v>891</v>
      </c>
      <c r="C116" s="34" t="s">
        <v>892</v>
      </c>
      <c r="D116" s="8">
        <v>81384720</v>
      </c>
      <c r="E116" s="34" t="s">
        <v>893</v>
      </c>
      <c r="F116" s="34" t="s">
        <v>373</v>
      </c>
      <c r="G116" s="8">
        <v>9282254354</v>
      </c>
      <c r="H116" s="34" t="s">
        <v>387</v>
      </c>
      <c r="I116" s="34" t="s">
        <v>695</v>
      </c>
      <c r="J116" s="34" t="s">
        <v>694</v>
      </c>
      <c r="K116" s="34" t="s">
        <v>695</v>
      </c>
      <c r="L116" s="34" t="s">
        <v>695</v>
      </c>
      <c r="M116" s="34" t="s">
        <v>734</v>
      </c>
    </row>
    <row r="117" spans="1:13" ht="57.95">
      <c r="A117" s="33">
        <v>45006.729259259257</v>
      </c>
      <c r="B117" s="34" t="s">
        <v>894</v>
      </c>
      <c r="C117" s="34" t="s">
        <v>895</v>
      </c>
      <c r="D117" s="8">
        <v>381300179</v>
      </c>
      <c r="E117" s="34" t="s">
        <v>896</v>
      </c>
      <c r="F117" s="34" t="s">
        <v>373</v>
      </c>
      <c r="G117" s="8">
        <v>4065610867</v>
      </c>
      <c r="H117" s="34" t="s">
        <v>387</v>
      </c>
      <c r="I117" s="34" t="s">
        <v>694</v>
      </c>
      <c r="J117" s="34" t="s">
        <v>694</v>
      </c>
      <c r="K117" s="34" t="s">
        <v>694</v>
      </c>
      <c r="L117" s="34" t="s">
        <v>694</v>
      </c>
      <c r="M117" s="34" t="s">
        <v>696</v>
      </c>
    </row>
    <row r="118" spans="1:13" ht="29.1">
      <c r="A118" s="33">
        <v>45012.431608796294</v>
      </c>
      <c r="B118" s="34" t="s">
        <v>660</v>
      </c>
      <c r="C118" s="34" t="s">
        <v>897</v>
      </c>
      <c r="D118" s="8">
        <v>959735867</v>
      </c>
      <c r="E118" s="34" t="s">
        <v>898</v>
      </c>
      <c r="F118" s="34" t="s">
        <v>378</v>
      </c>
      <c r="G118" s="8">
        <v>9166409636</v>
      </c>
      <c r="H118" s="34" t="s">
        <v>709</v>
      </c>
      <c r="I118" s="34" t="s">
        <v>695</v>
      </c>
      <c r="J118" s="34" t="s">
        <v>700</v>
      </c>
      <c r="K118" s="34" t="s">
        <v>700</v>
      </c>
      <c r="L118" s="34" t="s">
        <v>694</v>
      </c>
      <c r="M118" s="34" t="s">
        <v>899</v>
      </c>
    </row>
  </sheetData>
  <autoFilter ref="A1:M1" xr:uid="{00000000-0009-0000-0000-000000000000}"/>
  <sortState xmlns:xlrd2="http://schemas.microsoft.com/office/spreadsheetml/2017/richdata2" ref="A2:M118">
    <sortCondition ref="C2:C1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Pope, Scott</dc:creator>
  <cp:keywords/>
  <dc:description/>
  <cp:lastModifiedBy>Seeley, John</cp:lastModifiedBy>
  <cp:revision/>
  <dcterms:created xsi:type="dcterms:W3CDTF">2021-03-18T20:40:51Z</dcterms:created>
  <dcterms:modified xsi:type="dcterms:W3CDTF">2024-04-07T18:39:55Z</dcterms:modified>
  <cp:category/>
  <cp:contentStatus/>
</cp:coreProperties>
</file>