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Winter 2022 Registration/"/>
    </mc:Choice>
  </mc:AlternateContent>
  <xr:revisionPtr revIDLastSave="855" documentId="8_{960252F6-E2A7-46C4-BDB7-AE4C036114B2}" xr6:coauthVersionLast="47" xr6:coauthVersionMax="47" xr10:uidLastSave="{9CD86E63-FA29-49D4-ACD3-D632EB083520}"/>
  <bookViews>
    <workbookView xWindow="-110" yWindow="-110" windowWidth="19420" windowHeight="10300" firstSheet="3" activeTab="3" xr2:uid="{00000000-000D-0000-FFFF-FFFF00000000}"/>
  </bookViews>
  <sheets>
    <sheet name="ClassListRaw" sheetId="1" r:id="rId1"/>
    <sheet name="Faculty" sheetId="6" r:id="rId2"/>
    <sheet name="PT" sheetId="8" r:id="rId3"/>
    <sheet name="Data" sheetId="2" r:id="rId4"/>
    <sheet name="Reporting" sheetId="7" r:id="rId5"/>
    <sheet name="PBI" sheetId="11" r:id="rId6"/>
    <sheet name="RegistrationTab" sheetId="9" r:id="rId7"/>
    <sheet name="RegistrationFaculty" sheetId="10" r:id="rId8"/>
  </sheets>
  <definedNames>
    <definedName name="_xlnm._FilterDatabase" localSheetId="3" hidden="1">Data!$B$1:$M$118</definedName>
  </definedNames>
  <calcPr calcId="191028"/>
  <pivotCaches>
    <pivotCache cacheId="8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Q118" i="2"/>
  <c r="J118" i="2"/>
  <c r="R118" i="2"/>
  <c r="O118" i="2"/>
  <c r="J117" i="2"/>
  <c r="N117" i="2"/>
  <c r="O117" i="2"/>
  <c r="P117" i="2"/>
  <c r="Q117" i="2"/>
  <c r="R117" i="2"/>
  <c r="S117" i="2"/>
  <c r="J18" i="2"/>
  <c r="N18" i="2"/>
  <c r="O18" i="2"/>
  <c r="P18" i="2"/>
  <c r="Q18" i="2"/>
  <c r="R18" i="2"/>
  <c r="S18" i="2"/>
  <c r="S3" i="2"/>
  <c r="S97" i="2"/>
  <c r="S69" i="2"/>
  <c r="S57" i="2"/>
  <c r="S93" i="2"/>
  <c r="S99" i="2"/>
  <c r="S6" i="2"/>
  <c r="S67" i="2"/>
  <c r="S49" i="2"/>
  <c r="S39" i="2"/>
  <c r="S11" i="2"/>
  <c r="S16" i="2"/>
  <c r="S77" i="2"/>
  <c r="S47" i="2"/>
  <c r="S23" i="2"/>
  <c r="S74" i="2"/>
  <c r="S20" i="2"/>
  <c r="S83" i="2"/>
  <c r="S110" i="2"/>
  <c r="S112" i="2"/>
  <c r="S10" i="2"/>
  <c r="S2" i="2"/>
  <c r="S51" i="2"/>
  <c r="S105" i="2"/>
  <c r="S115" i="2"/>
  <c r="S25" i="2"/>
  <c r="S96" i="2"/>
  <c r="S40" i="2"/>
  <c r="S66" i="2"/>
  <c r="S76" i="2"/>
  <c r="S98" i="2"/>
  <c r="S14" i="2"/>
  <c r="S38" i="2"/>
  <c r="S61" i="2"/>
  <c r="S9" i="2"/>
  <c r="S34" i="2"/>
  <c r="S106" i="2"/>
  <c r="S52" i="2"/>
  <c r="S82" i="2"/>
  <c r="S35" i="2"/>
  <c r="S5" i="2"/>
  <c r="S43" i="2"/>
  <c r="S90" i="2"/>
  <c r="S7" i="2"/>
  <c r="S31" i="2"/>
  <c r="S41" i="2"/>
  <c r="S45" i="2"/>
  <c r="S22" i="2"/>
  <c r="S65" i="2"/>
  <c r="S64" i="2"/>
  <c r="S29" i="2"/>
  <c r="S48" i="2"/>
  <c r="S56" i="2"/>
  <c r="S104" i="2"/>
  <c r="S62" i="2"/>
  <c r="S36" i="2"/>
  <c r="S71" i="2"/>
  <c r="S103" i="2"/>
  <c r="S107" i="2"/>
  <c r="S111" i="2"/>
  <c r="S42" i="2"/>
  <c r="S113" i="2"/>
  <c r="S59" i="2"/>
  <c r="S28" i="2"/>
  <c r="S81" i="2"/>
  <c r="S63" i="2"/>
  <c r="S24" i="2"/>
  <c r="S92" i="2"/>
  <c r="S85" i="2"/>
  <c r="S21" i="2"/>
  <c r="S80" i="2"/>
  <c r="S72" i="2"/>
  <c r="S13" i="2"/>
  <c r="S33" i="2"/>
  <c r="S114" i="2"/>
  <c r="S15" i="2"/>
  <c r="S84" i="2"/>
  <c r="S30" i="2"/>
  <c r="S94" i="2"/>
  <c r="S12" i="2"/>
  <c r="S44" i="2"/>
  <c r="S116" i="2"/>
  <c r="S55" i="2"/>
  <c r="S68" i="2"/>
  <c r="S102" i="2"/>
  <c r="S70" i="2"/>
  <c r="S88" i="2"/>
  <c r="S50" i="2"/>
  <c r="S26" i="2"/>
  <c r="S53" i="2"/>
  <c r="S78" i="2"/>
  <c r="S86" i="2"/>
  <c r="S32" i="2"/>
  <c r="S4" i="2"/>
  <c r="S27" i="2"/>
  <c r="S37" i="2"/>
  <c r="S46" i="2"/>
  <c r="S109" i="2"/>
  <c r="S100" i="2"/>
  <c r="S19" i="2"/>
  <c r="S73" i="2"/>
  <c r="S87" i="2"/>
  <c r="S89" i="2"/>
  <c r="S8" i="2"/>
  <c r="S58" i="2"/>
  <c r="S60" i="2"/>
  <c r="S101" i="2"/>
  <c r="S54" i="2"/>
  <c r="S95" i="2"/>
  <c r="S108" i="2"/>
  <c r="S75" i="2"/>
  <c r="S17" i="2"/>
  <c r="S79" i="2"/>
  <c r="S91" i="2"/>
  <c r="J5" i="2"/>
  <c r="N5" i="2"/>
  <c r="O5" i="2"/>
  <c r="P5" i="2"/>
  <c r="Q5" i="2"/>
  <c r="R5" i="2"/>
  <c r="J81" i="2"/>
  <c r="N19" i="2"/>
  <c r="O19" i="2"/>
  <c r="P19" i="2"/>
  <c r="R19" i="2"/>
  <c r="J79" i="2"/>
  <c r="N79" i="2"/>
  <c r="O79" i="2"/>
  <c r="P79" i="2"/>
  <c r="Q79" i="2"/>
  <c r="R7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J70" i="2"/>
  <c r="N70" i="2"/>
  <c r="O70" i="2"/>
  <c r="P70" i="2"/>
  <c r="Q70" i="2"/>
  <c r="R70" i="2"/>
  <c r="J35" i="2"/>
  <c r="N35" i="2"/>
  <c r="O35" i="2"/>
  <c r="P35" i="2"/>
  <c r="Q35" i="2"/>
  <c r="R35" i="2"/>
  <c r="A55" i="2"/>
  <c r="A7" i="2"/>
  <c r="I10" i="2" l="1"/>
  <c r="J10" i="2" s="1"/>
  <c r="N2" i="2"/>
  <c r="O2" i="2"/>
  <c r="P2" i="2"/>
  <c r="R2" i="2"/>
  <c r="I3" i="2"/>
  <c r="J3" i="2" s="1"/>
  <c r="N3" i="2"/>
  <c r="O3" i="2"/>
  <c r="P3" i="2"/>
  <c r="R3" i="2"/>
  <c r="I4" i="2"/>
  <c r="Q4" i="2" s="1"/>
  <c r="N4" i="2"/>
  <c r="O4" i="2"/>
  <c r="P4" i="2"/>
  <c r="R4" i="2"/>
  <c r="I2" i="2"/>
  <c r="N6" i="2"/>
  <c r="O6" i="2"/>
  <c r="P6" i="2"/>
  <c r="R6" i="2"/>
  <c r="I7" i="2"/>
  <c r="J7" i="2" s="1"/>
  <c r="N7" i="2"/>
  <c r="O7" i="2"/>
  <c r="P7" i="2"/>
  <c r="R7" i="2"/>
  <c r="I8" i="2"/>
  <c r="J8" i="2" s="1"/>
  <c r="N8" i="2"/>
  <c r="O8" i="2"/>
  <c r="P8" i="2"/>
  <c r="R8" i="2"/>
  <c r="I9" i="2"/>
  <c r="J9" i="2" s="1"/>
  <c r="N9" i="2"/>
  <c r="O9" i="2"/>
  <c r="P9" i="2"/>
  <c r="R9" i="2"/>
  <c r="I16" i="2"/>
  <c r="J16" i="2" s="1"/>
  <c r="N10" i="2"/>
  <c r="O10" i="2"/>
  <c r="P10" i="2"/>
  <c r="R10" i="2"/>
  <c r="I11" i="2"/>
  <c r="Q11" i="2" s="1"/>
  <c r="N11" i="2"/>
  <c r="O11" i="2"/>
  <c r="P11" i="2"/>
  <c r="R11" i="2"/>
  <c r="I12" i="2"/>
  <c r="Q12" i="2" s="1"/>
  <c r="N12" i="2"/>
  <c r="O12" i="2"/>
  <c r="P12" i="2"/>
  <c r="R12" i="2"/>
  <c r="I13" i="2"/>
  <c r="Q13" i="2" s="1"/>
  <c r="N13" i="2"/>
  <c r="O13" i="2"/>
  <c r="P13" i="2"/>
  <c r="R13" i="2"/>
  <c r="I14" i="2"/>
  <c r="Q14" i="2" s="1"/>
  <c r="N14" i="2"/>
  <c r="O14" i="2"/>
  <c r="P14" i="2"/>
  <c r="R14" i="2"/>
  <c r="I15" i="2"/>
  <c r="J15" i="2" s="1"/>
  <c r="N15" i="2"/>
  <c r="O15" i="2"/>
  <c r="P15" i="2"/>
  <c r="R15" i="2"/>
  <c r="I6" i="2"/>
  <c r="J6" i="2" s="1"/>
  <c r="N16" i="2"/>
  <c r="O16" i="2"/>
  <c r="P16" i="2"/>
  <c r="R16" i="2"/>
  <c r="I101" i="2"/>
  <c r="J101" i="2" s="1"/>
  <c r="N17" i="2"/>
  <c r="O17" i="2"/>
  <c r="P17" i="2"/>
  <c r="R17" i="2"/>
  <c r="I17" i="2"/>
  <c r="N20" i="2"/>
  <c r="O20" i="2"/>
  <c r="P20" i="2"/>
  <c r="R20" i="2"/>
  <c r="I52" i="2"/>
  <c r="N21" i="2"/>
  <c r="O21" i="2"/>
  <c r="P21" i="2"/>
  <c r="R21" i="2"/>
  <c r="I22" i="2"/>
  <c r="Q22" i="2" s="1"/>
  <c r="N22" i="2"/>
  <c r="O22" i="2"/>
  <c r="P22" i="2"/>
  <c r="R22" i="2"/>
  <c r="I23" i="2"/>
  <c r="J23" i="2" s="1"/>
  <c r="N23" i="2"/>
  <c r="O23" i="2"/>
  <c r="P23" i="2"/>
  <c r="R23" i="2"/>
  <c r="I24" i="2"/>
  <c r="Q24" i="2" s="1"/>
  <c r="N24" i="2"/>
  <c r="O24" i="2"/>
  <c r="P24" i="2"/>
  <c r="R24" i="2"/>
  <c r="I19" i="2"/>
  <c r="N25" i="2"/>
  <c r="O25" i="2"/>
  <c r="P25" i="2"/>
  <c r="R25" i="2"/>
  <c r="I26" i="2"/>
  <c r="J26" i="2" s="1"/>
  <c r="N26" i="2"/>
  <c r="O26" i="2"/>
  <c r="P26" i="2"/>
  <c r="R26" i="2"/>
  <c r="I27" i="2"/>
  <c r="Q27" i="2" s="1"/>
  <c r="N27" i="2"/>
  <c r="O27" i="2"/>
  <c r="P27" i="2"/>
  <c r="R27" i="2"/>
  <c r="I54" i="2"/>
  <c r="N28" i="2"/>
  <c r="O28" i="2"/>
  <c r="P28" i="2"/>
  <c r="R28" i="2"/>
  <c r="I33" i="2"/>
  <c r="N29" i="2"/>
  <c r="O29" i="2"/>
  <c r="P29" i="2"/>
  <c r="R29" i="2"/>
  <c r="I60" i="2"/>
  <c r="J60" i="2" s="1"/>
  <c r="N30" i="2"/>
  <c r="O30" i="2"/>
  <c r="P30" i="2"/>
  <c r="R30" i="2"/>
  <c r="I31" i="2"/>
  <c r="Q31" i="2" s="1"/>
  <c r="N31" i="2"/>
  <c r="O31" i="2"/>
  <c r="P31" i="2"/>
  <c r="R31" i="2"/>
  <c r="I62" i="2"/>
  <c r="J62" i="2" s="1"/>
  <c r="N33" i="2"/>
  <c r="O33" i="2"/>
  <c r="P33" i="2"/>
  <c r="R33" i="2"/>
  <c r="I32" i="2"/>
  <c r="J32" i="2" s="1"/>
  <c r="N32" i="2"/>
  <c r="O32" i="2"/>
  <c r="P32" i="2"/>
  <c r="R32" i="2"/>
  <c r="I34" i="2"/>
  <c r="Q34" i="2" s="1"/>
  <c r="N34" i="2"/>
  <c r="O34" i="2"/>
  <c r="P34" i="2"/>
  <c r="R34" i="2"/>
  <c r="I36" i="2"/>
  <c r="Q36" i="2" s="1"/>
  <c r="N36" i="2"/>
  <c r="O36" i="2"/>
  <c r="P36" i="2"/>
  <c r="R36" i="2"/>
  <c r="I37" i="2"/>
  <c r="Q37" i="2" s="1"/>
  <c r="N37" i="2"/>
  <c r="O37" i="2"/>
  <c r="P37" i="2"/>
  <c r="R37" i="2"/>
  <c r="I38" i="2"/>
  <c r="Q38" i="2" s="1"/>
  <c r="N38" i="2"/>
  <c r="O38" i="2"/>
  <c r="P38" i="2"/>
  <c r="R38" i="2"/>
  <c r="I39" i="2"/>
  <c r="Q39" i="2" s="1"/>
  <c r="N39" i="2"/>
  <c r="O39" i="2"/>
  <c r="P39" i="2"/>
  <c r="R39" i="2"/>
  <c r="I40" i="2"/>
  <c r="J40" i="2" s="1"/>
  <c r="N40" i="2"/>
  <c r="O40" i="2"/>
  <c r="P40" i="2"/>
  <c r="R40" i="2"/>
  <c r="I41" i="2"/>
  <c r="J41" i="2" s="1"/>
  <c r="N41" i="2"/>
  <c r="O41" i="2"/>
  <c r="P41" i="2"/>
  <c r="R41" i="2"/>
  <c r="I42" i="2"/>
  <c r="Q42" i="2" s="1"/>
  <c r="N42" i="2"/>
  <c r="O42" i="2"/>
  <c r="P42" i="2"/>
  <c r="R42" i="2"/>
  <c r="I43" i="2"/>
  <c r="Q43" i="2" s="1"/>
  <c r="N43" i="2"/>
  <c r="O43" i="2"/>
  <c r="P43" i="2"/>
  <c r="R43" i="2"/>
  <c r="I71" i="2"/>
  <c r="N44" i="2"/>
  <c r="O44" i="2"/>
  <c r="P44" i="2"/>
  <c r="R44" i="2"/>
  <c r="I45" i="2"/>
  <c r="J45" i="2" s="1"/>
  <c r="N45" i="2"/>
  <c r="O45" i="2"/>
  <c r="P45" i="2"/>
  <c r="R45" i="2"/>
  <c r="I95" i="2"/>
  <c r="N46" i="2"/>
  <c r="O46" i="2"/>
  <c r="P46" i="2"/>
  <c r="R46" i="2"/>
  <c r="I47" i="2"/>
  <c r="J47" i="2" s="1"/>
  <c r="N47" i="2"/>
  <c r="O47" i="2"/>
  <c r="P47" i="2"/>
  <c r="R47" i="2"/>
  <c r="I48" i="2"/>
  <c r="J48" i="2" s="1"/>
  <c r="N48" i="2"/>
  <c r="O48" i="2"/>
  <c r="P48" i="2"/>
  <c r="R48" i="2"/>
  <c r="I49" i="2"/>
  <c r="Q49" i="2" s="1"/>
  <c r="N49" i="2"/>
  <c r="O49" i="2"/>
  <c r="P49" i="2"/>
  <c r="R49" i="2"/>
  <c r="I50" i="2"/>
  <c r="Q50" i="2" s="1"/>
  <c r="N50" i="2"/>
  <c r="O50" i="2"/>
  <c r="P50" i="2"/>
  <c r="R50" i="2"/>
  <c r="I20" i="2"/>
  <c r="N51" i="2"/>
  <c r="O51" i="2"/>
  <c r="P51" i="2"/>
  <c r="R51" i="2"/>
  <c r="I29" i="2"/>
  <c r="Q52" i="2" s="1"/>
  <c r="N52" i="2"/>
  <c r="O52" i="2"/>
  <c r="P52" i="2"/>
  <c r="R52" i="2"/>
  <c r="I53" i="2"/>
  <c r="J53" i="2" s="1"/>
  <c r="N53" i="2"/>
  <c r="O53" i="2"/>
  <c r="P53" i="2"/>
  <c r="R53" i="2"/>
  <c r="I105" i="2"/>
  <c r="J105" i="2" s="1"/>
  <c r="N54" i="2"/>
  <c r="O54" i="2"/>
  <c r="P54" i="2"/>
  <c r="R54" i="2"/>
  <c r="I55" i="2"/>
  <c r="J55" i="2" s="1"/>
  <c r="N55" i="2"/>
  <c r="O55" i="2"/>
  <c r="P55" i="2"/>
  <c r="R55" i="2"/>
  <c r="I44" i="2"/>
  <c r="N56" i="2"/>
  <c r="O56" i="2"/>
  <c r="P56" i="2"/>
  <c r="R56" i="2"/>
  <c r="I57" i="2"/>
  <c r="J57" i="2" s="1"/>
  <c r="N57" i="2"/>
  <c r="O57" i="2"/>
  <c r="P57" i="2"/>
  <c r="R57" i="2"/>
  <c r="I58" i="2"/>
  <c r="Q58" i="2" s="1"/>
  <c r="N58" i="2"/>
  <c r="O58" i="2"/>
  <c r="P58" i="2"/>
  <c r="R58" i="2"/>
  <c r="I59" i="2"/>
  <c r="Q59" i="2" s="1"/>
  <c r="N59" i="2"/>
  <c r="O59" i="2"/>
  <c r="P59" i="2"/>
  <c r="R59" i="2"/>
  <c r="I108" i="2"/>
  <c r="J108" i="2" s="1"/>
  <c r="N60" i="2"/>
  <c r="O60" i="2"/>
  <c r="P60" i="2"/>
  <c r="R60" i="2"/>
  <c r="I61" i="2"/>
  <c r="J61" i="2" s="1"/>
  <c r="N61" i="2"/>
  <c r="O61" i="2"/>
  <c r="P61" i="2"/>
  <c r="R61" i="2"/>
  <c r="I46" i="2"/>
  <c r="J46" i="2" s="1"/>
  <c r="N62" i="2"/>
  <c r="O62" i="2"/>
  <c r="P62" i="2"/>
  <c r="R62" i="2"/>
  <c r="I63" i="2"/>
  <c r="J63" i="2" s="1"/>
  <c r="N63" i="2"/>
  <c r="O63" i="2"/>
  <c r="P63" i="2"/>
  <c r="R63" i="2"/>
  <c r="I64" i="2"/>
  <c r="Q64" i="2" s="1"/>
  <c r="N64" i="2"/>
  <c r="O64" i="2"/>
  <c r="P64" i="2"/>
  <c r="R64" i="2"/>
  <c r="I65" i="2"/>
  <c r="Q65" i="2" s="1"/>
  <c r="N65" i="2"/>
  <c r="O65" i="2"/>
  <c r="P65" i="2"/>
  <c r="R65" i="2"/>
  <c r="I66" i="2"/>
  <c r="Q66" i="2" s="1"/>
  <c r="N66" i="2"/>
  <c r="O66" i="2"/>
  <c r="P66" i="2"/>
  <c r="R66" i="2"/>
  <c r="I67" i="2"/>
  <c r="J67" i="2" s="1"/>
  <c r="N67" i="2"/>
  <c r="O67" i="2"/>
  <c r="P67" i="2"/>
  <c r="R67" i="2"/>
  <c r="I68" i="2"/>
  <c r="J68" i="2" s="1"/>
  <c r="N68" i="2"/>
  <c r="O68" i="2"/>
  <c r="P68" i="2"/>
  <c r="R68" i="2"/>
  <c r="I69" i="2"/>
  <c r="J69" i="2" s="1"/>
  <c r="N69" i="2"/>
  <c r="O69" i="2"/>
  <c r="P69" i="2"/>
  <c r="R69" i="2"/>
  <c r="I51" i="2"/>
  <c r="Q71" i="2" s="1"/>
  <c r="N71" i="2"/>
  <c r="O71" i="2"/>
  <c r="P71" i="2"/>
  <c r="R71" i="2"/>
  <c r="I30" i="2"/>
  <c r="N72" i="2"/>
  <c r="O72" i="2"/>
  <c r="P72" i="2"/>
  <c r="R72" i="2"/>
  <c r="I73" i="2"/>
  <c r="Q73" i="2" s="1"/>
  <c r="N73" i="2"/>
  <c r="O73" i="2"/>
  <c r="P73" i="2"/>
  <c r="R73" i="2"/>
  <c r="I21" i="2"/>
  <c r="N74" i="2"/>
  <c r="O74" i="2"/>
  <c r="P74" i="2"/>
  <c r="R74" i="2"/>
  <c r="I75" i="2"/>
  <c r="J75" i="2" s="1"/>
  <c r="N75" i="2"/>
  <c r="O75" i="2"/>
  <c r="P75" i="2"/>
  <c r="R75" i="2"/>
  <c r="I76" i="2"/>
  <c r="Q76" i="2" s="1"/>
  <c r="N76" i="2"/>
  <c r="O76" i="2"/>
  <c r="P76" i="2"/>
  <c r="R76" i="2"/>
  <c r="J77" i="2"/>
  <c r="N77" i="2"/>
  <c r="O77" i="2"/>
  <c r="P77" i="2"/>
  <c r="R77" i="2"/>
  <c r="I78" i="2"/>
  <c r="J78" i="2" s="1"/>
  <c r="N78" i="2"/>
  <c r="O78" i="2"/>
  <c r="P78" i="2"/>
  <c r="R78" i="2"/>
  <c r="I80" i="2"/>
  <c r="Q80" i="2" s="1"/>
  <c r="N80" i="2"/>
  <c r="O80" i="2"/>
  <c r="P80" i="2"/>
  <c r="R80" i="2"/>
  <c r="I56" i="2"/>
  <c r="Q81" i="2" s="1"/>
  <c r="N81" i="2"/>
  <c r="O81" i="2"/>
  <c r="P81" i="2"/>
  <c r="R81" i="2"/>
  <c r="Q82" i="2"/>
  <c r="N82" i="2"/>
  <c r="O82" i="2"/>
  <c r="P82" i="2"/>
  <c r="R82" i="2"/>
  <c r="I83" i="2"/>
  <c r="J83" i="2" s="1"/>
  <c r="N83" i="2"/>
  <c r="O83" i="2"/>
  <c r="P83" i="2"/>
  <c r="R83" i="2"/>
  <c r="I84" i="2"/>
  <c r="Q84" i="2" s="1"/>
  <c r="N84" i="2"/>
  <c r="O84" i="2"/>
  <c r="P84" i="2"/>
  <c r="R84" i="2"/>
  <c r="I85" i="2"/>
  <c r="J85" i="2" s="1"/>
  <c r="N85" i="2"/>
  <c r="O85" i="2"/>
  <c r="P85" i="2"/>
  <c r="R85" i="2"/>
  <c r="I86" i="2"/>
  <c r="J86" i="2" s="1"/>
  <c r="N86" i="2"/>
  <c r="O86" i="2"/>
  <c r="P86" i="2"/>
  <c r="R86" i="2"/>
  <c r="I87" i="2"/>
  <c r="Q87" i="2" s="1"/>
  <c r="N87" i="2"/>
  <c r="O87" i="2"/>
  <c r="P87" i="2"/>
  <c r="R87" i="2"/>
  <c r="I88" i="2"/>
  <c r="J88" i="2" s="1"/>
  <c r="N88" i="2"/>
  <c r="O88" i="2"/>
  <c r="P88" i="2"/>
  <c r="R88" i="2"/>
  <c r="I89" i="2"/>
  <c r="Q89" i="2" s="1"/>
  <c r="N89" i="2"/>
  <c r="O89" i="2"/>
  <c r="P89" i="2"/>
  <c r="R89" i="2"/>
  <c r="I90" i="2"/>
  <c r="Q90" i="2" s="1"/>
  <c r="N90" i="2"/>
  <c r="O90" i="2"/>
  <c r="P90" i="2"/>
  <c r="R90" i="2"/>
  <c r="I91" i="2"/>
  <c r="Q91" i="2" s="1"/>
  <c r="N91" i="2"/>
  <c r="O91" i="2"/>
  <c r="P91" i="2"/>
  <c r="R91" i="2"/>
  <c r="I92" i="2"/>
  <c r="J92" i="2" s="1"/>
  <c r="N92" i="2"/>
  <c r="O92" i="2"/>
  <c r="P92" i="2"/>
  <c r="R92" i="2"/>
  <c r="I93" i="2"/>
  <c r="J93" i="2" s="1"/>
  <c r="N93" i="2"/>
  <c r="O93" i="2"/>
  <c r="P93" i="2"/>
  <c r="R93" i="2"/>
  <c r="I94" i="2"/>
  <c r="Q94" i="2" s="1"/>
  <c r="N94" i="2"/>
  <c r="O94" i="2"/>
  <c r="P94" i="2"/>
  <c r="R94" i="2"/>
  <c r="I109" i="2"/>
  <c r="J109" i="2" s="1"/>
  <c r="N95" i="2"/>
  <c r="O95" i="2"/>
  <c r="P95" i="2"/>
  <c r="R95" i="2"/>
  <c r="I96" i="2"/>
  <c r="Q96" i="2" s="1"/>
  <c r="N96" i="2"/>
  <c r="O96" i="2"/>
  <c r="P96" i="2"/>
  <c r="R96" i="2"/>
  <c r="I97" i="2"/>
  <c r="Q97" i="2" s="1"/>
  <c r="N97" i="2"/>
  <c r="O97" i="2"/>
  <c r="P97" i="2"/>
  <c r="R97" i="2"/>
  <c r="I98" i="2"/>
  <c r="Q98" i="2" s="1"/>
  <c r="N98" i="2"/>
  <c r="O98" i="2"/>
  <c r="P98" i="2"/>
  <c r="R98" i="2"/>
  <c r="I99" i="2"/>
  <c r="J99" i="2" s="1"/>
  <c r="N99" i="2"/>
  <c r="O99" i="2"/>
  <c r="P99" i="2"/>
  <c r="R99" i="2"/>
  <c r="I100" i="2"/>
  <c r="J100" i="2" s="1"/>
  <c r="N100" i="2"/>
  <c r="O100" i="2"/>
  <c r="P100" i="2"/>
  <c r="R100" i="2"/>
  <c r="I115" i="2"/>
  <c r="J115" i="2" s="1"/>
  <c r="N101" i="2"/>
  <c r="O101" i="2"/>
  <c r="P101" i="2"/>
  <c r="R101" i="2"/>
  <c r="Q102" i="2"/>
  <c r="J102" i="2"/>
  <c r="N102" i="2"/>
  <c r="O102" i="2"/>
  <c r="P102" i="2"/>
  <c r="R102" i="2"/>
  <c r="I103" i="2"/>
  <c r="Q103" i="2" s="1"/>
  <c r="N103" i="2"/>
  <c r="O103" i="2"/>
  <c r="P103" i="2"/>
  <c r="R103" i="2"/>
  <c r="I104" i="2"/>
  <c r="Q104" i="2" s="1"/>
  <c r="N104" i="2"/>
  <c r="O104" i="2"/>
  <c r="P104" i="2"/>
  <c r="R104" i="2"/>
  <c r="I25" i="2"/>
  <c r="J25" i="2" s="1"/>
  <c r="N105" i="2"/>
  <c r="O105" i="2"/>
  <c r="P105" i="2"/>
  <c r="R105" i="2"/>
  <c r="I106" i="2"/>
  <c r="Q106" i="2" s="1"/>
  <c r="N106" i="2"/>
  <c r="O106" i="2"/>
  <c r="P106" i="2"/>
  <c r="R106" i="2"/>
  <c r="I107" i="2"/>
  <c r="J107" i="2" s="1"/>
  <c r="N107" i="2"/>
  <c r="O107" i="2"/>
  <c r="P107" i="2"/>
  <c r="R107" i="2"/>
  <c r="I116" i="2"/>
  <c r="J116" i="2" s="1"/>
  <c r="N108" i="2"/>
  <c r="O108" i="2"/>
  <c r="P108" i="2"/>
  <c r="R108" i="2"/>
  <c r="I72" i="2"/>
  <c r="J72" i="2" s="1"/>
  <c r="N109" i="2"/>
  <c r="O109" i="2"/>
  <c r="P109" i="2"/>
  <c r="R109" i="2"/>
  <c r="I110" i="2"/>
  <c r="Q110" i="2" s="1"/>
  <c r="N110" i="2"/>
  <c r="O110" i="2"/>
  <c r="P110" i="2"/>
  <c r="R110" i="2"/>
  <c r="I111" i="2"/>
  <c r="Q111" i="2" s="1"/>
  <c r="N111" i="2"/>
  <c r="O111" i="2"/>
  <c r="P111" i="2"/>
  <c r="R111" i="2"/>
  <c r="I112" i="2"/>
  <c r="Q112" i="2" s="1"/>
  <c r="N112" i="2"/>
  <c r="O112" i="2"/>
  <c r="P112" i="2"/>
  <c r="R112" i="2"/>
  <c r="I113" i="2"/>
  <c r="J113" i="2" s="1"/>
  <c r="N113" i="2"/>
  <c r="O113" i="2"/>
  <c r="P113" i="2"/>
  <c r="R113" i="2"/>
  <c r="I114" i="2"/>
  <c r="Q114" i="2" s="1"/>
  <c r="N114" i="2"/>
  <c r="O114" i="2"/>
  <c r="P114" i="2"/>
  <c r="R114" i="2"/>
  <c r="I28" i="2"/>
  <c r="J28" i="2" s="1"/>
  <c r="N115" i="2"/>
  <c r="O115" i="2"/>
  <c r="P115" i="2"/>
  <c r="R115" i="2"/>
  <c r="I74" i="2"/>
  <c r="J74" i="2" s="1"/>
  <c r="N116" i="2"/>
  <c r="O116" i="2"/>
  <c r="P116" i="2"/>
  <c r="R116" i="2"/>
  <c r="E2" i="9"/>
  <c r="F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0" i="7"/>
  <c r="G10" i="7"/>
  <c r="G3" i="7"/>
  <c r="G4" i="7"/>
  <c r="G5" i="7"/>
  <c r="G6" i="7"/>
  <c r="G7" i="7"/>
  <c r="G8" i="7"/>
  <c r="G9" i="7"/>
  <c r="G2" i="7"/>
  <c r="C5" i="7"/>
  <c r="C6" i="7"/>
  <c r="C7" i="7"/>
  <c r="C8" i="7"/>
  <c r="C9" i="7"/>
  <c r="C3" i="7"/>
  <c r="C4" i="7"/>
  <c r="C2" i="7"/>
  <c r="B3" i="7"/>
  <c r="B4" i="7"/>
  <c r="B5" i="7"/>
  <c r="B6" i="7"/>
  <c r="B7" i="7"/>
  <c r="B8" i="7"/>
  <c r="B9" i="7"/>
  <c r="B2" i="7"/>
  <c r="F10" i="7"/>
  <c r="F6" i="7"/>
  <c r="F7" i="7"/>
  <c r="F9" i="7"/>
  <c r="F4" i="7"/>
  <c r="F3" i="7"/>
  <c r="F8" i="7"/>
  <c r="F2" i="7"/>
  <c r="F5" i="7"/>
  <c r="Q74" i="2" l="1"/>
  <c r="Q72" i="2"/>
  <c r="Q56" i="2"/>
  <c r="Q51" i="2"/>
  <c r="Q46" i="2"/>
  <c r="Q44" i="2"/>
  <c r="Q29" i="2"/>
  <c r="Q28" i="2"/>
  <c r="J19" i="2"/>
  <c r="Q19" i="2"/>
  <c r="Q21" i="2"/>
  <c r="Q20" i="2"/>
  <c r="Q6" i="2"/>
  <c r="J2" i="2"/>
  <c r="J44" i="2"/>
  <c r="Q67" i="2"/>
  <c r="J30" i="2"/>
  <c r="Q53" i="2"/>
  <c r="Q7" i="2"/>
  <c r="Q54" i="2"/>
  <c r="Q8" i="2"/>
  <c r="J43" i="2"/>
  <c r="J98" i="2"/>
  <c r="J80" i="2"/>
  <c r="J91" i="2"/>
  <c r="J29" i="2"/>
  <c r="J14" i="2"/>
  <c r="Q60" i="2"/>
  <c r="Q16" i="2"/>
  <c r="J50" i="2"/>
  <c r="J31" i="2"/>
  <c r="J110" i="2"/>
  <c r="J84" i="2"/>
  <c r="J37" i="2"/>
  <c r="J24" i="2"/>
  <c r="J114" i="2"/>
  <c r="J111" i="2"/>
  <c r="J38" i="2"/>
  <c r="H3" i="7"/>
  <c r="J106" i="2"/>
  <c r="J76" i="2"/>
  <c r="Q57" i="2"/>
  <c r="J95" i="2"/>
  <c r="C12" i="7"/>
  <c r="G12" i="7"/>
  <c r="H10" i="7"/>
  <c r="Q61" i="2"/>
  <c r="Q45" i="2"/>
  <c r="Q15" i="2"/>
  <c r="J94" i="2"/>
  <c r="J42" i="2"/>
  <c r="Q83" i="2"/>
  <c r="Q75" i="2"/>
  <c r="Q68" i="2"/>
  <c r="J49" i="2"/>
  <c r="J39" i="2"/>
  <c r="J36" i="2"/>
  <c r="Q23" i="2"/>
  <c r="Q113" i="2"/>
  <c r="Q109" i="2"/>
  <c r="Q105" i="2"/>
  <c r="Q99" i="2"/>
  <c r="Q95" i="2"/>
  <c r="Q92" i="2"/>
  <c r="Q88" i="2"/>
  <c r="J64" i="2"/>
  <c r="Q30" i="2"/>
  <c r="J11" i="2"/>
  <c r="J51" i="2"/>
  <c r="J4" i="2"/>
  <c r="J87" i="2"/>
  <c r="J27" i="2"/>
  <c r="J17" i="2"/>
  <c r="J12" i="2"/>
  <c r="D10" i="7"/>
  <c r="E10" i="7" s="1"/>
  <c r="J71" i="2"/>
  <c r="J34" i="2"/>
  <c r="J54" i="2"/>
  <c r="H9" i="7"/>
  <c r="Q115" i="2"/>
  <c r="Q107" i="2"/>
  <c r="J103" i="2"/>
  <c r="Q100" i="2"/>
  <c r="J96" i="2"/>
  <c r="J89" i="2"/>
  <c r="Q85" i="2"/>
  <c r="J56" i="2"/>
  <c r="Q77" i="2"/>
  <c r="J73" i="2"/>
  <c r="Q69" i="2"/>
  <c r="J65" i="2"/>
  <c r="Q62" i="2"/>
  <c r="J58" i="2"/>
  <c r="J20" i="2"/>
  <c r="Q47" i="2"/>
  <c r="Q40" i="2"/>
  <c r="Q33" i="2"/>
  <c r="Q25" i="2"/>
  <c r="J52" i="2"/>
  <c r="Q17" i="2"/>
  <c r="J13" i="2"/>
  <c r="Q9" i="2"/>
  <c r="Q2" i="2"/>
  <c r="Q116" i="2"/>
  <c r="J112" i="2"/>
  <c r="Q108" i="2"/>
  <c r="J104" i="2"/>
  <c r="Q101" i="2"/>
  <c r="J97" i="2"/>
  <c r="Q93" i="2"/>
  <c r="J90" i="2"/>
  <c r="Q86" i="2"/>
  <c r="J82" i="2"/>
  <c r="Q78" i="2"/>
  <c r="J21" i="2"/>
  <c r="J66" i="2"/>
  <c r="Q63" i="2"/>
  <c r="J59" i="2"/>
  <c r="Q55" i="2"/>
  <c r="Q48" i="2"/>
  <c r="Q41" i="2"/>
  <c r="Q32" i="2"/>
  <c r="J33" i="2"/>
  <c r="Q26" i="2"/>
  <c r="J22" i="2"/>
  <c r="Q10" i="2"/>
  <c r="Q3" i="2"/>
  <c r="H6" i="7"/>
  <c r="H4" i="7"/>
  <c r="H8" i="7"/>
  <c r="F12" i="7"/>
  <c r="H7" i="7"/>
  <c r="H5" i="7"/>
  <c r="H2" i="7"/>
  <c r="D8" i="7" l="1"/>
  <c r="E8" i="7" s="1"/>
  <c r="D4" i="7"/>
  <c r="E4" i="7" s="1"/>
  <c r="H12" i="7"/>
  <c r="D6" i="7"/>
  <c r="E6" i="7" s="1"/>
  <c r="D5" i="7"/>
  <c r="E5" i="7" s="1"/>
  <c r="D2" i="7"/>
  <c r="D9" i="7"/>
  <c r="E9" i="7" s="1"/>
  <c r="D3" i="7"/>
  <c r="E3" i="7" s="1"/>
  <c r="D7" i="7"/>
  <c r="E7" i="7" s="1"/>
  <c r="D12" i="7" l="1"/>
  <c r="E12" i="7" s="1"/>
  <c r="E2" i="7"/>
</calcChain>
</file>

<file path=xl/sharedStrings.xml><?xml version="1.0" encoding="utf-8"?>
<sst xmlns="http://schemas.openxmlformats.org/spreadsheetml/2006/main" count="2505" uniqueCount="608">
  <si>
    <t>FERPA Restrict</t>
  </si>
  <si>
    <t>Student ID</t>
  </si>
  <si>
    <t>Student</t>
  </si>
  <si>
    <t>Status</t>
  </si>
  <si>
    <t>Email</t>
  </si>
  <si>
    <t>Cross-listed Course</t>
  </si>
  <si>
    <t>Major</t>
  </si>
  <si>
    <t>Class</t>
  </si>
  <si>
    <t>check</t>
  </si>
  <si>
    <t>Abbott, Levi_Hunter</t>
  </si>
  <si>
    <t>Registered(11/12/2021)</t>
  </si>
  <si>
    <t>abb17002@byui.edu</t>
  </si>
  <si>
    <t>Recreation Management</t>
  </si>
  <si>
    <t>SO</t>
  </si>
  <si>
    <t>Ackerman, Martell_Michael</t>
  </si>
  <si>
    <t>Registered(11/05/2021)</t>
  </si>
  <si>
    <t>ack16002@byui.edu</t>
  </si>
  <si>
    <t>Communication</t>
  </si>
  <si>
    <t>SR</t>
  </si>
  <si>
    <t>Acton, Savannah_Michelle</t>
  </si>
  <si>
    <t>Registered(11/10/2021)</t>
  </si>
  <si>
    <t>act19001@byui.edu</t>
  </si>
  <si>
    <t>Business Finance</t>
  </si>
  <si>
    <t>JR</t>
  </si>
  <si>
    <t>Allen, Brenna_Ainsley</t>
  </si>
  <si>
    <t>Registered(12/14/2021)</t>
  </si>
  <si>
    <t>all16015@byui.edu</t>
  </si>
  <si>
    <t>Business Management</t>
  </si>
  <si>
    <t>Allen, Sean_Patrick</t>
  </si>
  <si>
    <t>Registered(11/11/2021)</t>
  </si>
  <si>
    <t>all17002@byui.edu</t>
  </si>
  <si>
    <t>Bus Mgmt Marketing</t>
  </si>
  <si>
    <t>Ballif, Stanley</t>
  </si>
  <si>
    <t>bal17030@byui.edu</t>
  </si>
  <si>
    <t>Barfus, Emma_Lee</t>
  </si>
  <si>
    <t>bar19052@byui.edu</t>
  </si>
  <si>
    <t>International Studies</t>
  </si>
  <si>
    <t>Beck, Cooper</t>
  </si>
  <si>
    <t>Registered(11/13/2021)</t>
  </si>
  <si>
    <t>bec20031@byui.edu</t>
  </si>
  <si>
    <t>Berthiaume, Zach</t>
  </si>
  <si>
    <t>ber19044@byui.edu</t>
  </si>
  <si>
    <t>Birrell, Rebecca__A</t>
  </si>
  <si>
    <t>Registered(11/15/2021)</t>
  </si>
  <si>
    <t>sma14002@byui.edu</t>
  </si>
  <si>
    <t>Bosco, Stephen_Werner</t>
  </si>
  <si>
    <t>bos19006@byui.edu</t>
  </si>
  <si>
    <t>Boyes, Jack_Kendrick</t>
  </si>
  <si>
    <t>boy20015@byui.edu</t>
  </si>
  <si>
    <t>Brady, Benjamin_John</t>
  </si>
  <si>
    <t>Registered(11/09/2021)</t>
  </si>
  <si>
    <t>bra19025@byui.edu</t>
  </si>
  <si>
    <t>Brady, Chandler_Williams</t>
  </si>
  <si>
    <t>bra17051@byui.edu</t>
  </si>
  <si>
    <t>Brandis, Kempton</t>
  </si>
  <si>
    <t>Registered(12/03/2021)</t>
  </si>
  <si>
    <t>bra19035@byui.edu</t>
  </si>
  <si>
    <t>Brantley, Kaitlin_Rylee</t>
  </si>
  <si>
    <t>Registered(12/05/2021)</t>
  </si>
  <si>
    <t>bra20025@byui.edu</t>
  </si>
  <si>
    <t>Brown, Joshua_Michael</t>
  </si>
  <si>
    <t>Registered(12/22/2021)</t>
  </si>
  <si>
    <t>bro18040@byui.edu</t>
  </si>
  <si>
    <t>Business Management Ops</t>
  </si>
  <si>
    <t>Buchwald, Aaron_Michael</t>
  </si>
  <si>
    <t>buc19002@byui.edu</t>
  </si>
  <si>
    <t>Burnett, Sariah</t>
  </si>
  <si>
    <t>bur20022@byui.edu</t>
  </si>
  <si>
    <t>Burt, Brandon_Todd</t>
  </si>
  <si>
    <t>Registered(11/21/2021)</t>
  </si>
  <si>
    <t>bur15036@byui.edu</t>
  </si>
  <si>
    <t>FCS Apparel Entrepreneur</t>
  </si>
  <si>
    <t>Callahan, Shane_Joseph</t>
  </si>
  <si>
    <t>Registered(11/08/2021)</t>
  </si>
  <si>
    <t>cal20009@byui.edu</t>
  </si>
  <si>
    <t>Carlson, Megan_Michele</t>
  </si>
  <si>
    <t>car17035@byui.edu</t>
  </si>
  <si>
    <t>Interdisciplinary</t>
  </si>
  <si>
    <t>Cepeda Gallegos, Noe</t>
  </si>
  <si>
    <t>cep21001@byui.edu</t>
  </si>
  <si>
    <t>Chambers, Nicholas_Brian</t>
  </si>
  <si>
    <t>Registered(11/22/2021)</t>
  </si>
  <si>
    <t>cha20056@byui.edu</t>
  </si>
  <si>
    <t>FR</t>
  </si>
  <si>
    <t>Christenot, Ross_Michael</t>
  </si>
  <si>
    <t>chr16014@byui.edu</t>
  </si>
  <si>
    <t>Business Analytics</t>
  </si>
  <si>
    <t>Clark, Brian_Richard</t>
  </si>
  <si>
    <t>cla17065@byui.edu</t>
  </si>
  <si>
    <t>Clay, Braden_Joseph</t>
  </si>
  <si>
    <t>cla17025@byui.edu</t>
  </si>
  <si>
    <t>Critchfield, Gannon_Marc</t>
  </si>
  <si>
    <t>cri19006@byui.edu</t>
  </si>
  <si>
    <t>Day, Jeremy_Andrew</t>
  </si>
  <si>
    <t>day18003@byui.edu</t>
  </si>
  <si>
    <t>De Osambela, Stephanie_Breann</t>
  </si>
  <si>
    <t>deo17002@byui.edu</t>
  </si>
  <si>
    <t>DeSpain, Demorie_Lynn</t>
  </si>
  <si>
    <t>str21025@byui.edu</t>
  </si>
  <si>
    <t>Denogean, Alexis_Marina</t>
  </si>
  <si>
    <t>den16005@byui.edu</t>
  </si>
  <si>
    <t>Dotson, Brayden_Chase</t>
  </si>
  <si>
    <t>dot15003@byui.edu</t>
  </si>
  <si>
    <t>Downs, Troy_Deon</t>
  </si>
  <si>
    <t>Registered(12/13/2021)</t>
  </si>
  <si>
    <t>dow16005@byui.edu</t>
  </si>
  <si>
    <t>Dutton, Jarom</t>
  </si>
  <si>
    <t>Registered(11/16/2021)</t>
  </si>
  <si>
    <t>dut18007@byui.edu</t>
  </si>
  <si>
    <t>Eckman, Janalee</t>
  </si>
  <si>
    <t>Registered(11/24/2021)</t>
  </si>
  <si>
    <t>eck18002@byui.edu</t>
  </si>
  <si>
    <t>Ellsworth, Benjamin_Walden_Van_P</t>
  </si>
  <si>
    <t>ell19003@byui.edu</t>
  </si>
  <si>
    <t>Construction Management</t>
  </si>
  <si>
    <t>Etchells, James_Douglas</t>
  </si>
  <si>
    <t>etc16001@byui.edu</t>
  </si>
  <si>
    <t>Fuller, Dylan_Scott</t>
  </si>
  <si>
    <t>Registered(11/14/2021)</t>
  </si>
  <si>
    <t>ful19018@byui.edu</t>
  </si>
  <si>
    <t>Galaviz, Gabriel</t>
  </si>
  <si>
    <t>gal20007@byui.edu</t>
  </si>
  <si>
    <t>Gamez Espinoza, Jennifer_E</t>
  </si>
  <si>
    <t>esp17019@byui.edu</t>
  </si>
  <si>
    <t>Gannon, Grant_Cleveland</t>
  </si>
  <si>
    <t>gan16004@byui.edu</t>
  </si>
  <si>
    <t>Gardner, Allison</t>
  </si>
  <si>
    <t>Registered(11/04/2021)</t>
  </si>
  <si>
    <t>gar19030@byui.edu</t>
  </si>
  <si>
    <t>Garza, Derick_Dexter</t>
  </si>
  <si>
    <t>gar16040@byui.edu</t>
  </si>
  <si>
    <t>Groves, Eden_Lauren</t>
  </si>
  <si>
    <t>gro17006@byui.edu</t>
  </si>
  <si>
    <t>Hakanpaa, Julius_Aslak</t>
  </si>
  <si>
    <t>hak19002@byui.edu</t>
  </si>
  <si>
    <t>Harper, Whitney_Esther</t>
  </si>
  <si>
    <t>har20146@byui.edu</t>
  </si>
  <si>
    <t>Heiner, Stockton_Clay</t>
  </si>
  <si>
    <t>hei19003@byui.edu</t>
  </si>
  <si>
    <t>Henrie, Devon_Brett</t>
  </si>
  <si>
    <t>hen16024@byui.edu</t>
  </si>
  <si>
    <t>Automotive Tech Mgmt</t>
  </si>
  <si>
    <t>Hodson, Joshua_Treaver</t>
  </si>
  <si>
    <t>hod16002@byui.edu</t>
  </si>
  <si>
    <t>Psychology</t>
  </si>
  <si>
    <t>Holmstead, Kaleb_Gary</t>
  </si>
  <si>
    <t>hol15033@byui.edu</t>
  </si>
  <si>
    <t>Hone, Tyler</t>
  </si>
  <si>
    <t>hon21005@byui.edu</t>
  </si>
  <si>
    <t>Houssian, Tyler_Kent</t>
  </si>
  <si>
    <t>hou17005@byui.edu</t>
  </si>
  <si>
    <t>Software Engineering</t>
  </si>
  <si>
    <t>Hudgins, Kendrick_Harold</t>
  </si>
  <si>
    <t>Registered(11/18/2021)</t>
  </si>
  <si>
    <t>hud16007@byui.edu</t>
  </si>
  <si>
    <t>Jaramillo, Julianna</t>
  </si>
  <si>
    <t>jar17005@byui.edu</t>
  </si>
  <si>
    <t>Jenkins, Kaitlyn_Raye</t>
  </si>
  <si>
    <t>Registered(11/20/2021)</t>
  </si>
  <si>
    <t>jen20102@byui.edu</t>
  </si>
  <si>
    <t>Jensen, Bailey_Hamilton</t>
  </si>
  <si>
    <t>jen16037@byui.edu</t>
  </si>
  <si>
    <t>Johnson, Timothy_Delbert</t>
  </si>
  <si>
    <t>joh17061@byui.edu</t>
  </si>
  <si>
    <t>Exercise Physiology</t>
  </si>
  <si>
    <t>Jones, Luke_Jordon</t>
  </si>
  <si>
    <t>jon16066@byui.edu</t>
  </si>
  <si>
    <t>Kofoed, Jonathan</t>
  </si>
  <si>
    <t>kof15002@byui.edu</t>
  </si>
  <si>
    <t>Kunz, Allyson</t>
  </si>
  <si>
    <t>kun19003@byui.edu</t>
  </si>
  <si>
    <t>Professional Studies</t>
  </si>
  <si>
    <t>Lance, Madeline_Beth</t>
  </si>
  <si>
    <t>lan20019@byui.edu</t>
  </si>
  <si>
    <t>Langkilde, Hyrum</t>
  </si>
  <si>
    <t>lan19010@byui.edu</t>
  </si>
  <si>
    <t>Lara, Raquel_Andrea</t>
  </si>
  <si>
    <t>lar17016@byui.edu</t>
  </si>
  <si>
    <t>LeClere, Nathan_Alexander</t>
  </si>
  <si>
    <t>lec16002@byui.edu</t>
  </si>
  <si>
    <t>Lewis, Justin_Troy</t>
  </si>
  <si>
    <t>lew18020@byui.edu</t>
  </si>
  <si>
    <t>Loveless, Gregory_Orin</t>
  </si>
  <si>
    <t>lov18002@byui.edu</t>
  </si>
  <si>
    <t>Low, Riley_William</t>
  </si>
  <si>
    <t>low14001@byui.edu</t>
  </si>
  <si>
    <t>Lybbert, Desirae</t>
  </si>
  <si>
    <t>lyb18002@byui.edu</t>
  </si>
  <si>
    <t>Mabey, Corinne_Amanah</t>
  </si>
  <si>
    <t>mab17002@byui.edu</t>
  </si>
  <si>
    <t>Maldonado, Jonathon</t>
  </si>
  <si>
    <t>mal17034@byui.edu</t>
  </si>
  <si>
    <t>Malugen, Sarah_Marie</t>
  </si>
  <si>
    <t>mal16005@byui.edu</t>
  </si>
  <si>
    <t>Manapat, Skyler-Bailey</t>
  </si>
  <si>
    <t>Registered(11/17/2021)</t>
  </si>
  <si>
    <t>man20052@byui.edu</t>
  </si>
  <si>
    <t>McCormick, Brennon</t>
  </si>
  <si>
    <t>mcc20058@byui.edu</t>
  </si>
  <si>
    <t>Political Science</t>
  </si>
  <si>
    <t>Mercer, Caden</t>
  </si>
  <si>
    <t>Registered(11/30/2021)</t>
  </si>
  <si>
    <t>mer20023@byui.edu</t>
  </si>
  <si>
    <t>Merrell, Porter_Austin</t>
  </si>
  <si>
    <t>mer16007@byui.edu</t>
  </si>
  <si>
    <t>Merritt, Mitchell_Thomas</t>
  </si>
  <si>
    <t>mer16025@byui.edu</t>
  </si>
  <si>
    <t>Messer, Trevor_Steven</t>
  </si>
  <si>
    <t>mes18003@byui.edu</t>
  </si>
  <si>
    <t>Muirhead, Spencer_Thomas</t>
  </si>
  <si>
    <t>mui19001@byui.edu</t>
  </si>
  <si>
    <t>Mulheron, Victoria_Louanne</t>
  </si>
  <si>
    <t>Registered(12/10/2021)</t>
  </si>
  <si>
    <t>mul17009@byui.edu</t>
  </si>
  <si>
    <t>Nelson, Michael_Arthur</t>
  </si>
  <si>
    <t>nel16028@byui.edu</t>
  </si>
  <si>
    <t>Nordhagen, Ron_Ole</t>
  </si>
  <si>
    <t>Registered(12/15/2021)</t>
  </si>
  <si>
    <t>nor12013@byui.edu</t>
  </si>
  <si>
    <t>English</t>
  </si>
  <si>
    <t>Olenslager, Joshua_Kenneth</t>
  </si>
  <si>
    <t>Registered(11/23/2021)</t>
  </si>
  <si>
    <t>ole19005@byui.edu</t>
  </si>
  <si>
    <t>Olivera, Jorge_Alonso,, Jr</t>
  </si>
  <si>
    <t>oli19007@byui.edu</t>
  </si>
  <si>
    <t>Palmer, Dean</t>
  </si>
  <si>
    <t>Registered(12/12/2021)</t>
  </si>
  <si>
    <t>pal19030@byui.edu</t>
  </si>
  <si>
    <t>Pizzi, Ethan_Thomas</t>
  </si>
  <si>
    <t>piz16002@byui.edu</t>
  </si>
  <si>
    <t>Biology</t>
  </si>
  <si>
    <t>Platts, Tyler</t>
  </si>
  <si>
    <t>pla19002@byui.edu</t>
  </si>
  <si>
    <t>Plummer, Saydi_Elizabeth</t>
  </si>
  <si>
    <t>Registered(12/16/2021)</t>
  </si>
  <si>
    <t>plu18004@byui.edu</t>
  </si>
  <si>
    <t>Poole, McKray</t>
  </si>
  <si>
    <t>Registered(11/19/2021)</t>
  </si>
  <si>
    <t>poo19005@byui.edu</t>
  </si>
  <si>
    <t>Porter, Hayley</t>
  </si>
  <si>
    <t>por18026@byui.edu</t>
  </si>
  <si>
    <t>Powell, Heath_Jaxon</t>
  </si>
  <si>
    <t>pow19017@byui.edu</t>
  </si>
  <si>
    <t>Powell, Natalie_Charlene</t>
  </si>
  <si>
    <t>har16048@byui.edu</t>
  </si>
  <si>
    <t>Rainsdon, Jason_Blaine</t>
  </si>
  <si>
    <t>rai14006@byui.edu</t>
  </si>
  <si>
    <t>Richards, Daniel_Steven</t>
  </si>
  <si>
    <t>ric18002@byui.edu</t>
  </si>
  <si>
    <t>Rieger, Gavin_G</t>
  </si>
  <si>
    <t>Registered(11/02/2021)</t>
  </si>
  <si>
    <t>rie20004@byui.edu</t>
  </si>
  <si>
    <t>Robinson, Brennen_Kyrk</t>
  </si>
  <si>
    <t>rob16073@byui.edu</t>
  </si>
  <si>
    <t>Rosenbeck, Molly_Katherine</t>
  </si>
  <si>
    <t>ros21021@byui.edu</t>
  </si>
  <si>
    <t>Saltzman, Dylan_Reed</t>
  </si>
  <si>
    <t>sal19017@byui.edu</t>
  </si>
  <si>
    <t>Santana, Kiakaha_Malaikini</t>
  </si>
  <si>
    <t>san19029@byui.edu</t>
  </si>
  <si>
    <t>Saunders, Madeline_Janis</t>
  </si>
  <si>
    <t>sau19002@byui.edu</t>
  </si>
  <si>
    <t>Schott, Samuel</t>
  </si>
  <si>
    <t>sch16096@byui.edu</t>
  </si>
  <si>
    <t>Seversike, David_Kilikikopa</t>
  </si>
  <si>
    <t>sev16005@byui.edu</t>
  </si>
  <si>
    <t>Sevy, Caleb_James</t>
  </si>
  <si>
    <t>sev16002@byui.edu</t>
  </si>
  <si>
    <t>Shelton, Jakob</t>
  </si>
  <si>
    <t>she21029@byui.edu</t>
  </si>
  <si>
    <t>Short, Tyson_Phillip</t>
  </si>
  <si>
    <t>sho17002@byui.edu</t>
  </si>
  <si>
    <t>Skidmore, Nathan_Rex</t>
  </si>
  <si>
    <t>Registered(12/11/2021)</t>
  </si>
  <si>
    <t>ski16010@byui.edu</t>
  </si>
  <si>
    <t>Taigen, Taylor_Nathan</t>
  </si>
  <si>
    <t>tai17002@byui.edu</t>
  </si>
  <si>
    <t>Thyberg, Brianna</t>
  </si>
  <si>
    <t>thy19001@byui.edu</t>
  </si>
  <si>
    <t>Tibbitts, Michael_Wayment</t>
  </si>
  <si>
    <t>tib17001@byui.edu</t>
  </si>
  <si>
    <t>Tsoi, Yik_Lam</t>
  </si>
  <si>
    <t>tso19004@byui.edu</t>
  </si>
  <si>
    <t>Turner, Brianne_Mary</t>
  </si>
  <si>
    <t>tur19009@byui.edu</t>
  </si>
  <si>
    <t>Upshaw, Kailen</t>
  </si>
  <si>
    <t>ups20002@byui.edu</t>
  </si>
  <si>
    <t>Volmer, Carl_VerNon</t>
  </si>
  <si>
    <t>vol18001@byui.edu</t>
  </si>
  <si>
    <t>Waters, Dylan_Demal</t>
  </si>
  <si>
    <t>wat16024@byui.edu</t>
  </si>
  <si>
    <t>Watkins, Jennica</t>
  </si>
  <si>
    <t>Registered(11/07/2021)</t>
  </si>
  <si>
    <t>wat17030@byui.edu</t>
  </si>
  <si>
    <t>Whitney, Henry_Lavear</t>
  </si>
  <si>
    <t>whi17016@byui.edu</t>
  </si>
  <si>
    <t>Wilcox, Madeline_Elizabeth</t>
  </si>
  <si>
    <t>wil20208@byui.edu</t>
  </si>
  <si>
    <t>Winder, Jaxson_Tyler</t>
  </si>
  <si>
    <t>win16020@byui.edu</t>
  </si>
  <si>
    <t>Young, Caleb_Woodruff</t>
  </si>
  <si>
    <t>you19010@byui.edu</t>
  </si>
  <si>
    <t>Young, Garrett_Waid</t>
  </si>
  <si>
    <t>you17023@byui.edu</t>
  </si>
  <si>
    <t>Company Letter</t>
  </si>
  <si>
    <t>Section</t>
  </si>
  <si>
    <t>Faculty</t>
  </si>
  <si>
    <t>A</t>
  </si>
  <si>
    <t>Dave Rowe</t>
  </si>
  <si>
    <t>B</t>
  </si>
  <si>
    <t>Brian Christensen</t>
  </si>
  <si>
    <t>C</t>
  </si>
  <si>
    <t>Luke Alley</t>
  </si>
  <si>
    <t>D</t>
  </si>
  <si>
    <t>Charlie Crump</t>
  </si>
  <si>
    <t>E</t>
  </si>
  <si>
    <t>Scott Pope</t>
  </si>
  <si>
    <t>F</t>
  </si>
  <si>
    <t>Bob Morley</t>
  </si>
  <si>
    <t>G</t>
  </si>
  <si>
    <t>Rob Tietjen</t>
  </si>
  <si>
    <t>H</t>
  </si>
  <si>
    <t>Dean Coleman</t>
  </si>
  <si>
    <t>Row Labels</t>
  </si>
  <si>
    <t>Count of Student ID</t>
  </si>
  <si>
    <t>(blank)</t>
  </si>
  <si>
    <t>Grand Total</t>
  </si>
  <si>
    <t>Random Number</t>
  </si>
  <si>
    <t>E-mail</t>
  </si>
  <si>
    <t>Gender</t>
  </si>
  <si>
    <t>Female?</t>
  </si>
  <si>
    <t>Finance?</t>
  </si>
  <si>
    <t>Non-Business</t>
  </si>
  <si>
    <t>Assigned Section</t>
  </si>
  <si>
    <t>Inumber</t>
  </si>
  <si>
    <t>Name</t>
  </si>
  <si>
    <t>Check</t>
  </si>
  <si>
    <t>No</t>
  </si>
  <si>
    <t>Yes</t>
  </si>
  <si>
    <t>Female</t>
  </si>
  <si>
    <t>Male</t>
  </si>
  <si>
    <t>Moraes Costa, Debora</t>
  </si>
  <si>
    <t>Registered(01/03/2022)</t>
  </si>
  <si>
    <t>mor17114@byui.edu</t>
  </si>
  <si>
    <t>Speirs, Jacob_Taylor</t>
  </si>
  <si>
    <t>Registered(01/04/2022)</t>
  </si>
  <si>
    <t>spe17028@byui.edu</t>
  </si>
  <si>
    <t>Total Students</t>
  </si>
  <si>
    <t># Female</t>
  </si>
  <si>
    <t>% Female</t>
  </si>
  <si>
    <t># Finance</t>
  </si>
  <si>
    <t># non-Business</t>
  </si>
  <si>
    <t>% non-Business</t>
  </si>
  <si>
    <t>To Assign</t>
  </si>
  <si>
    <t>TOTALS</t>
  </si>
  <si>
    <t>I-Number</t>
  </si>
  <si>
    <t>Display Name</t>
  </si>
  <si>
    <t>Preferred Name</t>
  </si>
  <si>
    <t>Student Subprogram</t>
  </si>
  <si>
    <t>Track</t>
  </si>
  <si>
    <t>Classification</t>
  </si>
  <si>
    <t>Abbott, Levi</t>
  </si>
  <si>
    <t>Levi</t>
  </si>
  <si>
    <t>Day School (DAY)</t>
  </si>
  <si>
    <t>Spring/Fall</t>
  </si>
  <si>
    <t>Sophomore</t>
  </si>
  <si>
    <t>Ackerman, Martell</t>
  </si>
  <si>
    <t>Martell</t>
  </si>
  <si>
    <t>Fall/Winter</t>
  </si>
  <si>
    <t>Senior</t>
  </si>
  <si>
    <t>Acton, Savannah</t>
  </si>
  <si>
    <t>Savannah</t>
  </si>
  <si>
    <t>Junior</t>
  </si>
  <si>
    <t>Aedo, Alvin Aaron</t>
  </si>
  <si>
    <t>Alvin Aaron</t>
  </si>
  <si>
    <t>aed19001@byui.edu</t>
  </si>
  <si>
    <t>Winter/Spring</t>
  </si>
  <si>
    <t>Business Management Marketing</t>
  </si>
  <si>
    <t>Allen, Sean</t>
  </si>
  <si>
    <t>Sean</t>
  </si>
  <si>
    <t>Stanley</t>
  </si>
  <si>
    <t>Barfus, Emma</t>
  </si>
  <si>
    <t>Emma</t>
  </si>
  <si>
    <t>Barone, Karen</t>
  </si>
  <si>
    <t>Karen</t>
  </si>
  <si>
    <t>gon19002@byui.edu</t>
  </si>
  <si>
    <t>Cooper</t>
  </si>
  <si>
    <t>Zach</t>
  </si>
  <si>
    <t>Birrell, Becca</t>
  </si>
  <si>
    <t>Becca</t>
  </si>
  <si>
    <t>Boren, Kellen</t>
  </si>
  <si>
    <t>Kellen</t>
  </si>
  <si>
    <t>bor20014@byui.edu</t>
  </si>
  <si>
    <t>Freshman</t>
  </si>
  <si>
    <t>General Studies</t>
  </si>
  <si>
    <t>Bosco, Stephen Werner</t>
  </si>
  <si>
    <t>Stephen Werner</t>
  </si>
  <si>
    <t>Boyes, Jack</t>
  </si>
  <si>
    <t>Jack</t>
  </si>
  <si>
    <t>Brady, Benjamin</t>
  </si>
  <si>
    <t>Benjamin</t>
  </si>
  <si>
    <t>Brady, Chandler</t>
  </si>
  <si>
    <t>Chandler</t>
  </si>
  <si>
    <t>Kempton</t>
  </si>
  <si>
    <t>Brantley, Kaitlin</t>
  </si>
  <si>
    <t>Kaitlin</t>
  </si>
  <si>
    <t>Brittain, Matison</t>
  </si>
  <si>
    <t>Matison</t>
  </si>
  <si>
    <t>bri19012@byui.edu</t>
  </si>
  <si>
    <t>Buchanan, Ben</t>
  </si>
  <si>
    <t>Ben</t>
  </si>
  <si>
    <t>buc18001@byui.edu</t>
  </si>
  <si>
    <t>Sariah</t>
  </si>
  <si>
    <t>Burt, Brandon</t>
  </si>
  <si>
    <t>Brandon</t>
  </si>
  <si>
    <t>Family Consumer Science Apparel Entrepreneurship</t>
  </si>
  <si>
    <t>Cadenas, Chelsea</t>
  </si>
  <si>
    <t>Chelsea</t>
  </si>
  <si>
    <t>cad16001@byui.edu</t>
  </si>
  <si>
    <t>Callahan, Shane</t>
  </si>
  <si>
    <t>Shane</t>
  </si>
  <si>
    <t>Carlson, Megan</t>
  </si>
  <si>
    <t>Megan</t>
  </si>
  <si>
    <t>Interdisciplinary Studies</t>
  </si>
  <si>
    <t>Noe</t>
  </si>
  <si>
    <t>Chambers, Nicholas Brian</t>
  </si>
  <si>
    <t>Nicholas Brian</t>
  </si>
  <si>
    <t>Christenot, Ross</t>
  </si>
  <si>
    <t>Ross</t>
  </si>
  <si>
    <t>Clark, Brian</t>
  </si>
  <si>
    <t>Brian</t>
  </si>
  <si>
    <t>Clay, Braden</t>
  </si>
  <si>
    <t>Braden</t>
  </si>
  <si>
    <t>Corzo Trevino, Daniela</t>
  </si>
  <si>
    <t>Daniela</t>
  </si>
  <si>
    <t>cor20065@byui.edu</t>
  </si>
  <si>
    <t>Critchfield, Gannon</t>
  </si>
  <si>
    <t>Gannon</t>
  </si>
  <si>
    <t>Day, Jeremy</t>
  </si>
  <si>
    <t>Jeremy</t>
  </si>
  <si>
    <t>De Osambela, Stephanie</t>
  </si>
  <si>
    <t>Stephanie</t>
  </si>
  <si>
    <t>Denogean, Lexi</t>
  </si>
  <si>
    <t>Lexi</t>
  </si>
  <si>
    <t>DeSpain, Demorie</t>
  </si>
  <si>
    <t>Demorie</t>
  </si>
  <si>
    <t>Dotson, Brayden</t>
  </si>
  <si>
    <t>Brayden</t>
  </si>
  <si>
    <t>Business Management Operations</t>
  </si>
  <si>
    <t>Jarom</t>
  </si>
  <si>
    <t>Eckman, Jana</t>
  </si>
  <si>
    <t>Jana</t>
  </si>
  <si>
    <t>Ellsworth, Ben</t>
  </si>
  <si>
    <t>Etchells, James</t>
  </si>
  <si>
    <t>James</t>
  </si>
  <si>
    <t>Fuller, Dylan</t>
  </si>
  <si>
    <t>Dylan</t>
  </si>
  <si>
    <t>Galaviz, Gabe</t>
  </si>
  <si>
    <t>Gabe</t>
  </si>
  <si>
    <t>Gamez Espinoza, Jennifer</t>
  </si>
  <si>
    <t>Jennifer</t>
  </si>
  <si>
    <t>Gannon, Grant</t>
  </si>
  <si>
    <t>Grant</t>
  </si>
  <si>
    <t>Allison</t>
  </si>
  <si>
    <t>Gardner, Sierra</t>
  </si>
  <si>
    <t>Sierra</t>
  </si>
  <si>
    <t>gar18028@byui.edu</t>
  </si>
  <si>
    <t>Garza, Derick</t>
  </si>
  <si>
    <t>Derick</t>
  </si>
  <si>
    <t>Groves, Eden</t>
  </si>
  <si>
    <t>Eden</t>
  </si>
  <si>
    <t>Hakanpaa, Julius</t>
  </si>
  <si>
    <t>Julius</t>
  </si>
  <si>
    <t>Harper, Whitney</t>
  </si>
  <si>
    <t>Whitney</t>
  </si>
  <si>
    <t>Heiner, Stockton</t>
  </si>
  <si>
    <t>Stockton</t>
  </si>
  <si>
    <t>Henrie, Devon</t>
  </si>
  <si>
    <t>Devon</t>
  </si>
  <si>
    <t>Automotive Technology Management</t>
  </si>
  <si>
    <t>Hodson, Josh</t>
  </si>
  <si>
    <t>Josh</t>
  </si>
  <si>
    <t>Holmstead, Kaleb</t>
  </si>
  <si>
    <t>Kaleb</t>
  </si>
  <si>
    <t>Tyler</t>
  </si>
  <si>
    <t>Houssian, Tyler</t>
  </si>
  <si>
    <t>Hudgins, Kendrick</t>
  </si>
  <si>
    <t>Kendrick</t>
  </si>
  <si>
    <t>Julianna</t>
  </si>
  <si>
    <t>Jenkins, Kaitlyn</t>
  </si>
  <si>
    <t>Kaitlyn</t>
  </si>
  <si>
    <t>Jensen, Bailey</t>
  </si>
  <si>
    <t>Bailey</t>
  </si>
  <si>
    <t>Johnson, Timothy</t>
  </si>
  <si>
    <t>Timothy</t>
  </si>
  <si>
    <t>Jones, Luke</t>
  </si>
  <si>
    <t>Luke</t>
  </si>
  <si>
    <t>Jonathan</t>
  </si>
  <si>
    <t>Kunz, Ally</t>
  </si>
  <si>
    <t>Ally</t>
  </si>
  <si>
    <t>Lance, Madeline</t>
  </si>
  <si>
    <t>Madeline</t>
  </si>
  <si>
    <t>Hyrum</t>
  </si>
  <si>
    <t>Lara, Raquel</t>
  </si>
  <si>
    <t>Raquel</t>
  </si>
  <si>
    <t>LeClere, Nathan</t>
  </si>
  <si>
    <t>Nathan</t>
  </si>
  <si>
    <t>Lewis, Justin</t>
  </si>
  <si>
    <t>Justin</t>
  </si>
  <si>
    <t>Loveless, Greg</t>
  </si>
  <si>
    <t>Greg</t>
  </si>
  <si>
    <t>Low, Riley</t>
  </si>
  <si>
    <t>Riley</t>
  </si>
  <si>
    <t>Desirae</t>
  </si>
  <si>
    <t>Mabey, Corinne</t>
  </si>
  <si>
    <t>Corinne</t>
  </si>
  <si>
    <t>Jonathon</t>
  </si>
  <si>
    <t>Skyler-Bailey</t>
  </si>
  <si>
    <t>Brennon</t>
  </si>
  <si>
    <t>Caden</t>
  </si>
  <si>
    <t>Merrell, Porter</t>
  </si>
  <si>
    <t>Porter</t>
  </si>
  <si>
    <t>Merritt, Mitchell</t>
  </si>
  <si>
    <t>Mitchell</t>
  </si>
  <si>
    <t>Messer, Trevor</t>
  </si>
  <si>
    <t>Trevor</t>
  </si>
  <si>
    <t>Muirhead, Spencer</t>
  </si>
  <si>
    <t>Spencer</t>
  </si>
  <si>
    <t>Nelson, Mike</t>
  </si>
  <si>
    <t>Mike</t>
  </si>
  <si>
    <t>Norris, Ashlyn</t>
  </si>
  <si>
    <t>Ashlyn</t>
  </si>
  <si>
    <t>nor21011@byui.edu</t>
  </si>
  <si>
    <t>Olenslager, Joshua Kenneth</t>
  </si>
  <si>
    <t>Joshua Kenneth</t>
  </si>
  <si>
    <t>Olivera, Alonso</t>
  </si>
  <si>
    <t>Alonso</t>
  </si>
  <si>
    <t>Pizzi, Ethan</t>
  </si>
  <si>
    <t>Ethan</t>
  </si>
  <si>
    <t>McKray</t>
  </si>
  <si>
    <t>Hayley</t>
  </si>
  <si>
    <t>Powell, Jaxon</t>
  </si>
  <si>
    <t>Jaxon</t>
  </si>
  <si>
    <t>Powell, Natalie</t>
  </si>
  <si>
    <t>Natalie</t>
  </si>
  <si>
    <t>Rainsdon, Jason</t>
  </si>
  <si>
    <t>Jason</t>
  </si>
  <si>
    <t>Richards, Daniel</t>
  </si>
  <si>
    <t>Daniel</t>
  </si>
  <si>
    <t>Rieger, Gavin</t>
  </si>
  <si>
    <t>Gavin</t>
  </si>
  <si>
    <t>Robinson, Brennen</t>
  </si>
  <si>
    <t>Brennen</t>
  </si>
  <si>
    <t>Rojo, Tami</t>
  </si>
  <si>
    <t>Tami</t>
  </si>
  <si>
    <t>roj19001@byui.edu</t>
  </si>
  <si>
    <t>Rosenbeck, Molly</t>
  </si>
  <si>
    <t>Molly</t>
  </si>
  <si>
    <t>Saltzman, Dylan</t>
  </si>
  <si>
    <t>Santana, Kiakaha</t>
  </si>
  <si>
    <t>Kiakaha</t>
  </si>
  <si>
    <t>Saunders, Madeline</t>
  </si>
  <si>
    <t>Schott, Sam</t>
  </si>
  <si>
    <t>Sam</t>
  </si>
  <si>
    <t>Seversike, David</t>
  </si>
  <si>
    <t>David</t>
  </si>
  <si>
    <t>Sevy, Caleb</t>
  </si>
  <si>
    <t>Caleb</t>
  </si>
  <si>
    <t>Jakob</t>
  </si>
  <si>
    <t>Short, Tyson</t>
  </si>
  <si>
    <t>Tyson</t>
  </si>
  <si>
    <t>Stephensen, Jared</t>
  </si>
  <si>
    <t>Jared</t>
  </si>
  <si>
    <t>ste16018@byui.edu</t>
  </si>
  <si>
    <t>Taigen, Taylor</t>
  </si>
  <si>
    <t>Taylor</t>
  </si>
  <si>
    <t>Brianna</t>
  </si>
  <si>
    <t>Tibbitts, Michael</t>
  </si>
  <si>
    <t>Michael</t>
  </si>
  <si>
    <t>Tsoi, Yik Lam</t>
  </si>
  <si>
    <t>Yik Lam</t>
  </si>
  <si>
    <t>Turner, Brianne</t>
  </si>
  <si>
    <t>Brianne</t>
  </si>
  <si>
    <t>Kailen</t>
  </si>
  <si>
    <t>Volmer, Carl</t>
  </si>
  <si>
    <t>Carl</t>
  </si>
  <si>
    <t>Waters, Dylan</t>
  </si>
  <si>
    <t>Jennica</t>
  </si>
  <si>
    <t>Whitney, Henry</t>
  </si>
  <si>
    <t>Henry</t>
  </si>
  <si>
    <t>Wilcox, Madeline</t>
  </si>
  <si>
    <t>Winder, Jaxson</t>
  </si>
  <si>
    <t>Jaxson</t>
  </si>
  <si>
    <t>Young, Caleb</t>
  </si>
  <si>
    <t>Young, Garrett</t>
  </si>
  <si>
    <t>Garrett</t>
  </si>
  <si>
    <t xml:space="preserve">Name </t>
  </si>
  <si>
    <t>I Number</t>
  </si>
  <si>
    <t>Old Section</t>
  </si>
  <si>
    <t>New Section</t>
  </si>
  <si>
    <t>Move From</t>
  </si>
  <si>
    <t>Move To</t>
  </si>
  <si>
    <t>No Change</t>
  </si>
  <si>
    <t>Course</t>
  </si>
  <si>
    <t>Combo</t>
  </si>
  <si>
    <t>BUS 300</t>
  </si>
  <si>
    <t>BUS 302</t>
  </si>
  <si>
    <t>MKT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</si>
</sst>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FFFFFF"/>
      <name val="Tahoma"/>
      <family val="2"/>
    </font>
    <font>
      <sz val="7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F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rgb="FF7F7F7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0" fillId="34" borderId="0" xfId="0" applyFont="1" applyFill="1" applyAlignment="1">
      <alignment horizontal="center"/>
    </xf>
    <xf numFmtId="0" fontId="13" fillId="35" borderId="0" xfId="0" applyFont="1" applyFill="1" applyAlignment="1">
      <alignment horizontal="left" vertical="center" wrapText="1"/>
    </xf>
    <xf numFmtId="0" fontId="13" fillId="35" borderId="0" xfId="0" applyFont="1" applyFill="1" applyAlignment="1">
      <alignment horizontal="left" vertical="center"/>
    </xf>
    <xf numFmtId="0" fontId="0" fillId="0" borderId="10" xfId="0" applyBorder="1"/>
    <xf numFmtId="0" fontId="16" fillId="0" borderId="0" xfId="0" applyFont="1"/>
    <xf numFmtId="0" fontId="0" fillId="36" borderId="0" xfId="0" applyFill="1"/>
    <xf numFmtId="0" fontId="0" fillId="36" borderId="0" xfId="0" applyFill="1" applyAlignment="1">
      <alignment horizontal="center"/>
    </xf>
    <xf numFmtId="9" fontId="0" fillId="36" borderId="0" xfId="4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0" fillId="0" borderId="10" xfId="0" applyBorder="1" applyAlignment="1">
      <alignment horizontal="center"/>
    </xf>
    <xf numFmtId="0" fontId="21" fillId="37" borderId="11" xfId="0" applyFont="1" applyFill="1" applyBorder="1" applyAlignment="1">
      <alignment horizontal="center" vertical="center" wrapText="1"/>
    </xf>
    <xf numFmtId="0" fontId="21" fillId="37" borderId="11" xfId="0" applyFont="1" applyFill="1" applyBorder="1" applyAlignment="1">
      <alignment horizontal="left" vertical="center" wrapText="1"/>
    </xf>
    <xf numFmtId="0" fontId="21" fillId="37" borderId="12" xfId="0" applyFont="1" applyFill="1" applyBorder="1" applyAlignment="1">
      <alignment horizontal="center" vertical="center" wrapText="1"/>
    </xf>
    <xf numFmtId="0" fontId="13" fillId="38" borderId="0" xfId="0" applyFont="1" applyFill="1" applyAlignment="1">
      <alignment horizontal="left" vertical="center" wrapText="1"/>
    </xf>
    <xf numFmtId="9" fontId="20" fillId="39" borderId="0" xfId="43" applyFont="1" applyFill="1" applyAlignment="1">
      <alignment horizontal="center"/>
    </xf>
    <xf numFmtId="0" fontId="20" fillId="39" borderId="0" xfId="0" applyFont="1" applyFill="1"/>
    <xf numFmtId="0" fontId="20" fillId="39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40" borderId="13" xfId="0" applyFont="1" applyFill="1" applyBorder="1" applyAlignment="1">
      <alignment vertical="center" wrapText="1" readingOrder="1"/>
    </xf>
    <xf numFmtId="0" fontId="25" fillId="41" borderId="13" xfId="0" applyFont="1" applyFill="1" applyBorder="1" applyAlignment="1">
      <alignment vertical="center" wrapText="1" readingOrder="1"/>
    </xf>
    <xf numFmtId="0" fontId="25" fillId="42" borderId="13" xfId="0" applyFont="1" applyFill="1" applyBorder="1" applyAlignment="1">
      <alignment vertical="center" wrapText="1" readingOrder="1"/>
    </xf>
    <xf numFmtId="0" fontId="13" fillId="39" borderId="0" xfId="0" applyFont="1" applyFill="1" applyAlignment="1">
      <alignment horizontal="left" vertical="center" wrapText="1"/>
    </xf>
    <xf numFmtId="43" fontId="0" fillId="0" borderId="0" xfId="44" applyFont="1"/>
    <xf numFmtId="43" fontId="0" fillId="43" borderId="0" xfId="44" applyFont="1" applyFill="1"/>
    <xf numFmtId="0" fontId="0" fillId="43" borderId="0" xfId="0" applyFill="1"/>
    <xf numFmtId="0" fontId="23" fillId="43" borderId="0" xfId="0" applyFont="1" applyFill="1"/>
    <xf numFmtId="43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e, Scott" refreshedDate="44565.67314467593" createdVersion="6" refreshedVersion="7" minRefreshableVersion="3" recordCount="121" xr:uid="{7446C429-4B33-4D3B-B2EE-DE44765E4998}">
  <cacheSource type="worksheet">
    <worksheetSource ref="B1:M1048576" sheet="Data"/>
  </cacheSource>
  <cacheFields count="12">
    <cacheField name="Student ID" numFmtId="0">
      <sharedItems containsString="0" containsBlank="1" containsNumber="1" containsInteger="1" minValue="5239762" maxValue="985230097"/>
    </cacheField>
    <cacheField name="Student" numFmtId="0">
      <sharedItems containsBlank="1"/>
    </cacheField>
    <cacheField name="Status" numFmtId="0">
      <sharedItems containsBlank="1"/>
    </cacheField>
    <cacheField name="E-mail" numFmtId="0">
      <sharedItems containsBlank="1"/>
    </cacheField>
    <cacheField name="Cross-listed Course" numFmtId="0">
      <sharedItems containsNonDate="0" containsString="0" containsBlank="1"/>
    </cacheField>
    <cacheField name="Major" numFmtId="0">
      <sharedItems containsBlank="1"/>
    </cacheField>
    <cacheField name="Class" numFmtId="0">
      <sharedItems containsBlank="1"/>
    </cacheField>
    <cacheField name="Gender" numFmtId="0">
      <sharedItems containsBlank="1"/>
    </cacheField>
    <cacheField name="Female?" numFmtId="0">
      <sharedItems containsBlank="1"/>
    </cacheField>
    <cacheField name="Finance?" numFmtId="0">
      <sharedItems containsBlank="1"/>
    </cacheField>
    <cacheField name="Non-Business" numFmtId="0">
      <sharedItems containsBlank="1"/>
    </cacheField>
    <cacheField name="Assigned Section" numFmtId="0">
      <sharedItems containsString="0" containsBlank="1" containsNumber="1" containsInteger="1" minValue="1" maxValue="9" count="10">
        <n v="2"/>
        <n v="1"/>
        <n v="7"/>
        <n v="3"/>
        <n v="4"/>
        <n v="8"/>
        <n v="5"/>
        <n v="6"/>
        <m/>
        <n v="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636296767"/>
    <s v="Abbott, Levi_Hunter"/>
    <s v="Registered(11/12/2021)"/>
    <s v="abb17002@byui.edu"/>
    <m/>
    <s v="Recreation Management"/>
    <s v="SO"/>
    <s v="Male"/>
    <s v="No"/>
    <s v="No"/>
    <s v="Yes"/>
    <x v="0"/>
  </r>
  <r>
    <n v="93094562"/>
    <s v="Ackerman, Martell_Michael"/>
    <s v="Registered(11/05/2021)"/>
    <s v="ack16002@byui.edu"/>
    <m/>
    <s v="Communication"/>
    <s v="SR"/>
    <s v="Male"/>
    <s v="No"/>
    <s v="No"/>
    <s v="Yes"/>
    <x v="1"/>
  </r>
  <r>
    <n v="324082318"/>
    <s v="Acton, Savannah_Michelle"/>
    <s v="Registered(11/10/2021)"/>
    <s v="act19001@byui.edu"/>
    <m/>
    <s v="Business Finance"/>
    <s v="JR"/>
    <s v="Female"/>
    <s v="Yes"/>
    <s v="Yes"/>
    <s v="No"/>
    <x v="2"/>
  </r>
  <r>
    <n v="322143190"/>
    <s v="Allen, Brenna_Ainsley"/>
    <s v="Registered(12/14/2021)"/>
    <s v="all16015@byui.edu"/>
    <m/>
    <s v="Business Management"/>
    <s v="SR"/>
    <s v="Female"/>
    <s v="Yes"/>
    <s v="No"/>
    <s v="No"/>
    <x v="3"/>
  </r>
  <r>
    <n v="55170323"/>
    <s v="Allen, Sean_Patrick"/>
    <s v="Registered(11/11/2021)"/>
    <s v="all17002@byui.edu"/>
    <m/>
    <s v="Bus Mgmt Marketing"/>
    <s v="SO"/>
    <s v="Male"/>
    <s v="No"/>
    <s v="No"/>
    <s v="No"/>
    <x v="1"/>
  </r>
  <r>
    <n v="546437432"/>
    <s v="Ballif, Stanley"/>
    <s v="Registered(11/05/2021)"/>
    <s v="bal17030@byui.edu"/>
    <m/>
    <s v="Business Management"/>
    <s v="SR"/>
    <s v="Male"/>
    <s v="No"/>
    <s v="No"/>
    <s v="No"/>
    <x v="4"/>
  </r>
  <r>
    <n v="240947454"/>
    <s v="Barfus, Emma_Lee"/>
    <s v="Registered(11/05/2021)"/>
    <s v="bar19052@byui.edu"/>
    <m/>
    <s v="International Studies"/>
    <s v="SR"/>
    <s v="Female"/>
    <s v="Yes"/>
    <s v="No"/>
    <s v="Yes"/>
    <x v="5"/>
  </r>
  <r>
    <n v="762413758"/>
    <s v="Beck, Cooper"/>
    <s v="Registered(11/13/2021)"/>
    <s v="bec20031@byui.edu"/>
    <m/>
    <s v="Business Finance"/>
    <s v="JR"/>
    <s v="Male"/>
    <s v="No"/>
    <s v="Yes"/>
    <s v="No"/>
    <x v="0"/>
  </r>
  <r>
    <n v="98930720"/>
    <s v="Berthiaume, Zach"/>
    <s v="Registered(11/11/2021)"/>
    <s v="ber19044@byui.edu"/>
    <m/>
    <s v="Bus Mgmt Marketing"/>
    <s v="SO"/>
    <s v="Male"/>
    <s v="No"/>
    <s v="No"/>
    <s v="No"/>
    <x v="0"/>
  </r>
  <r>
    <n v="282832594"/>
    <s v="Birrell, Rebecca__A"/>
    <s v="Registered(11/15/2021)"/>
    <s v="sma14002@byui.edu"/>
    <m/>
    <s v="Bus Mgmt Marketing"/>
    <s v="JR"/>
    <s v="Female"/>
    <s v="Yes"/>
    <s v="No"/>
    <s v="No"/>
    <x v="1"/>
  </r>
  <r>
    <n v="265944716"/>
    <s v="Bosco, Stephen_Werner"/>
    <s v="Registered(11/12/2021)"/>
    <s v="bos19006@byui.edu"/>
    <m/>
    <s v="Business Finance"/>
    <s v="JR"/>
    <s v="Male"/>
    <s v="No"/>
    <s v="Yes"/>
    <s v="No"/>
    <x v="6"/>
  </r>
  <r>
    <n v="393374684"/>
    <s v="Boyes, Jack_Kendrick"/>
    <s v="Registered(11/05/2021)"/>
    <s v="boy20015@byui.edu"/>
    <m/>
    <s v="Business Management"/>
    <s v="SR"/>
    <s v="Male"/>
    <s v="No"/>
    <s v="No"/>
    <s v="No"/>
    <x v="7"/>
  </r>
  <r>
    <n v="247831964"/>
    <s v="Brady, Benjamin_John"/>
    <s v="Registered(11/09/2021)"/>
    <s v="bra19025@byui.edu"/>
    <m/>
    <s v="Recreation Management"/>
    <s v="JR"/>
    <s v="Male"/>
    <s v="No"/>
    <s v="No"/>
    <s v="Yes"/>
    <x v="3"/>
  </r>
  <r>
    <n v="881291117"/>
    <s v="Brady, Chandler_Williams"/>
    <s v="Registered(11/10/2021)"/>
    <s v="bra17051@byui.edu"/>
    <m/>
    <s v="Business Management"/>
    <s v="SR"/>
    <s v="Male"/>
    <s v="No"/>
    <s v="No"/>
    <s v="No"/>
    <x v="7"/>
  </r>
  <r>
    <n v="412719527"/>
    <s v="Brandis, Kempton"/>
    <s v="Registered(12/03/2021)"/>
    <s v="bra19035@byui.edu"/>
    <m/>
    <s v="Bus Mgmt Marketing"/>
    <s v="SO"/>
    <s v="Male"/>
    <s v="No"/>
    <s v="No"/>
    <s v="No"/>
    <x v="1"/>
  </r>
  <r>
    <n v="100360396"/>
    <s v="Brantley, Kaitlin_Rylee"/>
    <s v="Registered(12/05/2021)"/>
    <s v="bra20025@byui.edu"/>
    <m/>
    <s v="Bus Mgmt Marketing"/>
    <s v="SO"/>
    <s v="Female"/>
    <s v="Yes"/>
    <s v="No"/>
    <s v="No"/>
    <x v="5"/>
  </r>
  <r>
    <n v="113387687"/>
    <s v="Brown, Joshua_Michael"/>
    <s v="Registered(12/22/2021)"/>
    <s v="bro18040@byui.edu"/>
    <m/>
    <s v="Business Management Ops"/>
    <s v="SR"/>
    <s v="Male"/>
    <s v="No"/>
    <s v="No"/>
    <s v="No"/>
    <x v="1"/>
  </r>
  <r>
    <n v="284041842"/>
    <s v="Buchwald, Aaron_Michael"/>
    <s v="Registered(12/14/2021)"/>
    <s v="buc19002@byui.edu"/>
    <m/>
    <s v="Bus Mgmt Marketing"/>
    <s v="SO"/>
    <s v="Male"/>
    <s v="No"/>
    <s v="No"/>
    <s v="No"/>
    <x v="2"/>
  </r>
  <r>
    <n v="167348246"/>
    <s v="Burnett, Sariah"/>
    <s v="Registered(11/10/2021)"/>
    <s v="bur20022@byui.edu"/>
    <m/>
    <s v="Recreation Management"/>
    <s v="SO"/>
    <s v="Female"/>
    <s v="Yes"/>
    <s v="No"/>
    <s v="Yes"/>
    <x v="0"/>
  </r>
  <r>
    <n v="162097736"/>
    <s v="Burt, Brandon_Todd"/>
    <s v="Registered(11/21/2021)"/>
    <s v="bur15036@byui.edu"/>
    <m/>
    <s v="FCS Apparel Entrepreneur"/>
    <s v="SO"/>
    <s v="Male"/>
    <s v="No"/>
    <s v="No"/>
    <s v="Yes"/>
    <x v="6"/>
  </r>
  <r>
    <n v="873050857"/>
    <s v="Callahan, Shane_Joseph"/>
    <s v="Registered(11/08/2021)"/>
    <s v="cal20009@byui.edu"/>
    <m/>
    <s v="Business Management"/>
    <s v="JR"/>
    <s v="Male"/>
    <s v="No"/>
    <s v="No"/>
    <s v="No"/>
    <x v="4"/>
  </r>
  <r>
    <n v="934909112"/>
    <s v="Carlson, Megan_Michele"/>
    <s v="Registered(11/05/2021)"/>
    <s v="car17035@byui.edu"/>
    <m/>
    <s v="Interdisciplinary"/>
    <s v="JR"/>
    <s v="Female"/>
    <s v="Yes"/>
    <s v="No"/>
    <s v="Yes"/>
    <x v="0"/>
  </r>
  <r>
    <n v="883102912"/>
    <s v="Cepeda Gallegos, Noe"/>
    <s v="Registered(11/15/2021)"/>
    <s v="cep21001@byui.edu"/>
    <m/>
    <s v="Business Management"/>
    <s v="JR"/>
    <s v="Male"/>
    <s v="No"/>
    <s v="No"/>
    <s v="No"/>
    <x v="6"/>
  </r>
  <r>
    <n v="344723481"/>
    <s v="Chambers, Nicholas_Brian"/>
    <s v="Registered(11/22/2021)"/>
    <s v="cha20056@byui.edu"/>
    <m/>
    <s v="Business Management"/>
    <s v="FR"/>
    <s v="Male"/>
    <s v="No"/>
    <s v="No"/>
    <s v="No"/>
    <x v="0"/>
  </r>
  <r>
    <n v="242969694"/>
    <s v="Christenot, Ross_Michael"/>
    <s v="Registered(11/08/2021)"/>
    <s v="chr16014@byui.edu"/>
    <m/>
    <s v="Business Analytics"/>
    <s v="SR"/>
    <s v="Male"/>
    <s v="No"/>
    <s v="No"/>
    <s v="No"/>
    <x v="2"/>
  </r>
  <r>
    <n v="186661865"/>
    <s v="Clark, Brian_Richard"/>
    <s v="Registered(11/10/2021)"/>
    <s v="cla17065@byui.edu"/>
    <m/>
    <s v="Bus Mgmt Marketing"/>
    <s v="JR"/>
    <s v="Male"/>
    <s v="No"/>
    <s v="No"/>
    <s v="No"/>
    <x v="2"/>
  </r>
  <r>
    <n v="50769069"/>
    <s v="Clay, Braden_Joseph"/>
    <s v="Registered(11/11/2021)"/>
    <s v="cla17025@byui.edu"/>
    <m/>
    <s v="Business Management"/>
    <s v="SO"/>
    <s v="Male"/>
    <s v="No"/>
    <s v="No"/>
    <s v="No"/>
    <x v="6"/>
  </r>
  <r>
    <n v="940787513"/>
    <s v="Critchfield, Gannon_Marc"/>
    <s v="Registered(11/10/2021)"/>
    <s v="cri19006@byui.edu"/>
    <m/>
    <s v="Bus Mgmt Marketing"/>
    <s v="SO"/>
    <s v="Male"/>
    <s v="No"/>
    <s v="No"/>
    <s v="No"/>
    <x v="4"/>
  </r>
  <r>
    <n v="633586687"/>
    <s v="Day, Jeremy_Andrew"/>
    <s v="Registered(11/11/2021)"/>
    <s v="day18003@byui.edu"/>
    <m/>
    <s v="Business Management"/>
    <s v="SO"/>
    <s v="Male"/>
    <s v="No"/>
    <s v="No"/>
    <s v="No"/>
    <x v="7"/>
  </r>
  <r>
    <n v="713914448"/>
    <s v="De Osambela, Stephanie_Breann"/>
    <s v="Registered(11/05/2021)"/>
    <s v="deo17002@byui.edu"/>
    <m/>
    <s v="Business Finance"/>
    <s v="SR"/>
    <s v="Female"/>
    <s v="Yes"/>
    <s v="Yes"/>
    <s v="No"/>
    <x v="4"/>
  </r>
  <r>
    <n v="687923423"/>
    <s v="Denogean, Alexis_Marina"/>
    <s v="Registered(11/09/2021)"/>
    <s v="den16005@byui.edu"/>
    <m/>
    <s v="Business Management"/>
    <s v="JR"/>
    <s v="Female"/>
    <s v="Yes"/>
    <s v="No"/>
    <s v="No"/>
    <x v="2"/>
  </r>
  <r>
    <n v="368732739"/>
    <s v="DeSpain, Demorie_Lynn"/>
    <s v="Registered(11/08/2021)"/>
    <s v="str21025@byui.edu"/>
    <m/>
    <s v="Bus Mgmt Marketing"/>
    <s v="SO"/>
    <s v="Female"/>
    <s v="Yes"/>
    <s v="No"/>
    <s v="No"/>
    <x v="7"/>
  </r>
  <r>
    <n v="640579417"/>
    <s v="Dotson, Brayden_Chase"/>
    <s v="Registered(11/12/2021)"/>
    <s v="dot15003@byui.edu"/>
    <m/>
    <s v="Business Management Ops"/>
    <s v="SR"/>
    <s v="Male"/>
    <s v="No"/>
    <s v="No"/>
    <s v="No"/>
    <x v="3"/>
  </r>
  <r>
    <n v="729158903"/>
    <s v="Downs, Troy_Deon"/>
    <s v="Registered(12/13/2021)"/>
    <s v="dow16005@byui.edu"/>
    <m/>
    <s v="Business Management"/>
    <s v="SR"/>
    <s v="Male"/>
    <s v="No"/>
    <s v="No"/>
    <s v="No"/>
    <x v="3"/>
  </r>
  <r>
    <n v="605531355"/>
    <s v="Dutton, Jarom"/>
    <s v="Registered(11/16/2021)"/>
    <s v="dut18007@byui.edu"/>
    <m/>
    <s v="Bus Mgmt Marketing"/>
    <s v="SO"/>
    <s v="Male"/>
    <s v="No"/>
    <s v="No"/>
    <s v="No"/>
    <x v="4"/>
  </r>
  <r>
    <n v="972215633"/>
    <s v="Eckman, Janalee"/>
    <s v="Registered(11/24/2021)"/>
    <s v="eck18002@byui.edu"/>
    <m/>
    <s v="Business Management"/>
    <s v="JR"/>
    <s v="Female"/>
    <s v="Yes"/>
    <s v="No"/>
    <s v="No"/>
    <x v="6"/>
  </r>
  <r>
    <n v="531984896"/>
    <s v="Ellsworth, Benjamin_Walden_Van_P"/>
    <s v="Registered(11/10/2021)"/>
    <s v="ell19003@byui.edu"/>
    <m/>
    <s v="Construction Management"/>
    <s v="JR"/>
    <s v="Male"/>
    <s v="No"/>
    <s v="No"/>
    <s v="Yes"/>
    <x v="2"/>
  </r>
  <r>
    <n v="566245873"/>
    <s v="Etchells, James_Douglas"/>
    <s v="Registered(11/09/2021)"/>
    <s v="etc16001@byui.edu"/>
    <m/>
    <s v="Bus Mgmt Marketing"/>
    <s v="JR"/>
    <s v="Male"/>
    <s v="No"/>
    <s v="No"/>
    <s v="No"/>
    <x v="3"/>
  </r>
  <r>
    <n v="967825352"/>
    <s v="Fuller, Dylan_Scott"/>
    <s v="Registered(11/14/2021)"/>
    <s v="ful19018@byui.edu"/>
    <m/>
    <s v="Business Management"/>
    <s v="SR"/>
    <s v="Male"/>
    <s v="No"/>
    <s v="No"/>
    <s v="No"/>
    <x v="1"/>
  </r>
  <r>
    <n v="331290361"/>
    <s v="Galaviz, Gabriel"/>
    <s v="Registered(11/05/2021)"/>
    <s v="gal20007@byui.edu"/>
    <m/>
    <s v="Bus Mgmt Marketing"/>
    <s v="SR"/>
    <s v="Male"/>
    <s v="No"/>
    <s v="No"/>
    <s v="No"/>
    <x v="3"/>
  </r>
  <r>
    <n v="799526443"/>
    <s v="Gamez Espinoza, Jennifer_E"/>
    <s v="Registered(11/05/2021)"/>
    <s v="esp17019@byui.edu"/>
    <m/>
    <s v="International Studies"/>
    <s v="SR"/>
    <s v="Female"/>
    <s v="Yes"/>
    <s v="No"/>
    <s v="Yes"/>
    <x v="4"/>
  </r>
  <r>
    <n v="454874513"/>
    <s v="Gannon, Grant_Cleveland"/>
    <s v="Registered(11/08/2021)"/>
    <s v="gan16004@byui.edu"/>
    <m/>
    <s v="Bus Mgmt Marketing"/>
    <s v="JR"/>
    <s v="Male"/>
    <s v="No"/>
    <s v="No"/>
    <s v="No"/>
    <x v="6"/>
  </r>
  <r>
    <n v="899026179"/>
    <s v="Gardner, Allison"/>
    <s v="Registered(11/04/2021)"/>
    <s v="gar19030@byui.edu"/>
    <m/>
    <s v="International Studies"/>
    <s v="SR"/>
    <s v="Female"/>
    <s v="Yes"/>
    <s v="No"/>
    <s v="Yes"/>
    <x v="4"/>
  </r>
  <r>
    <n v="414130771"/>
    <s v="Garza, Derick_Dexter"/>
    <s v="Registered(11/12/2021)"/>
    <s v="gar16040@byui.edu"/>
    <m/>
    <s v="Business Management"/>
    <s v="SO"/>
    <s v="Male"/>
    <s v="No"/>
    <s v="No"/>
    <s v="No"/>
    <x v="7"/>
  </r>
  <r>
    <n v="247531974"/>
    <s v="Groves, Eden_Lauren"/>
    <s v="Registered(11/05/2021)"/>
    <s v="gro17006@byui.edu"/>
    <m/>
    <s v="Business Management"/>
    <s v="SR"/>
    <s v="Female"/>
    <s v="Yes"/>
    <s v="No"/>
    <s v="No"/>
    <x v="4"/>
  </r>
  <r>
    <n v="387380380"/>
    <s v="Hakanpaa, Julius_Aslak"/>
    <s v="Registered(11/11/2021)"/>
    <s v="hak19002@byui.edu"/>
    <m/>
    <s v="Bus Mgmt Marketing"/>
    <s v="SO"/>
    <s v="Male"/>
    <s v="No"/>
    <s v="No"/>
    <s v="No"/>
    <x v="2"/>
  </r>
  <r>
    <n v="259992767"/>
    <s v="Harper, Whitney_Esther"/>
    <s v="Registered(11/04/2021)"/>
    <s v="har20146@byui.edu"/>
    <m/>
    <s v="Business Management"/>
    <s v="SR"/>
    <s v="Female"/>
    <s v="Yes"/>
    <s v="No"/>
    <s v="No"/>
    <x v="0"/>
  </r>
  <r>
    <n v="746665508"/>
    <s v="Heiner, Stockton_Clay"/>
    <s v="Registered(11/10/2021)"/>
    <s v="hei19003@byui.edu"/>
    <m/>
    <s v="Business Management"/>
    <s v="JR"/>
    <s v="Male"/>
    <s v="No"/>
    <s v="No"/>
    <s v="No"/>
    <x v="4"/>
  </r>
  <r>
    <n v="172755453"/>
    <s v="Henrie, Devon_Brett"/>
    <s v="Registered(11/12/2021)"/>
    <s v="hen16024@byui.edu"/>
    <m/>
    <s v="Automotive Tech Mgmt"/>
    <s v="JR"/>
    <s v="Male"/>
    <s v="No"/>
    <s v="No"/>
    <s v="Yes"/>
    <x v="1"/>
  </r>
  <r>
    <n v="303419341"/>
    <s v="Hodson, Joshua_Treaver"/>
    <s v="Registered(11/05/2021)"/>
    <s v="hod16002@byui.edu"/>
    <m/>
    <s v="Psychology"/>
    <s v="SR"/>
    <s v="Male"/>
    <s v="No"/>
    <s v="No"/>
    <s v="Yes"/>
    <x v="2"/>
  </r>
  <r>
    <n v="737930700"/>
    <s v="Holmstead, Kaleb_Gary"/>
    <s v="Registered(11/13/2021)"/>
    <s v="hol15033@byui.edu"/>
    <m/>
    <s v="Bus Mgmt Marketing"/>
    <s v="SO"/>
    <s v="Male"/>
    <s v="No"/>
    <s v="No"/>
    <s v="No"/>
    <x v="0"/>
  </r>
  <r>
    <n v="591595869"/>
    <s v="Hone, Tyler"/>
    <s v="Registered(11/16/2021)"/>
    <s v="hon21005@byui.edu"/>
    <m/>
    <s v="Bus Mgmt Marketing"/>
    <s v="SO"/>
    <s v="Male"/>
    <s v="No"/>
    <s v="No"/>
    <s v="No"/>
    <x v="3"/>
  </r>
  <r>
    <n v="650453302"/>
    <s v="Houssian, Tyler_Kent"/>
    <s v="Registered(11/08/2021)"/>
    <s v="hou17005@byui.edu"/>
    <m/>
    <s v="Software Engineering"/>
    <s v="JR"/>
    <s v="Male"/>
    <s v="No"/>
    <s v="No"/>
    <s v="Yes"/>
    <x v="2"/>
  </r>
  <r>
    <n v="252527274"/>
    <s v="Hudgins, Kendrick_Harold"/>
    <s v="Registered(11/18/2021)"/>
    <s v="hud16007@byui.edu"/>
    <m/>
    <s v="Business Management"/>
    <s v="FR"/>
    <s v="Male"/>
    <s v="No"/>
    <s v="No"/>
    <s v="No"/>
    <x v="5"/>
  </r>
  <r>
    <n v="497150671"/>
    <s v="Jenkins, Kaitlyn_Raye"/>
    <s v="Registered(11/20/2021)"/>
    <s v="jen20102@byui.edu"/>
    <m/>
    <s v="Bus Mgmt Marketing"/>
    <s v="JR"/>
    <s v="Female"/>
    <s v="Yes"/>
    <s v="No"/>
    <s v="No"/>
    <x v="7"/>
  </r>
  <r>
    <n v="154243203"/>
    <s v="Jensen, Bailey_Hamilton"/>
    <s v="Registered(11/11/2021)"/>
    <s v="jen16037@byui.edu"/>
    <m/>
    <s v="Bus Mgmt Marketing"/>
    <s v="SO"/>
    <s v="Male"/>
    <s v="No"/>
    <s v="No"/>
    <s v="No"/>
    <x v="4"/>
  </r>
  <r>
    <n v="645515640"/>
    <s v="Johnson, Timothy_Delbert"/>
    <s v="Registered(11/09/2021)"/>
    <s v="joh17061@byui.edu"/>
    <m/>
    <s v="Exercise Physiology"/>
    <s v="JR"/>
    <s v="Male"/>
    <s v="No"/>
    <s v="No"/>
    <s v="Yes"/>
    <x v="1"/>
  </r>
  <r>
    <n v="436272748"/>
    <s v="Jones, Luke_Jordon"/>
    <s v="Registered(11/09/2021)"/>
    <s v="jon16066@byui.edu"/>
    <m/>
    <s v="Business Management"/>
    <s v="JR"/>
    <s v="Male"/>
    <s v="No"/>
    <s v="No"/>
    <s v="No"/>
    <x v="5"/>
  </r>
  <r>
    <n v="414905072"/>
    <s v="Kofoed, Jonathan"/>
    <s v="Registered(11/10/2021)"/>
    <s v="kof15002@byui.edu"/>
    <m/>
    <s v="Bus Mgmt Marketing"/>
    <s v="JR"/>
    <s v="Male"/>
    <s v="No"/>
    <s v="No"/>
    <s v="No"/>
    <x v="6"/>
  </r>
  <r>
    <n v="738734681"/>
    <s v="Kunz, Allyson"/>
    <s v="Registered(11/16/2021)"/>
    <s v="kun19003@byui.edu"/>
    <m/>
    <s v="Professional Studies"/>
    <s v="SO"/>
    <s v="Female"/>
    <s v="Yes"/>
    <s v="No"/>
    <s v="Yes"/>
    <x v="5"/>
  </r>
  <r>
    <n v="359992290"/>
    <s v="Lance, Madeline_Beth"/>
    <s v="Registered(11/09/2021)"/>
    <s v="lan20019@byui.edu"/>
    <m/>
    <s v="Bus Mgmt Marketing"/>
    <s v="JR"/>
    <s v="Female"/>
    <s v="Yes"/>
    <s v="No"/>
    <s v="No"/>
    <x v="3"/>
  </r>
  <r>
    <n v="233862341"/>
    <s v="Langkilde, Hyrum"/>
    <s v="Registered(11/15/2021)"/>
    <s v="lan19010@byui.edu"/>
    <m/>
    <s v="Business Management"/>
    <s v="SO"/>
    <s v="Male"/>
    <s v="No"/>
    <s v="No"/>
    <s v="No"/>
    <x v="4"/>
  </r>
  <r>
    <n v="99740872"/>
    <s v="Lara, Raquel_Andrea"/>
    <s v="Registered(11/12/2021)"/>
    <s v="lar17016@byui.edu"/>
    <m/>
    <s v="Business Management"/>
    <s v="JR"/>
    <s v="Female"/>
    <s v="Yes"/>
    <s v="No"/>
    <s v="No"/>
    <x v="6"/>
  </r>
  <r>
    <n v="877687992"/>
    <s v="LeClere, Nathan_Alexander"/>
    <s v="Registered(11/09/2021)"/>
    <s v="lec16002@byui.edu"/>
    <m/>
    <s v="Business Management"/>
    <s v="SR"/>
    <s v="Male"/>
    <s v="No"/>
    <s v="No"/>
    <s v="No"/>
    <x v="4"/>
  </r>
  <r>
    <n v="247461564"/>
    <s v="Loveless, Gregory_Orin"/>
    <s v="Registered(11/08/2021)"/>
    <s v="lov18002@byui.edu"/>
    <m/>
    <s v="Business Management"/>
    <s v="JR"/>
    <s v="Male"/>
    <s v="No"/>
    <s v="No"/>
    <s v="No"/>
    <x v="4"/>
  </r>
  <r>
    <n v="510773876"/>
    <s v="Low, Riley_William"/>
    <s v="Registered(11/04/2021)"/>
    <s v="low14001@byui.edu"/>
    <m/>
    <s v="Business Finance"/>
    <s v="SR"/>
    <s v="Male"/>
    <s v="No"/>
    <s v="Yes"/>
    <s v="No"/>
    <x v="1"/>
  </r>
  <r>
    <n v="497108846"/>
    <s v="Lybbert, Desirae"/>
    <s v="Registered(11/11/2021)"/>
    <s v="lyb18002@byui.edu"/>
    <m/>
    <s v="Bus Mgmt Marketing"/>
    <s v="JR"/>
    <s v="Female"/>
    <s v="Yes"/>
    <s v="No"/>
    <s v="No"/>
    <x v="1"/>
  </r>
  <r>
    <n v="547736444"/>
    <s v="Mabey, Corinne_Amanah"/>
    <s v="Registered(12/03/2021)"/>
    <s v="mab17002@byui.edu"/>
    <m/>
    <s v="Business Management"/>
    <s v="JR"/>
    <s v="Female"/>
    <s v="Yes"/>
    <s v="No"/>
    <s v="No"/>
    <x v="7"/>
  </r>
  <r>
    <n v="243513801"/>
    <s v="Maldonado, Jonathon"/>
    <s v="Registered(11/08/2021)"/>
    <s v="mal17034@byui.edu"/>
    <m/>
    <s v="Bus Mgmt Marketing"/>
    <s v="SR"/>
    <s v="Male"/>
    <s v="No"/>
    <s v="No"/>
    <s v="No"/>
    <x v="1"/>
  </r>
  <r>
    <n v="952085567"/>
    <s v="Malugen, Sarah_Marie"/>
    <s v="Registered(12/14/2021)"/>
    <s v="mal16005@byui.edu"/>
    <m/>
    <s v="Professional Studies"/>
    <s v="SR"/>
    <s v="Female"/>
    <s v="Yes"/>
    <s v="No"/>
    <s v="Yes"/>
    <x v="7"/>
  </r>
  <r>
    <n v="162422357"/>
    <s v="Manapat, Skyler-Bailey"/>
    <s v="Registered(11/17/2021)"/>
    <s v="man20052@byui.edu"/>
    <m/>
    <s v="Bus Mgmt Marketing"/>
    <s v="FR"/>
    <s v="Male"/>
    <s v="No"/>
    <s v="No"/>
    <s v="No"/>
    <x v="5"/>
  </r>
  <r>
    <n v="617341212"/>
    <s v="McCormick, Brennon"/>
    <s v="Registered(11/24/2021)"/>
    <s v="mcc20058@byui.edu"/>
    <m/>
    <s v="Political Science"/>
    <s v="FR"/>
    <s v="Male"/>
    <s v="No"/>
    <s v="No"/>
    <s v="Yes"/>
    <x v="4"/>
  </r>
  <r>
    <n v="351786872"/>
    <s v="Mercer, Caden"/>
    <s v="Registered(11/30/2021)"/>
    <s v="mer20023@byui.edu"/>
    <m/>
    <s v="Business Management"/>
    <s v="FR"/>
    <s v="Male"/>
    <s v="No"/>
    <s v="No"/>
    <s v="No"/>
    <x v="3"/>
  </r>
  <r>
    <n v="367089588"/>
    <s v="Merrell, Porter_Austin"/>
    <s v="Registered(11/04/2021)"/>
    <s v="mer16007@byui.edu"/>
    <m/>
    <s v="Business Management"/>
    <s v="SR"/>
    <s v="Male"/>
    <s v="No"/>
    <s v="No"/>
    <s v="No"/>
    <x v="5"/>
  </r>
  <r>
    <n v="825533247"/>
    <s v="Merritt, Mitchell_Thomas"/>
    <s v="Registered(11/10/2021)"/>
    <s v="mer16025@byui.edu"/>
    <m/>
    <s v="Bus Mgmt Marketing"/>
    <s v="SO"/>
    <s v="Male"/>
    <s v="No"/>
    <s v="No"/>
    <s v="No"/>
    <x v="0"/>
  </r>
  <r>
    <n v="946283782"/>
    <s v="Messer, Trevor_Steven"/>
    <s v="Registered(11/30/2021)"/>
    <s v="mes18003@byui.edu"/>
    <m/>
    <s v="Construction Management"/>
    <s v="JR"/>
    <s v="Male"/>
    <s v="No"/>
    <s v="No"/>
    <s v="Yes"/>
    <x v="5"/>
  </r>
  <r>
    <n v="672134143"/>
    <s v="Muirhead, Spencer_Thomas"/>
    <s v="Registered(11/04/2021)"/>
    <s v="mui19001@byui.edu"/>
    <m/>
    <s v="Automotive Tech Mgmt"/>
    <s v="SR"/>
    <s v="Male"/>
    <s v="No"/>
    <s v="No"/>
    <s v="Yes"/>
    <x v="3"/>
  </r>
  <r>
    <n v="216503191"/>
    <s v="Mulheron, Victoria_Louanne"/>
    <s v="Registered(12/10/2021)"/>
    <s v="mul17009@byui.edu"/>
    <m/>
    <s v="Bus Mgmt Marketing"/>
    <s v="SR"/>
    <s v="Female"/>
    <s v="Yes"/>
    <s v="No"/>
    <s v="No"/>
    <x v="1"/>
  </r>
  <r>
    <n v="621852774"/>
    <s v="Nelson, Michael_Arthur"/>
    <s v="Registered(11/08/2021)"/>
    <s v="nel16028@byui.edu"/>
    <m/>
    <s v="Automotive Tech Mgmt"/>
    <s v="SR"/>
    <s v="Male"/>
    <s v="No"/>
    <s v="No"/>
    <s v="Yes"/>
    <x v="2"/>
  </r>
  <r>
    <n v="946141478"/>
    <s v="Nordhagen, Ron_Ole"/>
    <s v="Registered(12/15/2021)"/>
    <s v="nor12013@byui.edu"/>
    <m/>
    <s v="English"/>
    <s v="SR"/>
    <s v="Male"/>
    <s v="No"/>
    <s v="No"/>
    <s v="Yes"/>
    <x v="1"/>
  </r>
  <r>
    <n v="515258059"/>
    <s v="Olenslager, Joshua_Kenneth"/>
    <s v="Registered(11/23/2021)"/>
    <s v="ole19005@byui.edu"/>
    <m/>
    <s v="Business Management"/>
    <s v="SR"/>
    <s v="Male"/>
    <s v="No"/>
    <s v="No"/>
    <s v="No"/>
    <x v="2"/>
  </r>
  <r>
    <n v="765610369"/>
    <s v="Olivera, Jorge_Alonso,, Jr"/>
    <s v="Registered(11/11/2021)"/>
    <s v="oli19007@byui.edu"/>
    <m/>
    <s v="Business Management"/>
    <s v="SO"/>
    <s v="Male"/>
    <s v="No"/>
    <s v="No"/>
    <s v="No"/>
    <x v="6"/>
  </r>
  <r>
    <n v="799809577"/>
    <s v="Palmer, Dean"/>
    <s v="Registered(12/12/2021)"/>
    <s v="pal19030@byui.edu"/>
    <m/>
    <s v="Business Management"/>
    <s v="JR"/>
    <s v="Male"/>
    <s v="No"/>
    <s v="No"/>
    <s v="No"/>
    <x v="3"/>
  </r>
  <r>
    <n v="55122355"/>
    <s v="Pizzi, Ethan_Thomas"/>
    <s v="Registered(11/10/2021)"/>
    <s v="piz16002@byui.edu"/>
    <m/>
    <s v="Biology"/>
    <s v="JR"/>
    <s v="Male"/>
    <s v="No"/>
    <s v="No"/>
    <s v="Yes"/>
    <x v="0"/>
  </r>
  <r>
    <n v="145539007"/>
    <s v="Platts, Tyler"/>
    <s v="Registered(11/10/2021)"/>
    <s v="pla19002@byui.edu"/>
    <m/>
    <s v="Business Management"/>
    <s v="JR"/>
    <s v="Male"/>
    <s v="No"/>
    <s v="No"/>
    <s v="No"/>
    <x v="7"/>
  </r>
  <r>
    <n v="154498687"/>
    <s v="Plummer, Saydi_Elizabeth"/>
    <s v="Registered(12/16/2021)"/>
    <s v="plu18004@byui.edu"/>
    <m/>
    <s v="Interdisciplinary"/>
    <s v="SR"/>
    <s v="Female"/>
    <s v="Yes"/>
    <s v="No"/>
    <s v="Yes"/>
    <x v="5"/>
  </r>
  <r>
    <n v="365842024"/>
    <s v="Poole, McKray"/>
    <s v="Registered(11/19/2021)"/>
    <s v="poo19005@byui.edu"/>
    <m/>
    <s v="Bus Mgmt Marketing"/>
    <s v="JR"/>
    <s v="Male"/>
    <s v="No"/>
    <s v="No"/>
    <s v="No"/>
    <x v="6"/>
  </r>
  <r>
    <n v="474627687"/>
    <s v="Porter, Hayley"/>
    <s v="Registered(11/08/2021)"/>
    <s v="por18026@byui.edu"/>
    <m/>
    <s v="Bus Mgmt Marketing"/>
    <s v="SR"/>
    <s v="Female"/>
    <s v="Yes"/>
    <s v="No"/>
    <s v="No"/>
    <x v="2"/>
  </r>
  <r>
    <n v="5239762"/>
    <s v="Powell, Heath_Jaxon"/>
    <s v="Registered(11/04/2021)"/>
    <s v="pow19017@byui.edu"/>
    <m/>
    <s v="Bus Mgmt Marketing"/>
    <s v="SR"/>
    <s v="Male"/>
    <s v="No"/>
    <s v="No"/>
    <s v="No"/>
    <x v="5"/>
  </r>
  <r>
    <n v="120173299"/>
    <s v="Powell, Natalie_Charlene"/>
    <s v="Registered(11/04/2021)"/>
    <s v="har16048@byui.edu"/>
    <m/>
    <s v="Business Finance"/>
    <s v="SR"/>
    <s v="Female"/>
    <s v="Yes"/>
    <s v="Yes"/>
    <s v="No"/>
    <x v="2"/>
  </r>
  <r>
    <n v="136722606"/>
    <s v="Rainsdon, Jason_Blaine"/>
    <s v="Registered(11/04/2021)"/>
    <s v="rai14006@byui.edu"/>
    <m/>
    <s v="Business Management"/>
    <s v="SR"/>
    <s v="Male"/>
    <s v="No"/>
    <s v="No"/>
    <s v="No"/>
    <x v="5"/>
  </r>
  <r>
    <n v="574032504"/>
    <s v="Richards, Daniel_Steven"/>
    <s v="Registered(11/04/2021)"/>
    <s v="ric18002@byui.edu"/>
    <m/>
    <s v="Bus Mgmt Marketing"/>
    <s v="SR"/>
    <s v="Male"/>
    <s v="No"/>
    <s v="No"/>
    <s v="No"/>
    <x v="7"/>
  </r>
  <r>
    <n v="249146204"/>
    <s v="Rieger, Gavin_G"/>
    <s v="Registered(11/02/2021)"/>
    <s v="rie20004@byui.edu"/>
    <m/>
    <s v="Business Management"/>
    <s v="JR"/>
    <s v="Male"/>
    <s v="No"/>
    <s v="No"/>
    <s v="No"/>
    <x v="5"/>
  </r>
  <r>
    <n v="892249151"/>
    <s v="Robinson, Brennen_Kyrk"/>
    <s v="Registered(11/15/2021)"/>
    <s v="rob16073@byui.edu"/>
    <m/>
    <s v="Business Management"/>
    <s v="SR"/>
    <s v="Male"/>
    <s v="No"/>
    <s v="No"/>
    <s v="No"/>
    <x v="6"/>
  </r>
  <r>
    <n v="261880709"/>
    <s v="Rosenbeck, Molly_Katherine"/>
    <s v="Registered(11/09/2021)"/>
    <s v="ros21021@byui.edu"/>
    <m/>
    <s v="Business Management"/>
    <s v="JR"/>
    <s v="Female"/>
    <s v="Yes"/>
    <s v="No"/>
    <s v="No"/>
    <x v="1"/>
  </r>
  <r>
    <n v="616026462"/>
    <s v="Saltzman, Dylan_Reed"/>
    <s v="Registered(11/11/2021)"/>
    <s v="sal19017@byui.edu"/>
    <m/>
    <s v="Construction Management"/>
    <s v="JR"/>
    <s v="Male"/>
    <s v="No"/>
    <s v="No"/>
    <s v="Yes"/>
    <x v="7"/>
  </r>
  <r>
    <n v="985230097"/>
    <s v="Santana, Kiakaha_Malaikini"/>
    <s v="Registered(11/19/2021)"/>
    <s v="san19029@byui.edu"/>
    <m/>
    <s v="Business Finance"/>
    <s v="SO"/>
    <s v="Male"/>
    <s v="No"/>
    <s v="Yes"/>
    <s v="No"/>
    <x v="5"/>
  </r>
  <r>
    <n v="720982032"/>
    <s v="Saunders, Madeline_Janis"/>
    <s v="Registered(11/19/2021)"/>
    <s v="sau19002@byui.edu"/>
    <m/>
    <s v="Bus Mgmt Marketing"/>
    <s v="JR"/>
    <s v="Female"/>
    <s v="Yes"/>
    <s v="No"/>
    <s v="No"/>
    <x v="0"/>
  </r>
  <r>
    <n v="221549907"/>
    <s v="Schott, Samuel"/>
    <s v="Registered(11/05/2021)"/>
    <s v="sch16096@byui.edu"/>
    <m/>
    <s v="Bus Mgmt Marketing"/>
    <s v="SR"/>
    <s v="Male"/>
    <s v="No"/>
    <s v="No"/>
    <s v="No"/>
    <x v="0"/>
  </r>
  <r>
    <n v="642582520"/>
    <s v="Seversike, David_Kilikikopa"/>
    <s v="Registered(11/04/2021)"/>
    <s v="sev16005@byui.edu"/>
    <m/>
    <s v="Construction Management"/>
    <s v="SR"/>
    <s v="Male"/>
    <s v="No"/>
    <s v="No"/>
    <s v="Yes"/>
    <x v="3"/>
  </r>
  <r>
    <n v="318737171"/>
    <s v="Sevy, Caleb_James"/>
    <s v="Registered(11/10/2021)"/>
    <s v="sev16002@byui.edu"/>
    <m/>
    <s v="Business Management"/>
    <s v="JR"/>
    <s v="Male"/>
    <s v="No"/>
    <s v="No"/>
    <s v="No"/>
    <x v="1"/>
  </r>
  <r>
    <n v="77362113"/>
    <s v="Shelton, Jakob"/>
    <s v="Registered(11/23/2021)"/>
    <s v="she21029@byui.edu"/>
    <m/>
    <s v="Bus Mgmt Marketing"/>
    <s v="JR"/>
    <s v="Male"/>
    <s v="No"/>
    <s v="No"/>
    <s v="No"/>
    <x v="2"/>
  </r>
  <r>
    <n v="608705666"/>
    <s v="Short, Tyson_Phillip"/>
    <s v="Registered(11/17/2021)"/>
    <s v="sho17002@byui.edu"/>
    <m/>
    <s v="Business Management"/>
    <s v="SO"/>
    <s v="Male"/>
    <s v="No"/>
    <s v="No"/>
    <s v="No"/>
    <x v="5"/>
  </r>
  <r>
    <n v="963709054"/>
    <s v="Skidmore, Nathan_Rex"/>
    <s v="Registered(12/11/2021)"/>
    <s v="ski16010@byui.edu"/>
    <m/>
    <s v="International Studies"/>
    <s v="JR"/>
    <s v="Male"/>
    <s v="No"/>
    <s v="No"/>
    <s v="Yes"/>
    <x v="7"/>
  </r>
  <r>
    <n v="455944463"/>
    <s v="Taigen, Taylor_Nathan"/>
    <s v="Registered(11/05/2021)"/>
    <s v="tai17002@byui.edu"/>
    <m/>
    <s v="Business Management"/>
    <s v="SR"/>
    <s v="Male"/>
    <s v="No"/>
    <s v="No"/>
    <s v="No"/>
    <x v="6"/>
  </r>
  <r>
    <n v="961592021"/>
    <s v="Thyberg, Brianna"/>
    <s v="Registered(11/11/2021)"/>
    <s v="thy19001@byui.edu"/>
    <m/>
    <s v="Bus Mgmt Marketing"/>
    <s v="JR"/>
    <s v="Female"/>
    <s v="Yes"/>
    <s v="No"/>
    <s v="No"/>
    <x v="4"/>
  </r>
  <r>
    <n v="956651316"/>
    <s v="Tibbitts, Michael_Wayment"/>
    <s v="Registered(11/16/2021)"/>
    <s v="tib17001@byui.edu"/>
    <m/>
    <s v="Business Management"/>
    <s v="SO"/>
    <s v="Male"/>
    <s v="No"/>
    <s v="No"/>
    <s v="No"/>
    <x v="0"/>
  </r>
  <r>
    <n v="700498745"/>
    <s v="Tsoi, Yik_Lam"/>
    <s v="Registered(11/10/2021)"/>
    <s v="tso19004@byui.edu"/>
    <m/>
    <s v="Business Finance"/>
    <s v="JR"/>
    <s v="Female"/>
    <s v="Yes"/>
    <s v="Yes"/>
    <s v="No"/>
    <x v="3"/>
  </r>
  <r>
    <n v="131221731"/>
    <s v="Turner, Brianne_Mary"/>
    <s v="Registered(11/05/2021)"/>
    <s v="tur19009@byui.edu"/>
    <m/>
    <s v="Bus Mgmt Marketing"/>
    <s v="JR"/>
    <s v="Female"/>
    <s v="Yes"/>
    <s v="No"/>
    <s v="No"/>
    <x v="6"/>
  </r>
  <r>
    <n v="753535055"/>
    <s v="Upshaw, Kailen"/>
    <s v="Registered(11/24/2021)"/>
    <s v="ups20002@byui.edu"/>
    <m/>
    <s v="Business Management"/>
    <s v="FR"/>
    <s v="Male"/>
    <s v="No"/>
    <s v="No"/>
    <s v="No"/>
    <x v="5"/>
  </r>
  <r>
    <n v="567524761"/>
    <s v="Volmer, Carl_VerNon"/>
    <s v="Registered(11/18/2021)"/>
    <s v="vol18001@byui.edu"/>
    <m/>
    <s v="Business Finance"/>
    <s v="FR"/>
    <s v="Male"/>
    <s v="No"/>
    <s v="Yes"/>
    <s v="No"/>
    <x v="7"/>
  </r>
  <r>
    <n v="79448987"/>
    <s v="Waters, Dylan_Demal"/>
    <s v="Registered(11/10/2021)"/>
    <s v="wat16024@byui.edu"/>
    <m/>
    <s v="Bus Mgmt Marketing"/>
    <s v="JR"/>
    <s v="Male"/>
    <s v="No"/>
    <s v="No"/>
    <s v="No"/>
    <x v="3"/>
  </r>
  <r>
    <n v="121335819"/>
    <s v="Watkins, Jennica"/>
    <s v="Registered(11/07/2021)"/>
    <s v="wat17030@byui.edu"/>
    <m/>
    <s v="Interdisciplinary"/>
    <s v="SR"/>
    <s v="Female"/>
    <s v="Yes"/>
    <s v="No"/>
    <s v="Yes"/>
    <x v="6"/>
  </r>
  <r>
    <n v="833086699"/>
    <s v="Whitney, Henry_Lavear"/>
    <s v="Registered(11/10/2021)"/>
    <s v="whi17016@byui.edu"/>
    <m/>
    <s v="Business Management"/>
    <s v="JR"/>
    <s v="Male"/>
    <s v="No"/>
    <s v="No"/>
    <s v="No"/>
    <x v="0"/>
  </r>
  <r>
    <n v="431280261"/>
    <s v="Wilcox, Madeline_Elizabeth"/>
    <s v="Registered(11/09/2021)"/>
    <s v="wil20208@byui.edu"/>
    <m/>
    <s v="Recreation Management"/>
    <s v="JR"/>
    <s v="Female"/>
    <s v="Yes"/>
    <s v="No"/>
    <s v="Yes"/>
    <x v="6"/>
  </r>
  <r>
    <n v="595881942"/>
    <s v="Winder, Jaxson_Tyler"/>
    <s v="Registered(11/09/2021)"/>
    <s v="win16020@byui.edu"/>
    <m/>
    <s v="Bus Mgmt Marketing"/>
    <s v="JR"/>
    <s v="Male"/>
    <s v="No"/>
    <s v="No"/>
    <s v="No"/>
    <x v="7"/>
  </r>
  <r>
    <n v="946297595"/>
    <s v="Young, Caleb_Woodruff"/>
    <s v="Registered(11/18/2021)"/>
    <s v="you19010@byui.edu"/>
    <m/>
    <s v="Bus Mgmt Marketing"/>
    <s v="FR"/>
    <s v="Male"/>
    <s v="No"/>
    <s v="No"/>
    <s v="No"/>
    <x v="0"/>
  </r>
  <r>
    <n v="46147229"/>
    <s v="Young, Garrett_Waid"/>
    <s v="Registered(11/16/2021)"/>
    <s v="you17023@byui.edu"/>
    <m/>
    <s v="Business Management"/>
    <s v="SO"/>
    <s v="Male"/>
    <s v="No"/>
    <s v="No"/>
    <s v="No"/>
    <x v="7"/>
  </r>
  <r>
    <n v="117353310"/>
    <s v="Moraes Costa, Debora"/>
    <s v="Registered(01/03/2022)"/>
    <s v="mor17114@byui.edu"/>
    <m/>
    <s v="Bus Mgmt Marketing"/>
    <s v="SR"/>
    <s v="Female"/>
    <s v="Yes"/>
    <s v="No"/>
    <s v="No"/>
    <x v="6"/>
  </r>
  <r>
    <n v="789256931"/>
    <s v="Lewis, Justin_Troy"/>
    <s v="Registered(01/04/2022)"/>
    <s v="lew18020@byui.edu"/>
    <m/>
    <s v="Bus Mgmt Marketing"/>
    <s v="JR"/>
    <s v="Male"/>
    <s v="No"/>
    <s v="No"/>
    <s v="No"/>
    <x v="2"/>
  </r>
  <r>
    <m/>
    <m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42CBE-0B5E-441E-A327-6AEE8397EF2A}" name="PivotTable1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0"/>
        <item x="3"/>
        <item x="4"/>
        <item x="6"/>
        <item x="7"/>
        <item x="2"/>
        <item x="5"/>
        <item m="1" x="9"/>
        <item x="8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e17028@byui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showGridLines="0" workbookViewId="0">
      <selection activeCell="B18" sqref="B18:H18"/>
    </sheetView>
  </sheetViews>
  <sheetFormatPr defaultRowHeight="14.45"/>
  <cols>
    <col min="1" max="1" width="12.85546875" bestFit="1" customWidth="1"/>
    <col min="2" max="2" width="9.7109375" bestFit="1" customWidth="1"/>
    <col min="3" max="3" width="31.5703125" bestFit="1" customWidth="1"/>
    <col min="4" max="4" width="20.5703125" bestFit="1" customWidth="1"/>
    <col min="5" max="5" width="18.42578125" bestFit="1" customWidth="1"/>
    <col min="6" max="6" width="17" bestFit="1" customWidth="1"/>
    <col min="7" max="7" width="23.42578125" bestFit="1" customWidth="1"/>
    <col min="8" max="8" width="5" bestFit="1" customWidth="1"/>
    <col min="9" max="9" width="9.7109375" bestFit="1" customWidth="1"/>
    <col min="10" max="12" width="30.5703125" bestFit="1" customWidth="1"/>
  </cols>
  <sheetData>
    <row r="1" spans="1:10" ht="29.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s="3"/>
      <c r="B2" s="3">
        <v>636296767</v>
      </c>
      <c r="C2" s="3" t="s">
        <v>9</v>
      </c>
      <c r="D2" s="3" t="s">
        <v>10</v>
      </c>
      <c r="E2" s="3" t="s">
        <v>11</v>
      </c>
      <c r="F2" s="3"/>
      <c r="G2" s="3" t="s">
        <v>12</v>
      </c>
      <c r="H2" s="3" t="s">
        <v>13</v>
      </c>
      <c r="I2">
        <f>VLOOKUP(B2,Data!B:B,1,FALSE)</f>
        <v>636296767</v>
      </c>
      <c r="J2" s="3"/>
    </row>
    <row r="3" spans="1:10">
      <c r="A3" s="3"/>
      <c r="B3" s="3">
        <v>93094562</v>
      </c>
      <c r="C3" s="3" t="s">
        <v>14</v>
      </c>
      <c r="D3" s="3" t="s">
        <v>15</v>
      </c>
      <c r="E3" s="3" t="s">
        <v>16</v>
      </c>
      <c r="F3" s="3"/>
      <c r="G3" s="3" t="s">
        <v>17</v>
      </c>
      <c r="H3" s="3" t="s">
        <v>18</v>
      </c>
      <c r="I3">
        <f>VLOOKUP(B3,Data!B:B,1,FALSE)</f>
        <v>93094562</v>
      </c>
      <c r="J3" s="3"/>
    </row>
    <row r="4" spans="1:10">
      <c r="A4" s="3"/>
      <c r="B4" s="3">
        <v>324082318</v>
      </c>
      <c r="C4" s="3" t="s">
        <v>19</v>
      </c>
      <c r="D4" s="3" t="s">
        <v>20</v>
      </c>
      <c r="E4" s="3" t="s">
        <v>21</v>
      </c>
      <c r="F4" s="3"/>
      <c r="G4" s="3" t="s">
        <v>22</v>
      </c>
      <c r="H4" s="3" t="s">
        <v>23</v>
      </c>
      <c r="I4">
        <f>VLOOKUP(B4,Data!B:B,1,FALSE)</f>
        <v>324082318</v>
      </c>
      <c r="J4" s="3"/>
    </row>
    <row r="5" spans="1:10">
      <c r="A5" s="3"/>
      <c r="B5" s="3">
        <v>322143190</v>
      </c>
      <c r="C5" s="3" t="s">
        <v>24</v>
      </c>
      <c r="D5" s="3" t="s">
        <v>25</v>
      </c>
      <c r="E5" s="3" t="s">
        <v>26</v>
      </c>
      <c r="F5" s="3"/>
      <c r="G5" s="3" t="s">
        <v>27</v>
      </c>
      <c r="H5" s="3" t="s">
        <v>18</v>
      </c>
      <c r="I5">
        <f>VLOOKUP(B5,Data!B:B,1,FALSE)</f>
        <v>322143190</v>
      </c>
      <c r="J5" s="3"/>
    </row>
    <row r="6" spans="1:10">
      <c r="A6" s="3"/>
      <c r="B6" s="3">
        <v>55170323</v>
      </c>
      <c r="C6" s="3" t="s">
        <v>28</v>
      </c>
      <c r="D6" s="3" t="s">
        <v>29</v>
      </c>
      <c r="E6" s="3" t="s">
        <v>30</v>
      </c>
      <c r="F6" s="3"/>
      <c r="G6" s="3" t="s">
        <v>31</v>
      </c>
      <c r="H6" s="3" t="s">
        <v>23</v>
      </c>
      <c r="I6">
        <f>VLOOKUP(B6,Data!B:B,1,FALSE)</f>
        <v>55170323</v>
      </c>
      <c r="J6" s="3"/>
    </row>
    <row r="7" spans="1:10">
      <c r="A7" s="3"/>
      <c r="B7" s="3">
        <v>546437432</v>
      </c>
      <c r="C7" s="3" t="s">
        <v>32</v>
      </c>
      <c r="D7" s="3" t="s">
        <v>15</v>
      </c>
      <c r="E7" s="3" t="s">
        <v>33</v>
      </c>
      <c r="F7" s="3"/>
      <c r="G7" s="3" t="s">
        <v>27</v>
      </c>
      <c r="H7" s="3" t="s">
        <v>18</v>
      </c>
      <c r="I7">
        <f>VLOOKUP(B7,Data!B:B,1,FALSE)</f>
        <v>546437432</v>
      </c>
      <c r="J7" s="3"/>
    </row>
    <row r="8" spans="1:10">
      <c r="A8" s="3"/>
      <c r="B8" s="3">
        <v>240947454</v>
      </c>
      <c r="C8" s="3" t="s">
        <v>34</v>
      </c>
      <c r="D8" s="3" t="s">
        <v>15</v>
      </c>
      <c r="E8" s="3" t="s">
        <v>35</v>
      </c>
      <c r="F8" s="3"/>
      <c r="G8" s="3" t="s">
        <v>36</v>
      </c>
      <c r="H8" s="3" t="s">
        <v>18</v>
      </c>
      <c r="I8">
        <f>VLOOKUP(B8,Data!B:B,1,FALSE)</f>
        <v>240947454</v>
      </c>
      <c r="J8" s="3"/>
    </row>
    <row r="9" spans="1:10">
      <c r="A9" s="3"/>
      <c r="B9" s="3">
        <v>762413758</v>
      </c>
      <c r="C9" s="3" t="s">
        <v>37</v>
      </c>
      <c r="D9" s="3" t="s">
        <v>38</v>
      </c>
      <c r="E9" s="3" t="s">
        <v>39</v>
      </c>
      <c r="F9" s="3"/>
      <c r="G9" s="3" t="s">
        <v>22</v>
      </c>
      <c r="H9" s="3" t="s">
        <v>23</v>
      </c>
      <c r="I9">
        <f>VLOOKUP(B9,Data!B:B,1,FALSE)</f>
        <v>762413758</v>
      </c>
      <c r="J9" s="3"/>
    </row>
    <row r="10" spans="1:10">
      <c r="A10" s="3"/>
      <c r="B10" s="3">
        <v>98930720</v>
      </c>
      <c r="C10" s="3" t="s">
        <v>40</v>
      </c>
      <c r="D10" s="3" t="s">
        <v>29</v>
      </c>
      <c r="E10" s="3" t="s">
        <v>41</v>
      </c>
      <c r="F10" s="3"/>
      <c r="G10" s="3" t="s">
        <v>31</v>
      </c>
      <c r="H10" s="3" t="s">
        <v>23</v>
      </c>
      <c r="I10">
        <f>VLOOKUP(B10,Data!B:B,1,FALSE)</f>
        <v>98930720</v>
      </c>
      <c r="J10" s="3"/>
    </row>
    <row r="11" spans="1:10">
      <c r="A11" s="3"/>
      <c r="B11" s="3">
        <v>282832594</v>
      </c>
      <c r="C11" s="3" t="s">
        <v>42</v>
      </c>
      <c r="D11" s="3" t="s">
        <v>43</v>
      </c>
      <c r="E11" s="3" t="s">
        <v>44</v>
      </c>
      <c r="F11" s="3"/>
      <c r="G11" s="3" t="s">
        <v>31</v>
      </c>
      <c r="H11" s="3" t="s">
        <v>23</v>
      </c>
      <c r="I11">
        <f>VLOOKUP(B11,Data!B:B,1,FALSE)</f>
        <v>282832594</v>
      </c>
      <c r="J11" s="3"/>
    </row>
    <row r="12" spans="1:10">
      <c r="A12" s="3"/>
      <c r="B12" s="3">
        <v>265944716</v>
      </c>
      <c r="C12" s="3" t="s">
        <v>45</v>
      </c>
      <c r="D12" s="3" t="s">
        <v>10</v>
      </c>
      <c r="E12" s="3" t="s">
        <v>46</v>
      </c>
      <c r="F12" s="3"/>
      <c r="G12" s="3" t="s">
        <v>22</v>
      </c>
      <c r="H12" s="3" t="s">
        <v>23</v>
      </c>
      <c r="I12">
        <f>VLOOKUP(B12,Data!B:B,1,FALSE)</f>
        <v>265944716</v>
      </c>
      <c r="J12" s="3"/>
    </row>
    <row r="13" spans="1:10">
      <c r="A13" s="3"/>
      <c r="B13" s="3">
        <v>393374684</v>
      </c>
      <c r="C13" s="3" t="s">
        <v>47</v>
      </c>
      <c r="D13" s="3" t="s">
        <v>15</v>
      </c>
      <c r="E13" s="3" t="s">
        <v>48</v>
      </c>
      <c r="F13" s="3"/>
      <c r="G13" s="3" t="s">
        <v>27</v>
      </c>
      <c r="H13" s="3" t="s">
        <v>18</v>
      </c>
      <c r="I13">
        <f>VLOOKUP(B13,Data!B:B,1,FALSE)</f>
        <v>393374684</v>
      </c>
      <c r="J13" s="3"/>
    </row>
    <row r="14" spans="1:10">
      <c r="A14" s="3"/>
      <c r="B14" s="3">
        <v>247831964</v>
      </c>
      <c r="C14" s="3" t="s">
        <v>49</v>
      </c>
      <c r="D14" s="3" t="s">
        <v>50</v>
      </c>
      <c r="E14" s="3" t="s">
        <v>51</v>
      </c>
      <c r="F14" s="3"/>
      <c r="G14" s="3" t="s">
        <v>12</v>
      </c>
      <c r="H14" s="3" t="s">
        <v>18</v>
      </c>
      <c r="I14">
        <f>VLOOKUP(B14,Data!B:B,1,FALSE)</f>
        <v>247831964</v>
      </c>
      <c r="J14" s="3"/>
    </row>
    <row r="15" spans="1:10">
      <c r="A15" s="3"/>
      <c r="B15" s="3">
        <v>881291117</v>
      </c>
      <c r="C15" s="3" t="s">
        <v>52</v>
      </c>
      <c r="D15" s="3" t="s">
        <v>20</v>
      </c>
      <c r="E15" s="3" t="s">
        <v>53</v>
      </c>
      <c r="F15" s="3"/>
      <c r="G15" s="3" t="s">
        <v>27</v>
      </c>
      <c r="H15" s="3" t="s">
        <v>18</v>
      </c>
      <c r="I15">
        <f>VLOOKUP(B15,Data!B:B,1,FALSE)</f>
        <v>881291117</v>
      </c>
      <c r="J15" s="3"/>
    </row>
    <row r="16" spans="1:10">
      <c r="A16" s="3"/>
      <c r="B16" s="3">
        <v>412719527</v>
      </c>
      <c r="C16" s="3" t="s">
        <v>54</v>
      </c>
      <c r="D16" s="3" t="s">
        <v>55</v>
      </c>
      <c r="E16" s="3" t="s">
        <v>56</v>
      </c>
      <c r="F16" s="3"/>
      <c r="G16" s="3" t="s">
        <v>31</v>
      </c>
      <c r="H16" s="3" t="s">
        <v>13</v>
      </c>
      <c r="I16">
        <f>VLOOKUP(B16,Data!B:B,1,FALSE)</f>
        <v>412719527</v>
      </c>
      <c r="J16" s="3"/>
    </row>
    <row r="17" spans="1:10">
      <c r="A17" s="3"/>
      <c r="B17" s="3">
        <v>100360396</v>
      </c>
      <c r="C17" s="3" t="s">
        <v>57</v>
      </c>
      <c r="D17" s="3" t="s">
        <v>58</v>
      </c>
      <c r="E17" s="3" t="s">
        <v>59</v>
      </c>
      <c r="F17" s="3"/>
      <c r="G17" s="3" t="s">
        <v>31</v>
      </c>
      <c r="H17" s="3" t="s">
        <v>13</v>
      </c>
      <c r="I17">
        <f>VLOOKUP(B17,Data!B:B,1,FALSE)</f>
        <v>100360396</v>
      </c>
      <c r="J17" s="3"/>
    </row>
    <row r="18" spans="1:10">
      <c r="A18" s="3"/>
      <c r="B18" s="3">
        <v>113387687</v>
      </c>
      <c r="C18" s="3" t="s">
        <v>60</v>
      </c>
      <c r="D18" s="3" t="s">
        <v>61</v>
      </c>
      <c r="E18" s="3" t="s">
        <v>62</v>
      </c>
      <c r="F18" s="3"/>
      <c r="G18" s="3" t="s">
        <v>63</v>
      </c>
      <c r="H18" s="3" t="s">
        <v>18</v>
      </c>
      <c r="I18">
        <f>VLOOKUP(B18,Data!B:B,1,FALSE)</f>
        <v>113387687</v>
      </c>
      <c r="J18" s="3"/>
    </row>
    <row r="19" spans="1:10">
      <c r="A19" s="3"/>
      <c r="B19" s="3">
        <v>284041842</v>
      </c>
      <c r="C19" s="3" t="s">
        <v>64</v>
      </c>
      <c r="D19" s="3" t="s">
        <v>25</v>
      </c>
      <c r="E19" s="3" t="s">
        <v>65</v>
      </c>
      <c r="F19" s="3"/>
      <c r="G19" s="3" t="s">
        <v>31</v>
      </c>
      <c r="H19" s="3" t="s">
        <v>13</v>
      </c>
      <c r="I19">
        <f>VLOOKUP(B19,Data!B:B,1,FALSE)</f>
        <v>284041842</v>
      </c>
      <c r="J19" s="3"/>
    </row>
    <row r="20" spans="1:10">
      <c r="A20" s="3"/>
      <c r="B20" s="3">
        <v>167348246</v>
      </c>
      <c r="C20" s="3" t="s">
        <v>66</v>
      </c>
      <c r="D20" s="3" t="s">
        <v>20</v>
      </c>
      <c r="E20" s="3" t="s">
        <v>67</v>
      </c>
      <c r="F20" s="3"/>
      <c r="G20" s="3" t="s">
        <v>12</v>
      </c>
      <c r="H20" s="3" t="s">
        <v>23</v>
      </c>
      <c r="I20">
        <f>VLOOKUP(B20,Data!B:B,1,FALSE)</f>
        <v>167348246</v>
      </c>
      <c r="J20" s="3"/>
    </row>
    <row r="21" spans="1:10">
      <c r="A21" s="3"/>
      <c r="B21" s="3">
        <v>162097736</v>
      </c>
      <c r="C21" s="3" t="s">
        <v>68</v>
      </c>
      <c r="D21" s="3" t="s">
        <v>69</v>
      </c>
      <c r="E21" s="3" t="s">
        <v>70</v>
      </c>
      <c r="F21" s="3"/>
      <c r="G21" s="3" t="s">
        <v>71</v>
      </c>
      <c r="H21" s="3" t="s">
        <v>23</v>
      </c>
      <c r="I21">
        <f>VLOOKUP(B21,Data!B:B,1,FALSE)</f>
        <v>162097736</v>
      </c>
      <c r="J21" s="3"/>
    </row>
    <row r="22" spans="1:10">
      <c r="A22" s="3"/>
      <c r="B22" s="3">
        <v>873050857</v>
      </c>
      <c r="C22" s="3" t="s">
        <v>72</v>
      </c>
      <c r="D22" s="3" t="s">
        <v>73</v>
      </c>
      <c r="E22" s="3" t="s">
        <v>74</v>
      </c>
      <c r="F22" s="3"/>
      <c r="G22" s="3" t="s">
        <v>27</v>
      </c>
      <c r="H22" s="3" t="s">
        <v>18</v>
      </c>
      <c r="I22">
        <f>VLOOKUP(B22,Data!B:B,1,FALSE)</f>
        <v>873050857</v>
      </c>
      <c r="J22" s="3"/>
    </row>
    <row r="23" spans="1:10">
      <c r="A23" s="3"/>
      <c r="B23" s="3">
        <v>934909112</v>
      </c>
      <c r="C23" s="3" t="s">
        <v>75</v>
      </c>
      <c r="D23" s="3" t="s">
        <v>15</v>
      </c>
      <c r="E23" s="3" t="s">
        <v>76</v>
      </c>
      <c r="F23" s="3"/>
      <c r="G23" s="3" t="s">
        <v>77</v>
      </c>
      <c r="H23" s="3" t="s">
        <v>18</v>
      </c>
      <c r="I23">
        <f>VLOOKUP(B23,Data!B:B,1,FALSE)</f>
        <v>934909112</v>
      </c>
      <c r="J23" s="3"/>
    </row>
    <row r="24" spans="1:10">
      <c r="A24" s="3"/>
      <c r="B24" s="3">
        <v>883102912</v>
      </c>
      <c r="C24" s="3" t="s">
        <v>78</v>
      </c>
      <c r="D24" s="3" t="s">
        <v>43</v>
      </c>
      <c r="E24" s="3" t="s">
        <v>79</v>
      </c>
      <c r="F24" s="3"/>
      <c r="G24" s="3" t="s">
        <v>27</v>
      </c>
      <c r="H24" s="3" t="s">
        <v>18</v>
      </c>
      <c r="I24">
        <f>VLOOKUP(B24,Data!B:B,1,FALSE)</f>
        <v>883102912</v>
      </c>
      <c r="J24" s="3"/>
    </row>
    <row r="25" spans="1:10">
      <c r="A25" s="3"/>
      <c r="B25" s="3">
        <v>344723481</v>
      </c>
      <c r="C25" s="3" t="s">
        <v>80</v>
      </c>
      <c r="D25" s="3" t="s">
        <v>81</v>
      </c>
      <c r="E25" s="3" t="s">
        <v>82</v>
      </c>
      <c r="F25" s="3"/>
      <c r="G25" s="3" t="s">
        <v>27</v>
      </c>
      <c r="H25" s="3" t="s">
        <v>83</v>
      </c>
      <c r="I25">
        <f>VLOOKUP(B25,Data!B:B,1,FALSE)</f>
        <v>344723481</v>
      </c>
      <c r="J25" s="3"/>
    </row>
    <row r="26" spans="1:10">
      <c r="A26" s="3"/>
      <c r="B26" s="3">
        <v>242969694</v>
      </c>
      <c r="C26" s="3" t="s">
        <v>84</v>
      </c>
      <c r="D26" s="3" t="s">
        <v>73</v>
      </c>
      <c r="E26" s="3" t="s">
        <v>85</v>
      </c>
      <c r="F26" s="3"/>
      <c r="G26" s="3" t="s">
        <v>86</v>
      </c>
      <c r="H26" s="3" t="s">
        <v>18</v>
      </c>
      <c r="I26">
        <f>VLOOKUP(B26,Data!B:B,1,FALSE)</f>
        <v>242969694</v>
      </c>
      <c r="J26" s="3"/>
    </row>
    <row r="27" spans="1:10">
      <c r="A27" s="3"/>
      <c r="B27" s="3">
        <v>186661865</v>
      </c>
      <c r="C27" s="3" t="s">
        <v>87</v>
      </c>
      <c r="D27" s="3" t="s">
        <v>20</v>
      </c>
      <c r="E27" s="3" t="s">
        <v>88</v>
      </c>
      <c r="F27" s="3"/>
      <c r="G27" s="3" t="s">
        <v>31</v>
      </c>
      <c r="H27" s="3" t="s">
        <v>23</v>
      </c>
      <c r="I27">
        <f>VLOOKUP(B27,Data!B:B,1,FALSE)</f>
        <v>186661865</v>
      </c>
      <c r="J27" s="3"/>
    </row>
    <row r="28" spans="1:10">
      <c r="A28" s="3"/>
      <c r="B28" s="3">
        <v>50769069</v>
      </c>
      <c r="C28" s="3" t="s">
        <v>89</v>
      </c>
      <c r="D28" s="3" t="s">
        <v>29</v>
      </c>
      <c r="E28" s="3" t="s">
        <v>90</v>
      </c>
      <c r="F28" s="3"/>
      <c r="G28" s="3" t="s">
        <v>27</v>
      </c>
      <c r="H28" s="3" t="s">
        <v>23</v>
      </c>
      <c r="I28">
        <f>VLOOKUP(B28,Data!B:B,1,FALSE)</f>
        <v>50769069</v>
      </c>
      <c r="J28" s="3"/>
    </row>
    <row r="29" spans="1:10">
      <c r="A29" s="3"/>
      <c r="B29" s="3">
        <v>940787513</v>
      </c>
      <c r="C29" s="3" t="s">
        <v>91</v>
      </c>
      <c r="D29" s="3" t="s">
        <v>20</v>
      </c>
      <c r="E29" s="3" t="s">
        <v>92</v>
      </c>
      <c r="F29" s="3"/>
      <c r="G29" s="3" t="s">
        <v>31</v>
      </c>
      <c r="H29" s="3" t="s">
        <v>23</v>
      </c>
      <c r="I29">
        <f>VLOOKUP(B29,Data!B:B,1,FALSE)</f>
        <v>940787513</v>
      </c>
      <c r="J29" s="3"/>
    </row>
    <row r="30" spans="1:10">
      <c r="A30" s="3"/>
      <c r="B30" s="3">
        <v>633586687</v>
      </c>
      <c r="C30" s="3" t="s">
        <v>93</v>
      </c>
      <c r="D30" s="3" t="s">
        <v>29</v>
      </c>
      <c r="E30" s="3" t="s">
        <v>94</v>
      </c>
      <c r="F30" s="3"/>
      <c r="G30" s="3" t="s">
        <v>27</v>
      </c>
      <c r="H30" s="3" t="s">
        <v>23</v>
      </c>
      <c r="I30">
        <f>VLOOKUP(B30,Data!B:B,1,FALSE)</f>
        <v>633586687</v>
      </c>
      <c r="J30" s="3"/>
    </row>
    <row r="31" spans="1:10">
      <c r="A31" s="3"/>
      <c r="B31" s="3">
        <v>713914448</v>
      </c>
      <c r="C31" s="3" t="s">
        <v>95</v>
      </c>
      <c r="D31" s="3" t="s">
        <v>15</v>
      </c>
      <c r="E31" s="3" t="s">
        <v>96</v>
      </c>
      <c r="F31" s="3"/>
      <c r="G31" s="3" t="s">
        <v>22</v>
      </c>
      <c r="H31" s="3" t="s">
        <v>18</v>
      </c>
      <c r="I31">
        <f>VLOOKUP(B31,Data!B:B,1,FALSE)</f>
        <v>713914448</v>
      </c>
      <c r="J31" s="3"/>
    </row>
    <row r="32" spans="1:10">
      <c r="A32" s="3"/>
      <c r="B32" s="3">
        <v>368732739</v>
      </c>
      <c r="C32" s="3" t="s">
        <v>97</v>
      </c>
      <c r="D32" s="3" t="s">
        <v>73</v>
      </c>
      <c r="E32" s="3" t="s">
        <v>98</v>
      </c>
      <c r="F32" s="3"/>
      <c r="G32" s="3" t="s">
        <v>31</v>
      </c>
      <c r="H32" s="3" t="s">
        <v>13</v>
      </c>
      <c r="I32">
        <f>VLOOKUP(B32,Data!B:B,1,FALSE)</f>
        <v>368732739</v>
      </c>
      <c r="J32" s="3"/>
    </row>
    <row r="33" spans="1:10">
      <c r="A33" s="3"/>
      <c r="B33" s="3">
        <v>687923423</v>
      </c>
      <c r="C33" s="3" t="s">
        <v>99</v>
      </c>
      <c r="D33" s="3" t="s">
        <v>50</v>
      </c>
      <c r="E33" s="3" t="s">
        <v>100</v>
      </c>
      <c r="F33" s="3"/>
      <c r="G33" s="3" t="s">
        <v>27</v>
      </c>
      <c r="H33" s="3" t="s">
        <v>23</v>
      </c>
      <c r="I33">
        <f>VLOOKUP(B33,Data!B:B,1,FALSE)</f>
        <v>687923423</v>
      </c>
      <c r="J33" s="3"/>
    </row>
    <row r="34" spans="1:10">
      <c r="A34" s="3"/>
      <c r="B34" s="3">
        <v>640579417</v>
      </c>
      <c r="C34" s="3" t="s">
        <v>101</v>
      </c>
      <c r="D34" s="3" t="s">
        <v>10</v>
      </c>
      <c r="E34" s="3" t="s">
        <v>102</v>
      </c>
      <c r="F34" s="3"/>
      <c r="G34" s="3" t="s">
        <v>63</v>
      </c>
      <c r="H34" s="3" t="s">
        <v>18</v>
      </c>
      <c r="I34">
        <f>VLOOKUP(B34,Data!B:B,1,FALSE)</f>
        <v>640579417</v>
      </c>
      <c r="J34" s="3"/>
    </row>
    <row r="35" spans="1:10">
      <c r="A35" s="3"/>
      <c r="B35" s="3">
        <v>729158903</v>
      </c>
      <c r="C35" s="3" t="s">
        <v>103</v>
      </c>
      <c r="D35" s="3" t="s">
        <v>104</v>
      </c>
      <c r="E35" s="3" t="s">
        <v>105</v>
      </c>
      <c r="F35" s="3"/>
      <c r="G35" s="3" t="s">
        <v>27</v>
      </c>
      <c r="H35" s="3" t="s">
        <v>18</v>
      </c>
      <c r="I35">
        <f>VLOOKUP(B35,Data!B:B,1,FALSE)</f>
        <v>729158903</v>
      </c>
      <c r="J35" s="3"/>
    </row>
    <row r="36" spans="1:10">
      <c r="A36" s="3"/>
      <c r="B36" s="3">
        <v>605531355</v>
      </c>
      <c r="C36" s="3" t="s">
        <v>106</v>
      </c>
      <c r="D36" s="3" t="s">
        <v>107</v>
      </c>
      <c r="E36" s="3" t="s">
        <v>108</v>
      </c>
      <c r="F36" s="3"/>
      <c r="G36" s="3" t="s">
        <v>31</v>
      </c>
      <c r="H36" s="3" t="s">
        <v>13</v>
      </c>
      <c r="I36">
        <f>VLOOKUP(B36,Data!B:B,1,FALSE)</f>
        <v>605531355</v>
      </c>
      <c r="J36" s="3"/>
    </row>
    <row r="37" spans="1:10">
      <c r="A37" s="3"/>
      <c r="B37" s="3">
        <v>972215633</v>
      </c>
      <c r="C37" s="3" t="s">
        <v>109</v>
      </c>
      <c r="D37" s="3" t="s">
        <v>110</v>
      </c>
      <c r="E37" s="3" t="s">
        <v>111</v>
      </c>
      <c r="F37" s="3"/>
      <c r="G37" s="3" t="s">
        <v>27</v>
      </c>
      <c r="H37" s="3" t="s">
        <v>18</v>
      </c>
      <c r="I37" t="e">
        <f>VLOOKUP(B37,Data!B:B,1,FALSE)</f>
        <v>#N/A</v>
      </c>
      <c r="J37" s="3"/>
    </row>
    <row r="38" spans="1:10">
      <c r="A38" s="3"/>
      <c r="B38" s="3">
        <v>531984896</v>
      </c>
      <c r="C38" s="3" t="s">
        <v>112</v>
      </c>
      <c r="D38" s="3" t="s">
        <v>20</v>
      </c>
      <c r="E38" s="3" t="s">
        <v>113</v>
      </c>
      <c r="F38" s="3"/>
      <c r="G38" s="3" t="s">
        <v>114</v>
      </c>
      <c r="H38" s="3" t="s">
        <v>23</v>
      </c>
      <c r="I38">
        <f>VLOOKUP(B38,Data!B:B,1,FALSE)</f>
        <v>531984896</v>
      </c>
      <c r="J38" s="3"/>
    </row>
    <row r="39" spans="1:10">
      <c r="A39" s="3"/>
      <c r="B39" s="3">
        <v>566245873</v>
      </c>
      <c r="C39" s="3" t="s">
        <v>115</v>
      </c>
      <c r="D39" s="3" t="s">
        <v>50</v>
      </c>
      <c r="E39" s="3" t="s">
        <v>116</v>
      </c>
      <c r="F39" s="3"/>
      <c r="G39" s="3" t="s">
        <v>31</v>
      </c>
      <c r="H39" s="3" t="s">
        <v>18</v>
      </c>
      <c r="I39">
        <f>VLOOKUP(B39,Data!B:B,1,FALSE)</f>
        <v>566245873</v>
      </c>
      <c r="J39" s="3"/>
    </row>
    <row r="40" spans="1:10">
      <c r="A40" s="3"/>
      <c r="B40" s="3">
        <v>967825352</v>
      </c>
      <c r="C40" s="3" t="s">
        <v>117</v>
      </c>
      <c r="D40" s="3" t="s">
        <v>118</v>
      </c>
      <c r="E40" s="3" t="s">
        <v>119</v>
      </c>
      <c r="F40" s="3"/>
      <c r="G40" s="3" t="s">
        <v>27</v>
      </c>
      <c r="H40" s="3" t="s">
        <v>18</v>
      </c>
      <c r="I40">
        <f>VLOOKUP(B40,Data!B:B,1,FALSE)</f>
        <v>967825352</v>
      </c>
      <c r="J40" s="3"/>
    </row>
    <row r="41" spans="1:10">
      <c r="A41" s="3"/>
      <c r="B41" s="3">
        <v>331290361</v>
      </c>
      <c r="C41" s="3" t="s">
        <v>120</v>
      </c>
      <c r="D41" s="3" t="s">
        <v>15</v>
      </c>
      <c r="E41" s="3" t="s">
        <v>121</v>
      </c>
      <c r="F41" s="3"/>
      <c r="G41" s="3" t="s">
        <v>31</v>
      </c>
      <c r="H41" s="3" t="s">
        <v>18</v>
      </c>
      <c r="I41">
        <f>VLOOKUP(B41,Data!B:B,1,FALSE)</f>
        <v>331290361</v>
      </c>
      <c r="J41" s="3"/>
    </row>
    <row r="42" spans="1:10">
      <c r="A42" s="3"/>
      <c r="B42" s="3">
        <v>799526443</v>
      </c>
      <c r="C42" s="3" t="s">
        <v>122</v>
      </c>
      <c r="D42" s="3" t="s">
        <v>15</v>
      </c>
      <c r="E42" s="3" t="s">
        <v>123</v>
      </c>
      <c r="F42" s="3"/>
      <c r="G42" s="3" t="s">
        <v>36</v>
      </c>
      <c r="H42" s="3" t="s">
        <v>18</v>
      </c>
      <c r="I42">
        <f>VLOOKUP(B42,Data!B:B,1,FALSE)</f>
        <v>799526443</v>
      </c>
      <c r="J42" s="3"/>
    </row>
    <row r="43" spans="1:10">
      <c r="A43" s="3"/>
      <c r="B43" s="3">
        <v>454874513</v>
      </c>
      <c r="C43" s="3" t="s">
        <v>124</v>
      </c>
      <c r="D43" s="3" t="s">
        <v>73</v>
      </c>
      <c r="E43" s="3" t="s">
        <v>125</v>
      </c>
      <c r="F43" s="3"/>
      <c r="G43" s="3" t="s">
        <v>31</v>
      </c>
      <c r="H43" s="3" t="s">
        <v>18</v>
      </c>
      <c r="I43">
        <f>VLOOKUP(B43,Data!B:B,1,FALSE)</f>
        <v>454874513</v>
      </c>
      <c r="J43" s="3"/>
    </row>
    <row r="44" spans="1:10">
      <c r="A44" s="3"/>
      <c r="B44" s="3">
        <v>899026179</v>
      </c>
      <c r="C44" s="3" t="s">
        <v>126</v>
      </c>
      <c r="D44" s="3" t="s">
        <v>127</v>
      </c>
      <c r="E44" s="3" t="s">
        <v>128</v>
      </c>
      <c r="F44" s="3"/>
      <c r="G44" s="3" t="s">
        <v>36</v>
      </c>
      <c r="H44" s="3" t="s">
        <v>18</v>
      </c>
      <c r="I44">
        <f>VLOOKUP(B44,Data!B:B,1,FALSE)</f>
        <v>899026179</v>
      </c>
      <c r="J44" s="3"/>
    </row>
    <row r="45" spans="1:10">
      <c r="A45" s="3"/>
      <c r="B45" s="3">
        <v>414130771</v>
      </c>
      <c r="C45" s="3" t="s">
        <v>129</v>
      </c>
      <c r="D45" s="3" t="s">
        <v>10</v>
      </c>
      <c r="E45" s="3" t="s">
        <v>130</v>
      </c>
      <c r="F45" s="3"/>
      <c r="G45" s="3" t="s">
        <v>27</v>
      </c>
      <c r="H45" s="3" t="s">
        <v>13</v>
      </c>
      <c r="I45">
        <f>VLOOKUP(B45,Data!B:B,1,FALSE)</f>
        <v>414130771</v>
      </c>
      <c r="J45" s="3"/>
    </row>
    <row r="46" spans="1:10">
      <c r="A46" s="3"/>
      <c r="B46" s="3">
        <v>247531974</v>
      </c>
      <c r="C46" s="3" t="s">
        <v>131</v>
      </c>
      <c r="D46" s="3" t="s">
        <v>15</v>
      </c>
      <c r="E46" s="3" t="s">
        <v>132</v>
      </c>
      <c r="F46" s="3"/>
      <c r="G46" s="3" t="s">
        <v>27</v>
      </c>
      <c r="H46" s="3" t="s">
        <v>18</v>
      </c>
      <c r="I46">
        <f>VLOOKUP(B46,Data!B:B,1,FALSE)</f>
        <v>247531974</v>
      </c>
      <c r="J46" s="3"/>
    </row>
    <row r="47" spans="1:10">
      <c r="A47" s="3"/>
      <c r="B47" s="3">
        <v>387380380</v>
      </c>
      <c r="C47" s="3" t="s">
        <v>133</v>
      </c>
      <c r="D47" s="3" t="s">
        <v>29</v>
      </c>
      <c r="E47" s="3" t="s">
        <v>134</v>
      </c>
      <c r="F47" s="3"/>
      <c r="G47" s="3" t="s">
        <v>31</v>
      </c>
      <c r="H47" s="3" t="s">
        <v>23</v>
      </c>
      <c r="I47">
        <f>VLOOKUP(B47,Data!B:B,1,FALSE)</f>
        <v>387380380</v>
      </c>
      <c r="J47" s="3"/>
    </row>
    <row r="48" spans="1:10">
      <c r="A48" s="3"/>
      <c r="B48" s="3">
        <v>259992767</v>
      </c>
      <c r="C48" s="3" t="s">
        <v>135</v>
      </c>
      <c r="D48" s="3" t="s">
        <v>127</v>
      </c>
      <c r="E48" s="3" t="s">
        <v>136</v>
      </c>
      <c r="F48" s="3"/>
      <c r="G48" s="3" t="s">
        <v>27</v>
      </c>
      <c r="H48" s="3" t="s">
        <v>18</v>
      </c>
      <c r="I48">
        <f>VLOOKUP(B48,Data!B:B,1,FALSE)</f>
        <v>259992767</v>
      </c>
      <c r="J48" s="3"/>
    </row>
    <row r="49" spans="1:10">
      <c r="A49" s="3"/>
      <c r="B49" s="3">
        <v>746665508</v>
      </c>
      <c r="C49" s="3" t="s">
        <v>137</v>
      </c>
      <c r="D49" s="3" t="s">
        <v>20</v>
      </c>
      <c r="E49" s="3" t="s">
        <v>138</v>
      </c>
      <c r="F49" s="3"/>
      <c r="G49" s="3" t="s">
        <v>27</v>
      </c>
      <c r="H49" s="3" t="s">
        <v>23</v>
      </c>
      <c r="I49">
        <f>VLOOKUP(B49,Data!B:B,1,FALSE)</f>
        <v>746665508</v>
      </c>
      <c r="J49" s="3"/>
    </row>
    <row r="50" spans="1:10">
      <c r="A50" s="3"/>
      <c r="B50" s="3">
        <v>172755453</v>
      </c>
      <c r="C50" s="3" t="s">
        <v>139</v>
      </c>
      <c r="D50" s="3" t="s">
        <v>10</v>
      </c>
      <c r="E50" s="3" t="s">
        <v>140</v>
      </c>
      <c r="F50" s="3"/>
      <c r="G50" s="3" t="s">
        <v>141</v>
      </c>
      <c r="H50" s="3" t="s">
        <v>18</v>
      </c>
      <c r="I50">
        <f>VLOOKUP(B50,Data!B:B,1,FALSE)</f>
        <v>172755453</v>
      </c>
      <c r="J50" s="3"/>
    </row>
    <row r="51" spans="1:10">
      <c r="A51" s="3"/>
      <c r="B51" s="3">
        <v>303419341</v>
      </c>
      <c r="C51" s="3" t="s">
        <v>142</v>
      </c>
      <c r="D51" s="3" t="s">
        <v>15</v>
      </c>
      <c r="E51" s="3" t="s">
        <v>143</v>
      </c>
      <c r="F51" s="3"/>
      <c r="G51" s="3" t="s">
        <v>144</v>
      </c>
      <c r="H51" s="3" t="s">
        <v>18</v>
      </c>
      <c r="I51">
        <f>VLOOKUP(B51,Data!B:B,1,FALSE)</f>
        <v>303419341</v>
      </c>
      <c r="J51" s="3"/>
    </row>
    <row r="52" spans="1:10">
      <c r="A52" s="3"/>
      <c r="B52" s="3">
        <v>737930700</v>
      </c>
      <c r="C52" s="3" t="s">
        <v>145</v>
      </c>
      <c r="D52" s="3" t="s">
        <v>38</v>
      </c>
      <c r="E52" s="3" t="s">
        <v>146</v>
      </c>
      <c r="F52" s="3"/>
      <c r="G52" s="3" t="s">
        <v>31</v>
      </c>
      <c r="H52" s="3" t="s">
        <v>13</v>
      </c>
      <c r="I52">
        <f>VLOOKUP(B52,Data!B:B,1,FALSE)</f>
        <v>737930700</v>
      </c>
      <c r="J52" s="3"/>
    </row>
    <row r="53" spans="1:10">
      <c r="A53" s="3"/>
      <c r="B53" s="3">
        <v>591595869</v>
      </c>
      <c r="C53" s="3" t="s">
        <v>147</v>
      </c>
      <c r="D53" s="3" t="s">
        <v>107</v>
      </c>
      <c r="E53" s="3" t="s">
        <v>148</v>
      </c>
      <c r="F53" s="3"/>
      <c r="G53" s="3" t="s">
        <v>31</v>
      </c>
      <c r="H53" s="3" t="s">
        <v>13</v>
      </c>
      <c r="I53">
        <f>VLOOKUP(B53,Data!B:B,1,FALSE)</f>
        <v>591595869</v>
      </c>
      <c r="J53" s="3"/>
    </row>
    <row r="54" spans="1:10">
      <c r="A54" s="3"/>
      <c r="B54" s="3">
        <v>650453302</v>
      </c>
      <c r="C54" s="3" t="s">
        <v>149</v>
      </c>
      <c r="D54" s="3" t="s">
        <v>73</v>
      </c>
      <c r="E54" s="3" t="s">
        <v>150</v>
      </c>
      <c r="F54" s="3"/>
      <c r="G54" s="3" t="s">
        <v>151</v>
      </c>
      <c r="H54" s="3" t="s">
        <v>18</v>
      </c>
      <c r="I54">
        <f>VLOOKUP(B54,Data!B:B,1,FALSE)</f>
        <v>650453302</v>
      </c>
      <c r="J54" s="3"/>
    </row>
    <row r="55" spans="1:10">
      <c r="A55" s="3"/>
      <c r="B55" s="3">
        <v>252527274</v>
      </c>
      <c r="C55" s="3" t="s">
        <v>152</v>
      </c>
      <c r="D55" s="3" t="s">
        <v>153</v>
      </c>
      <c r="E55" s="3" t="s">
        <v>154</v>
      </c>
      <c r="F55" s="3"/>
      <c r="G55" s="3" t="s">
        <v>27</v>
      </c>
      <c r="H55" s="3" t="s">
        <v>83</v>
      </c>
      <c r="I55">
        <f>VLOOKUP(B55,Data!B:B,1,FALSE)</f>
        <v>252527274</v>
      </c>
      <c r="J55" s="3"/>
    </row>
    <row r="56" spans="1:10">
      <c r="A56" s="3"/>
      <c r="B56" s="3">
        <v>922444</v>
      </c>
      <c r="C56" s="3" t="s">
        <v>155</v>
      </c>
      <c r="D56" s="3" t="s">
        <v>69</v>
      </c>
      <c r="E56" s="3" t="s">
        <v>156</v>
      </c>
      <c r="F56" s="3"/>
      <c r="G56" s="3" t="s">
        <v>31</v>
      </c>
      <c r="H56" s="3" t="s">
        <v>13</v>
      </c>
      <c r="I56" t="e">
        <f>VLOOKUP(B56,Data!B:B,1,FALSE)</f>
        <v>#N/A</v>
      </c>
      <c r="J56" s="3"/>
    </row>
    <row r="57" spans="1:10">
      <c r="A57" s="3"/>
      <c r="B57" s="3">
        <v>497150671</v>
      </c>
      <c r="C57" s="3" t="s">
        <v>157</v>
      </c>
      <c r="D57" s="3" t="s">
        <v>158</v>
      </c>
      <c r="E57" s="3" t="s">
        <v>159</v>
      </c>
      <c r="F57" s="3"/>
      <c r="G57" s="3" t="s">
        <v>31</v>
      </c>
      <c r="H57" s="3" t="s">
        <v>23</v>
      </c>
      <c r="I57">
        <f>VLOOKUP(B57,Data!B:B,1,FALSE)</f>
        <v>497150671</v>
      </c>
      <c r="J57" s="3"/>
    </row>
    <row r="58" spans="1:10">
      <c r="A58" s="3"/>
      <c r="B58" s="3">
        <v>154243203</v>
      </c>
      <c r="C58" s="3" t="s">
        <v>160</v>
      </c>
      <c r="D58" s="3" t="s">
        <v>29</v>
      </c>
      <c r="E58" s="3" t="s">
        <v>161</v>
      </c>
      <c r="F58" s="3"/>
      <c r="G58" s="3" t="s">
        <v>31</v>
      </c>
      <c r="H58" s="3" t="s">
        <v>23</v>
      </c>
      <c r="I58">
        <f>VLOOKUP(B58,Data!B:B,1,FALSE)</f>
        <v>154243203</v>
      </c>
      <c r="J58" s="3"/>
    </row>
    <row r="59" spans="1:10">
      <c r="A59" s="3"/>
      <c r="B59" s="3">
        <v>645515640</v>
      </c>
      <c r="C59" s="3" t="s">
        <v>162</v>
      </c>
      <c r="D59" s="3" t="s">
        <v>50</v>
      </c>
      <c r="E59" s="3" t="s">
        <v>163</v>
      </c>
      <c r="F59" s="3"/>
      <c r="G59" s="3" t="s">
        <v>164</v>
      </c>
      <c r="H59" s="3" t="s">
        <v>23</v>
      </c>
      <c r="I59">
        <f>VLOOKUP(B59,Data!B:B,1,FALSE)</f>
        <v>645515640</v>
      </c>
      <c r="J59" s="3"/>
    </row>
    <row r="60" spans="1:10">
      <c r="A60" s="3"/>
      <c r="B60" s="3">
        <v>436272748</v>
      </c>
      <c r="C60" s="3" t="s">
        <v>165</v>
      </c>
      <c r="D60" s="3" t="s">
        <v>50</v>
      </c>
      <c r="E60" s="3" t="s">
        <v>166</v>
      </c>
      <c r="F60" s="3"/>
      <c r="G60" s="3" t="s">
        <v>27</v>
      </c>
      <c r="H60" s="3" t="s">
        <v>18</v>
      </c>
      <c r="I60">
        <f>VLOOKUP(B60,Data!B:B,1,FALSE)</f>
        <v>436272748</v>
      </c>
      <c r="J60" s="3"/>
    </row>
    <row r="61" spans="1:10">
      <c r="A61" s="3"/>
      <c r="B61" s="3">
        <v>414905072</v>
      </c>
      <c r="C61" s="3" t="s">
        <v>167</v>
      </c>
      <c r="D61" s="3" t="s">
        <v>20</v>
      </c>
      <c r="E61" s="3" t="s">
        <v>168</v>
      </c>
      <c r="F61" s="3"/>
      <c r="G61" s="3" t="s">
        <v>31</v>
      </c>
      <c r="H61" s="3" t="s">
        <v>23</v>
      </c>
      <c r="I61">
        <f>VLOOKUP(B61,Data!B:B,1,FALSE)</f>
        <v>414905072</v>
      </c>
      <c r="J61" s="3"/>
    </row>
    <row r="62" spans="1:10">
      <c r="A62" s="3"/>
      <c r="B62" s="3">
        <v>738734681</v>
      </c>
      <c r="C62" s="3" t="s">
        <v>169</v>
      </c>
      <c r="D62" s="3" t="s">
        <v>107</v>
      </c>
      <c r="E62" s="3" t="s">
        <v>170</v>
      </c>
      <c r="F62" s="3"/>
      <c r="G62" s="3" t="s">
        <v>171</v>
      </c>
      <c r="H62" s="3" t="s">
        <v>13</v>
      </c>
      <c r="I62">
        <f>VLOOKUP(B62,Data!B:B,1,FALSE)</f>
        <v>738734681</v>
      </c>
      <c r="J62" s="3"/>
    </row>
    <row r="63" spans="1:10">
      <c r="A63" s="3"/>
      <c r="B63" s="3">
        <v>359992290</v>
      </c>
      <c r="C63" s="3" t="s">
        <v>172</v>
      </c>
      <c r="D63" s="3" t="s">
        <v>50</v>
      </c>
      <c r="E63" s="3" t="s">
        <v>173</v>
      </c>
      <c r="F63" s="3"/>
      <c r="G63" s="3" t="s">
        <v>31</v>
      </c>
      <c r="H63" s="3" t="s">
        <v>23</v>
      </c>
      <c r="I63">
        <f>VLOOKUP(B63,Data!B:B,1,FALSE)</f>
        <v>359992290</v>
      </c>
      <c r="J63" s="3"/>
    </row>
    <row r="64" spans="1:10">
      <c r="A64" s="3"/>
      <c r="B64" s="3">
        <v>233862341</v>
      </c>
      <c r="C64" s="3" t="s">
        <v>174</v>
      </c>
      <c r="D64" s="3" t="s">
        <v>43</v>
      </c>
      <c r="E64" s="3" t="s">
        <v>175</v>
      </c>
      <c r="F64" s="3"/>
      <c r="G64" s="3" t="s">
        <v>27</v>
      </c>
      <c r="H64" s="3" t="s">
        <v>23</v>
      </c>
      <c r="I64">
        <f>VLOOKUP(B64,Data!B:B,1,FALSE)</f>
        <v>233862341</v>
      </c>
      <c r="J64" s="3"/>
    </row>
    <row r="65" spans="1:10">
      <c r="A65" s="3"/>
      <c r="B65" s="3">
        <v>99740872</v>
      </c>
      <c r="C65" s="3" t="s">
        <v>176</v>
      </c>
      <c r="D65" s="3" t="s">
        <v>10</v>
      </c>
      <c r="E65" s="3" t="s">
        <v>177</v>
      </c>
      <c r="F65" s="3"/>
      <c r="G65" s="3" t="s">
        <v>27</v>
      </c>
      <c r="H65" s="3" t="s">
        <v>23</v>
      </c>
      <c r="I65">
        <f>VLOOKUP(B65,Data!B:B,1,FALSE)</f>
        <v>99740872</v>
      </c>
      <c r="J65" s="3"/>
    </row>
    <row r="66" spans="1:10">
      <c r="A66" s="3"/>
      <c r="B66" s="3">
        <v>877687992</v>
      </c>
      <c r="C66" s="3" t="s">
        <v>178</v>
      </c>
      <c r="D66" s="3" t="s">
        <v>50</v>
      </c>
      <c r="E66" s="3" t="s">
        <v>179</v>
      </c>
      <c r="F66" s="3"/>
      <c r="G66" s="3" t="s">
        <v>27</v>
      </c>
      <c r="H66" s="3" t="s">
        <v>18</v>
      </c>
      <c r="I66">
        <f>VLOOKUP(B66,Data!B:B,1,FALSE)</f>
        <v>877687992</v>
      </c>
      <c r="J66" s="3"/>
    </row>
    <row r="67" spans="1:10">
      <c r="A67" s="3"/>
      <c r="B67" s="3">
        <v>789256931</v>
      </c>
      <c r="C67" s="3" t="s">
        <v>180</v>
      </c>
      <c r="D67" s="3" t="s">
        <v>10</v>
      </c>
      <c r="E67" s="3" t="s">
        <v>181</v>
      </c>
      <c r="F67" s="3"/>
      <c r="G67" s="3" t="s">
        <v>31</v>
      </c>
      <c r="H67" s="3" t="s">
        <v>23</v>
      </c>
      <c r="I67" t="e">
        <f>VLOOKUP(B67,Data!B:B,1,FALSE)</f>
        <v>#N/A</v>
      </c>
      <c r="J67" s="3"/>
    </row>
    <row r="68" spans="1:10">
      <c r="A68" s="3"/>
      <c r="B68" s="3">
        <v>247461564</v>
      </c>
      <c r="C68" s="3" t="s">
        <v>182</v>
      </c>
      <c r="D68" s="3" t="s">
        <v>73</v>
      </c>
      <c r="E68" s="3" t="s">
        <v>183</v>
      </c>
      <c r="F68" s="3"/>
      <c r="G68" s="3" t="s">
        <v>27</v>
      </c>
      <c r="H68" s="3" t="s">
        <v>18</v>
      </c>
      <c r="I68">
        <f>VLOOKUP(B68,Data!B:B,1,FALSE)</f>
        <v>247461564</v>
      </c>
      <c r="J68" s="3"/>
    </row>
    <row r="69" spans="1:10">
      <c r="A69" s="3"/>
      <c r="B69" s="3">
        <v>510773876</v>
      </c>
      <c r="C69" s="3" t="s">
        <v>184</v>
      </c>
      <c r="D69" s="3" t="s">
        <v>127</v>
      </c>
      <c r="E69" s="3" t="s">
        <v>185</v>
      </c>
      <c r="F69" s="3"/>
      <c r="G69" s="3" t="s">
        <v>22</v>
      </c>
      <c r="H69" s="3" t="s">
        <v>18</v>
      </c>
      <c r="I69">
        <f>VLOOKUP(B69,Data!B:B,1,FALSE)</f>
        <v>510773876</v>
      </c>
      <c r="J69" s="3"/>
    </row>
    <row r="70" spans="1:10">
      <c r="A70" s="3"/>
      <c r="B70" s="3">
        <v>497108846</v>
      </c>
      <c r="C70" s="3" t="s">
        <v>186</v>
      </c>
      <c r="D70" s="3" t="s">
        <v>29</v>
      </c>
      <c r="E70" s="3" t="s">
        <v>187</v>
      </c>
      <c r="F70" s="3"/>
      <c r="G70" s="3" t="s">
        <v>31</v>
      </c>
      <c r="H70" s="3" t="s">
        <v>18</v>
      </c>
      <c r="I70">
        <f>VLOOKUP(B70,Data!B:B,1,FALSE)</f>
        <v>497108846</v>
      </c>
      <c r="J70" s="3"/>
    </row>
    <row r="71" spans="1:10">
      <c r="A71" s="3"/>
      <c r="B71" s="3">
        <v>547736444</v>
      </c>
      <c r="C71" s="3" t="s">
        <v>188</v>
      </c>
      <c r="D71" s="3" t="s">
        <v>55</v>
      </c>
      <c r="E71" s="3" t="s">
        <v>189</v>
      </c>
      <c r="F71" s="3"/>
      <c r="G71" s="3" t="s">
        <v>27</v>
      </c>
      <c r="H71" s="3" t="s">
        <v>23</v>
      </c>
      <c r="I71">
        <f>VLOOKUP(B71,Data!B:B,1,FALSE)</f>
        <v>547736444</v>
      </c>
      <c r="J71" s="3"/>
    </row>
    <row r="72" spans="1:10">
      <c r="A72" s="3"/>
      <c r="B72" s="3">
        <v>243513801</v>
      </c>
      <c r="C72" s="3" t="s">
        <v>190</v>
      </c>
      <c r="D72" s="3" t="s">
        <v>73</v>
      </c>
      <c r="E72" s="3" t="s">
        <v>191</v>
      </c>
      <c r="F72" s="3"/>
      <c r="G72" s="3" t="s">
        <v>31</v>
      </c>
      <c r="H72" s="3" t="s">
        <v>18</v>
      </c>
      <c r="I72">
        <f>VLOOKUP(B72,Data!B:B,1,FALSE)</f>
        <v>243513801</v>
      </c>
      <c r="J72" s="3"/>
    </row>
    <row r="73" spans="1:10">
      <c r="A73" s="3"/>
      <c r="B73" s="3">
        <v>952085567</v>
      </c>
      <c r="C73" s="3" t="s">
        <v>192</v>
      </c>
      <c r="D73" s="3" t="s">
        <v>25</v>
      </c>
      <c r="E73" s="3" t="s">
        <v>193</v>
      </c>
      <c r="F73" s="3"/>
      <c r="G73" s="3" t="s">
        <v>171</v>
      </c>
      <c r="H73" s="3" t="s">
        <v>18</v>
      </c>
      <c r="I73">
        <f>VLOOKUP(B73,Data!B:B,1,FALSE)</f>
        <v>952085567</v>
      </c>
      <c r="J73" s="3"/>
    </row>
    <row r="74" spans="1:10">
      <c r="A74" s="3"/>
      <c r="B74" s="3">
        <v>162422357</v>
      </c>
      <c r="C74" s="3" t="s">
        <v>194</v>
      </c>
      <c r="D74" s="3" t="s">
        <v>195</v>
      </c>
      <c r="E74" s="3" t="s">
        <v>196</v>
      </c>
      <c r="F74" s="3"/>
      <c r="G74" s="3" t="s">
        <v>31</v>
      </c>
      <c r="H74" s="3" t="s">
        <v>83</v>
      </c>
      <c r="I74" t="e">
        <f>VLOOKUP(B74,Data!B:B,1,FALSE)</f>
        <v>#N/A</v>
      </c>
      <c r="J74" s="3"/>
    </row>
    <row r="75" spans="1:10">
      <c r="A75" s="3"/>
      <c r="B75" s="3">
        <v>617341212</v>
      </c>
      <c r="C75" s="3" t="s">
        <v>197</v>
      </c>
      <c r="D75" s="3" t="s">
        <v>110</v>
      </c>
      <c r="E75" s="3" t="s">
        <v>198</v>
      </c>
      <c r="F75" s="3"/>
      <c r="G75" s="3" t="s">
        <v>199</v>
      </c>
      <c r="H75" s="3" t="s">
        <v>83</v>
      </c>
      <c r="I75">
        <f>VLOOKUP(B75,Data!B:B,1,FALSE)</f>
        <v>617341212</v>
      </c>
      <c r="J75" s="3"/>
    </row>
    <row r="76" spans="1:10">
      <c r="A76" s="3"/>
      <c r="B76" s="3">
        <v>351786872</v>
      </c>
      <c r="C76" s="3" t="s">
        <v>200</v>
      </c>
      <c r="D76" s="3" t="s">
        <v>201</v>
      </c>
      <c r="E76" s="3" t="s">
        <v>202</v>
      </c>
      <c r="F76" s="3"/>
      <c r="G76" s="3" t="s">
        <v>27</v>
      </c>
      <c r="H76" s="3" t="s">
        <v>13</v>
      </c>
      <c r="I76">
        <f>VLOOKUP(B76,Data!B:B,1,FALSE)</f>
        <v>351786872</v>
      </c>
      <c r="J76" s="3"/>
    </row>
    <row r="77" spans="1:10">
      <c r="A77" s="3"/>
      <c r="B77" s="3">
        <v>367089588</v>
      </c>
      <c r="C77" s="3" t="s">
        <v>203</v>
      </c>
      <c r="D77" s="3" t="s">
        <v>127</v>
      </c>
      <c r="E77" s="3" t="s">
        <v>204</v>
      </c>
      <c r="F77" s="3"/>
      <c r="G77" s="3" t="s">
        <v>27</v>
      </c>
      <c r="H77" s="3" t="s">
        <v>18</v>
      </c>
      <c r="I77">
        <f>VLOOKUP(B77,Data!B:B,1,FALSE)</f>
        <v>367089588</v>
      </c>
      <c r="J77" s="3"/>
    </row>
    <row r="78" spans="1:10">
      <c r="A78" s="3"/>
      <c r="B78" s="3">
        <v>825533247</v>
      </c>
      <c r="C78" s="3" t="s">
        <v>205</v>
      </c>
      <c r="D78" s="3" t="s">
        <v>20</v>
      </c>
      <c r="E78" s="3" t="s">
        <v>206</v>
      </c>
      <c r="F78" s="3"/>
      <c r="G78" s="3" t="s">
        <v>31</v>
      </c>
      <c r="H78" s="3" t="s">
        <v>23</v>
      </c>
      <c r="I78">
        <f>VLOOKUP(B78,Data!B:B,1,FALSE)</f>
        <v>825533247</v>
      </c>
      <c r="J78" s="3"/>
    </row>
    <row r="79" spans="1:10">
      <c r="A79" s="3"/>
      <c r="B79" s="3">
        <v>946283782</v>
      </c>
      <c r="C79" s="3" t="s">
        <v>207</v>
      </c>
      <c r="D79" s="3" t="s">
        <v>201</v>
      </c>
      <c r="E79" s="3" t="s">
        <v>208</v>
      </c>
      <c r="F79" s="3"/>
      <c r="G79" s="3" t="s">
        <v>114</v>
      </c>
      <c r="H79" s="3" t="s">
        <v>23</v>
      </c>
      <c r="I79">
        <f>VLOOKUP(B79,Data!B:B,1,FALSE)</f>
        <v>946283782</v>
      </c>
      <c r="J79" s="3"/>
    </row>
    <row r="80" spans="1:10">
      <c r="A80" s="3"/>
      <c r="B80" s="3">
        <v>672134143</v>
      </c>
      <c r="C80" s="3" t="s">
        <v>209</v>
      </c>
      <c r="D80" s="3" t="s">
        <v>127</v>
      </c>
      <c r="E80" s="3" t="s">
        <v>210</v>
      </c>
      <c r="F80" s="3"/>
      <c r="G80" s="3" t="s">
        <v>141</v>
      </c>
      <c r="H80" s="3" t="s">
        <v>18</v>
      </c>
      <c r="I80">
        <f>VLOOKUP(B80,Data!B:B,1,FALSE)</f>
        <v>672134143</v>
      </c>
      <c r="J80" s="3"/>
    </row>
    <row r="81" spans="1:10">
      <c r="A81" s="3"/>
      <c r="B81" s="3">
        <v>216503191</v>
      </c>
      <c r="C81" s="3" t="s">
        <v>211</v>
      </c>
      <c r="D81" s="3" t="s">
        <v>212</v>
      </c>
      <c r="E81" s="3" t="s">
        <v>213</v>
      </c>
      <c r="F81" s="3"/>
      <c r="G81" s="3" t="s">
        <v>31</v>
      </c>
      <c r="H81" s="3" t="s">
        <v>18</v>
      </c>
      <c r="I81">
        <f>VLOOKUP(B81,Data!B:B,1,FALSE)</f>
        <v>216503191</v>
      </c>
      <c r="J81" s="3"/>
    </row>
    <row r="82" spans="1:10">
      <c r="A82" s="3"/>
      <c r="B82" s="3">
        <v>621852774</v>
      </c>
      <c r="C82" s="3" t="s">
        <v>214</v>
      </c>
      <c r="D82" s="3" t="s">
        <v>73</v>
      </c>
      <c r="E82" s="3" t="s">
        <v>215</v>
      </c>
      <c r="F82" s="3"/>
      <c r="G82" s="3" t="s">
        <v>141</v>
      </c>
      <c r="H82" s="3" t="s">
        <v>18</v>
      </c>
      <c r="I82">
        <f>VLOOKUP(B82,Data!B:B,1,FALSE)</f>
        <v>621852774</v>
      </c>
      <c r="J82" s="3"/>
    </row>
    <row r="83" spans="1:10">
      <c r="A83" s="3"/>
      <c r="B83" s="3">
        <v>946141478</v>
      </c>
      <c r="C83" s="3" t="s">
        <v>216</v>
      </c>
      <c r="D83" s="3" t="s">
        <v>217</v>
      </c>
      <c r="E83" s="3" t="s">
        <v>218</v>
      </c>
      <c r="F83" s="3"/>
      <c r="G83" s="3" t="s">
        <v>219</v>
      </c>
      <c r="H83" s="3" t="s">
        <v>18</v>
      </c>
      <c r="I83">
        <f>VLOOKUP(B83,Data!B:B,1,FALSE)</f>
        <v>946141478</v>
      </c>
      <c r="J83" s="3"/>
    </row>
    <row r="84" spans="1:10">
      <c r="A84" s="3"/>
      <c r="B84" s="3">
        <v>515258059</v>
      </c>
      <c r="C84" s="3" t="s">
        <v>220</v>
      </c>
      <c r="D84" s="3" t="s">
        <v>221</v>
      </c>
      <c r="E84" s="3" t="s">
        <v>222</v>
      </c>
      <c r="F84" s="3"/>
      <c r="G84" s="3" t="s">
        <v>27</v>
      </c>
      <c r="H84" s="3" t="s">
        <v>18</v>
      </c>
      <c r="I84">
        <f>VLOOKUP(B84,Data!B:B,1,FALSE)</f>
        <v>515258059</v>
      </c>
      <c r="J84" s="3"/>
    </row>
    <row r="85" spans="1:10">
      <c r="A85" s="3"/>
      <c r="B85" s="3">
        <v>765610369</v>
      </c>
      <c r="C85" s="3" t="s">
        <v>223</v>
      </c>
      <c r="D85" s="3" t="s">
        <v>29</v>
      </c>
      <c r="E85" s="3" t="s">
        <v>224</v>
      </c>
      <c r="F85" s="3"/>
      <c r="G85" s="3" t="s">
        <v>27</v>
      </c>
      <c r="H85" s="3" t="s">
        <v>23</v>
      </c>
      <c r="I85">
        <f>VLOOKUP(B85,Data!B:B,1,FALSE)</f>
        <v>765610369</v>
      </c>
      <c r="J85" s="3"/>
    </row>
    <row r="86" spans="1:10">
      <c r="A86" s="3"/>
      <c r="B86" s="3">
        <v>799809577</v>
      </c>
      <c r="C86" s="3" t="s">
        <v>225</v>
      </c>
      <c r="D86" s="3" t="s">
        <v>226</v>
      </c>
      <c r="E86" s="3" t="s">
        <v>227</v>
      </c>
      <c r="F86" s="3"/>
      <c r="G86" s="3" t="s">
        <v>27</v>
      </c>
      <c r="H86" s="3" t="s">
        <v>23</v>
      </c>
      <c r="I86">
        <f>VLOOKUP(B86,Data!B:B,1,FALSE)</f>
        <v>799809577</v>
      </c>
      <c r="J86" s="3"/>
    </row>
    <row r="87" spans="1:10">
      <c r="A87" s="3"/>
      <c r="B87" s="3">
        <v>55122355</v>
      </c>
      <c r="C87" s="3" t="s">
        <v>228</v>
      </c>
      <c r="D87" s="3" t="s">
        <v>20</v>
      </c>
      <c r="E87" s="3" t="s">
        <v>229</v>
      </c>
      <c r="F87" s="3"/>
      <c r="G87" s="3" t="s">
        <v>230</v>
      </c>
      <c r="H87" s="3" t="s">
        <v>23</v>
      </c>
      <c r="I87">
        <f>VLOOKUP(B87,Data!B:B,1,FALSE)</f>
        <v>55122355</v>
      </c>
      <c r="J87" s="3"/>
    </row>
    <row r="88" spans="1:10">
      <c r="A88" s="3"/>
      <c r="B88" s="3">
        <v>145539007</v>
      </c>
      <c r="C88" s="3" t="s">
        <v>231</v>
      </c>
      <c r="D88" s="3" t="s">
        <v>20</v>
      </c>
      <c r="E88" s="3" t="s">
        <v>232</v>
      </c>
      <c r="F88" s="3"/>
      <c r="G88" s="3" t="s">
        <v>27</v>
      </c>
      <c r="H88" s="3" t="s">
        <v>23</v>
      </c>
      <c r="I88">
        <f>VLOOKUP(B88,Data!B:B,1,FALSE)</f>
        <v>145539007</v>
      </c>
      <c r="J88" s="3"/>
    </row>
    <row r="89" spans="1:10">
      <c r="A89" s="3"/>
      <c r="B89" s="3">
        <v>154498687</v>
      </c>
      <c r="C89" s="3" t="s">
        <v>233</v>
      </c>
      <c r="D89" s="3" t="s">
        <v>234</v>
      </c>
      <c r="E89" s="3" t="s">
        <v>235</v>
      </c>
      <c r="F89" s="3"/>
      <c r="G89" s="3" t="s">
        <v>77</v>
      </c>
      <c r="H89" s="3" t="s">
        <v>18</v>
      </c>
      <c r="I89" t="e">
        <f>VLOOKUP(B89,Data!B:B,1,FALSE)</f>
        <v>#N/A</v>
      </c>
      <c r="J89" s="3"/>
    </row>
    <row r="90" spans="1:10">
      <c r="A90" s="3"/>
      <c r="B90" s="3">
        <v>365842024</v>
      </c>
      <c r="C90" s="3" t="s">
        <v>236</v>
      </c>
      <c r="D90" s="3" t="s">
        <v>237</v>
      </c>
      <c r="E90" s="3" t="s">
        <v>238</v>
      </c>
      <c r="F90" s="3"/>
      <c r="G90" s="3" t="s">
        <v>31</v>
      </c>
      <c r="H90" s="3" t="s">
        <v>23</v>
      </c>
      <c r="I90">
        <f>VLOOKUP(B90,Data!B:B,1,FALSE)</f>
        <v>365842024</v>
      </c>
      <c r="J90" s="3"/>
    </row>
    <row r="91" spans="1:10">
      <c r="A91" s="3"/>
      <c r="B91" s="3">
        <v>474627687</v>
      </c>
      <c r="C91" s="3" t="s">
        <v>239</v>
      </c>
      <c r="D91" s="3" t="s">
        <v>73</v>
      </c>
      <c r="E91" s="3" t="s">
        <v>240</v>
      </c>
      <c r="F91" s="3"/>
      <c r="G91" s="3" t="s">
        <v>31</v>
      </c>
      <c r="H91" s="3" t="s">
        <v>18</v>
      </c>
      <c r="I91">
        <f>VLOOKUP(B91,Data!B:B,1,FALSE)</f>
        <v>474627687</v>
      </c>
      <c r="J91" s="3"/>
    </row>
    <row r="92" spans="1:10">
      <c r="A92" s="3"/>
      <c r="B92" s="3">
        <v>5239762</v>
      </c>
      <c r="C92" s="3" t="s">
        <v>241</v>
      </c>
      <c r="D92" s="3" t="s">
        <v>127</v>
      </c>
      <c r="E92" s="3" t="s">
        <v>242</v>
      </c>
      <c r="F92" s="3"/>
      <c r="G92" s="3" t="s">
        <v>31</v>
      </c>
      <c r="H92" s="3" t="s">
        <v>18</v>
      </c>
      <c r="I92">
        <f>VLOOKUP(B92,Data!B:B,1,FALSE)</f>
        <v>5239762</v>
      </c>
      <c r="J92" s="3"/>
    </row>
    <row r="93" spans="1:10">
      <c r="A93" s="3"/>
      <c r="B93" s="3">
        <v>120173299</v>
      </c>
      <c r="C93" s="3" t="s">
        <v>243</v>
      </c>
      <c r="D93" s="3" t="s">
        <v>127</v>
      </c>
      <c r="E93" s="3" t="s">
        <v>244</v>
      </c>
      <c r="F93" s="3"/>
      <c r="G93" s="3" t="s">
        <v>22</v>
      </c>
      <c r="H93" s="3" t="s">
        <v>18</v>
      </c>
      <c r="I93">
        <f>VLOOKUP(B93,Data!B:B,1,FALSE)</f>
        <v>120173299</v>
      </c>
      <c r="J93" s="3"/>
    </row>
    <row r="94" spans="1:10">
      <c r="A94" s="3"/>
      <c r="B94" s="3">
        <v>136722606</v>
      </c>
      <c r="C94" s="3" t="s">
        <v>245</v>
      </c>
      <c r="D94" s="3" t="s">
        <v>127</v>
      </c>
      <c r="E94" s="3" t="s">
        <v>246</v>
      </c>
      <c r="F94" s="3"/>
      <c r="G94" s="3" t="s">
        <v>27</v>
      </c>
      <c r="H94" s="3" t="s">
        <v>18</v>
      </c>
      <c r="I94">
        <f>VLOOKUP(B94,Data!B:B,1,FALSE)</f>
        <v>136722606</v>
      </c>
      <c r="J94" s="3"/>
    </row>
    <row r="95" spans="1:10">
      <c r="A95" s="3"/>
      <c r="B95" s="3">
        <v>574032504</v>
      </c>
      <c r="C95" s="3" t="s">
        <v>247</v>
      </c>
      <c r="D95" s="3" t="s">
        <v>127</v>
      </c>
      <c r="E95" s="3" t="s">
        <v>248</v>
      </c>
      <c r="F95" s="3"/>
      <c r="G95" s="3" t="s">
        <v>31</v>
      </c>
      <c r="H95" s="3" t="s">
        <v>18</v>
      </c>
      <c r="I95">
        <f>VLOOKUP(B95,Data!B:B,1,FALSE)</f>
        <v>574032504</v>
      </c>
      <c r="J95" s="3"/>
    </row>
    <row r="96" spans="1:10">
      <c r="A96" s="3"/>
      <c r="B96" s="3">
        <v>249146204</v>
      </c>
      <c r="C96" s="3" t="s">
        <v>249</v>
      </c>
      <c r="D96" s="3" t="s">
        <v>250</v>
      </c>
      <c r="E96" s="3" t="s">
        <v>251</v>
      </c>
      <c r="F96" s="3"/>
      <c r="G96" s="3" t="s">
        <v>27</v>
      </c>
      <c r="H96" s="3" t="s">
        <v>23</v>
      </c>
      <c r="I96">
        <f>VLOOKUP(B96,Data!B:B,1,FALSE)</f>
        <v>249146204</v>
      </c>
      <c r="J96" s="3"/>
    </row>
    <row r="97" spans="1:10">
      <c r="A97" s="3"/>
      <c r="B97" s="3">
        <v>892249151</v>
      </c>
      <c r="C97" s="3" t="s">
        <v>252</v>
      </c>
      <c r="D97" s="3" t="s">
        <v>43</v>
      </c>
      <c r="E97" s="3" t="s">
        <v>253</v>
      </c>
      <c r="F97" s="3"/>
      <c r="G97" s="3" t="s">
        <v>27</v>
      </c>
      <c r="H97" s="3" t="s">
        <v>18</v>
      </c>
      <c r="I97">
        <f>VLOOKUP(B97,Data!B:B,1,FALSE)</f>
        <v>892249151</v>
      </c>
      <c r="J97" s="3"/>
    </row>
    <row r="98" spans="1:10">
      <c r="A98" s="3"/>
      <c r="B98" s="3">
        <v>261880709</v>
      </c>
      <c r="C98" s="3" t="s">
        <v>254</v>
      </c>
      <c r="D98" s="3" t="s">
        <v>50</v>
      </c>
      <c r="E98" s="3" t="s">
        <v>255</v>
      </c>
      <c r="F98" s="3"/>
      <c r="G98" s="3" t="s">
        <v>27</v>
      </c>
      <c r="H98" s="3" t="s">
        <v>23</v>
      </c>
      <c r="I98">
        <f>VLOOKUP(B98,Data!B:B,1,FALSE)</f>
        <v>261880709</v>
      </c>
      <c r="J98" s="3"/>
    </row>
    <row r="99" spans="1:10">
      <c r="A99" s="3"/>
      <c r="B99" s="3">
        <v>616026462</v>
      </c>
      <c r="C99" s="3" t="s">
        <v>256</v>
      </c>
      <c r="D99" s="3" t="s">
        <v>29</v>
      </c>
      <c r="E99" s="3" t="s">
        <v>257</v>
      </c>
      <c r="F99" s="3"/>
      <c r="G99" s="3" t="s">
        <v>114</v>
      </c>
      <c r="H99" s="3" t="s">
        <v>23</v>
      </c>
      <c r="I99">
        <f>VLOOKUP(B99,Data!B:B,1,FALSE)</f>
        <v>616026462</v>
      </c>
      <c r="J99" s="3"/>
    </row>
    <row r="100" spans="1:10">
      <c r="A100" s="3"/>
      <c r="B100" s="3">
        <v>985230097</v>
      </c>
      <c r="C100" s="3" t="s">
        <v>258</v>
      </c>
      <c r="D100" s="3" t="s">
        <v>237</v>
      </c>
      <c r="E100" s="3" t="s">
        <v>259</v>
      </c>
      <c r="F100" s="3"/>
      <c r="G100" s="3" t="s">
        <v>22</v>
      </c>
      <c r="H100" s="3" t="s">
        <v>13</v>
      </c>
      <c r="I100">
        <f>VLOOKUP(B100,Data!B:B,1,FALSE)</f>
        <v>985230097</v>
      </c>
      <c r="J100" s="3"/>
    </row>
    <row r="101" spans="1:10">
      <c r="A101" s="3"/>
      <c r="B101" s="3">
        <v>720982032</v>
      </c>
      <c r="C101" s="3" t="s">
        <v>260</v>
      </c>
      <c r="D101" s="3" t="s">
        <v>237</v>
      </c>
      <c r="E101" s="3" t="s">
        <v>261</v>
      </c>
      <c r="F101" s="3"/>
      <c r="G101" s="3" t="s">
        <v>31</v>
      </c>
      <c r="H101" s="3" t="s">
        <v>23</v>
      </c>
      <c r="I101">
        <f>VLOOKUP(B101,Data!B:B,1,FALSE)</f>
        <v>720982032</v>
      </c>
      <c r="J101" s="3"/>
    </row>
    <row r="102" spans="1:10">
      <c r="A102" s="3"/>
      <c r="B102" s="3">
        <v>221549907</v>
      </c>
      <c r="C102" s="3" t="s">
        <v>262</v>
      </c>
      <c r="D102" s="3" t="s">
        <v>15</v>
      </c>
      <c r="E102" s="3" t="s">
        <v>263</v>
      </c>
      <c r="F102" s="3"/>
      <c r="G102" s="3" t="s">
        <v>31</v>
      </c>
      <c r="H102" s="3" t="s">
        <v>18</v>
      </c>
      <c r="I102">
        <f>VLOOKUP(B102,Data!B:B,1,FALSE)</f>
        <v>221549907</v>
      </c>
      <c r="J102" s="3"/>
    </row>
    <row r="103" spans="1:10">
      <c r="A103" s="3"/>
      <c r="B103" s="3">
        <v>642582520</v>
      </c>
      <c r="C103" s="3" t="s">
        <v>264</v>
      </c>
      <c r="D103" s="3" t="s">
        <v>127</v>
      </c>
      <c r="E103" s="3" t="s">
        <v>265</v>
      </c>
      <c r="F103" s="3"/>
      <c r="G103" s="3" t="s">
        <v>114</v>
      </c>
      <c r="H103" s="3" t="s">
        <v>18</v>
      </c>
      <c r="I103">
        <f>VLOOKUP(B103,Data!B:B,1,FALSE)</f>
        <v>642582520</v>
      </c>
      <c r="J103" s="3"/>
    </row>
    <row r="104" spans="1:10">
      <c r="A104" s="3"/>
      <c r="B104" s="3">
        <v>318737171</v>
      </c>
      <c r="C104" s="3" t="s">
        <v>266</v>
      </c>
      <c r="D104" s="3" t="s">
        <v>20</v>
      </c>
      <c r="E104" s="3" t="s">
        <v>267</v>
      </c>
      <c r="F104" s="3"/>
      <c r="G104" s="3" t="s">
        <v>27</v>
      </c>
      <c r="H104" s="3" t="s">
        <v>18</v>
      </c>
      <c r="I104">
        <f>VLOOKUP(B104,Data!B:B,1,FALSE)</f>
        <v>318737171</v>
      </c>
      <c r="J104" s="3"/>
    </row>
    <row r="105" spans="1:10">
      <c r="A105" s="3"/>
      <c r="B105" s="3">
        <v>77362113</v>
      </c>
      <c r="C105" s="3" t="s">
        <v>268</v>
      </c>
      <c r="D105" s="3" t="s">
        <v>221</v>
      </c>
      <c r="E105" s="3" t="s">
        <v>269</v>
      </c>
      <c r="F105" s="3"/>
      <c r="G105" s="3" t="s">
        <v>31</v>
      </c>
      <c r="H105" s="3" t="s">
        <v>23</v>
      </c>
      <c r="I105">
        <f>VLOOKUP(B105,Data!B:B,1,FALSE)</f>
        <v>77362113</v>
      </c>
      <c r="J105" s="3"/>
    </row>
    <row r="106" spans="1:10">
      <c r="A106" s="3"/>
      <c r="B106" s="3">
        <v>608705666</v>
      </c>
      <c r="C106" s="3" t="s">
        <v>270</v>
      </c>
      <c r="D106" s="3" t="s">
        <v>195</v>
      </c>
      <c r="E106" s="3" t="s">
        <v>271</v>
      </c>
      <c r="F106" s="3"/>
      <c r="G106" s="3" t="s">
        <v>27</v>
      </c>
      <c r="H106" s="3" t="s">
        <v>13</v>
      </c>
      <c r="I106">
        <f>VLOOKUP(B106,Data!B:B,1,FALSE)</f>
        <v>608705666</v>
      </c>
      <c r="J106" s="3"/>
    </row>
    <row r="107" spans="1:10">
      <c r="A107" s="3"/>
      <c r="B107" s="3">
        <v>963709054</v>
      </c>
      <c r="C107" s="3" t="s">
        <v>272</v>
      </c>
      <c r="D107" s="3" t="s">
        <v>273</v>
      </c>
      <c r="E107" s="3" t="s">
        <v>274</v>
      </c>
      <c r="F107" s="3"/>
      <c r="G107" s="3" t="s">
        <v>36</v>
      </c>
      <c r="H107" s="3" t="s">
        <v>18</v>
      </c>
      <c r="I107">
        <f>VLOOKUP(B107,Data!B:B,1,FALSE)</f>
        <v>963709054</v>
      </c>
      <c r="J107" s="3"/>
    </row>
    <row r="108" spans="1:10">
      <c r="A108" s="3"/>
      <c r="B108" s="3">
        <v>455944463</v>
      </c>
      <c r="C108" s="3" t="s">
        <v>275</v>
      </c>
      <c r="D108" s="3" t="s">
        <v>15</v>
      </c>
      <c r="E108" s="3" t="s">
        <v>276</v>
      </c>
      <c r="F108" s="3"/>
      <c r="G108" s="3" t="s">
        <v>27</v>
      </c>
      <c r="H108" s="3" t="s">
        <v>18</v>
      </c>
      <c r="I108">
        <f>VLOOKUP(B108,Data!B:B,1,FALSE)</f>
        <v>455944463</v>
      </c>
      <c r="J108" s="3"/>
    </row>
    <row r="109" spans="1:10">
      <c r="A109" s="3"/>
      <c r="B109" s="3">
        <v>961592021</v>
      </c>
      <c r="C109" s="3" t="s">
        <v>277</v>
      </c>
      <c r="D109" s="3" t="s">
        <v>29</v>
      </c>
      <c r="E109" s="3" t="s">
        <v>278</v>
      </c>
      <c r="F109" s="3"/>
      <c r="G109" s="3" t="s">
        <v>31</v>
      </c>
      <c r="H109" s="3" t="s">
        <v>23</v>
      </c>
      <c r="I109">
        <f>VLOOKUP(B109,Data!B:B,1,FALSE)</f>
        <v>961592021</v>
      </c>
      <c r="J109" s="3"/>
    </row>
    <row r="110" spans="1:10">
      <c r="A110" s="3"/>
      <c r="B110" s="3">
        <v>956651316</v>
      </c>
      <c r="C110" s="3" t="s">
        <v>279</v>
      </c>
      <c r="D110" s="3" t="s">
        <v>107</v>
      </c>
      <c r="E110" s="3" t="s">
        <v>280</v>
      </c>
      <c r="F110" s="3"/>
      <c r="G110" s="3" t="s">
        <v>27</v>
      </c>
      <c r="H110" s="3" t="s">
        <v>23</v>
      </c>
      <c r="I110">
        <f>VLOOKUP(B110,Data!B:B,1,FALSE)</f>
        <v>956651316</v>
      </c>
      <c r="J110" s="3"/>
    </row>
    <row r="111" spans="1:10">
      <c r="A111" s="3"/>
      <c r="B111" s="3">
        <v>700498745</v>
      </c>
      <c r="C111" s="3" t="s">
        <v>281</v>
      </c>
      <c r="D111" s="3" t="s">
        <v>20</v>
      </c>
      <c r="E111" s="3" t="s">
        <v>282</v>
      </c>
      <c r="F111" s="3"/>
      <c r="G111" s="3" t="s">
        <v>22</v>
      </c>
      <c r="H111" s="3" t="s">
        <v>23</v>
      </c>
      <c r="I111">
        <f>VLOOKUP(B111,Data!B:B,1,FALSE)</f>
        <v>700498745</v>
      </c>
      <c r="J111" s="3"/>
    </row>
    <row r="112" spans="1:10">
      <c r="A112" s="3"/>
      <c r="B112" s="3">
        <v>131221731</v>
      </c>
      <c r="C112" s="3" t="s">
        <v>283</v>
      </c>
      <c r="D112" s="3" t="s">
        <v>15</v>
      </c>
      <c r="E112" s="3" t="s">
        <v>284</v>
      </c>
      <c r="F112" s="3"/>
      <c r="G112" s="3" t="s">
        <v>31</v>
      </c>
      <c r="H112" s="3" t="s">
        <v>18</v>
      </c>
      <c r="I112">
        <f>VLOOKUP(B112,Data!B:B,1,FALSE)</f>
        <v>131221731</v>
      </c>
      <c r="J112" s="3"/>
    </row>
    <row r="113" spans="1:10">
      <c r="A113" s="3"/>
      <c r="B113" s="3">
        <v>753535055</v>
      </c>
      <c r="C113" s="3" t="s">
        <v>285</v>
      </c>
      <c r="D113" s="3" t="s">
        <v>110</v>
      </c>
      <c r="E113" s="3" t="s">
        <v>286</v>
      </c>
      <c r="F113" s="3"/>
      <c r="G113" s="3" t="s">
        <v>27</v>
      </c>
      <c r="H113" s="3" t="s">
        <v>83</v>
      </c>
      <c r="I113">
        <f>VLOOKUP(B113,Data!B:B,1,FALSE)</f>
        <v>753535055</v>
      </c>
      <c r="J113" s="3"/>
    </row>
    <row r="114" spans="1:10">
      <c r="A114" s="3"/>
      <c r="B114" s="3">
        <v>567524761</v>
      </c>
      <c r="C114" s="3" t="s">
        <v>287</v>
      </c>
      <c r="D114" s="3" t="s">
        <v>153</v>
      </c>
      <c r="E114" s="3" t="s">
        <v>288</v>
      </c>
      <c r="F114" s="3"/>
      <c r="G114" s="3" t="s">
        <v>22</v>
      </c>
      <c r="H114" s="3" t="s">
        <v>83</v>
      </c>
      <c r="I114">
        <f>VLOOKUP(B114,Data!B:B,1,FALSE)</f>
        <v>567524761</v>
      </c>
      <c r="J114" s="3"/>
    </row>
    <row r="115" spans="1:10">
      <c r="A115" s="3"/>
      <c r="B115" s="3">
        <v>79448987</v>
      </c>
      <c r="C115" s="3" t="s">
        <v>289</v>
      </c>
      <c r="D115" s="3" t="s">
        <v>20</v>
      </c>
      <c r="E115" s="3" t="s">
        <v>290</v>
      </c>
      <c r="F115" s="3"/>
      <c r="G115" s="3" t="s">
        <v>31</v>
      </c>
      <c r="H115" s="3" t="s">
        <v>23</v>
      </c>
      <c r="I115">
        <f>VLOOKUP(B115,Data!B:B,1,FALSE)</f>
        <v>79448987</v>
      </c>
      <c r="J115" s="3"/>
    </row>
    <row r="116" spans="1:10">
      <c r="A116" s="3"/>
      <c r="B116" s="3">
        <v>121335819</v>
      </c>
      <c r="C116" s="3" t="s">
        <v>291</v>
      </c>
      <c r="D116" s="3" t="s">
        <v>292</v>
      </c>
      <c r="E116" s="3" t="s">
        <v>293</v>
      </c>
      <c r="F116" s="3"/>
      <c r="G116" s="3" t="s">
        <v>77</v>
      </c>
      <c r="H116" s="3" t="s">
        <v>18</v>
      </c>
      <c r="I116">
        <f>VLOOKUP(B116,Data!B:B,1,FALSE)</f>
        <v>121335819</v>
      </c>
      <c r="J116" s="3"/>
    </row>
    <row r="117" spans="1:10">
      <c r="A117" s="3"/>
      <c r="B117" s="3">
        <v>833086699</v>
      </c>
      <c r="C117" s="3" t="s">
        <v>294</v>
      </c>
      <c r="D117" s="3" t="s">
        <v>20</v>
      </c>
      <c r="E117" s="3" t="s">
        <v>295</v>
      </c>
      <c r="F117" s="3"/>
      <c r="G117" s="3" t="s">
        <v>27</v>
      </c>
      <c r="H117" s="3" t="s">
        <v>23</v>
      </c>
      <c r="I117">
        <f>VLOOKUP(B117,Data!B:B,1,FALSE)</f>
        <v>833086699</v>
      </c>
      <c r="J117" s="3"/>
    </row>
    <row r="118" spans="1:10">
      <c r="A118" s="3"/>
      <c r="B118" s="3">
        <v>431280261</v>
      </c>
      <c r="C118" s="3" t="s">
        <v>296</v>
      </c>
      <c r="D118" s="3" t="s">
        <v>50</v>
      </c>
      <c r="E118" s="3" t="s">
        <v>297</v>
      </c>
      <c r="F118" s="3"/>
      <c r="G118" s="3" t="s">
        <v>12</v>
      </c>
      <c r="H118" s="3" t="s">
        <v>23</v>
      </c>
      <c r="I118">
        <f>VLOOKUP(B118,Data!B:B,1,FALSE)</f>
        <v>431280261</v>
      </c>
      <c r="J118" s="3"/>
    </row>
    <row r="119" spans="1:10">
      <c r="A119" s="3"/>
      <c r="B119" s="3">
        <v>595881942</v>
      </c>
      <c r="C119" s="3" t="s">
        <v>298</v>
      </c>
      <c r="D119" s="3" t="s">
        <v>50</v>
      </c>
      <c r="E119" s="3" t="s">
        <v>299</v>
      </c>
      <c r="F119" s="3"/>
      <c r="G119" s="3" t="s">
        <v>31</v>
      </c>
      <c r="H119" s="3" t="s">
        <v>23</v>
      </c>
      <c r="I119">
        <f>VLOOKUP(B119,Data!B:B,1,FALSE)</f>
        <v>595881942</v>
      </c>
      <c r="J119" s="3"/>
    </row>
    <row r="120" spans="1:10">
      <c r="A120" s="3"/>
      <c r="B120" s="3">
        <v>946297595</v>
      </c>
      <c r="C120" s="3" t="s">
        <v>300</v>
      </c>
      <c r="D120" s="3" t="s">
        <v>153</v>
      </c>
      <c r="E120" s="3" t="s">
        <v>301</v>
      </c>
      <c r="F120" s="3"/>
      <c r="G120" s="3" t="s">
        <v>31</v>
      </c>
      <c r="H120" s="3" t="s">
        <v>83</v>
      </c>
      <c r="I120">
        <f>VLOOKUP(B120,Data!B:B,1,FALSE)</f>
        <v>946297595</v>
      </c>
      <c r="J120" s="3"/>
    </row>
    <row r="121" spans="1:10">
      <c r="A121" s="3"/>
      <c r="B121" s="3">
        <v>46147229</v>
      </c>
      <c r="C121" s="3" t="s">
        <v>302</v>
      </c>
      <c r="D121" s="3" t="s">
        <v>107</v>
      </c>
      <c r="E121" s="3" t="s">
        <v>303</v>
      </c>
      <c r="F121" s="3"/>
      <c r="G121" s="3" t="s">
        <v>27</v>
      </c>
      <c r="H121" s="3" t="s">
        <v>23</v>
      </c>
      <c r="I121">
        <f>VLOOKUP(B121,Data!B:B,1,FALSE)</f>
        <v>46147229</v>
      </c>
      <c r="J121" s="3"/>
    </row>
    <row r="122" spans="1:10">
      <c r="J122" s="3"/>
    </row>
    <row r="123" spans="1:10">
      <c r="J123" s="3"/>
    </row>
    <row r="124" spans="1:10">
      <c r="J124" s="3"/>
    </row>
    <row r="125" spans="1:10">
      <c r="J125" s="3"/>
    </row>
    <row r="126" spans="1:10">
      <c r="J126" s="3"/>
    </row>
    <row r="127" spans="1:10">
      <c r="J127" s="3"/>
    </row>
    <row r="128" spans="1:10">
      <c r="J128" s="3"/>
    </row>
    <row r="129" spans="10:10">
      <c r="J129" s="3"/>
    </row>
  </sheetData>
  <sortState xmlns:xlrd2="http://schemas.microsoft.com/office/spreadsheetml/2017/richdata2" ref="A2:H121">
    <sortCondition ref="D2:D1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CFA4-1E3B-4711-BE55-BB5074B77622}">
  <dimension ref="A1:C9"/>
  <sheetViews>
    <sheetView workbookViewId="0">
      <selection activeCell="C8" sqref="C8"/>
    </sheetView>
  </sheetViews>
  <sheetFormatPr defaultColWidth="53.85546875" defaultRowHeight="14.45"/>
  <cols>
    <col min="1" max="1" width="18.140625" bestFit="1" customWidth="1"/>
    <col min="2" max="2" width="8.85546875" bestFit="1" customWidth="1"/>
    <col min="3" max="3" width="15.5703125" bestFit="1" customWidth="1"/>
  </cols>
  <sheetData>
    <row r="1" spans="1:3" ht="18.600000000000001">
      <c r="A1" s="5" t="s">
        <v>304</v>
      </c>
      <c r="B1" s="5" t="s">
        <v>305</v>
      </c>
      <c r="C1" s="5" t="s">
        <v>306</v>
      </c>
    </row>
    <row r="2" spans="1:3">
      <c r="A2" s="7" t="s">
        <v>307</v>
      </c>
      <c r="B2" s="8">
        <v>1</v>
      </c>
      <c r="C2" s="6" t="s">
        <v>308</v>
      </c>
    </row>
    <row r="3" spans="1:3">
      <c r="A3" s="7" t="s">
        <v>309</v>
      </c>
      <c r="B3" s="8">
        <v>2</v>
      </c>
      <c r="C3" s="6" t="s">
        <v>310</v>
      </c>
    </row>
    <row r="4" spans="1:3">
      <c r="A4" s="7" t="s">
        <v>311</v>
      </c>
      <c r="B4" s="8">
        <v>3</v>
      </c>
      <c r="C4" s="6" t="s">
        <v>312</v>
      </c>
    </row>
    <row r="5" spans="1:3">
      <c r="A5" s="7" t="s">
        <v>313</v>
      </c>
      <c r="B5" s="8">
        <v>4</v>
      </c>
      <c r="C5" s="6" t="s">
        <v>314</v>
      </c>
    </row>
    <row r="6" spans="1:3">
      <c r="A6" s="7" t="s">
        <v>315</v>
      </c>
      <c r="B6" s="8">
        <v>5</v>
      </c>
      <c r="C6" s="6" t="s">
        <v>316</v>
      </c>
    </row>
    <row r="7" spans="1:3">
      <c r="A7" s="7" t="s">
        <v>317</v>
      </c>
      <c r="B7" s="8">
        <v>6</v>
      </c>
      <c r="C7" s="6" t="s">
        <v>318</v>
      </c>
    </row>
    <row r="8" spans="1:3">
      <c r="A8" s="7" t="s">
        <v>319</v>
      </c>
      <c r="B8" s="8">
        <v>7</v>
      </c>
      <c r="C8" s="6" t="s">
        <v>320</v>
      </c>
    </row>
    <row r="9" spans="1:3">
      <c r="A9" s="7" t="s">
        <v>321</v>
      </c>
      <c r="B9" s="8">
        <v>8</v>
      </c>
      <c r="C9" s="6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29E4-5BF2-4EF5-833F-ADFBF93101C1}">
  <dimension ref="A3:B13"/>
  <sheetViews>
    <sheetView workbookViewId="0">
      <selection activeCell="B4" sqref="B4"/>
    </sheetView>
  </sheetViews>
  <sheetFormatPr defaultRowHeight="14.45"/>
  <cols>
    <col min="1" max="1" width="12.5703125" bestFit="1" customWidth="1"/>
    <col min="2" max="2" width="17.7109375" bestFit="1" customWidth="1"/>
  </cols>
  <sheetData>
    <row r="3" spans="1:2">
      <c r="A3" s="4" t="s">
        <v>323</v>
      </c>
      <c r="B3" t="s">
        <v>324</v>
      </c>
    </row>
    <row r="4" spans="1:2">
      <c r="A4" s="3">
        <v>1</v>
      </c>
      <c r="B4">
        <v>15</v>
      </c>
    </row>
    <row r="5" spans="1:2">
      <c r="A5" s="3">
        <v>2</v>
      </c>
      <c r="B5">
        <v>15</v>
      </c>
    </row>
    <row r="6" spans="1:2">
      <c r="A6" s="3">
        <v>3</v>
      </c>
      <c r="B6">
        <v>14</v>
      </c>
    </row>
    <row r="7" spans="1:2">
      <c r="A7" s="3">
        <v>4</v>
      </c>
      <c r="B7">
        <v>15</v>
      </c>
    </row>
    <row r="8" spans="1:2">
      <c r="A8" s="3">
        <v>5</v>
      </c>
      <c r="B8">
        <v>16</v>
      </c>
    </row>
    <row r="9" spans="1:2">
      <c r="A9" s="3">
        <v>6</v>
      </c>
      <c r="B9">
        <v>15</v>
      </c>
    </row>
    <row r="10" spans="1:2">
      <c r="A10" s="3">
        <v>7</v>
      </c>
      <c r="B10">
        <v>15</v>
      </c>
    </row>
    <row r="11" spans="1:2">
      <c r="A11" s="3">
        <v>8</v>
      </c>
      <c r="B11">
        <v>15</v>
      </c>
    </row>
    <row r="12" spans="1:2">
      <c r="A12" s="3" t="s">
        <v>325</v>
      </c>
    </row>
    <row r="13" spans="1:2">
      <c r="A13" s="3" t="s">
        <v>326</v>
      </c>
      <c r="B1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C00000"/>
  </sheetPr>
  <dimension ref="A1:S119"/>
  <sheetViews>
    <sheetView tabSelected="1" zoomScale="85" zoomScaleNormal="85" workbookViewId="0">
      <pane ySplit="1" topLeftCell="D62" activePane="bottomLeft" state="frozen"/>
      <selection pane="bottomLeft" activeCell="M101" sqref="M101"/>
    </sheetView>
  </sheetViews>
  <sheetFormatPr defaultRowHeight="14.45"/>
  <cols>
    <col min="2" max="2" width="10.5703125" bestFit="1" customWidth="1"/>
    <col min="3" max="3" width="29.85546875" bestFit="1" customWidth="1"/>
    <col min="4" max="4" width="20.5703125" bestFit="1" customWidth="1"/>
    <col min="5" max="5" width="18.85546875" bestFit="1" customWidth="1"/>
    <col min="6" max="6" width="6.5703125" hidden="1" customWidth="1"/>
    <col min="7" max="7" width="28" bestFit="1" customWidth="1"/>
    <col min="8" max="8" width="5" bestFit="1" customWidth="1"/>
    <col min="9" max="9" width="7.5703125" bestFit="1" customWidth="1"/>
    <col min="14" max="14" width="10.5703125" bestFit="1" customWidth="1"/>
    <col min="15" max="15" width="19.85546875" bestFit="1" customWidth="1"/>
    <col min="16" max="16" width="18.140625" bestFit="1" customWidth="1"/>
    <col min="17" max="17" width="7" bestFit="1" customWidth="1"/>
    <col min="18" max="18" width="19.140625" bestFit="1" customWidth="1"/>
    <col min="19" max="19" width="9.7109375" bestFit="1" customWidth="1"/>
  </cols>
  <sheetData>
    <row r="1" spans="1:19" ht="43.5">
      <c r="A1" s="33" t="s">
        <v>327</v>
      </c>
      <c r="B1" s="10" t="s">
        <v>1</v>
      </c>
      <c r="C1" s="11" t="s">
        <v>2</v>
      </c>
      <c r="D1" s="10" t="s">
        <v>3</v>
      </c>
      <c r="E1" s="10" t="s">
        <v>328</v>
      </c>
      <c r="F1" s="10" t="s">
        <v>5</v>
      </c>
      <c r="G1" s="10" t="s">
        <v>6</v>
      </c>
      <c r="H1" s="10" t="s">
        <v>7</v>
      </c>
      <c r="I1" s="10" t="s">
        <v>329</v>
      </c>
      <c r="J1" s="10" t="s">
        <v>330</v>
      </c>
      <c r="K1" s="10" t="s">
        <v>331</v>
      </c>
      <c r="L1" s="10" t="s">
        <v>332</v>
      </c>
      <c r="M1" s="10" t="s">
        <v>333</v>
      </c>
      <c r="N1" s="23" t="s">
        <v>334</v>
      </c>
      <c r="O1" s="23" t="s">
        <v>335</v>
      </c>
      <c r="P1" s="23" t="s">
        <v>4</v>
      </c>
      <c r="Q1" s="23" t="s">
        <v>329</v>
      </c>
      <c r="R1" s="23" t="s">
        <v>6</v>
      </c>
      <c r="S1" s="23" t="s">
        <v>336</v>
      </c>
    </row>
    <row r="2" spans="1:19" ht="15">
      <c r="A2" s="34">
        <v>91.126746038906177</v>
      </c>
      <c r="B2">
        <v>55170323</v>
      </c>
      <c r="C2" t="s">
        <v>28</v>
      </c>
      <c r="D2" t="s">
        <v>29</v>
      </c>
      <c r="E2" t="s">
        <v>30</v>
      </c>
      <c r="G2" t="s">
        <v>31</v>
      </c>
      <c r="H2" t="s">
        <v>13</v>
      </c>
      <c r="I2" s="29" t="str">
        <f>VLOOKUP(B2,PBI!A:E,5,FALSE)</f>
        <v>Male</v>
      </c>
      <c r="J2" s="28" t="str">
        <f>IF(I2="female","Yes","No")</f>
        <v>No</v>
      </c>
      <c r="K2" s="28" t="s">
        <v>337</v>
      </c>
      <c r="L2" s="28" t="s">
        <v>337</v>
      </c>
      <c r="M2" s="28">
        <v>1</v>
      </c>
      <c r="N2" s="28">
        <f t="shared" ref="N2:N33" si="0">B2</f>
        <v>55170323</v>
      </c>
      <c r="O2" s="28" t="str">
        <f t="shared" ref="O2:O33" si="1">C2</f>
        <v>Allen, Sean_Patrick</v>
      </c>
      <c r="P2" s="28" t="str">
        <f t="shared" ref="P2:P33" si="2">E2</f>
        <v>all17002@byui.edu</v>
      </c>
      <c r="Q2" s="28" t="str">
        <f t="shared" ref="Q2:Q33" si="3">I2</f>
        <v>Male</v>
      </c>
      <c r="R2" s="28" t="str">
        <f t="shared" ref="R2:R33" si="4">G2</f>
        <v>Bus Mgmt Marketing</v>
      </c>
      <c r="S2">
        <f>VLOOKUP(B2,ClassListRaw!B:B,1,FALSE)</f>
        <v>55170323</v>
      </c>
    </row>
    <row r="3" spans="1:19" hidden="1">
      <c r="A3" s="34">
        <v>10.180803982235787</v>
      </c>
      <c r="B3">
        <v>93094562</v>
      </c>
      <c r="C3" t="s">
        <v>14</v>
      </c>
      <c r="D3" t="s">
        <v>15</v>
      </c>
      <c r="E3" t="s">
        <v>16</v>
      </c>
      <c r="G3" t="s">
        <v>17</v>
      </c>
      <c r="H3" t="s">
        <v>18</v>
      </c>
      <c r="I3" s="29" t="str">
        <f>VLOOKUP(B3,PBI!A:E,5,FALSE)</f>
        <v>Male</v>
      </c>
      <c r="J3" s="28" t="str">
        <f>IF(I3="female","Yes","No")</f>
        <v>No</v>
      </c>
      <c r="K3" s="28" t="s">
        <v>337</v>
      </c>
      <c r="L3" s="28" t="s">
        <v>338</v>
      </c>
      <c r="M3" s="28">
        <v>1</v>
      </c>
      <c r="N3" s="28">
        <f t="shared" si="0"/>
        <v>93094562</v>
      </c>
      <c r="O3" s="28" t="str">
        <f t="shared" si="1"/>
        <v>Ackerman, Martell_Michael</v>
      </c>
      <c r="P3" s="28" t="str">
        <f t="shared" si="2"/>
        <v>ack16002@byui.edu</v>
      </c>
      <c r="Q3" s="28" t="str">
        <f t="shared" si="3"/>
        <v>Male</v>
      </c>
      <c r="R3" s="28" t="str">
        <f t="shared" si="4"/>
        <v>Communication</v>
      </c>
      <c r="S3">
        <f>VLOOKUP(B3,ClassListRaw!B:B,1,FALSE)</f>
        <v>93094562</v>
      </c>
    </row>
    <row r="4" spans="1:19" hidden="1">
      <c r="A4" s="34">
        <v>60.499936559808297</v>
      </c>
      <c r="B4">
        <v>324082318</v>
      </c>
      <c r="C4" t="s">
        <v>19</v>
      </c>
      <c r="D4" t="s">
        <v>20</v>
      </c>
      <c r="E4" t="s">
        <v>21</v>
      </c>
      <c r="G4" t="s">
        <v>22</v>
      </c>
      <c r="H4" t="s">
        <v>23</v>
      </c>
      <c r="I4" s="29" t="str">
        <f>VLOOKUP(B4,PBI!A:E,5,FALSE)</f>
        <v>Female</v>
      </c>
      <c r="J4" s="28" t="str">
        <f>IF(I4="female","Yes","No")</f>
        <v>Yes</v>
      </c>
      <c r="K4" s="28" t="s">
        <v>338</v>
      </c>
      <c r="L4" s="28" t="s">
        <v>337</v>
      </c>
      <c r="M4" s="28">
        <v>7</v>
      </c>
      <c r="N4" s="28">
        <f t="shared" si="0"/>
        <v>324082318</v>
      </c>
      <c r="O4" s="28" t="str">
        <f t="shared" si="1"/>
        <v>Acton, Savannah_Michelle</v>
      </c>
      <c r="P4" s="28" t="str">
        <f t="shared" si="2"/>
        <v>act19001@byui.edu</v>
      </c>
      <c r="Q4" s="28" t="str">
        <f t="shared" si="3"/>
        <v>Female</v>
      </c>
      <c r="R4" s="28" t="str">
        <f t="shared" si="4"/>
        <v>Business Finance</v>
      </c>
      <c r="S4">
        <f>VLOOKUP(B4,ClassListRaw!B:B,1,FALSE)</f>
        <v>324082318</v>
      </c>
    </row>
    <row r="5" spans="1:19" hidden="1">
      <c r="A5" s="34">
        <f ca="1">RAND()*100</f>
        <v>18.953568704913891</v>
      </c>
      <c r="B5">
        <v>322143190</v>
      </c>
      <c r="C5" t="s">
        <v>24</v>
      </c>
      <c r="D5" t="s">
        <v>25</v>
      </c>
      <c r="E5" t="s">
        <v>26</v>
      </c>
      <c r="G5" t="s">
        <v>27</v>
      </c>
      <c r="H5" t="s">
        <v>18</v>
      </c>
      <c r="I5" t="s">
        <v>339</v>
      </c>
      <c r="J5" s="28" t="str">
        <f>IF(I5="female","Yes","No")</f>
        <v>Yes</v>
      </c>
      <c r="K5" s="28" t="s">
        <v>337</v>
      </c>
      <c r="L5" s="28" t="s">
        <v>337</v>
      </c>
      <c r="M5" s="28">
        <v>3</v>
      </c>
      <c r="N5" s="28">
        <f t="shared" si="0"/>
        <v>322143190</v>
      </c>
      <c r="O5" s="28" t="str">
        <f t="shared" si="1"/>
        <v>Allen, Brenna_Ainsley</v>
      </c>
      <c r="P5" s="28" t="str">
        <f t="shared" si="2"/>
        <v>all16015@byui.edu</v>
      </c>
      <c r="Q5" s="28" t="str">
        <f t="shared" si="3"/>
        <v>Female</v>
      </c>
      <c r="R5" s="28" t="str">
        <f t="shared" si="4"/>
        <v>Business Management</v>
      </c>
      <c r="S5">
        <f>VLOOKUP(B5,ClassListRaw!B:B,1,FALSE)</f>
        <v>322143190</v>
      </c>
    </row>
    <row r="6" spans="1:19" ht="15">
      <c r="A6" s="34">
        <v>97.52751235722431</v>
      </c>
      <c r="B6">
        <v>412719527</v>
      </c>
      <c r="C6" t="s">
        <v>54</v>
      </c>
      <c r="D6" t="s">
        <v>55</v>
      </c>
      <c r="E6" t="s">
        <v>56</v>
      </c>
      <c r="G6" t="s">
        <v>31</v>
      </c>
      <c r="H6" t="s">
        <v>13</v>
      </c>
      <c r="I6" s="29" t="str">
        <f>VLOOKUP(B6,PBI!A:E,5,FALSE)</f>
        <v>Male</v>
      </c>
      <c r="J6" s="28" t="str">
        <f>IF(I6="female","Yes","No")</f>
        <v>No</v>
      </c>
      <c r="K6" s="28" t="s">
        <v>337</v>
      </c>
      <c r="L6" s="28" t="s">
        <v>337</v>
      </c>
      <c r="M6" s="28">
        <v>1</v>
      </c>
      <c r="N6" s="28">
        <f t="shared" si="0"/>
        <v>412719527</v>
      </c>
      <c r="O6" s="28" t="str">
        <f t="shared" si="1"/>
        <v>Brandis, Kempton</v>
      </c>
      <c r="P6" s="28" t="str">
        <f t="shared" si="2"/>
        <v>bra19035@byui.edu</v>
      </c>
      <c r="Q6" s="28" t="str">
        <f t="shared" si="3"/>
        <v>Male</v>
      </c>
      <c r="R6" s="28" t="str">
        <f t="shared" si="4"/>
        <v>Bus Mgmt Marketing</v>
      </c>
      <c r="S6">
        <f>VLOOKUP(B6,ClassListRaw!B:B,1,FALSE)</f>
        <v>412719527</v>
      </c>
    </row>
    <row r="7" spans="1:19" hidden="1">
      <c r="A7" s="34">
        <f ca="1">RAND()*100</f>
        <v>46.331712251892313</v>
      </c>
      <c r="B7">
        <v>546437432</v>
      </c>
      <c r="C7" t="s">
        <v>32</v>
      </c>
      <c r="D7" t="s">
        <v>15</v>
      </c>
      <c r="E7" t="s">
        <v>33</v>
      </c>
      <c r="G7" t="s">
        <v>27</v>
      </c>
      <c r="H7" t="s">
        <v>18</v>
      </c>
      <c r="I7" s="29" t="str">
        <f>VLOOKUP(B7,PBI!A:E,5,FALSE)</f>
        <v>Male</v>
      </c>
      <c r="J7" s="28" t="str">
        <f>IF(I7="female","Yes","No")</f>
        <v>No</v>
      </c>
      <c r="K7" s="28" t="s">
        <v>337</v>
      </c>
      <c r="L7" s="28" t="s">
        <v>337</v>
      </c>
      <c r="M7" s="28">
        <v>4</v>
      </c>
      <c r="N7" s="28">
        <f t="shared" si="0"/>
        <v>546437432</v>
      </c>
      <c r="O7" s="28" t="str">
        <f t="shared" si="1"/>
        <v>Ballif, Stanley</v>
      </c>
      <c r="P7" s="28" t="str">
        <f t="shared" si="2"/>
        <v>bal17030@byui.edu</v>
      </c>
      <c r="Q7" s="28" t="str">
        <f t="shared" si="3"/>
        <v>Male</v>
      </c>
      <c r="R7" s="28" t="str">
        <f t="shared" si="4"/>
        <v>Business Management</v>
      </c>
      <c r="S7">
        <f>VLOOKUP(B7,ClassListRaw!B:B,1,FALSE)</f>
        <v>546437432</v>
      </c>
    </row>
    <row r="8" spans="1:19" hidden="1">
      <c r="A8" s="34">
        <v>82.939354062354127</v>
      </c>
      <c r="B8">
        <v>240947454</v>
      </c>
      <c r="C8" t="s">
        <v>34</v>
      </c>
      <c r="D8" t="s">
        <v>15</v>
      </c>
      <c r="E8" t="s">
        <v>35</v>
      </c>
      <c r="G8" t="s">
        <v>36</v>
      </c>
      <c r="H8" t="s">
        <v>18</v>
      </c>
      <c r="I8" s="29" t="str">
        <f>VLOOKUP(B8,PBI!A:E,5,FALSE)</f>
        <v>Female</v>
      </c>
      <c r="J8" s="28" t="str">
        <f>IF(I8="female","Yes","No")</f>
        <v>Yes</v>
      </c>
      <c r="K8" s="28" t="s">
        <v>337</v>
      </c>
      <c r="L8" s="28" t="s">
        <v>338</v>
      </c>
      <c r="M8" s="28">
        <v>8</v>
      </c>
      <c r="N8" s="28">
        <f t="shared" si="0"/>
        <v>240947454</v>
      </c>
      <c r="O8" s="28" t="str">
        <f t="shared" si="1"/>
        <v>Barfus, Emma_Lee</v>
      </c>
      <c r="P8" s="28" t="str">
        <f t="shared" si="2"/>
        <v>bar19052@byui.edu</v>
      </c>
      <c r="Q8" s="28" t="str">
        <f t="shared" si="3"/>
        <v>Female</v>
      </c>
      <c r="R8" s="28" t="str">
        <f t="shared" si="4"/>
        <v>International Studies</v>
      </c>
      <c r="S8">
        <f>VLOOKUP(B8,ClassListRaw!B:B,1,FALSE)</f>
        <v>240947454</v>
      </c>
    </row>
    <row r="9" spans="1:19" hidden="1">
      <c r="A9" s="34">
        <v>24.995163702843005</v>
      </c>
      <c r="B9">
        <v>762413758</v>
      </c>
      <c r="C9" t="s">
        <v>37</v>
      </c>
      <c r="D9" t="s">
        <v>38</v>
      </c>
      <c r="E9" t="s">
        <v>39</v>
      </c>
      <c r="G9" t="s">
        <v>22</v>
      </c>
      <c r="H9" t="s">
        <v>23</v>
      </c>
      <c r="I9" s="29" t="str">
        <f>VLOOKUP(B9,PBI!A:E,5,FALSE)</f>
        <v>Male</v>
      </c>
      <c r="J9" s="28" t="str">
        <f>IF(I9="female","Yes","No")</f>
        <v>No</v>
      </c>
      <c r="K9" s="28" t="s">
        <v>338</v>
      </c>
      <c r="L9" s="28" t="s">
        <v>337</v>
      </c>
      <c r="M9" s="28">
        <v>2</v>
      </c>
      <c r="N9" s="28">
        <f t="shared" si="0"/>
        <v>762413758</v>
      </c>
      <c r="O9" s="28" t="str">
        <f t="shared" si="1"/>
        <v>Beck, Cooper</v>
      </c>
      <c r="P9" s="28" t="str">
        <f t="shared" si="2"/>
        <v>bec20031@byui.edu</v>
      </c>
      <c r="Q9" s="28" t="str">
        <f t="shared" si="3"/>
        <v>Male</v>
      </c>
      <c r="R9" s="28" t="str">
        <f t="shared" si="4"/>
        <v>Business Finance</v>
      </c>
      <c r="S9">
        <f>VLOOKUP(B9,ClassListRaw!B:B,1,FALSE)</f>
        <v>762413758</v>
      </c>
    </row>
    <row r="10" spans="1:19" ht="15">
      <c r="A10" s="34">
        <v>19.772899231492215</v>
      </c>
      <c r="B10">
        <v>636296767</v>
      </c>
      <c r="C10" t="s">
        <v>9</v>
      </c>
      <c r="D10" t="s">
        <v>10</v>
      </c>
      <c r="E10" t="s">
        <v>11</v>
      </c>
      <c r="G10" t="s">
        <v>12</v>
      </c>
      <c r="H10" t="s">
        <v>13</v>
      </c>
      <c r="I10" s="29" t="str">
        <f>VLOOKUP(B10,PBI!A:E,5,FALSE)</f>
        <v>Male</v>
      </c>
      <c r="J10" s="28" t="str">
        <f>IF(I10="female","Yes","No")</f>
        <v>No</v>
      </c>
      <c r="K10" s="28" t="s">
        <v>337</v>
      </c>
      <c r="L10" s="28" t="s">
        <v>338</v>
      </c>
      <c r="M10" s="28">
        <v>2</v>
      </c>
      <c r="N10" s="28">
        <f t="shared" si="0"/>
        <v>636296767</v>
      </c>
      <c r="O10" s="28" t="str">
        <f t="shared" si="1"/>
        <v>Abbott, Levi_Hunter</v>
      </c>
      <c r="P10" s="28" t="str">
        <f t="shared" si="2"/>
        <v>abb17002@byui.edu</v>
      </c>
      <c r="Q10" s="28" t="str">
        <f t="shared" si="3"/>
        <v>Male</v>
      </c>
      <c r="R10" s="28" t="str">
        <f t="shared" si="4"/>
        <v>Recreation Management</v>
      </c>
      <c r="S10">
        <f>VLOOKUP(B10,ClassListRaw!B:B,1,FALSE)</f>
        <v>636296767</v>
      </c>
    </row>
    <row r="11" spans="1:19" hidden="1">
      <c r="A11" s="34">
        <v>83.312254956349747</v>
      </c>
      <c r="B11">
        <v>282832594</v>
      </c>
      <c r="C11" t="s">
        <v>42</v>
      </c>
      <c r="D11" t="s">
        <v>43</v>
      </c>
      <c r="E11" t="s">
        <v>44</v>
      </c>
      <c r="G11" t="s">
        <v>31</v>
      </c>
      <c r="H11" t="s">
        <v>23</v>
      </c>
      <c r="I11" s="29" t="str">
        <f>VLOOKUP(B11,PBI!A:E,5,FALSE)</f>
        <v>Female</v>
      </c>
      <c r="J11" s="28" t="str">
        <f>IF(I11="female","Yes","No")</f>
        <v>Yes</v>
      </c>
      <c r="K11" s="28" t="s">
        <v>337</v>
      </c>
      <c r="L11" s="28" t="s">
        <v>337</v>
      </c>
      <c r="M11" s="28">
        <v>1</v>
      </c>
      <c r="N11" s="28">
        <f t="shared" si="0"/>
        <v>282832594</v>
      </c>
      <c r="O11" s="28" t="str">
        <f t="shared" si="1"/>
        <v>Birrell, Rebecca__A</v>
      </c>
      <c r="P11" s="28" t="str">
        <f t="shared" si="2"/>
        <v>sma14002@byui.edu</v>
      </c>
      <c r="Q11" s="28" t="str">
        <f t="shared" si="3"/>
        <v>Female</v>
      </c>
      <c r="R11" s="28" t="str">
        <f t="shared" si="4"/>
        <v>Bus Mgmt Marketing</v>
      </c>
      <c r="S11">
        <f>VLOOKUP(B11,ClassListRaw!B:B,1,FALSE)</f>
        <v>282832594</v>
      </c>
    </row>
    <row r="12" spans="1:19" hidden="1">
      <c r="A12" s="34">
        <v>21.161044057088606</v>
      </c>
      <c r="B12">
        <v>265944716</v>
      </c>
      <c r="C12" t="s">
        <v>45</v>
      </c>
      <c r="D12" t="s">
        <v>10</v>
      </c>
      <c r="E12" t="s">
        <v>46</v>
      </c>
      <c r="G12" t="s">
        <v>22</v>
      </c>
      <c r="H12" t="s">
        <v>23</v>
      </c>
      <c r="I12" s="29" t="str">
        <f>VLOOKUP(B12,PBI!A:E,5,FALSE)</f>
        <v>Male</v>
      </c>
      <c r="J12" s="28" t="str">
        <f>IF(I12="female","Yes","No")</f>
        <v>No</v>
      </c>
      <c r="K12" s="28" t="s">
        <v>338</v>
      </c>
      <c r="L12" s="28" t="s">
        <v>337</v>
      </c>
      <c r="M12" s="28">
        <v>5</v>
      </c>
      <c r="N12" s="28">
        <f t="shared" si="0"/>
        <v>265944716</v>
      </c>
      <c r="O12" s="28" t="str">
        <f t="shared" si="1"/>
        <v>Bosco, Stephen_Werner</v>
      </c>
      <c r="P12" s="28" t="str">
        <f t="shared" si="2"/>
        <v>bos19006@byui.edu</v>
      </c>
      <c r="Q12" s="28" t="str">
        <f t="shared" si="3"/>
        <v>Male</v>
      </c>
      <c r="R12" s="28" t="str">
        <f t="shared" si="4"/>
        <v>Business Finance</v>
      </c>
      <c r="S12">
        <f>VLOOKUP(B12,ClassListRaw!B:B,1,FALSE)</f>
        <v>265944716</v>
      </c>
    </row>
    <row r="13" spans="1:19" hidden="1">
      <c r="A13" s="34">
        <v>74.559872122171214</v>
      </c>
      <c r="B13">
        <v>393374684</v>
      </c>
      <c r="C13" t="s">
        <v>47</v>
      </c>
      <c r="D13" t="s">
        <v>15</v>
      </c>
      <c r="E13" t="s">
        <v>48</v>
      </c>
      <c r="G13" t="s">
        <v>27</v>
      </c>
      <c r="H13" t="s">
        <v>18</v>
      </c>
      <c r="I13" s="29" t="str">
        <f>VLOOKUP(B13,PBI!A:E,5,FALSE)</f>
        <v>Male</v>
      </c>
      <c r="J13" s="28" t="str">
        <f>IF(I13="female","Yes","No")</f>
        <v>No</v>
      </c>
      <c r="K13" s="28" t="s">
        <v>337</v>
      </c>
      <c r="L13" s="28" t="s">
        <v>337</v>
      </c>
      <c r="M13" s="28">
        <v>6</v>
      </c>
      <c r="N13" s="28">
        <f t="shared" si="0"/>
        <v>393374684</v>
      </c>
      <c r="O13" s="28" t="str">
        <f t="shared" si="1"/>
        <v>Boyes, Jack_Kendrick</v>
      </c>
      <c r="P13" s="28" t="str">
        <f t="shared" si="2"/>
        <v>boy20015@byui.edu</v>
      </c>
      <c r="Q13" s="28" t="str">
        <f t="shared" si="3"/>
        <v>Male</v>
      </c>
      <c r="R13" s="28" t="str">
        <f t="shared" si="4"/>
        <v>Business Management</v>
      </c>
      <c r="S13">
        <f>VLOOKUP(B13,ClassListRaw!B:B,1,FALSE)</f>
        <v>393374684</v>
      </c>
    </row>
    <row r="14" spans="1:19" hidden="1">
      <c r="A14" s="34">
        <v>32.948140919889902</v>
      </c>
      <c r="B14">
        <v>247831964</v>
      </c>
      <c r="C14" t="s">
        <v>49</v>
      </c>
      <c r="D14" t="s">
        <v>50</v>
      </c>
      <c r="E14" t="s">
        <v>51</v>
      </c>
      <c r="G14" t="s">
        <v>12</v>
      </c>
      <c r="H14" t="s">
        <v>23</v>
      </c>
      <c r="I14" s="29" t="str">
        <f>VLOOKUP(B14,PBI!A:E,5,FALSE)</f>
        <v>Male</v>
      </c>
      <c r="J14" s="28" t="str">
        <f>IF(I14="female","Yes","No")</f>
        <v>No</v>
      </c>
      <c r="K14" s="28" t="s">
        <v>337</v>
      </c>
      <c r="L14" s="28" t="s">
        <v>338</v>
      </c>
      <c r="M14" s="28">
        <v>3</v>
      </c>
      <c r="N14" s="28">
        <f t="shared" si="0"/>
        <v>247831964</v>
      </c>
      <c r="O14" s="28" t="str">
        <f t="shared" si="1"/>
        <v>Brady, Benjamin_John</v>
      </c>
      <c r="P14" s="28" t="str">
        <f t="shared" si="2"/>
        <v>bra19025@byui.edu</v>
      </c>
      <c r="Q14" s="28" t="str">
        <f t="shared" si="3"/>
        <v>Male</v>
      </c>
      <c r="R14" s="28" t="str">
        <f t="shared" si="4"/>
        <v>Recreation Management</v>
      </c>
      <c r="S14">
        <f>VLOOKUP(B14,ClassListRaw!B:B,1,FALSE)</f>
        <v>247831964</v>
      </c>
    </row>
    <row r="15" spans="1:19" hidden="1">
      <c r="A15" s="34">
        <v>36.62670043305495</v>
      </c>
      <c r="B15">
        <v>881291117</v>
      </c>
      <c r="C15" t="s">
        <v>52</v>
      </c>
      <c r="D15" t="s">
        <v>20</v>
      </c>
      <c r="E15" t="s">
        <v>53</v>
      </c>
      <c r="G15" t="s">
        <v>27</v>
      </c>
      <c r="H15" t="s">
        <v>18</v>
      </c>
      <c r="I15" s="29" t="str">
        <f>VLOOKUP(B15,PBI!A:E,5,FALSE)</f>
        <v>Male</v>
      </c>
      <c r="J15" s="28" t="str">
        <f>IF(I15="female","Yes","No")</f>
        <v>No</v>
      </c>
      <c r="K15" s="28" t="s">
        <v>337</v>
      </c>
      <c r="L15" s="28" t="s">
        <v>337</v>
      </c>
      <c r="M15" s="28">
        <v>6</v>
      </c>
      <c r="N15" s="28">
        <f t="shared" si="0"/>
        <v>881291117</v>
      </c>
      <c r="O15" s="28" t="str">
        <f t="shared" si="1"/>
        <v>Brady, Chandler_Williams</v>
      </c>
      <c r="P15" s="28" t="str">
        <f t="shared" si="2"/>
        <v>bra17051@byui.edu</v>
      </c>
      <c r="Q15" s="28" t="str">
        <f t="shared" si="3"/>
        <v>Male</v>
      </c>
      <c r="R15" s="28" t="str">
        <f t="shared" si="4"/>
        <v>Business Management</v>
      </c>
      <c r="S15">
        <f>VLOOKUP(B15,ClassListRaw!B:B,1,FALSE)</f>
        <v>881291117</v>
      </c>
    </row>
    <row r="16" spans="1:19" ht="15">
      <c r="A16" s="34">
        <v>52.09513769706259</v>
      </c>
      <c r="B16">
        <v>98930720</v>
      </c>
      <c r="C16" t="s">
        <v>40</v>
      </c>
      <c r="D16" t="s">
        <v>29</v>
      </c>
      <c r="E16" t="s">
        <v>41</v>
      </c>
      <c r="G16" t="s">
        <v>31</v>
      </c>
      <c r="H16" t="s">
        <v>13</v>
      </c>
      <c r="I16" s="29" t="str">
        <f>VLOOKUP(B16,PBI!A:E,5,FALSE)</f>
        <v>Male</v>
      </c>
      <c r="J16" s="28" t="str">
        <f>IF(I16="female","Yes","No")</f>
        <v>No</v>
      </c>
      <c r="K16" s="28" t="s">
        <v>337</v>
      </c>
      <c r="L16" s="28" t="s">
        <v>337</v>
      </c>
      <c r="M16" s="28">
        <v>2</v>
      </c>
      <c r="N16" s="28">
        <f t="shared" si="0"/>
        <v>98930720</v>
      </c>
      <c r="O16" s="28" t="str">
        <f t="shared" si="1"/>
        <v>Berthiaume, Zach</v>
      </c>
      <c r="P16" s="28" t="str">
        <f t="shared" si="2"/>
        <v>ber19044@byui.edu</v>
      </c>
      <c r="Q16" s="28" t="str">
        <f t="shared" si="3"/>
        <v>Male</v>
      </c>
      <c r="R16" s="28" t="str">
        <f t="shared" si="4"/>
        <v>Bus Mgmt Marketing</v>
      </c>
      <c r="S16">
        <f>VLOOKUP(B16,ClassListRaw!B:B,1,FALSE)</f>
        <v>98930720</v>
      </c>
    </row>
    <row r="17" spans="1:19" ht="15">
      <c r="A17" s="34">
        <v>6.6824376148062132</v>
      </c>
      <c r="B17">
        <v>167348246</v>
      </c>
      <c r="C17" t="s">
        <v>66</v>
      </c>
      <c r="D17" t="s">
        <v>20</v>
      </c>
      <c r="E17" t="s">
        <v>67</v>
      </c>
      <c r="G17" t="s">
        <v>12</v>
      </c>
      <c r="H17" t="s">
        <v>13</v>
      </c>
      <c r="I17" s="29" t="str">
        <f>VLOOKUP(B17,PBI!A:E,5,FALSE)</f>
        <v>Female</v>
      </c>
      <c r="J17" s="28" t="str">
        <f>IF(I17="female","Yes","No")</f>
        <v>Yes</v>
      </c>
      <c r="K17" s="28" t="s">
        <v>337</v>
      </c>
      <c r="L17" s="28" t="s">
        <v>338</v>
      </c>
      <c r="M17" s="28">
        <v>2</v>
      </c>
      <c r="N17" s="28">
        <f t="shared" si="0"/>
        <v>167348246</v>
      </c>
      <c r="O17" s="28" t="str">
        <f t="shared" si="1"/>
        <v>Burnett, Sariah</v>
      </c>
      <c r="P17" s="28" t="str">
        <f t="shared" si="2"/>
        <v>bur20022@byui.edu</v>
      </c>
      <c r="Q17" s="28" t="str">
        <f t="shared" si="3"/>
        <v>Female</v>
      </c>
      <c r="R17" s="28" t="str">
        <f t="shared" si="4"/>
        <v>Recreation Management</v>
      </c>
      <c r="S17">
        <f>VLOOKUP(B17,ClassListRaw!B:B,1,FALSE)</f>
        <v>167348246</v>
      </c>
    </row>
    <row r="18" spans="1:19" hidden="1">
      <c r="A18" s="34">
        <v>0</v>
      </c>
      <c r="B18">
        <v>113387687</v>
      </c>
      <c r="C18" t="s">
        <v>60</v>
      </c>
      <c r="D18" t="s">
        <v>61</v>
      </c>
      <c r="E18" t="s">
        <v>62</v>
      </c>
      <c r="G18" t="s">
        <v>63</v>
      </c>
      <c r="H18" t="s">
        <v>18</v>
      </c>
      <c r="I18" t="s">
        <v>340</v>
      </c>
      <c r="J18" s="28" t="str">
        <f>IF(I18="female","Yes","No")</f>
        <v>No</v>
      </c>
      <c r="K18" s="28" t="s">
        <v>337</v>
      </c>
      <c r="L18" s="28" t="s">
        <v>337</v>
      </c>
      <c r="M18" s="28">
        <v>1</v>
      </c>
      <c r="N18" s="28">
        <f t="shared" si="0"/>
        <v>113387687</v>
      </c>
      <c r="O18" s="28" t="str">
        <f t="shared" si="1"/>
        <v>Brown, Joshua_Michael</v>
      </c>
      <c r="P18" s="28" t="str">
        <f t="shared" si="2"/>
        <v>bro18040@byui.edu</v>
      </c>
      <c r="Q18" s="28" t="str">
        <f t="shared" si="3"/>
        <v>Male</v>
      </c>
      <c r="R18" s="28" t="str">
        <f t="shared" si="4"/>
        <v>Business Management Ops</v>
      </c>
      <c r="S18">
        <f>VLOOKUP(B18,ClassListRaw!B:B,1,FALSE)</f>
        <v>113387687</v>
      </c>
    </row>
    <row r="19" spans="1:19" ht="15">
      <c r="A19" s="34">
        <v>0</v>
      </c>
      <c r="B19">
        <v>344723481</v>
      </c>
      <c r="C19" t="s">
        <v>80</v>
      </c>
      <c r="D19" t="s">
        <v>81</v>
      </c>
      <c r="E19" t="s">
        <v>82</v>
      </c>
      <c r="G19" t="s">
        <v>27</v>
      </c>
      <c r="H19" t="s">
        <v>83</v>
      </c>
      <c r="I19" s="29" t="str">
        <f>VLOOKUP(B19,PBI!A:E,5,FALSE)</f>
        <v>Male</v>
      </c>
      <c r="J19" s="28" t="str">
        <f>IF(I19="female","Yes","No")</f>
        <v>No</v>
      </c>
      <c r="K19" s="28" t="s">
        <v>337</v>
      </c>
      <c r="L19" s="28" t="s">
        <v>337</v>
      </c>
      <c r="M19" s="28">
        <v>2</v>
      </c>
      <c r="N19" s="28">
        <f t="shared" si="0"/>
        <v>344723481</v>
      </c>
      <c r="O19" s="28" t="str">
        <f t="shared" si="1"/>
        <v>Chambers, Nicholas_Brian</v>
      </c>
      <c r="P19" s="28" t="str">
        <f t="shared" si="2"/>
        <v>cha20056@byui.edu</v>
      </c>
      <c r="Q19" s="28" t="str">
        <f t="shared" si="3"/>
        <v>Male</v>
      </c>
      <c r="R19" s="28" t="str">
        <f t="shared" si="4"/>
        <v>Business Management</v>
      </c>
      <c r="S19">
        <f>VLOOKUP(B19,ClassListRaw!B:B,1,FALSE)</f>
        <v>344723481</v>
      </c>
    </row>
    <row r="20" spans="1:19" ht="15">
      <c r="A20" s="34">
        <v>0.75637403137196468</v>
      </c>
      <c r="B20">
        <v>737930700</v>
      </c>
      <c r="C20" t="s">
        <v>145</v>
      </c>
      <c r="D20" t="s">
        <v>38</v>
      </c>
      <c r="E20" t="s">
        <v>146</v>
      </c>
      <c r="G20" t="s">
        <v>31</v>
      </c>
      <c r="H20" t="s">
        <v>13</v>
      </c>
      <c r="I20" s="29" t="str">
        <f>VLOOKUP(B20,PBI!A:E,5,FALSE)</f>
        <v>Male</v>
      </c>
      <c r="J20" s="28" t="str">
        <f>IF(I20="female","Yes","No")</f>
        <v>No</v>
      </c>
      <c r="K20" s="28" t="s">
        <v>337</v>
      </c>
      <c r="L20" s="28" t="s">
        <v>337</v>
      </c>
      <c r="M20" s="28">
        <v>2</v>
      </c>
      <c r="N20" s="28">
        <f t="shared" si="0"/>
        <v>737930700</v>
      </c>
      <c r="O20" s="28" t="str">
        <f t="shared" si="1"/>
        <v>Holmstead, Kaleb_Gary</v>
      </c>
      <c r="P20" s="28" t="str">
        <f t="shared" si="2"/>
        <v>hol15033@byui.edu</v>
      </c>
      <c r="Q20" s="28" t="str">
        <f t="shared" si="3"/>
        <v>Male</v>
      </c>
      <c r="R20" s="28" t="str">
        <f t="shared" si="4"/>
        <v>Bus Mgmt Marketing</v>
      </c>
      <c r="S20">
        <f>VLOOKUP(B20,ClassListRaw!B:B,1,FALSE)</f>
        <v>737930700</v>
      </c>
    </row>
    <row r="21" spans="1:19" ht="15">
      <c r="A21" s="34">
        <v>74.441065238016407</v>
      </c>
      <c r="B21">
        <v>825533247</v>
      </c>
      <c r="C21" t="s">
        <v>205</v>
      </c>
      <c r="D21" t="s">
        <v>20</v>
      </c>
      <c r="E21" t="s">
        <v>206</v>
      </c>
      <c r="G21" t="s">
        <v>31</v>
      </c>
      <c r="H21" t="s">
        <v>13</v>
      </c>
      <c r="I21" s="29" t="str">
        <f>VLOOKUP(B21,PBI!A:E,5,FALSE)</f>
        <v>Male</v>
      </c>
      <c r="J21" s="28" t="str">
        <f>IF(I21="female","Yes","No")</f>
        <v>No</v>
      </c>
      <c r="K21" s="28" t="s">
        <v>337</v>
      </c>
      <c r="L21" s="28" t="s">
        <v>337</v>
      </c>
      <c r="M21" s="28">
        <v>2</v>
      </c>
      <c r="N21" s="28">
        <f t="shared" si="0"/>
        <v>825533247</v>
      </c>
      <c r="O21" s="28" t="str">
        <f t="shared" si="1"/>
        <v>Merritt, Mitchell_Thomas</v>
      </c>
      <c r="P21" s="28" t="str">
        <f t="shared" si="2"/>
        <v>mer16025@byui.edu</v>
      </c>
      <c r="Q21" s="28" t="str">
        <f t="shared" si="3"/>
        <v>Male</v>
      </c>
      <c r="R21" s="28" t="str">
        <f t="shared" si="4"/>
        <v>Bus Mgmt Marketing</v>
      </c>
      <c r="S21">
        <f>VLOOKUP(B21,ClassListRaw!B:B,1,FALSE)</f>
        <v>825533247</v>
      </c>
    </row>
    <row r="22" spans="1:19" hidden="1">
      <c r="A22" s="34">
        <v>2.9819268186702552</v>
      </c>
      <c r="B22">
        <v>873050857</v>
      </c>
      <c r="C22" t="s">
        <v>72</v>
      </c>
      <c r="D22" t="s">
        <v>73</v>
      </c>
      <c r="E22" t="s">
        <v>74</v>
      </c>
      <c r="G22" t="s">
        <v>27</v>
      </c>
      <c r="H22" t="s">
        <v>23</v>
      </c>
      <c r="I22" s="29" t="str">
        <f>VLOOKUP(B22,PBI!A:E,5,FALSE)</f>
        <v>Male</v>
      </c>
      <c r="J22" s="28" t="str">
        <f>IF(I22="female","Yes","No")</f>
        <v>No</v>
      </c>
      <c r="K22" s="28" t="s">
        <v>337</v>
      </c>
      <c r="L22" s="28" t="s">
        <v>337</v>
      </c>
      <c r="M22" s="28">
        <v>4</v>
      </c>
      <c r="N22" s="28">
        <f t="shared" si="0"/>
        <v>873050857</v>
      </c>
      <c r="O22" s="28" t="str">
        <f t="shared" si="1"/>
        <v>Callahan, Shane_Joseph</v>
      </c>
      <c r="P22" s="28" t="str">
        <f t="shared" si="2"/>
        <v>cal20009@byui.edu</v>
      </c>
      <c r="Q22" s="28" t="str">
        <f t="shared" si="3"/>
        <v>Male</v>
      </c>
      <c r="R22" s="28" t="str">
        <f t="shared" si="4"/>
        <v>Business Management</v>
      </c>
      <c r="S22">
        <f>VLOOKUP(B22,ClassListRaw!B:B,1,FALSE)</f>
        <v>873050857</v>
      </c>
    </row>
    <row r="23" spans="1:19" hidden="1">
      <c r="A23" s="34">
        <v>14.576972516128684</v>
      </c>
      <c r="B23">
        <v>934909112</v>
      </c>
      <c r="C23" t="s">
        <v>75</v>
      </c>
      <c r="D23" t="s">
        <v>15</v>
      </c>
      <c r="E23" t="s">
        <v>76</v>
      </c>
      <c r="G23" t="s">
        <v>77</v>
      </c>
      <c r="H23" t="s">
        <v>23</v>
      </c>
      <c r="I23" s="29" t="str">
        <f>VLOOKUP(B23,PBI!A:E,5,FALSE)</f>
        <v>Female</v>
      </c>
      <c r="J23" s="28" t="str">
        <f>IF(I23="female","Yes","No")</f>
        <v>Yes</v>
      </c>
      <c r="K23" s="28" t="s">
        <v>337</v>
      </c>
      <c r="L23" s="28" t="s">
        <v>338</v>
      </c>
      <c r="M23" s="28">
        <v>2</v>
      </c>
      <c r="N23" s="28">
        <f t="shared" si="0"/>
        <v>934909112</v>
      </c>
      <c r="O23" s="28" t="str">
        <f t="shared" si="1"/>
        <v>Carlson, Megan_Michele</v>
      </c>
      <c r="P23" s="28" t="str">
        <f t="shared" si="2"/>
        <v>car17035@byui.edu</v>
      </c>
      <c r="Q23" s="28" t="str">
        <f t="shared" si="3"/>
        <v>Female</v>
      </c>
      <c r="R23" s="28" t="str">
        <f t="shared" si="4"/>
        <v>Interdisciplinary</v>
      </c>
      <c r="S23">
        <f>VLOOKUP(B23,ClassListRaw!B:B,1,FALSE)</f>
        <v>934909112</v>
      </c>
    </row>
    <row r="24" spans="1:19" hidden="1">
      <c r="A24" s="34">
        <v>20.450089607861134</v>
      </c>
      <c r="B24">
        <v>883102912</v>
      </c>
      <c r="C24" t="s">
        <v>78</v>
      </c>
      <c r="D24" t="s">
        <v>43</v>
      </c>
      <c r="E24" t="s">
        <v>79</v>
      </c>
      <c r="G24" t="s">
        <v>27</v>
      </c>
      <c r="H24" t="s">
        <v>23</v>
      </c>
      <c r="I24" s="29" t="str">
        <f>VLOOKUP(B24,PBI!A:E,5,FALSE)</f>
        <v>Male</v>
      </c>
      <c r="J24" s="28" t="str">
        <f>IF(I24="female","Yes","No")</f>
        <v>No</v>
      </c>
      <c r="K24" s="28" t="s">
        <v>337</v>
      </c>
      <c r="L24" s="28" t="s">
        <v>337</v>
      </c>
      <c r="M24" s="28">
        <v>5</v>
      </c>
      <c r="N24" s="28">
        <f t="shared" si="0"/>
        <v>883102912</v>
      </c>
      <c r="O24" s="28" t="str">
        <f t="shared" si="1"/>
        <v>Cepeda Gallegos, Noe</v>
      </c>
      <c r="P24" s="28" t="str">
        <f t="shared" si="2"/>
        <v>cep21001@byui.edu</v>
      </c>
      <c r="Q24" s="28" t="str">
        <f t="shared" si="3"/>
        <v>Male</v>
      </c>
      <c r="R24" s="28" t="str">
        <f t="shared" si="4"/>
        <v>Business Management</v>
      </c>
      <c r="S24">
        <f>VLOOKUP(B24,ClassListRaw!B:B,1,FALSE)</f>
        <v>883102912</v>
      </c>
    </row>
    <row r="25" spans="1:19" ht="15">
      <c r="A25" s="34">
        <v>53.588783123843278</v>
      </c>
      <c r="B25">
        <v>956651316</v>
      </c>
      <c r="C25" t="s">
        <v>279</v>
      </c>
      <c r="D25" t="s">
        <v>107</v>
      </c>
      <c r="E25" t="s">
        <v>280</v>
      </c>
      <c r="G25" t="s">
        <v>27</v>
      </c>
      <c r="H25" t="s">
        <v>13</v>
      </c>
      <c r="I25" s="29" t="str">
        <f>VLOOKUP(B25,PBI!A:E,5,FALSE)</f>
        <v>Male</v>
      </c>
      <c r="J25" s="28" t="str">
        <f>IF(I25="female","Yes","No")</f>
        <v>No</v>
      </c>
      <c r="K25" s="28" t="s">
        <v>337</v>
      </c>
      <c r="L25" s="28" t="s">
        <v>337</v>
      </c>
      <c r="M25" s="28">
        <v>2</v>
      </c>
      <c r="N25" s="28">
        <f t="shared" si="0"/>
        <v>956651316</v>
      </c>
      <c r="O25" s="28" t="str">
        <f t="shared" si="1"/>
        <v>Tibbitts, Michael_Wayment</v>
      </c>
      <c r="P25" s="28" t="str">
        <f t="shared" si="2"/>
        <v>tib17001@byui.edu</v>
      </c>
      <c r="Q25" s="28" t="str">
        <f t="shared" si="3"/>
        <v>Male</v>
      </c>
      <c r="R25" s="28" t="str">
        <f t="shared" si="4"/>
        <v>Business Management</v>
      </c>
      <c r="S25">
        <f>VLOOKUP(B25,ClassListRaw!B:B,1,FALSE)</f>
        <v>956651316</v>
      </c>
    </row>
    <row r="26" spans="1:19" hidden="1">
      <c r="A26" s="34">
        <v>18.372364315316769</v>
      </c>
      <c r="B26">
        <v>242969694</v>
      </c>
      <c r="C26" t="s">
        <v>84</v>
      </c>
      <c r="D26" t="s">
        <v>73</v>
      </c>
      <c r="E26" t="s">
        <v>85</v>
      </c>
      <c r="G26" t="s">
        <v>86</v>
      </c>
      <c r="H26" t="s">
        <v>18</v>
      </c>
      <c r="I26" s="29" t="str">
        <f>VLOOKUP(B26,PBI!A:E,5,FALSE)</f>
        <v>Male</v>
      </c>
      <c r="J26" s="28" t="str">
        <f>IF(I26="female","Yes","No")</f>
        <v>No</v>
      </c>
      <c r="K26" s="28" t="s">
        <v>337</v>
      </c>
      <c r="L26" s="28" t="s">
        <v>337</v>
      </c>
      <c r="M26" s="28">
        <v>7</v>
      </c>
      <c r="N26" s="28">
        <f t="shared" si="0"/>
        <v>242969694</v>
      </c>
      <c r="O26" s="28" t="str">
        <f t="shared" si="1"/>
        <v>Christenot, Ross_Michael</v>
      </c>
      <c r="P26" s="28" t="str">
        <f t="shared" si="2"/>
        <v>chr16014@byui.edu</v>
      </c>
      <c r="Q26" s="28" t="str">
        <f t="shared" si="3"/>
        <v>Male</v>
      </c>
      <c r="R26" s="28" t="str">
        <f t="shared" si="4"/>
        <v>Business Analytics</v>
      </c>
      <c r="S26">
        <f>VLOOKUP(B26,ClassListRaw!B:B,1,FALSE)</f>
        <v>242969694</v>
      </c>
    </row>
    <row r="27" spans="1:19" hidden="1">
      <c r="A27" s="34">
        <v>8.8177622302419429</v>
      </c>
      <c r="B27">
        <v>186661865</v>
      </c>
      <c r="C27" t="s">
        <v>87</v>
      </c>
      <c r="D27" t="s">
        <v>20</v>
      </c>
      <c r="E27" t="s">
        <v>88</v>
      </c>
      <c r="G27" t="s">
        <v>31</v>
      </c>
      <c r="H27" t="s">
        <v>23</v>
      </c>
      <c r="I27" s="29" t="str">
        <f>VLOOKUP(B27,PBI!A:E,5,FALSE)</f>
        <v>Male</v>
      </c>
      <c r="J27" s="28" t="str">
        <f>IF(I27="female","Yes","No")</f>
        <v>No</v>
      </c>
      <c r="K27" s="28" t="s">
        <v>337</v>
      </c>
      <c r="L27" s="28" t="s">
        <v>337</v>
      </c>
      <c r="M27" s="28">
        <v>7</v>
      </c>
      <c r="N27" s="28">
        <f t="shared" si="0"/>
        <v>186661865</v>
      </c>
      <c r="O27" s="28" t="str">
        <f t="shared" si="1"/>
        <v>Clark, Brian_Richard</v>
      </c>
      <c r="P27" s="28" t="str">
        <f t="shared" si="2"/>
        <v>cla17065@byui.edu</v>
      </c>
      <c r="Q27" s="28" t="str">
        <f t="shared" si="3"/>
        <v>Male</v>
      </c>
      <c r="R27" s="28" t="str">
        <f t="shared" si="4"/>
        <v>Bus Mgmt Marketing</v>
      </c>
      <c r="S27">
        <f>VLOOKUP(B27,ClassListRaw!B:B,1,FALSE)</f>
        <v>186661865</v>
      </c>
    </row>
    <row r="28" spans="1:19" ht="15">
      <c r="A28" s="34">
        <v>82.067185059328992</v>
      </c>
      <c r="B28">
        <v>946297595</v>
      </c>
      <c r="C28" t="s">
        <v>300</v>
      </c>
      <c r="D28" t="s">
        <v>153</v>
      </c>
      <c r="E28" t="s">
        <v>301</v>
      </c>
      <c r="G28" t="s">
        <v>31</v>
      </c>
      <c r="H28" t="s">
        <v>83</v>
      </c>
      <c r="I28" s="29" t="str">
        <f>VLOOKUP(B28,PBI!A:E,5,FALSE)</f>
        <v>Male</v>
      </c>
      <c r="J28" s="28" t="str">
        <f>IF(I28="female","Yes","No")</f>
        <v>No</v>
      </c>
      <c r="K28" s="28" t="s">
        <v>337</v>
      </c>
      <c r="L28" s="28" t="s">
        <v>337</v>
      </c>
      <c r="M28" s="28">
        <v>2</v>
      </c>
      <c r="N28" s="28">
        <f t="shared" si="0"/>
        <v>946297595</v>
      </c>
      <c r="O28" s="28" t="str">
        <f t="shared" si="1"/>
        <v>Young, Caleb_Woodruff</v>
      </c>
      <c r="P28" s="28" t="str">
        <f t="shared" si="2"/>
        <v>you19010@byui.edu</v>
      </c>
      <c r="Q28" s="28" t="str">
        <f t="shared" si="3"/>
        <v>Male</v>
      </c>
      <c r="R28" s="28" t="str">
        <f t="shared" si="4"/>
        <v>Bus Mgmt Marketing</v>
      </c>
      <c r="S28">
        <f>VLOOKUP(B28,ClassListRaw!B:B,1,FALSE)</f>
        <v>946297595</v>
      </c>
    </row>
    <row r="29" spans="1:19" ht="15">
      <c r="A29" s="34">
        <v>20.260760880000774</v>
      </c>
      <c r="B29">
        <v>591595869</v>
      </c>
      <c r="C29" t="s">
        <v>147</v>
      </c>
      <c r="D29" t="s">
        <v>107</v>
      </c>
      <c r="E29" t="s">
        <v>148</v>
      </c>
      <c r="G29" t="s">
        <v>31</v>
      </c>
      <c r="H29" t="s">
        <v>13</v>
      </c>
      <c r="I29" s="29" t="str">
        <f>VLOOKUP(B29,PBI!A:E,5,FALSE)</f>
        <v>Male</v>
      </c>
      <c r="J29" s="28" t="str">
        <f>IF(I29="female","Yes","No")</f>
        <v>No</v>
      </c>
      <c r="K29" s="28" t="s">
        <v>337</v>
      </c>
      <c r="L29" s="28" t="s">
        <v>337</v>
      </c>
      <c r="M29" s="28">
        <v>3</v>
      </c>
      <c r="N29" s="28">
        <f t="shared" si="0"/>
        <v>591595869</v>
      </c>
      <c r="O29" s="28" t="str">
        <f t="shared" si="1"/>
        <v>Hone, Tyler</v>
      </c>
      <c r="P29" s="28" t="str">
        <f t="shared" si="2"/>
        <v>hon21005@byui.edu</v>
      </c>
      <c r="Q29" s="28" t="str">
        <f t="shared" si="3"/>
        <v>Male</v>
      </c>
      <c r="R29" s="28" t="str">
        <f t="shared" si="4"/>
        <v>Bus Mgmt Marketing</v>
      </c>
      <c r="S29">
        <f>VLOOKUP(B29,ClassListRaw!B:B,1,FALSE)</f>
        <v>591595869</v>
      </c>
    </row>
    <row r="30" spans="1:19" ht="15">
      <c r="A30" s="34">
        <v>87.285910411867135</v>
      </c>
      <c r="B30">
        <v>351786872</v>
      </c>
      <c r="C30" t="s">
        <v>200</v>
      </c>
      <c r="D30" t="s">
        <v>201</v>
      </c>
      <c r="E30" t="s">
        <v>202</v>
      </c>
      <c r="G30" t="s">
        <v>27</v>
      </c>
      <c r="H30" t="s">
        <v>83</v>
      </c>
      <c r="I30" s="29" t="str">
        <f>VLOOKUP(B30,PBI!A:E,5,FALSE)</f>
        <v>Male</v>
      </c>
      <c r="J30" s="28" t="str">
        <f>IF(I30="female","Yes","No")</f>
        <v>No</v>
      </c>
      <c r="K30" s="28" t="s">
        <v>337</v>
      </c>
      <c r="L30" s="28" t="s">
        <v>337</v>
      </c>
      <c r="M30" s="28">
        <v>3</v>
      </c>
      <c r="N30" s="28">
        <f t="shared" si="0"/>
        <v>351786872</v>
      </c>
      <c r="O30" s="28" t="str">
        <f t="shared" si="1"/>
        <v>Mercer, Caden</v>
      </c>
      <c r="P30" s="28" t="str">
        <f t="shared" si="2"/>
        <v>mer20023@byui.edu</v>
      </c>
      <c r="Q30" s="28" t="str">
        <f t="shared" si="3"/>
        <v>Male</v>
      </c>
      <c r="R30" s="28" t="str">
        <f t="shared" si="4"/>
        <v>Business Management</v>
      </c>
      <c r="S30">
        <f>VLOOKUP(B30,ClassListRaw!B:B,1,FALSE)</f>
        <v>351786872</v>
      </c>
    </row>
    <row r="31" spans="1:19" hidden="1">
      <c r="A31" s="34">
        <v>22.295728182442044</v>
      </c>
      <c r="B31">
        <v>713914448</v>
      </c>
      <c r="C31" t="s">
        <v>95</v>
      </c>
      <c r="D31" t="s">
        <v>15</v>
      </c>
      <c r="E31" t="s">
        <v>96</v>
      </c>
      <c r="G31" t="s">
        <v>22</v>
      </c>
      <c r="H31" t="s">
        <v>18</v>
      </c>
      <c r="I31" s="29" t="str">
        <f>VLOOKUP(B31,PBI!A:E,5,FALSE)</f>
        <v>Female</v>
      </c>
      <c r="J31" s="28" t="str">
        <f>IF(I31="female","Yes","No")</f>
        <v>Yes</v>
      </c>
      <c r="K31" s="28" t="s">
        <v>338</v>
      </c>
      <c r="L31" s="28" t="s">
        <v>337</v>
      </c>
      <c r="M31" s="28">
        <v>4</v>
      </c>
      <c r="N31" s="28">
        <f t="shared" si="0"/>
        <v>713914448</v>
      </c>
      <c r="O31" s="28" t="str">
        <f t="shared" si="1"/>
        <v>De Osambela, Stephanie_Breann</v>
      </c>
      <c r="P31" s="28" t="str">
        <f t="shared" si="2"/>
        <v>deo17002@byui.edu</v>
      </c>
      <c r="Q31" s="28" t="str">
        <f t="shared" si="3"/>
        <v>Female</v>
      </c>
      <c r="R31" s="28" t="str">
        <f t="shared" si="4"/>
        <v>Business Finance</v>
      </c>
      <c r="S31">
        <f>VLOOKUP(B31,ClassListRaw!B:B,1,FALSE)</f>
        <v>713914448</v>
      </c>
    </row>
    <row r="32" spans="1:19" hidden="1">
      <c r="A32" s="34">
        <v>9.544005305300951</v>
      </c>
      <c r="B32">
        <v>687923423</v>
      </c>
      <c r="C32" t="s">
        <v>99</v>
      </c>
      <c r="D32" t="s">
        <v>50</v>
      </c>
      <c r="E32" t="s">
        <v>100</v>
      </c>
      <c r="G32" t="s">
        <v>27</v>
      </c>
      <c r="H32" t="s">
        <v>23</v>
      </c>
      <c r="I32" s="29" t="str">
        <f>VLOOKUP(B32,PBI!A:E,5,FALSE)</f>
        <v>Female</v>
      </c>
      <c r="J32" s="28" t="str">
        <f>IF(I32="female","Yes","No")</f>
        <v>Yes</v>
      </c>
      <c r="K32" s="28" t="s">
        <v>337</v>
      </c>
      <c r="L32" s="28" t="s">
        <v>337</v>
      </c>
      <c r="M32" s="28">
        <v>7</v>
      </c>
      <c r="N32" s="28">
        <f t="shared" si="0"/>
        <v>687923423</v>
      </c>
      <c r="O32" s="28" t="str">
        <f t="shared" si="1"/>
        <v>Denogean, Alexis_Marina</v>
      </c>
      <c r="P32" s="28" t="str">
        <f t="shared" si="2"/>
        <v>den16005@byui.edu</v>
      </c>
      <c r="Q32" s="28" t="str">
        <f t="shared" si="3"/>
        <v>Female</v>
      </c>
      <c r="R32" s="28" t="str">
        <f t="shared" si="4"/>
        <v>Business Management</v>
      </c>
      <c r="S32">
        <f>VLOOKUP(B32,ClassListRaw!B:B,1,FALSE)</f>
        <v>687923423</v>
      </c>
    </row>
    <row r="33" spans="1:19" ht="15">
      <c r="A33" s="34">
        <v>34.374926863816299</v>
      </c>
      <c r="B33">
        <v>940787513</v>
      </c>
      <c r="C33" t="s">
        <v>91</v>
      </c>
      <c r="D33" t="s">
        <v>20</v>
      </c>
      <c r="E33" t="s">
        <v>92</v>
      </c>
      <c r="G33" t="s">
        <v>31</v>
      </c>
      <c r="H33" t="s">
        <v>13</v>
      </c>
      <c r="I33" s="29" t="str">
        <f>VLOOKUP(B33,PBI!A:E,5,FALSE)</f>
        <v>Male</v>
      </c>
      <c r="J33" s="28" t="str">
        <f>IF(I33="female","Yes","No")</f>
        <v>No</v>
      </c>
      <c r="K33" s="28" t="s">
        <v>337</v>
      </c>
      <c r="L33" s="28" t="s">
        <v>337</v>
      </c>
      <c r="M33" s="28">
        <v>4</v>
      </c>
      <c r="N33" s="28">
        <f t="shared" si="0"/>
        <v>940787513</v>
      </c>
      <c r="O33" s="28" t="str">
        <f t="shared" si="1"/>
        <v>Critchfield, Gannon_Marc</v>
      </c>
      <c r="P33" s="28" t="str">
        <f t="shared" si="2"/>
        <v>cri19006@byui.edu</v>
      </c>
      <c r="Q33" s="28" t="str">
        <f t="shared" si="3"/>
        <v>Male</v>
      </c>
      <c r="R33" s="28" t="str">
        <f t="shared" si="4"/>
        <v>Bus Mgmt Marketing</v>
      </c>
      <c r="S33">
        <f>VLOOKUP(B33,ClassListRaw!B:B,1,FALSE)</f>
        <v>940787513</v>
      </c>
    </row>
    <row r="34" spans="1:19" hidden="1">
      <c r="A34" s="34">
        <v>71.770540495645562</v>
      </c>
      <c r="B34">
        <v>640579417</v>
      </c>
      <c r="C34" t="s">
        <v>101</v>
      </c>
      <c r="D34" t="s">
        <v>10</v>
      </c>
      <c r="E34" t="s">
        <v>102</v>
      </c>
      <c r="G34" t="s">
        <v>63</v>
      </c>
      <c r="H34" t="s">
        <v>18</v>
      </c>
      <c r="I34" s="29" t="str">
        <f>VLOOKUP(B34,PBI!A:E,5,FALSE)</f>
        <v>Male</v>
      </c>
      <c r="J34" s="28" t="str">
        <f>IF(I34="female","Yes","No")</f>
        <v>No</v>
      </c>
      <c r="K34" s="28" t="s">
        <v>337</v>
      </c>
      <c r="L34" s="28" t="s">
        <v>337</v>
      </c>
      <c r="M34" s="28">
        <v>3</v>
      </c>
      <c r="N34" s="28">
        <f t="shared" ref="N34:N65" si="5">B34</f>
        <v>640579417</v>
      </c>
      <c r="O34" s="28" t="str">
        <f t="shared" ref="O34:O65" si="6">C34</f>
        <v>Dotson, Brayden_Chase</v>
      </c>
      <c r="P34" s="28" t="str">
        <f t="shared" ref="P34:P65" si="7">E34</f>
        <v>dot15003@byui.edu</v>
      </c>
      <c r="Q34" s="28" t="str">
        <f t="shared" ref="Q34:Q65" si="8">I34</f>
        <v>Male</v>
      </c>
      <c r="R34" s="28" t="str">
        <f t="shared" ref="R34:R65" si="9">G34</f>
        <v>Business Management Ops</v>
      </c>
      <c r="S34">
        <f>VLOOKUP(B34,ClassListRaw!B:B,1,FALSE)</f>
        <v>640579417</v>
      </c>
    </row>
    <row r="35" spans="1:19" hidden="1">
      <c r="A35" s="34">
        <v>0</v>
      </c>
      <c r="B35">
        <v>729158903</v>
      </c>
      <c r="C35" t="s">
        <v>103</v>
      </c>
      <c r="D35" t="s">
        <v>104</v>
      </c>
      <c r="E35" t="s">
        <v>105</v>
      </c>
      <c r="G35" t="s">
        <v>27</v>
      </c>
      <c r="H35" t="s">
        <v>18</v>
      </c>
      <c r="I35" t="s">
        <v>340</v>
      </c>
      <c r="J35" s="28" t="str">
        <f>IF(I35="female","Yes","No")</f>
        <v>No</v>
      </c>
      <c r="K35" s="28" t="s">
        <v>337</v>
      </c>
      <c r="L35" s="28" t="s">
        <v>337</v>
      </c>
      <c r="M35" s="28">
        <v>3</v>
      </c>
      <c r="N35" s="28">
        <f t="shared" si="5"/>
        <v>729158903</v>
      </c>
      <c r="O35" s="28" t="str">
        <f t="shared" si="6"/>
        <v>Downs, Troy_Deon</v>
      </c>
      <c r="P35" s="28" t="str">
        <f t="shared" si="7"/>
        <v>dow16005@byui.edu</v>
      </c>
      <c r="Q35" s="28" t="str">
        <f t="shared" si="8"/>
        <v>Male</v>
      </c>
      <c r="R35" s="28" t="str">
        <f t="shared" si="9"/>
        <v>Business Management</v>
      </c>
      <c r="S35">
        <f>VLOOKUP(B35,ClassListRaw!B:B,1,FALSE)</f>
        <v>729158903</v>
      </c>
    </row>
    <row r="36" spans="1:19">
      <c r="A36" s="34">
        <v>47.042994578221673</v>
      </c>
      <c r="B36">
        <v>605531355</v>
      </c>
      <c r="C36" t="s">
        <v>106</v>
      </c>
      <c r="D36" t="s">
        <v>107</v>
      </c>
      <c r="E36" t="s">
        <v>108</v>
      </c>
      <c r="G36" t="s">
        <v>31</v>
      </c>
      <c r="H36" t="s">
        <v>13</v>
      </c>
      <c r="I36" s="29" t="str">
        <f>VLOOKUP(B36,PBI!A:E,5,FALSE)</f>
        <v>Male</v>
      </c>
      <c r="J36" s="28" t="str">
        <f>IF(I36="female","Yes","No")</f>
        <v>No</v>
      </c>
      <c r="K36" s="28" t="s">
        <v>337</v>
      </c>
      <c r="L36" s="28" t="s">
        <v>337</v>
      </c>
      <c r="M36" s="28">
        <v>4</v>
      </c>
      <c r="N36" s="28">
        <f t="shared" si="5"/>
        <v>605531355</v>
      </c>
      <c r="O36" s="28" t="str">
        <f t="shared" si="6"/>
        <v>Dutton, Jarom</v>
      </c>
      <c r="P36" s="28" t="str">
        <f t="shared" si="7"/>
        <v>dut18007@byui.edu</v>
      </c>
      <c r="Q36" s="28" t="str">
        <f t="shared" si="8"/>
        <v>Male</v>
      </c>
      <c r="R36" s="28" t="str">
        <f t="shared" si="9"/>
        <v>Bus Mgmt Marketing</v>
      </c>
      <c r="S36">
        <f>VLOOKUP(B36,ClassListRaw!B:B,1,FALSE)</f>
        <v>605531355</v>
      </c>
    </row>
    <row r="37" spans="1:19" hidden="1">
      <c r="A37" s="34">
        <v>96.447106972113218</v>
      </c>
      <c r="B37">
        <v>531984896</v>
      </c>
      <c r="C37" t="s">
        <v>112</v>
      </c>
      <c r="D37" t="s">
        <v>20</v>
      </c>
      <c r="E37" t="s">
        <v>113</v>
      </c>
      <c r="G37" t="s">
        <v>114</v>
      </c>
      <c r="H37" t="s">
        <v>23</v>
      </c>
      <c r="I37" s="29" t="str">
        <f>VLOOKUP(B37,PBI!A:E,5,FALSE)</f>
        <v>Male</v>
      </c>
      <c r="J37" s="28" t="str">
        <f>IF(I37="female","Yes","No")</f>
        <v>No</v>
      </c>
      <c r="K37" s="28" t="s">
        <v>337</v>
      </c>
      <c r="L37" s="28" t="s">
        <v>338</v>
      </c>
      <c r="M37" s="28">
        <v>7</v>
      </c>
      <c r="N37" s="28">
        <f t="shared" si="5"/>
        <v>531984896</v>
      </c>
      <c r="O37" s="28" t="str">
        <f t="shared" si="6"/>
        <v>Ellsworth, Benjamin_Walden_Van_P</v>
      </c>
      <c r="P37" s="28" t="str">
        <f t="shared" si="7"/>
        <v>ell19003@byui.edu</v>
      </c>
      <c r="Q37" s="28" t="str">
        <f t="shared" si="8"/>
        <v>Male</v>
      </c>
      <c r="R37" s="28" t="str">
        <f t="shared" si="9"/>
        <v>Construction Management</v>
      </c>
      <c r="S37">
        <f>VLOOKUP(B37,ClassListRaw!B:B,1,FALSE)</f>
        <v>531984896</v>
      </c>
    </row>
    <row r="38" spans="1:19" hidden="1">
      <c r="A38" s="34">
        <v>79.470810395519095</v>
      </c>
      <c r="B38">
        <v>566245873</v>
      </c>
      <c r="C38" t="s">
        <v>115</v>
      </c>
      <c r="D38" t="s">
        <v>50</v>
      </c>
      <c r="E38" t="s">
        <v>116</v>
      </c>
      <c r="G38" t="s">
        <v>31</v>
      </c>
      <c r="H38" t="s">
        <v>23</v>
      </c>
      <c r="I38" s="29" t="str">
        <f>VLOOKUP(B38,PBI!A:E,5,FALSE)</f>
        <v>Male</v>
      </c>
      <c r="J38" s="28" t="str">
        <f>IF(I38="female","Yes","No")</f>
        <v>No</v>
      </c>
      <c r="K38" s="28" t="s">
        <v>337</v>
      </c>
      <c r="L38" s="28" t="s">
        <v>337</v>
      </c>
      <c r="M38" s="28">
        <v>3</v>
      </c>
      <c r="N38" s="28">
        <f t="shared" si="5"/>
        <v>566245873</v>
      </c>
      <c r="O38" s="28" t="str">
        <f t="shared" si="6"/>
        <v>Etchells, James_Douglas</v>
      </c>
      <c r="P38" s="28" t="str">
        <f t="shared" si="7"/>
        <v>etc16001@byui.edu</v>
      </c>
      <c r="Q38" s="28" t="str">
        <f t="shared" si="8"/>
        <v>Male</v>
      </c>
      <c r="R38" s="28" t="str">
        <f t="shared" si="9"/>
        <v>Bus Mgmt Marketing</v>
      </c>
      <c r="S38">
        <f>VLOOKUP(B38,ClassListRaw!B:B,1,FALSE)</f>
        <v>566245873</v>
      </c>
    </row>
    <row r="39" spans="1:19" hidden="1">
      <c r="A39" s="34">
        <v>19.00607498655117</v>
      </c>
      <c r="B39">
        <v>967825352</v>
      </c>
      <c r="C39" t="s">
        <v>117</v>
      </c>
      <c r="D39" t="s">
        <v>118</v>
      </c>
      <c r="E39" t="s">
        <v>119</v>
      </c>
      <c r="G39" t="s">
        <v>27</v>
      </c>
      <c r="H39" t="s">
        <v>18</v>
      </c>
      <c r="I39" s="29" t="str">
        <f>VLOOKUP(B39,PBI!A:E,5,FALSE)</f>
        <v>Male</v>
      </c>
      <c r="J39" s="28" t="str">
        <f>IF(I39="female","Yes","No")</f>
        <v>No</v>
      </c>
      <c r="K39" s="28" t="s">
        <v>337</v>
      </c>
      <c r="L39" s="28" t="s">
        <v>337</v>
      </c>
      <c r="M39" s="28">
        <v>1</v>
      </c>
      <c r="N39" s="28">
        <f t="shared" si="5"/>
        <v>967825352</v>
      </c>
      <c r="O39" s="28" t="str">
        <f t="shared" si="6"/>
        <v>Fuller, Dylan_Scott</v>
      </c>
      <c r="P39" s="28" t="str">
        <f t="shared" si="7"/>
        <v>ful19018@byui.edu</v>
      </c>
      <c r="Q39" s="28" t="str">
        <f t="shared" si="8"/>
        <v>Male</v>
      </c>
      <c r="R39" s="28" t="str">
        <f t="shared" si="9"/>
        <v>Business Management</v>
      </c>
      <c r="S39">
        <f>VLOOKUP(B39,ClassListRaw!B:B,1,FALSE)</f>
        <v>967825352</v>
      </c>
    </row>
    <row r="40" spans="1:19" hidden="1">
      <c r="A40" s="34">
        <v>24.304333190167583</v>
      </c>
      <c r="B40">
        <v>331290361</v>
      </c>
      <c r="C40" t="s">
        <v>120</v>
      </c>
      <c r="D40" t="s">
        <v>15</v>
      </c>
      <c r="E40" t="s">
        <v>121</v>
      </c>
      <c r="G40" t="s">
        <v>31</v>
      </c>
      <c r="H40" t="s">
        <v>18</v>
      </c>
      <c r="I40" s="29" t="str">
        <f>VLOOKUP(B40,PBI!A:E,5,FALSE)</f>
        <v>Male</v>
      </c>
      <c r="J40" s="28" t="str">
        <f>IF(I40="female","Yes","No")</f>
        <v>No</v>
      </c>
      <c r="K40" s="28" t="s">
        <v>337</v>
      </c>
      <c r="L40" s="28" t="s">
        <v>337</v>
      </c>
      <c r="M40" s="28">
        <v>3</v>
      </c>
      <c r="N40" s="28">
        <f t="shared" si="5"/>
        <v>331290361</v>
      </c>
      <c r="O40" s="28" t="str">
        <f t="shared" si="6"/>
        <v>Galaviz, Gabriel</v>
      </c>
      <c r="P40" s="28" t="str">
        <f t="shared" si="7"/>
        <v>gal20007@byui.edu</v>
      </c>
      <c r="Q40" s="28" t="str">
        <f t="shared" si="8"/>
        <v>Male</v>
      </c>
      <c r="R40" s="28" t="str">
        <f t="shared" si="9"/>
        <v>Bus Mgmt Marketing</v>
      </c>
      <c r="S40">
        <f>VLOOKUP(B40,ClassListRaw!B:B,1,FALSE)</f>
        <v>331290361</v>
      </c>
    </row>
    <row r="41" spans="1:19" hidden="1">
      <c r="A41" s="34">
        <v>49.125017394446623</v>
      </c>
      <c r="B41">
        <v>799526443</v>
      </c>
      <c r="C41" t="s">
        <v>122</v>
      </c>
      <c r="D41" t="s">
        <v>15</v>
      </c>
      <c r="E41" t="s">
        <v>123</v>
      </c>
      <c r="G41" t="s">
        <v>36</v>
      </c>
      <c r="H41" t="s">
        <v>18</v>
      </c>
      <c r="I41" s="29" t="str">
        <f>VLOOKUP(B41,PBI!A:E,5,FALSE)</f>
        <v>Female</v>
      </c>
      <c r="J41" s="28" t="str">
        <f>IF(I41="female","Yes","No")</f>
        <v>Yes</v>
      </c>
      <c r="K41" s="28" t="s">
        <v>337</v>
      </c>
      <c r="L41" s="28" t="s">
        <v>338</v>
      </c>
      <c r="M41" s="28">
        <v>4</v>
      </c>
      <c r="N41" s="28">
        <f t="shared" si="5"/>
        <v>799526443</v>
      </c>
      <c r="O41" s="28" t="str">
        <f t="shared" si="6"/>
        <v>Gamez Espinoza, Jennifer_E</v>
      </c>
      <c r="P41" s="28" t="str">
        <f t="shared" si="7"/>
        <v>esp17019@byui.edu</v>
      </c>
      <c r="Q41" s="28" t="str">
        <f t="shared" si="8"/>
        <v>Female</v>
      </c>
      <c r="R41" s="28" t="str">
        <f t="shared" si="9"/>
        <v>International Studies</v>
      </c>
      <c r="S41">
        <f>VLOOKUP(B41,ClassListRaw!B:B,1,FALSE)</f>
        <v>799526443</v>
      </c>
    </row>
    <row r="42" spans="1:19" hidden="1">
      <c r="A42" s="34">
        <v>15.302306818332291</v>
      </c>
      <c r="B42">
        <v>454874513</v>
      </c>
      <c r="C42" t="s">
        <v>124</v>
      </c>
      <c r="D42" t="s">
        <v>73</v>
      </c>
      <c r="E42" t="s">
        <v>125</v>
      </c>
      <c r="G42" t="s">
        <v>31</v>
      </c>
      <c r="H42" t="s">
        <v>23</v>
      </c>
      <c r="I42" s="29" t="str">
        <f>VLOOKUP(B42,PBI!A:E,5,FALSE)</f>
        <v>Male</v>
      </c>
      <c r="J42" s="28" t="str">
        <f>IF(I42="female","Yes","No")</f>
        <v>No</v>
      </c>
      <c r="K42" s="28" t="s">
        <v>337</v>
      </c>
      <c r="L42" s="28" t="s">
        <v>337</v>
      </c>
      <c r="M42" s="28">
        <v>5</v>
      </c>
      <c r="N42" s="28">
        <f t="shared" si="5"/>
        <v>454874513</v>
      </c>
      <c r="O42" s="28" t="str">
        <f t="shared" si="6"/>
        <v>Gannon, Grant_Cleveland</v>
      </c>
      <c r="P42" s="28" t="str">
        <f t="shared" si="7"/>
        <v>gan16004@byui.edu</v>
      </c>
      <c r="Q42" s="28" t="str">
        <f t="shared" si="8"/>
        <v>Male</v>
      </c>
      <c r="R42" s="28" t="str">
        <f t="shared" si="9"/>
        <v>Bus Mgmt Marketing</v>
      </c>
      <c r="S42">
        <f>VLOOKUP(B42,ClassListRaw!B:B,1,FALSE)</f>
        <v>454874513</v>
      </c>
    </row>
    <row r="43" spans="1:19" hidden="1">
      <c r="A43" s="34">
        <v>89.279339743779246</v>
      </c>
      <c r="B43">
        <v>899026179</v>
      </c>
      <c r="C43" t="s">
        <v>126</v>
      </c>
      <c r="D43" t="s">
        <v>127</v>
      </c>
      <c r="E43" t="s">
        <v>128</v>
      </c>
      <c r="G43" t="s">
        <v>36</v>
      </c>
      <c r="H43" t="s">
        <v>18</v>
      </c>
      <c r="I43" s="29" t="str">
        <f>VLOOKUP(B43,PBI!A:E,5,FALSE)</f>
        <v>Female</v>
      </c>
      <c r="J43" s="28" t="str">
        <f>IF(I43="female","Yes","No")</f>
        <v>Yes</v>
      </c>
      <c r="K43" s="28" t="s">
        <v>337</v>
      </c>
      <c r="L43" s="28" t="s">
        <v>338</v>
      </c>
      <c r="M43" s="28">
        <v>4</v>
      </c>
      <c r="N43" s="28">
        <f t="shared" si="5"/>
        <v>899026179</v>
      </c>
      <c r="O43" s="28" t="str">
        <f t="shared" si="6"/>
        <v>Gardner, Allison</v>
      </c>
      <c r="P43" s="28" t="str">
        <f t="shared" si="7"/>
        <v>gar19030@byui.edu</v>
      </c>
      <c r="Q43" s="28" t="str">
        <f t="shared" si="8"/>
        <v>Female</v>
      </c>
      <c r="R43" s="28" t="str">
        <f t="shared" si="9"/>
        <v>International Studies</v>
      </c>
      <c r="S43">
        <f>VLOOKUP(B43,ClassListRaw!B:B,1,FALSE)</f>
        <v>899026179</v>
      </c>
    </row>
    <row r="44" spans="1:19" ht="15">
      <c r="A44" s="34">
        <v>50.167633601125459</v>
      </c>
      <c r="B44">
        <v>154243203</v>
      </c>
      <c r="C44" t="s">
        <v>160</v>
      </c>
      <c r="D44" t="s">
        <v>29</v>
      </c>
      <c r="E44" t="s">
        <v>161</v>
      </c>
      <c r="G44" t="s">
        <v>31</v>
      </c>
      <c r="H44" t="s">
        <v>13</v>
      </c>
      <c r="I44" s="29" t="str">
        <f>VLOOKUP(B44,PBI!A:E,5,FALSE)</f>
        <v>Male</v>
      </c>
      <c r="J44" s="28" t="str">
        <f>IF(I44="female","Yes","No")</f>
        <v>No</v>
      </c>
      <c r="K44" s="28" t="s">
        <v>337</v>
      </c>
      <c r="L44" s="28" t="s">
        <v>337</v>
      </c>
      <c r="M44" s="28">
        <v>4</v>
      </c>
      <c r="N44" s="28">
        <f t="shared" si="5"/>
        <v>154243203</v>
      </c>
      <c r="O44" s="28" t="str">
        <f t="shared" si="6"/>
        <v>Jensen, Bailey_Hamilton</v>
      </c>
      <c r="P44" s="28" t="str">
        <f t="shared" si="7"/>
        <v>jen16037@byui.edu</v>
      </c>
      <c r="Q44" s="28" t="str">
        <f t="shared" si="8"/>
        <v>Male</v>
      </c>
      <c r="R44" s="28" t="str">
        <f t="shared" si="9"/>
        <v>Bus Mgmt Marketing</v>
      </c>
      <c r="S44">
        <f>VLOOKUP(B44,ClassListRaw!B:B,1,FALSE)</f>
        <v>154243203</v>
      </c>
    </row>
    <row r="45" spans="1:19" hidden="1">
      <c r="A45" s="34">
        <v>74.229647367262103</v>
      </c>
      <c r="B45">
        <v>247531974</v>
      </c>
      <c r="C45" t="s">
        <v>131</v>
      </c>
      <c r="D45" t="s">
        <v>15</v>
      </c>
      <c r="E45" t="s">
        <v>132</v>
      </c>
      <c r="G45" t="s">
        <v>27</v>
      </c>
      <c r="H45" t="s">
        <v>18</v>
      </c>
      <c r="I45" s="29" t="str">
        <f>VLOOKUP(B45,PBI!A:E,5,FALSE)</f>
        <v>Female</v>
      </c>
      <c r="J45" s="28" t="str">
        <f>IF(I45="female","Yes","No")</f>
        <v>Yes</v>
      </c>
      <c r="K45" s="28" t="s">
        <v>337</v>
      </c>
      <c r="L45" s="28" t="s">
        <v>337</v>
      </c>
      <c r="M45" s="28">
        <v>4</v>
      </c>
      <c r="N45" s="28">
        <f t="shared" si="5"/>
        <v>247531974</v>
      </c>
      <c r="O45" s="28" t="str">
        <f t="shared" si="6"/>
        <v>Groves, Eden_Lauren</v>
      </c>
      <c r="P45" s="28" t="str">
        <f t="shared" si="7"/>
        <v>gro17006@byui.edu</v>
      </c>
      <c r="Q45" s="28" t="str">
        <f t="shared" si="8"/>
        <v>Female</v>
      </c>
      <c r="R45" s="28" t="str">
        <f t="shared" si="9"/>
        <v>Business Management</v>
      </c>
      <c r="S45">
        <f>VLOOKUP(B45,ClassListRaw!B:B,1,FALSE)</f>
        <v>247531974</v>
      </c>
    </row>
    <row r="46" spans="1:19" ht="15">
      <c r="A46" s="34">
        <v>74.626838647441744</v>
      </c>
      <c r="B46">
        <v>233862341</v>
      </c>
      <c r="C46" t="s">
        <v>174</v>
      </c>
      <c r="D46" t="s">
        <v>43</v>
      </c>
      <c r="E46" t="s">
        <v>175</v>
      </c>
      <c r="G46" t="s">
        <v>27</v>
      </c>
      <c r="H46" t="s">
        <v>13</v>
      </c>
      <c r="I46" s="29" t="str">
        <f>VLOOKUP(B46,PBI!A:E,5,FALSE)</f>
        <v>Male</v>
      </c>
      <c r="J46" s="28" t="str">
        <f>IF(I46="female","Yes","No")</f>
        <v>No</v>
      </c>
      <c r="K46" s="28" t="s">
        <v>337</v>
      </c>
      <c r="L46" s="28" t="s">
        <v>337</v>
      </c>
      <c r="M46" s="28">
        <v>4</v>
      </c>
      <c r="N46" s="28">
        <f t="shared" si="5"/>
        <v>233862341</v>
      </c>
      <c r="O46" s="28" t="str">
        <f t="shared" si="6"/>
        <v>Langkilde, Hyrum</v>
      </c>
      <c r="P46" s="28" t="str">
        <f t="shared" si="7"/>
        <v>lan19010@byui.edu</v>
      </c>
      <c r="Q46" s="28" t="str">
        <f t="shared" si="8"/>
        <v>Male</v>
      </c>
      <c r="R46" s="28" t="str">
        <f t="shared" si="9"/>
        <v>Business Management</v>
      </c>
      <c r="S46">
        <f>VLOOKUP(B46,ClassListRaw!B:B,1,FALSE)</f>
        <v>233862341</v>
      </c>
    </row>
    <row r="47" spans="1:19" hidden="1">
      <c r="A47" s="34">
        <v>42.607821706838301</v>
      </c>
      <c r="B47">
        <v>259992767</v>
      </c>
      <c r="C47" t="s">
        <v>135</v>
      </c>
      <c r="D47" t="s">
        <v>127</v>
      </c>
      <c r="E47" t="s">
        <v>136</v>
      </c>
      <c r="G47" t="s">
        <v>27</v>
      </c>
      <c r="H47" t="s">
        <v>18</v>
      </c>
      <c r="I47" s="29" t="str">
        <f>VLOOKUP(B47,PBI!A:E,5,FALSE)</f>
        <v>Female</v>
      </c>
      <c r="J47" s="28" t="str">
        <f>IF(I47="female","Yes","No")</f>
        <v>Yes</v>
      </c>
      <c r="K47" s="28" t="s">
        <v>337</v>
      </c>
      <c r="L47" s="28" t="s">
        <v>337</v>
      </c>
      <c r="M47" s="28">
        <v>2</v>
      </c>
      <c r="N47" s="28">
        <f t="shared" si="5"/>
        <v>259992767</v>
      </c>
      <c r="O47" s="28" t="str">
        <f t="shared" si="6"/>
        <v>Harper, Whitney_Esther</v>
      </c>
      <c r="P47" s="28" t="str">
        <f t="shared" si="7"/>
        <v>har20146@byui.edu</v>
      </c>
      <c r="Q47" s="28" t="str">
        <f t="shared" si="8"/>
        <v>Female</v>
      </c>
      <c r="R47" s="28" t="str">
        <f t="shared" si="9"/>
        <v>Business Management</v>
      </c>
      <c r="S47">
        <f>VLOOKUP(B47,ClassListRaw!B:B,1,FALSE)</f>
        <v>259992767</v>
      </c>
    </row>
    <row r="48" spans="1:19" hidden="1">
      <c r="A48" s="34">
        <v>98.68985184591466</v>
      </c>
      <c r="B48">
        <v>746665508</v>
      </c>
      <c r="C48" t="s">
        <v>137</v>
      </c>
      <c r="D48" t="s">
        <v>20</v>
      </c>
      <c r="E48" t="s">
        <v>138</v>
      </c>
      <c r="G48" t="s">
        <v>27</v>
      </c>
      <c r="H48" t="s">
        <v>23</v>
      </c>
      <c r="I48" s="29" t="str">
        <f>VLOOKUP(B48,PBI!A:E,5,FALSE)</f>
        <v>Male</v>
      </c>
      <c r="J48" s="28" t="str">
        <f>IF(I48="female","Yes","No")</f>
        <v>No</v>
      </c>
      <c r="K48" s="28" t="s">
        <v>337</v>
      </c>
      <c r="L48" s="28" t="s">
        <v>337</v>
      </c>
      <c r="M48" s="28">
        <v>4</v>
      </c>
      <c r="N48" s="28">
        <f t="shared" si="5"/>
        <v>746665508</v>
      </c>
      <c r="O48" s="28" t="str">
        <f t="shared" si="6"/>
        <v>Heiner, Stockton_Clay</v>
      </c>
      <c r="P48" s="28" t="str">
        <f t="shared" si="7"/>
        <v>hei19003@byui.edu</v>
      </c>
      <c r="Q48" s="28" t="str">
        <f t="shared" si="8"/>
        <v>Male</v>
      </c>
      <c r="R48" s="28" t="str">
        <f t="shared" si="9"/>
        <v>Business Management</v>
      </c>
      <c r="S48">
        <f>VLOOKUP(B48,ClassListRaw!B:B,1,FALSE)</f>
        <v>746665508</v>
      </c>
    </row>
    <row r="49" spans="1:19" hidden="1">
      <c r="A49" s="34">
        <v>91.009337214247665</v>
      </c>
      <c r="B49">
        <v>172755453</v>
      </c>
      <c r="C49" t="s">
        <v>139</v>
      </c>
      <c r="D49" t="s">
        <v>10</v>
      </c>
      <c r="E49" t="s">
        <v>140</v>
      </c>
      <c r="G49" t="s">
        <v>141</v>
      </c>
      <c r="H49" t="s">
        <v>23</v>
      </c>
      <c r="I49" s="29" t="str">
        <f>VLOOKUP(B49,PBI!A:E,5,FALSE)</f>
        <v>Male</v>
      </c>
      <c r="J49" s="28" t="str">
        <f>IF(I49="female","Yes","No")</f>
        <v>No</v>
      </c>
      <c r="K49" s="28" t="s">
        <v>337</v>
      </c>
      <c r="L49" s="28" t="s">
        <v>338</v>
      </c>
      <c r="M49" s="28">
        <v>1</v>
      </c>
      <c r="N49" s="28">
        <f t="shared" si="5"/>
        <v>172755453</v>
      </c>
      <c r="O49" s="28" t="str">
        <f t="shared" si="6"/>
        <v>Henrie, Devon_Brett</v>
      </c>
      <c r="P49" s="28" t="str">
        <f t="shared" si="7"/>
        <v>hen16024@byui.edu</v>
      </c>
      <c r="Q49" s="28" t="str">
        <f t="shared" si="8"/>
        <v>Male</v>
      </c>
      <c r="R49" s="28" t="str">
        <f t="shared" si="9"/>
        <v>Automotive Tech Mgmt</v>
      </c>
      <c r="S49">
        <f>VLOOKUP(B49,ClassListRaw!B:B,1,FALSE)</f>
        <v>172755453</v>
      </c>
    </row>
    <row r="50" spans="1:19" hidden="1">
      <c r="A50" s="34">
        <v>88.266441266295445</v>
      </c>
      <c r="B50">
        <v>303419341</v>
      </c>
      <c r="C50" t="s">
        <v>142</v>
      </c>
      <c r="D50" t="s">
        <v>15</v>
      </c>
      <c r="E50" t="s">
        <v>143</v>
      </c>
      <c r="G50" t="s">
        <v>144</v>
      </c>
      <c r="H50" t="s">
        <v>18</v>
      </c>
      <c r="I50" s="29" t="str">
        <f>VLOOKUP(B50,PBI!A:E,5,FALSE)</f>
        <v>Male</v>
      </c>
      <c r="J50" s="28" t="str">
        <f>IF(I50="female","Yes","No")</f>
        <v>No</v>
      </c>
      <c r="K50" s="28" t="s">
        <v>337</v>
      </c>
      <c r="L50" s="28" t="s">
        <v>338</v>
      </c>
      <c r="M50" s="28">
        <v>7</v>
      </c>
      <c r="N50" s="28">
        <f t="shared" si="5"/>
        <v>303419341</v>
      </c>
      <c r="O50" s="28" t="str">
        <f t="shared" si="6"/>
        <v>Hodson, Joshua_Treaver</v>
      </c>
      <c r="P50" s="28" t="str">
        <f t="shared" si="7"/>
        <v>hod16002@byui.edu</v>
      </c>
      <c r="Q50" s="28" t="str">
        <f t="shared" si="8"/>
        <v>Male</v>
      </c>
      <c r="R50" s="28" t="str">
        <f t="shared" si="9"/>
        <v>Psychology</v>
      </c>
      <c r="S50">
        <f>VLOOKUP(B50,ClassListRaw!B:B,1,FALSE)</f>
        <v>303419341</v>
      </c>
    </row>
    <row r="51" spans="1:19" ht="15">
      <c r="A51" s="34">
        <v>10.669593426756819</v>
      </c>
      <c r="B51">
        <v>617341212</v>
      </c>
      <c r="C51" t="s">
        <v>197</v>
      </c>
      <c r="D51" t="s">
        <v>110</v>
      </c>
      <c r="E51" t="s">
        <v>198</v>
      </c>
      <c r="G51" t="s">
        <v>199</v>
      </c>
      <c r="H51" t="s">
        <v>83</v>
      </c>
      <c r="I51" s="29" t="str">
        <f>VLOOKUP(B51,PBI!A:E,5,FALSE)</f>
        <v>Male</v>
      </c>
      <c r="J51" s="28" t="str">
        <f>IF(I51="female","Yes","No")</f>
        <v>No</v>
      </c>
      <c r="K51" s="28" t="s">
        <v>337</v>
      </c>
      <c r="L51" s="28" t="s">
        <v>338</v>
      </c>
      <c r="M51" s="28">
        <v>4</v>
      </c>
      <c r="N51" s="28">
        <f t="shared" si="5"/>
        <v>617341212</v>
      </c>
      <c r="O51" s="28" t="str">
        <f t="shared" si="6"/>
        <v>McCormick, Brennon</v>
      </c>
      <c r="P51" s="28" t="str">
        <f t="shared" si="7"/>
        <v>mcc20058@byui.edu</v>
      </c>
      <c r="Q51" s="28" t="str">
        <f t="shared" si="8"/>
        <v>Male</v>
      </c>
      <c r="R51" s="28" t="str">
        <f t="shared" si="9"/>
        <v>Political Science</v>
      </c>
      <c r="S51">
        <f>VLOOKUP(B51,ClassListRaw!B:B,1,FALSE)</f>
        <v>617341212</v>
      </c>
    </row>
    <row r="52" spans="1:19" ht="15">
      <c r="A52" s="34">
        <v>11.328441165207547</v>
      </c>
      <c r="B52">
        <v>162097736</v>
      </c>
      <c r="C52" t="s">
        <v>68</v>
      </c>
      <c r="D52" t="s">
        <v>69</v>
      </c>
      <c r="E52" t="s">
        <v>70</v>
      </c>
      <c r="G52" t="s">
        <v>71</v>
      </c>
      <c r="H52" t="s">
        <v>13</v>
      </c>
      <c r="I52" s="29" t="str">
        <f>VLOOKUP(B52,PBI!A:E,5,FALSE)</f>
        <v>Male</v>
      </c>
      <c r="J52" s="28" t="str">
        <f>IF(I52="female","Yes","No")</f>
        <v>No</v>
      </c>
      <c r="K52" s="28" t="s">
        <v>337</v>
      </c>
      <c r="L52" s="28" t="s">
        <v>338</v>
      </c>
      <c r="M52" s="28">
        <v>5</v>
      </c>
      <c r="N52" s="28">
        <f t="shared" si="5"/>
        <v>162097736</v>
      </c>
      <c r="O52" s="28" t="str">
        <f t="shared" si="6"/>
        <v>Burt, Brandon_Todd</v>
      </c>
      <c r="P52" s="28" t="str">
        <f t="shared" si="7"/>
        <v>bur15036@byui.edu</v>
      </c>
      <c r="Q52" s="28" t="str">
        <f t="shared" si="8"/>
        <v>Male</v>
      </c>
      <c r="R52" s="28" t="str">
        <f t="shared" si="9"/>
        <v>FCS Apparel Entrepreneur</v>
      </c>
      <c r="S52">
        <f>VLOOKUP(B52,ClassListRaw!B:B,1,FALSE)</f>
        <v>162097736</v>
      </c>
    </row>
    <row r="53" spans="1:19" hidden="1">
      <c r="A53" s="34">
        <v>37.717635776989475</v>
      </c>
      <c r="B53">
        <v>650453302</v>
      </c>
      <c r="C53" t="s">
        <v>149</v>
      </c>
      <c r="D53" t="s">
        <v>73</v>
      </c>
      <c r="E53" t="s">
        <v>150</v>
      </c>
      <c r="G53" t="s">
        <v>151</v>
      </c>
      <c r="H53" t="s">
        <v>23</v>
      </c>
      <c r="I53" s="29" t="str">
        <f>VLOOKUP(B53,PBI!A:E,5,FALSE)</f>
        <v>Male</v>
      </c>
      <c r="J53" s="28" t="str">
        <f>IF(I53="female","Yes","No")</f>
        <v>No</v>
      </c>
      <c r="K53" s="28" t="s">
        <v>337</v>
      </c>
      <c r="L53" s="28" t="s">
        <v>338</v>
      </c>
      <c r="M53" s="28">
        <v>7</v>
      </c>
      <c r="N53" s="28">
        <f t="shared" si="5"/>
        <v>650453302</v>
      </c>
      <c r="O53" s="28" t="str">
        <f t="shared" si="6"/>
        <v>Houssian, Tyler_Kent</v>
      </c>
      <c r="P53" s="28" t="str">
        <f t="shared" si="7"/>
        <v>hou17005@byui.edu</v>
      </c>
      <c r="Q53" s="28" t="str">
        <f t="shared" si="8"/>
        <v>Male</v>
      </c>
      <c r="R53" s="28" t="str">
        <f t="shared" si="9"/>
        <v>Software Engineering</v>
      </c>
      <c r="S53">
        <f>VLOOKUP(B53,ClassListRaw!B:B,1,FALSE)</f>
        <v>650453302</v>
      </c>
    </row>
    <row r="54" spans="1:19" ht="15">
      <c r="A54" s="34">
        <v>23.091529247074316</v>
      </c>
      <c r="B54">
        <v>50769069</v>
      </c>
      <c r="C54" t="s">
        <v>89</v>
      </c>
      <c r="D54" t="s">
        <v>29</v>
      </c>
      <c r="E54" t="s">
        <v>90</v>
      </c>
      <c r="G54" t="s">
        <v>27</v>
      </c>
      <c r="H54" t="s">
        <v>13</v>
      </c>
      <c r="I54" s="29" t="str">
        <f>VLOOKUP(B54,PBI!A:E,5,FALSE)</f>
        <v>Male</v>
      </c>
      <c r="J54" s="28" t="str">
        <f>IF(I54="female","Yes","No")</f>
        <v>No</v>
      </c>
      <c r="K54" s="28" t="s">
        <v>337</v>
      </c>
      <c r="L54" s="28" t="s">
        <v>337</v>
      </c>
      <c r="M54" s="28">
        <v>5</v>
      </c>
      <c r="N54" s="28">
        <f t="shared" si="5"/>
        <v>50769069</v>
      </c>
      <c r="O54" s="28" t="str">
        <f t="shared" si="6"/>
        <v>Clay, Braden_Joseph</v>
      </c>
      <c r="P54" s="28" t="str">
        <f t="shared" si="7"/>
        <v>cla17025@byui.edu</v>
      </c>
      <c r="Q54" s="28" t="str">
        <f t="shared" si="8"/>
        <v>Male</v>
      </c>
      <c r="R54" s="28" t="str">
        <f t="shared" si="9"/>
        <v>Business Management</v>
      </c>
      <c r="S54">
        <f>VLOOKUP(B54,ClassListRaw!B:B,1,FALSE)</f>
        <v>50769069</v>
      </c>
    </row>
    <row r="55" spans="1:19" hidden="1">
      <c r="A55" s="34">
        <f ca="1">RAND()*100</f>
        <v>53.505672061861411</v>
      </c>
      <c r="B55">
        <v>497150671</v>
      </c>
      <c r="C55" t="s">
        <v>157</v>
      </c>
      <c r="D55" t="s">
        <v>158</v>
      </c>
      <c r="E55" t="s">
        <v>159</v>
      </c>
      <c r="G55" t="s">
        <v>31</v>
      </c>
      <c r="H55" t="s">
        <v>23</v>
      </c>
      <c r="I55" s="29" t="str">
        <f>VLOOKUP(B55,PBI!A:E,5,FALSE)</f>
        <v>Female</v>
      </c>
      <c r="J55" s="28" t="str">
        <f>IF(I55="female","Yes","No")</f>
        <v>Yes</v>
      </c>
      <c r="K55" s="28" t="s">
        <v>337</v>
      </c>
      <c r="L55" s="28" t="s">
        <v>337</v>
      </c>
      <c r="M55" s="28">
        <v>6</v>
      </c>
      <c r="N55" s="28">
        <f t="shared" si="5"/>
        <v>497150671</v>
      </c>
      <c r="O55" s="28" t="str">
        <f t="shared" si="6"/>
        <v>Jenkins, Kaitlyn_Raye</v>
      </c>
      <c r="P55" s="28" t="str">
        <f t="shared" si="7"/>
        <v>jen20102@byui.edu</v>
      </c>
      <c r="Q55" s="28" t="str">
        <f t="shared" si="8"/>
        <v>Female</v>
      </c>
      <c r="R55" s="28" t="str">
        <f t="shared" si="9"/>
        <v>Bus Mgmt Marketing</v>
      </c>
      <c r="S55">
        <f>VLOOKUP(B55,ClassListRaw!B:B,1,FALSE)</f>
        <v>497150671</v>
      </c>
    </row>
    <row r="56" spans="1:19" ht="15">
      <c r="A56" s="34">
        <v>13.446637455525979</v>
      </c>
      <c r="B56">
        <v>765610369</v>
      </c>
      <c r="C56" t="s">
        <v>223</v>
      </c>
      <c r="D56" t="s">
        <v>29</v>
      </c>
      <c r="E56" t="s">
        <v>224</v>
      </c>
      <c r="G56" t="s">
        <v>27</v>
      </c>
      <c r="H56" t="s">
        <v>13</v>
      </c>
      <c r="I56" s="29" t="str">
        <f>VLOOKUP(B56,PBI!A:E,5,FALSE)</f>
        <v>Male</v>
      </c>
      <c r="J56" s="28" t="str">
        <f>IF(I56="female","Yes","No")</f>
        <v>No</v>
      </c>
      <c r="K56" s="28" t="s">
        <v>337</v>
      </c>
      <c r="L56" s="28" t="s">
        <v>337</v>
      </c>
      <c r="M56" s="28">
        <v>5</v>
      </c>
      <c r="N56" s="28">
        <f t="shared" si="5"/>
        <v>765610369</v>
      </c>
      <c r="O56" s="28" t="str">
        <f t="shared" si="6"/>
        <v>Olivera, Jorge_Alonso,, Jr</v>
      </c>
      <c r="P56" s="28" t="str">
        <f t="shared" si="7"/>
        <v>oli19007@byui.edu</v>
      </c>
      <c r="Q56" s="28" t="str">
        <f t="shared" si="8"/>
        <v>Male</v>
      </c>
      <c r="R56" s="28" t="str">
        <f t="shared" si="9"/>
        <v>Business Management</v>
      </c>
      <c r="S56">
        <f>VLOOKUP(B56,ClassListRaw!B:B,1,FALSE)</f>
        <v>765610369</v>
      </c>
    </row>
    <row r="57" spans="1:19" hidden="1">
      <c r="A57" s="34">
        <v>63.338674477136635</v>
      </c>
      <c r="B57">
        <v>645515640</v>
      </c>
      <c r="C57" t="s">
        <v>162</v>
      </c>
      <c r="D57" t="s">
        <v>50</v>
      </c>
      <c r="E57" t="s">
        <v>163</v>
      </c>
      <c r="G57" t="s">
        <v>164</v>
      </c>
      <c r="H57" t="s">
        <v>23</v>
      </c>
      <c r="I57" s="29" t="str">
        <f>VLOOKUP(B57,PBI!A:E,5,FALSE)</f>
        <v>Male</v>
      </c>
      <c r="J57" s="28" t="str">
        <f>IF(I57="female","Yes","No")</f>
        <v>No</v>
      </c>
      <c r="K57" s="28" t="s">
        <v>337</v>
      </c>
      <c r="L57" s="28" t="s">
        <v>338</v>
      </c>
      <c r="M57" s="28">
        <v>1</v>
      </c>
      <c r="N57" s="28">
        <f t="shared" si="5"/>
        <v>645515640</v>
      </c>
      <c r="O57" s="28" t="str">
        <f t="shared" si="6"/>
        <v>Johnson, Timothy_Delbert</v>
      </c>
      <c r="P57" s="28" t="str">
        <f t="shared" si="7"/>
        <v>joh17061@byui.edu</v>
      </c>
      <c r="Q57" s="28" t="str">
        <f t="shared" si="8"/>
        <v>Male</v>
      </c>
      <c r="R57" s="28" t="str">
        <f t="shared" si="9"/>
        <v>Exercise Physiology</v>
      </c>
      <c r="S57">
        <f>VLOOKUP(B57,ClassListRaw!B:B,1,FALSE)</f>
        <v>645515640</v>
      </c>
    </row>
    <row r="58" spans="1:19" hidden="1">
      <c r="A58" s="34">
        <v>41.145612728206757</v>
      </c>
      <c r="B58">
        <v>436272748</v>
      </c>
      <c r="C58" t="s">
        <v>165</v>
      </c>
      <c r="D58" t="s">
        <v>50</v>
      </c>
      <c r="E58" t="s">
        <v>166</v>
      </c>
      <c r="G58" t="s">
        <v>27</v>
      </c>
      <c r="H58" t="s">
        <v>23</v>
      </c>
      <c r="I58" s="29" t="str">
        <f>VLOOKUP(B58,PBI!A:E,5,FALSE)</f>
        <v>Male</v>
      </c>
      <c r="J58" s="28" t="str">
        <f>IF(I58="female","Yes","No")</f>
        <v>No</v>
      </c>
      <c r="K58" s="28" t="s">
        <v>337</v>
      </c>
      <c r="L58" s="28" t="s">
        <v>337</v>
      </c>
      <c r="M58" s="28">
        <v>8</v>
      </c>
      <c r="N58" s="28">
        <f t="shared" si="5"/>
        <v>436272748</v>
      </c>
      <c r="O58" s="28" t="str">
        <f t="shared" si="6"/>
        <v>Jones, Luke_Jordon</v>
      </c>
      <c r="P58" s="28" t="str">
        <f t="shared" si="7"/>
        <v>jon16066@byui.edu</v>
      </c>
      <c r="Q58" s="28" t="str">
        <f t="shared" si="8"/>
        <v>Male</v>
      </c>
      <c r="R58" s="28" t="str">
        <f t="shared" si="9"/>
        <v>Business Management</v>
      </c>
      <c r="S58">
        <f>VLOOKUP(B58,ClassListRaw!B:B,1,FALSE)</f>
        <v>436272748</v>
      </c>
    </row>
    <row r="59" spans="1:19" hidden="1">
      <c r="A59" s="34">
        <v>94.059089914687547</v>
      </c>
      <c r="B59">
        <v>414905072</v>
      </c>
      <c r="C59" t="s">
        <v>167</v>
      </c>
      <c r="D59" t="s">
        <v>20</v>
      </c>
      <c r="E59" t="s">
        <v>168</v>
      </c>
      <c r="G59" t="s">
        <v>31</v>
      </c>
      <c r="H59" t="s">
        <v>23</v>
      </c>
      <c r="I59" s="29" t="str">
        <f>VLOOKUP(B59,PBI!A:E,5,FALSE)</f>
        <v>Male</v>
      </c>
      <c r="J59" s="28" t="str">
        <f>IF(I59="female","Yes","No")</f>
        <v>No</v>
      </c>
      <c r="K59" s="28" t="s">
        <v>337</v>
      </c>
      <c r="L59" s="28" t="s">
        <v>337</v>
      </c>
      <c r="M59" s="28">
        <v>5</v>
      </c>
      <c r="N59" s="28">
        <f t="shared" si="5"/>
        <v>414905072</v>
      </c>
      <c r="O59" s="28" t="str">
        <f t="shared" si="6"/>
        <v>Kofoed, Jonathan</v>
      </c>
      <c r="P59" s="28" t="str">
        <f t="shared" si="7"/>
        <v>kof15002@byui.edu</v>
      </c>
      <c r="Q59" s="28" t="str">
        <f t="shared" si="8"/>
        <v>Male</v>
      </c>
      <c r="R59" s="28" t="str">
        <f t="shared" si="9"/>
        <v>Bus Mgmt Marketing</v>
      </c>
      <c r="S59">
        <f>VLOOKUP(B59,ClassListRaw!B:B,1,FALSE)</f>
        <v>414905072</v>
      </c>
    </row>
    <row r="60" spans="1:19" ht="15">
      <c r="A60" s="34">
        <v>98.873893993961431</v>
      </c>
      <c r="B60">
        <v>633586687</v>
      </c>
      <c r="C60" t="s">
        <v>93</v>
      </c>
      <c r="D60" t="s">
        <v>29</v>
      </c>
      <c r="E60" t="s">
        <v>94</v>
      </c>
      <c r="G60" t="s">
        <v>27</v>
      </c>
      <c r="H60" t="s">
        <v>13</v>
      </c>
      <c r="I60" s="29" t="str">
        <f>VLOOKUP(B60,PBI!A:E,5,FALSE)</f>
        <v>Male</v>
      </c>
      <c r="J60" s="28" t="str">
        <f>IF(I60="female","Yes","No")</f>
        <v>No</v>
      </c>
      <c r="K60" s="28" t="s">
        <v>337</v>
      </c>
      <c r="L60" s="28" t="s">
        <v>337</v>
      </c>
      <c r="M60" s="28">
        <v>6</v>
      </c>
      <c r="N60" s="28">
        <f t="shared" si="5"/>
        <v>633586687</v>
      </c>
      <c r="O60" s="28" t="str">
        <f t="shared" si="6"/>
        <v>Day, Jeremy_Andrew</v>
      </c>
      <c r="P60" s="28" t="str">
        <f t="shared" si="7"/>
        <v>day18003@byui.edu</v>
      </c>
      <c r="Q60" s="28" t="str">
        <f t="shared" si="8"/>
        <v>Male</v>
      </c>
      <c r="R60" s="28" t="str">
        <f t="shared" si="9"/>
        <v>Business Management</v>
      </c>
      <c r="S60">
        <f>VLOOKUP(B60,ClassListRaw!B:B,1,FALSE)</f>
        <v>633586687</v>
      </c>
    </row>
    <row r="61" spans="1:19" hidden="1">
      <c r="A61" s="34">
        <v>16.8021896904194</v>
      </c>
      <c r="B61">
        <v>359992290</v>
      </c>
      <c r="C61" t="s">
        <v>172</v>
      </c>
      <c r="D61" t="s">
        <v>50</v>
      </c>
      <c r="E61" t="s">
        <v>173</v>
      </c>
      <c r="G61" t="s">
        <v>31</v>
      </c>
      <c r="H61" t="s">
        <v>23</v>
      </c>
      <c r="I61" s="29" t="str">
        <f>VLOOKUP(B61,PBI!A:E,5,FALSE)</f>
        <v>Female</v>
      </c>
      <c r="J61" s="28" t="str">
        <f>IF(I61="female","Yes","No")</f>
        <v>Yes</v>
      </c>
      <c r="K61" s="28" t="s">
        <v>337</v>
      </c>
      <c r="L61" s="28" t="s">
        <v>337</v>
      </c>
      <c r="M61" s="28">
        <v>3</v>
      </c>
      <c r="N61" s="28">
        <f t="shared" si="5"/>
        <v>359992290</v>
      </c>
      <c r="O61" s="28" t="str">
        <f t="shared" si="6"/>
        <v>Lance, Madeline_Beth</v>
      </c>
      <c r="P61" s="28" t="str">
        <f t="shared" si="7"/>
        <v>lan20019@byui.edu</v>
      </c>
      <c r="Q61" s="28" t="str">
        <f t="shared" si="8"/>
        <v>Female</v>
      </c>
      <c r="R61" s="28" t="str">
        <f t="shared" si="9"/>
        <v>Bus Mgmt Marketing</v>
      </c>
      <c r="S61">
        <f>VLOOKUP(B61,ClassListRaw!B:B,1,FALSE)</f>
        <v>359992290</v>
      </c>
    </row>
    <row r="62" spans="1:19" ht="15">
      <c r="A62" s="34">
        <v>79.984891340763809</v>
      </c>
      <c r="B62">
        <v>368732739</v>
      </c>
      <c r="C62" t="s">
        <v>97</v>
      </c>
      <c r="D62" t="s">
        <v>73</v>
      </c>
      <c r="E62" t="s">
        <v>98</v>
      </c>
      <c r="G62" t="s">
        <v>31</v>
      </c>
      <c r="H62" t="s">
        <v>13</v>
      </c>
      <c r="I62" s="29" t="str">
        <f>VLOOKUP(B62,PBI!A:E,5,FALSE)</f>
        <v>Female</v>
      </c>
      <c r="J62" s="28" t="str">
        <f>IF(I62="female","Yes","No")</f>
        <v>Yes</v>
      </c>
      <c r="K62" s="28" t="s">
        <v>337</v>
      </c>
      <c r="L62" s="28" t="s">
        <v>337</v>
      </c>
      <c r="M62" s="28">
        <v>6</v>
      </c>
      <c r="N62" s="28">
        <f t="shared" si="5"/>
        <v>368732739</v>
      </c>
      <c r="O62" s="28" t="str">
        <f t="shared" si="6"/>
        <v>DeSpain, Demorie_Lynn</v>
      </c>
      <c r="P62" s="28" t="str">
        <f t="shared" si="7"/>
        <v>str21025@byui.edu</v>
      </c>
      <c r="Q62" s="28" t="str">
        <f t="shared" si="8"/>
        <v>Female</v>
      </c>
      <c r="R62" s="28" t="str">
        <f t="shared" si="9"/>
        <v>Bus Mgmt Marketing</v>
      </c>
      <c r="S62">
        <f>VLOOKUP(B62,ClassListRaw!B:B,1,FALSE)</f>
        <v>368732739</v>
      </c>
    </row>
    <row r="63" spans="1:19" hidden="1">
      <c r="A63" s="34">
        <v>63.727094701236517</v>
      </c>
      <c r="B63">
        <v>99740872</v>
      </c>
      <c r="C63" t="s">
        <v>176</v>
      </c>
      <c r="D63" t="s">
        <v>10</v>
      </c>
      <c r="E63" t="s">
        <v>177</v>
      </c>
      <c r="G63" t="s">
        <v>27</v>
      </c>
      <c r="H63" t="s">
        <v>23</v>
      </c>
      <c r="I63" s="29" t="str">
        <f>VLOOKUP(B63,PBI!A:E,5,FALSE)</f>
        <v>Female</v>
      </c>
      <c r="J63" s="28" t="str">
        <f>IF(I63="female","Yes","No")</f>
        <v>Yes</v>
      </c>
      <c r="K63" s="28" t="s">
        <v>337</v>
      </c>
      <c r="L63" s="28" t="s">
        <v>337</v>
      </c>
      <c r="M63" s="28">
        <v>5</v>
      </c>
      <c r="N63" s="28">
        <f t="shared" si="5"/>
        <v>99740872</v>
      </c>
      <c r="O63" s="28" t="str">
        <f t="shared" si="6"/>
        <v>Lara, Raquel_Andrea</v>
      </c>
      <c r="P63" s="28" t="str">
        <f t="shared" si="7"/>
        <v>lar17016@byui.edu</v>
      </c>
      <c r="Q63" s="28" t="str">
        <f t="shared" si="8"/>
        <v>Female</v>
      </c>
      <c r="R63" s="28" t="str">
        <f t="shared" si="9"/>
        <v>Business Management</v>
      </c>
      <c r="S63">
        <f>VLOOKUP(B63,ClassListRaw!B:B,1,FALSE)</f>
        <v>99740872</v>
      </c>
    </row>
    <row r="64" spans="1:19" hidden="1">
      <c r="A64" s="34">
        <v>57.956457938135529</v>
      </c>
      <c r="B64">
        <v>877687992</v>
      </c>
      <c r="C64" t="s">
        <v>178</v>
      </c>
      <c r="D64" t="s">
        <v>50</v>
      </c>
      <c r="E64" t="s">
        <v>179</v>
      </c>
      <c r="G64" t="s">
        <v>27</v>
      </c>
      <c r="H64" t="s">
        <v>18</v>
      </c>
      <c r="I64" s="29" t="str">
        <f>VLOOKUP(B64,PBI!A:E,5,FALSE)</f>
        <v>Male</v>
      </c>
      <c r="J64" s="28" t="str">
        <f>IF(I64="female","Yes","No")</f>
        <v>No</v>
      </c>
      <c r="K64" s="28" t="s">
        <v>337</v>
      </c>
      <c r="L64" s="28" t="s">
        <v>337</v>
      </c>
      <c r="M64" s="28">
        <v>4</v>
      </c>
      <c r="N64" s="28">
        <f t="shared" si="5"/>
        <v>877687992</v>
      </c>
      <c r="O64" s="28" t="str">
        <f t="shared" si="6"/>
        <v>LeClere, Nathan_Alexander</v>
      </c>
      <c r="P64" s="28" t="str">
        <f t="shared" si="7"/>
        <v>lec16002@byui.edu</v>
      </c>
      <c r="Q64" s="28" t="str">
        <f t="shared" si="8"/>
        <v>Male</v>
      </c>
      <c r="R64" s="28" t="str">
        <f t="shared" si="9"/>
        <v>Business Management</v>
      </c>
      <c r="S64">
        <f>VLOOKUP(B64,ClassListRaw!B:B,1,FALSE)</f>
        <v>877687992</v>
      </c>
    </row>
    <row r="65" spans="1:19" hidden="1">
      <c r="A65" s="34">
        <v>33.513991216126136</v>
      </c>
      <c r="B65">
        <v>247461564</v>
      </c>
      <c r="C65" t="s">
        <v>182</v>
      </c>
      <c r="D65" t="s">
        <v>73</v>
      </c>
      <c r="E65" t="s">
        <v>183</v>
      </c>
      <c r="G65" t="s">
        <v>27</v>
      </c>
      <c r="H65" t="s">
        <v>23</v>
      </c>
      <c r="I65" s="29" t="str">
        <f>VLOOKUP(B65,PBI!A:E,5,FALSE)</f>
        <v>Male</v>
      </c>
      <c r="J65" s="28" t="str">
        <f>IF(I65="female","Yes","No")</f>
        <v>No</v>
      </c>
      <c r="K65" s="28" t="s">
        <v>337</v>
      </c>
      <c r="L65" s="28" t="s">
        <v>337</v>
      </c>
      <c r="M65" s="28">
        <v>4</v>
      </c>
      <c r="N65" s="28">
        <f t="shared" si="5"/>
        <v>247461564</v>
      </c>
      <c r="O65" s="28" t="str">
        <f t="shared" si="6"/>
        <v>Loveless, Gregory_Orin</v>
      </c>
      <c r="P65" s="28" t="str">
        <f t="shared" si="7"/>
        <v>lov18002@byui.edu</v>
      </c>
      <c r="Q65" s="28" t="str">
        <f t="shared" si="8"/>
        <v>Male</v>
      </c>
      <c r="R65" s="28" t="str">
        <f t="shared" si="9"/>
        <v>Business Management</v>
      </c>
      <c r="S65">
        <f>VLOOKUP(B65,ClassListRaw!B:B,1,FALSE)</f>
        <v>247461564</v>
      </c>
    </row>
    <row r="66" spans="1:19" hidden="1">
      <c r="A66" s="34">
        <v>20.150230678308912</v>
      </c>
      <c r="B66">
        <v>510773876</v>
      </c>
      <c r="C66" t="s">
        <v>184</v>
      </c>
      <c r="D66" t="s">
        <v>127</v>
      </c>
      <c r="E66" t="s">
        <v>185</v>
      </c>
      <c r="G66" t="s">
        <v>22</v>
      </c>
      <c r="H66" t="s">
        <v>18</v>
      </c>
      <c r="I66" s="29" t="str">
        <f>VLOOKUP(B66,PBI!A:E,5,FALSE)</f>
        <v>Male</v>
      </c>
      <c r="J66" s="28" t="str">
        <f>IF(I66="female","Yes","No")</f>
        <v>No</v>
      </c>
      <c r="K66" s="28" t="s">
        <v>338</v>
      </c>
      <c r="L66" s="28" t="s">
        <v>337</v>
      </c>
      <c r="M66" s="28">
        <v>1</v>
      </c>
      <c r="N66" s="28">
        <f t="shared" ref="N66:N95" si="10">B66</f>
        <v>510773876</v>
      </c>
      <c r="O66" s="28" t="str">
        <f t="shared" ref="O66:O95" si="11">C66</f>
        <v>Low, Riley_William</v>
      </c>
      <c r="P66" s="28" t="str">
        <f t="shared" ref="P66:P95" si="12">E66</f>
        <v>low14001@byui.edu</v>
      </c>
      <c r="Q66" s="28" t="str">
        <f t="shared" ref="Q66:Q95" si="13">I66</f>
        <v>Male</v>
      </c>
      <c r="R66" s="28" t="str">
        <f t="shared" ref="R66:R95" si="14">G66</f>
        <v>Business Finance</v>
      </c>
      <c r="S66">
        <f>VLOOKUP(B66,ClassListRaw!B:B,1,FALSE)</f>
        <v>510773876</v>
      </c>
    </row>
    <row r="67" spans="1:19" hidden="1">
      <c r="A67" s="34">
        <v>39.491198141494763</v>
      </c>
      <c r="B67">
        <v>497108846</v>
      </c>
      <c r="C67" t="s">
        <v>186</v>
      </c>
      <c r="D67" t="s">
        <v>29</v>
      </c>
      <c r="E67" t="s">
        <v>187</v>
      </c>
      <c r="G67" t="s">
        <v>31</v>
      </c>
      <c r="H67" t="s">
        <v>23</v>
      </c>
      <c r="I67" s="29" t="str">
        <f>VLOOKUP(B67,PBI!A:E,5,FALSE)</f>
        <v>Female</v>
      </c>
      <c r="J67" s="28" t="str">
        <f>IF(I67="female","Yes","No")</f>
        <v>Yes</v>
      </c>
      <c r="K67" s="28" t="s">
        <v>337</v>
      </c>
      <c r="L67" s="28" t="s">
        <v>337</v>
      </c>
      <c r="M67" s="28">
        <v>1</v>
      </c>
      <c r="N67" s="28">
        <f t="shared" si="10"/>
        <v>497108846</v>
      </c>
      <c r="O67" s="28" t="str">
        <f t="shared" si="11"/>
        <v>Lybbert, Desirae</v>
      </c>
      <c r="P67" s="28" t="str">
        <f t="shared" si="12"/>
        <v>lyb18002@byui.edu</v>
      </c>
      <c r="Q67" s="28" t="str">
        <f t="shared" si="13"/>
        <v>Female</v>
      </c>
      <c r="R67" s="28" t="str">
        <f t="shared" si="14"/>
        <v>Bus Mgmt Marketing</v>
      </c>
      <c r="S67">
        <f>VLOOKUP(B67,ClassListRaw!B:B,1,FALSE)</f>
        <v>497108846</v>
      </c>
    </row>
    <row r="68" spans="1:19" hidden="1">
      <c r="A68" s="34">
        <v>59.005510308772656</v>
      </c>
      <c r="B68">
        <v>547736444</v>
      </c>
      <c r="C68" t="s">
        <v>188</v>
      </c>
      <c r="D68" t="s">
        <v>55</v>
      </c>
      <c r="E68" t="s">
        <v>189</v>
      </c>
      <c r="G68" t="s">
        <v>27</v>
      </c>
      <c r="H68" t="s">
        <v>23</v>
      </c>
      <c r="I68" s="29" t="str">
        <f>VLOOKUP(B68,PBI!A:E,5,FALSE)</f>
        <v>Female</v>
      </c>
      <c r="J68" s="28" t="str">
        <f>IF(I68="female","Yes","No")</f>
        <v>Yes</v>
      </c>
      <c r="K68" s="28" t="s">
        <v>337</v>
      </c>
      <c r="L68" s="28" t="s">
        <v>337</v>
      </c>
      <c r="M68" s="28">
        <v>6</v>
      </c>
      <c r="N68" s="28">
        <f t="shared" si="10"/>
        <v>547736444</v>
      </c>
      <c r="O68" s="28" t="str">
        <f t="shared" si="11"/>
        <v>Mabey, Corinne_Amanah</v>
      </c>
      <c r="P68" s="28" t="str">
        <f t="shared" si="12"/>
        <v>mab17002@byui.edu</v>
      </c>
      <c r="Q68" s="28" t="str">
        <f t="shared" si="13"/>
        <v>Female</v>
      </c>
      <c r="R68" s="28" t="str">
        <f t="shared" si="14"/>
        <v>Business Management</v>
      </c>
      <c r="S68">
        <f>VLOOKUP(B68,ClassListRaw!B:B,1,FALSE)</f>
        <v>547736444</v>
      </c>
    </row>
    <row r="69" spans="1:19" hidden="1">
      <c r="A69" s="34">
        <v>31.24191153240573</v>
      </c>
      <c r="B69">
        <v>243513801</v>
      </c>
      <c r="C69" t="s">
        <v>190</v>
      </c>
      <c r="D69" t="s">
        <v>73</v>
      </c>
      <c r="E69" t="s">
        <v>191</v>
      </c>
      <c r="G69" t="s">
        <v>31</v>
      </c>
      <c r="H69" t="s">
        <v>18</v>
      </c>
      <c r="I69" s="29" t="str">
        <f>VLOOKUP(B69,PBI!A:E,5,FALSE)</f>
        <v>Male</v>
      </c>
      <c r="J69" s="28" t="str">
        <f>IF(I69="female","Yes","No")</f>
        <v>No</v>
      </c>
      <c r="K69" s="28" t="s">
        <v>337</v>
      </c>
      <c r="L69" s="28" t="s">
        <v>337</v>
      </c>
      <c r="M69" s="28">
        <v>1</v>
      </c>
      <c r="N69" s="28">
        <f t="shared" si="10"/>
        <v>243513801</v>
      </c>
      <c r="O69" s="28" t="str">
        <f t="shared" si="11"/>
        <v>Maldonado, Jonathon</v>
      </c>
      <c r="P69" s="28" t="str">
        <f t="shared" si="12"/>
        <v>mal17034@byui.edu</v>
      </c>
      <c r="Q69" s="28" t="str">
        <f t="shared" si="13"/>
        <v>Male</v>
      </c>
      <c r="R69" s="28" t="str">
        <f t="shared" si="14"/>
        <v>Bus Mgmt Marketing</v>
      </c>
      <c r="S69">
        <f>VLOOKUP(B69,ClassListRaw!B:B,1,FALSE)</f>
        <v>243513801</v>
      </c>
    </row>
    <row r="70" spans="1:19" hidden="1">
      <c r="A70" s="34">
        <v>0</v>
      </c>
      <c r="B70">
        <v>952085567</v>
      </c>
      <c r="C70" t="s">
        <v>192</v>
      </c>
      <c r="D70" t="s">
        <v>25</v>
      </c>
      <c r="E70" t="s">
        <v>193</v>
      </c>
      <c r="G70" t="s">
        <v>171</v>
      </c>
      <c r="H70" t="s">
        <v>18</v>
      </c>
      <c r="I70" t="s">
        <v>339</v>
      </c>
      <c r="J70" s="28" t="str">
        <f>IF(I70="female","Yes","No")</f>
        <v>Yes</v>
      </c>
      <c r="K70" s="28" t="s">
        <v>337</v>
      </c>
      <c r="L70" s="28" t="s">
        <v>338</v>
      </c>
      <c r="M70" s="28">
        <v>6</v>
      </c>
      <c r="N70" s="28">
        <f t="shared" si="10"/>
        <v>952085567</v>
      </c>
      <c r="O70" s="28" t="str">
        <f t="shared" si="11"/>
        <v>Malugen, Sarah_Marie</v>
      </c>
      <c r="P70" s="28" t="str">
        <f t="shared" si="12"/>
        <v>mal16005@byui.edu</v>
      </c>
      <c r="Q70" s="28" t="str">
        <f t="shared" si="13"/>
        <v>Female</v>
      </c>
      <c r="R70" s="28" t="str">
        <f t="shared" si="14"/>
        <v>Professional Studies</v>
      </c>
      <c r="S70">
        <f>VLOOKUP(B70,ClassListRaw!B:B,1,FALSE)</f>
        <v>952085567</v>
      </c>
    </row>
    <row r="71" spans="1:19" ht="15">
      <c r="A71" s="34">
        <v>91.951807674487867</v>
      </c>
      <c r="B71">
        <v>414130771</v>
      </c>
      <c r="C71" t="s">
        <v>129</v>
      </c>
      <c r="D71" t="s">
        <v>10</v>
      </c>
      <c r="E71" t="s">
        <v>130</v>
      </c>
      <c r="G71" t="s">
        <v>27</v>
      </c>
      <c r="H71" t="s">
        <v>13</v>
      </c>
      <c r="I71" s="29" t="str">
        <f>VLOOKUP(B71,PBI!A:E,5,FALSE)</f>
        <v>Male</v>
      </c>
      <c r="J71" s="28" t="str">
        <f>IF(I71="female","Yes","No")</f>
        <v>No</v>
      </c>
      <c r="K71" s="28" t="s">
        <v>337</v>
      </c>
      <c r="L71" s="28" t="s">
        <v>337</v>
      </c>
      <c r="M71" s="28">
        <v>6</v>
      </c>
      <c r="N71" s="28">
        <f t="shared" si="10"/>
        <v>414130771</v>
      </c>
      <c r="O71" s="28" t="str">
        <f t="shared" si="11"/>
        <v>Garza, Derick_Dexter</v>
      </c>
      <c r="P71" s="28" t="str">
        <f t="shared" si="12"/>
        <v>gar16040@byui.edu</v>
      </c>
      <c r="Q71" s="28" t="str">
        <f t="shared" si="13"/>
        <v>Male</v>
      </c>
      <c r="R71" s="28" t="str">
        <f t="shared" si="14"/>
        <v>Business Management</v>
      </c>
      <c r="S71">
        <f>VLOOKUP(B71,ClassListRaw!B:B,1,FALSE)</f>
        <v>414130771</v>
      </c>
    </row>
    <row r="72" spans="1:19" ht="15">
      <c r="A72" s="34">
        <v>34.847823922656261</v>
      </c>
      <c r="B72">
        <v>567524761</v>
      </c>
      <c r="C72" t="s">
        <v>287</v>
      </c>
      <c r="D72" t="s">
        <v>153</v>
      </c>
      <c r="E72" t="s">
        <v>288</v>
      </c>
      <c r="G72" t="s">
        <v>22</v>
      </c>
      <c r="H72" t="s">
        <v>83</v>
      </c>
      <c r="I72" s="29" t="str">
        <f>VLOOKUP(B72,PBI!A:E,5,FALSE)</f>
        <v>Male</v>
      </c>
      <c r="J72" s="28" t="str">
        <f>IF(I72="female","Yes","No")</f>
        <v>No</v>
      </c>
      <c r="K72" s="28" t="s">
        <v>338</v>
      </c>
      <c r="L72" s="28" t="s">
        <v>337</v>
      </c>
      <c r="M72" s="28">
        <v>6</v>
      </c>
      <c r="N72" s="28">
        <f t="shared" si="10"/>
        <v>567524761</v>
      </c>
      <c r="O72" s="28" t="str">
        <f t="shared" si="11"/>
        <v>Volmer, Carl_VerNon</v>
      </c>
      <c r="P72" s="28" t="str">
        <f t="shared" si="12"/>
        <v>vol18001@byui.edu</v>
      </c>
      <c r="Q72" s="28" t="str">
        <f t="shared" si="13"/>
        <v>Male</v>
      </c>
      <c r="R72" s="28" t="str">
        <f t="shared" si="14"/>
        <v>Business Finance</v>
      </c>
      <c r="S72">
        <f>VLOOKUP(B72,ClassListRaw!B:B,1,FALSE)</f>
        <v>567524761</v>
      </c>
    </row>
    <row r="73" spans="1:19" hidden="1">
      <c r="A73" s="34">
        <v>89.553239946331388</v>
      </c>
      <c r="B73">
        <v>367089588</v>
      </c>
      <c r="C73" t="s">
        <v>203</v>
      </c>
      <c r="D73" t="s">
        <v>127</v>
      </c>
      <c r="E73" t="s">
        <v>204</v>
      </c>
      <c r="G73" t="s">
        <v>27</v>
      </c>
      <c r="H73" t="s">
        <v>18</v>
      </c>
      <c r="I73" s="29" t="str">
        <f>VLOOKUP(B73,PBI!A:E,5,FALSE)</f>
        <v>Male</v>
      </c>
      <c r="J73" s="28" t="str">
        <f>IF(I73="female","Yes","No")</f>
        <v>No</v>
      </c>
      <c r="K73" s="28" t="s">
        <v>337</v>
      </c>
      <c r="L73" s="28" t="s">
        <v>337</v>
      </c>
      <c r="M73" s="28">
        <v>8</v>
      </c>
      <c r="N73" s="28">
        <f t="shared" si="10"/>
        <v>367089588</v>
      </c>
      <c r="O73" s="28" t="str">
        <f t="shared" si="11"/>
        <v>Merrell, Porter_Austin</v>
      </c>
      <c r="P73" s="28" t="str">
        <f t="shared" si="12"/>
        <v>mer16007@byui.edu</v>
      </c>
      <c r="Q73" s="28" t="str">
        <f t="shared" si="13"/>
        <v>Male</v>
      </c>
      <c r="R73" s="28" t="str">
        <f t="shared" si="14"/>
        <v>Business Management</v>
      </c>
      <c r="S73">
        <f>VLOOKUP(B73,ClassListRaw!B:B,1,FALSE)</f>
        <v>367089588</v>
      </c>
    </row>
    <row r="74" spans="1:19" ht="15">
      <c r="A74" s="34">
        <v>68.990639655732551</v>
      </c>
      <c r="B74">
        <v>46147229</v>
      </c>
      <c r="C74" t="s">
        <v>302</v>
      </c>
      <c r="D74" t="s">
        <v>107</v>
      </c>
      <c r="E74" t="s">
        <v>303</v>
      </c>
      <c r="G74" t="s">
        <v>27</v>
      </c>
      <c r="H74" t="s">
        <v>13</v>
      </c>
      <c r="I74" s="29" t="str">
        <f>VLOOKUP(B74,PBI!A:E,5,FALSE)</f>
        <v>Male</v>
      </c>
      <c r="J74" s="28" t="str">
        <f>IF(I74="female","Yes","No")</f>
        <v>No</v>
      </c>
      <c r="K74" s="28" t="s">
        <v>337</v>
      </c>
      <c r="L74" s="28" t="s">
        <v>337</v>
      </c>
      <c r="M74" s="28">
        <v>6</v>
      </c>
      <c r="N74" s="28">
        <f t="shared" si="10"/>
        <v>46147229</v>
      </c>
      <c r="O74" s="28" t="str">
        <f t="shared" si="11"/>
        <v>Young, Garrett_Waid</v>
      </c>
      <c r="P74" s="28" t="str">
        <f t="shared" si="12"/>
        <v>you17023@byui.edu</v>
      </c>
      <c r="Q74" s="28" t="str">
        <f t="shared" si="13"/>
        <v>Male</v>
      </c>
      <c r="R74" s="28" t="str">
        <f t="shared" si="14"/>
        <v>Business Management</v>
      </c>
      <c r="S74">
        <f>VLOOKUP(B74,ClassListRaw!B:B,1,FALSE)</f>
        <v>46147229</v>
      </c>
    </row>
    <row r="75" spans="1:19" hidden="1">
      <c r="A75" s="34">
        <v>96.70656714585445</v>
      </c>
      <c r="B75">
        <v>946283782</v>
      </c>
      <c r="C75" t="s">
        <v>207</v>
      </c>
      <c r="D75" t="s">
        <v>201</v>
      </c>
      <c r="E75" t="s">
        <v>208</v>
      </c>
      <c r="G75" t="s">
        <v>114</v>
      </c>
      <c r="H75" t="s">
        <v>23</v>
      </c>
      <c r="I75" s="29" t="str">
        <f>VLOOKUP(B75,PBI!A:E,5,FALSE)</f>
        <v>Male</v>
      </c>
      <c r="J75" s="28" t="str">
        <f>IF(I75="female","Yes","No")</f>
        <v>No</v>
      </c>
      <c r="K75" s="28" t="s">
        <v>337</v>
      </c>
      <c r="L75" s="28" t="s">
        <v>338</v>
      </c>
      <c r="M75" s="28">
        <v>8</v>
      </c>
      <c r="N75" s="28">
        <f t="shared" si="10"/>
        <v>946283782</v>
      </c>
      <c r="O75" s="28" t="str">
        <f t="shared" si="11"/>
        <v>Messer, Trevor_Steven</v>
      </c>
      <c r="P75" s="28" t="str">
        <f t="shared" si="12"/>
        <v>mes18003@byui.edu</v>
      </c>
      <c r="Q75" s="28" t="str">
        <f t="shared" si="13"/>
        <v>Male</v>
      </c>
      <c r="R75" s="28" t="str">
        <f t="shared" si="14"/>
        <v>Construction Management</v>
      </c>
      <c r="S75">
        <f>VLOOKUP(B75,ClassListRaw!B:B,1,FALSE)</f>
        <v>946283782</v>
      </c>
    </row>
    <row r="76" spans="1:19" hidden="1">
      <c r="A76" s="34">
        <v>2.0752513136738648</v>
      </c>
      <c r="B76">
        <v>672134143</v>
      </c>
      <c r="C76" t="s">
        <v>209</v>
      </c>
      <c r="D76" t="s">
        <v>127</v>
      </c>
      <c r="E76" t="s">
        <v>210</v>
      </c>
      <c r="G76" t="s">
        <v>141</v>
      </c>
      <c r="H76" t="s">
        <v>18</v>
      </c>
      <c r="I76" s="29" t="str">
        <f>VLOOKUP(B76,PBI!A:E,5,FALSE)</f>
        <v>Male</v>
      </c>
      <c r="J76" s="28" t="str">
        <f>IF(I76="female","Yes","No")</f>
        <v>No</v>
      </c>
      <c r="K76" s="28" t="s">
        <v>337</v>
      </c>
      <c r="L76" s="28" t="s">
        <v>338</v>
      </c>
      <c r="M76" s="28">
        <v>3</v>
      </c>
      <c r="N76" s="28">
        <f t="shared" si="10"/>
        <v>672134143</v>
      </c>
      <c r="O76" s="28" t="str">
        <f t="shared" si="11"/>
        <v>Muirhead, Spencer_Thomas</v>
      </c>
      <c r="P76" s="28" t="str">
        <f t="shared" si="12"/>
        <v>mui19001@byui.edu</v>
      </c>
      <c r="Q76" s="28" t="str">
        <f t="shared" si="13"/>
        <v>Male</v>
      </c>
      <c r="R76" s="28" t="str">
        <f t="shared" si="14"/>
        <v>Automotive Tech Mgmt</v>
      </c>
      <c r="S76">
        <f>VLOOKUP(B76,ClassListRaw!B:B,1,FALSE)</f>
        <v>672134143</v>
      </c>
    </row>
    <row r="77" spans="1:19" hidden="1">
      <c r="A77" s="34">
        <v>66.972079262908977</v>
      </c>
      <c r="B77">
        <v>216503191</v>
      </c>
      <c r="C77" t="s">
        <v>211</v>
      </c>
      <c r="D77" t="s">
        <v>212</v>
      </c>
      <c r="E77" t="s">
        <v>213</v>
      </c>
      <c r="G77" t="s">
        <v>31</v>
      </c>
      <c r="H77" t="s">
        <v>18</v>
      </c>
      <c r="I77" s="29" t="s">
        <v>339</v>
      </c>
      <c r="J77" s="28" t="str">
        <f>IF(I77="female","Yes","No")</f>
        <v>Yes</v>
      </c>
      <c r="K77" s="28" t="s">
        <v>337</v>
      </c>
      <c r="L77" s="28" t="s">
        <v>337</v>
      </c>
      <c r="M77" s="28">
        <v>1</v>
      </c>
      <c r="N77" s="28">
        <f t="shared" si="10"/>
        <v>216503191</v>
      </c>
      <c r="O77" s="28" t="str">
        <f t="shared" si="11"/>
        <v>Mulheron, Victoria_Louanne</v>
      </c>
      <c r="P77" s="28" t="str">
        <f t="shared" si="12"/>
        <v>mul17009@byui.edu</v>
      </c>
      <c r="Q77" s="28" t="str">
        <f t="shared" si="13"/>
        <v>Female</v>
      </c>
      <c r="R77" s="28" t="str">
        <f t="shared" si="14"/>
        <v>Bus Mgmt Marketing</v>
      </c>
      <c r="S77">
        <f>VLOOKUP(B77,ClassListRaw!B:B,1,FALSE)</f>
        <v>216503191</v>
      </c>
    </row>
    <row r="78" spans="1:19" hidden="1">
      <c r="A78" s="34">
        <v>50.591632737663957</v>
      </c>
      <c r="B78">
        <v>621852774</v>
      </c>
      <c r="C78" t="s">
        <v>214</v>
      </c>
      <c r="D78" t="s">
        <v>73</v>
      </c>
      <c r="E78" t="s">
        <v>215</v>
      </c>
      <c r="G78" t="s">
        <v>141</v>
      </c>
      <c r="H78" t="s">
        <v>18</v>
      </c>
      <c r="I78" s="29" t="str">
        <f>VLOOKUP(B78,PBI!A:E,5,FALSE)</f>
        <v>Male</v>
      </c>
      <c r="J78" s="28" t="str">
        <f>IF(I78="female","Yes","No")</f>
        <v>No</v>
      </c>
      <c r="K78" s="28" t="s">
        <v>337</v>
      </c>
      <c r="L78" s="28" t="s">
        <v>338</v>
      </c>
      <c r="M78" s="28">
        <v>7</v>
      </c>
      <c r="N78" s="28">
        <f t="shared" si="10"/>
        <v>621852774</v>
      </c>
      <c r="O78" s="28" t="str">
        <f t="shared" si="11"/>
        <v>Nelson, Michael_Arthur</v>
      </c>
      <c r="P78" s="28" t="str">
        <f t="shared" si="12"/>
        <v>nel16028@byui.edu</v>
      </c>
      <c r="Q78" s="28" t="str">
        <f t="shared" si="13"/>
        <v>Male</v>
      </c>
      <c r="R78" s="28" t="str">
        <f t="shared" si="14"/>
        <v>Automotive Tech Mgmt</v>
      </c>
      <c r="S78">
        <f>VLOOKUP(B78,ClassListRaw!B:B,1,FALSE)</f>
        <v>621852774</v>
      </c>
    </row>
    <row r="79" spans="1:19" hidden="1">
      <c r="A79" s="34">
        <v>0</v>
      </c>
      <c r="B79">
        <v>946141478</v>
      </c>
      <c r="C79" t="s">
        <v>216</v>
      </c>
      <c r="D79" t="s">
        <v>217</v>
      </c>
      <c r="E79" t="s">
        <v>218</v>
      </c>
      <c r="G79" t="s">
        <v>219</v>
      </c>
      <c r="H79" t="s">
        <v>18</v>
      </c>
      <c r="I79" t="s">
        <v>340</v>
      </c>
      <c r="J79" s="28" t="str">
        <f>IF(I79="female","Yes","No")</f>
        <v>No</v>
      </c>
      <c r="K79" s="28" t="s">
        <v>337</v>
      </c>
      <c r="L79" s="28" t="s">
        <v>338</v>
      </c>
      <c r="M79" s="28">
        <v>1</v>
      </c>
      <c r="N79" s="28">
        <f t="shared" si="10"/>
        <v>946141478</v>
      </c>
      <c r="O79" s="28" t="str">
        <f t="shared" si="11"/>
        <v>Nordhagen, Ron_Ole</v>
      </c>
      <c r="P79" s="28" t="str">
        <f t="shared" si="12"/>
        <v>nor12013@byui.edu</v>
      </c>
      <c r="Q79" s="28" t="str">
        <f t="shared" si="13"/>
        <v>Male</v>
      </c>
      <c r="R79" s="28" t="str">
        <f t="shared" si="14"/>
        <v>English</v>
      </c>
      <c r="S79">
        <f>VLOOKUP(B79,ClassListRaw!B:B,1,FALSE)</f>
        <v>946141478</v>
      </c>
    </row>
    <row r="80" spans="1:19" hidden="1">
      <c r="A80" s="34">
        <v>99.129247401082324</v>
      </c>
      <c r="B80">
        <v>515258059</v>
      </c>
      <c r="C80" t="s">
        <v>220</v>
      </c>
      <c r="D80" t="s">
        <v>221</v>
      </c>
      <c r="E80" t="s">
        <v>222</v>
      </c>
      <c r="G80" t="s">
        <v>27</v>
      </c>
      <c r="H80" t="s">
        <v>18</v>
      </c>
      <c r="I80" s="29" t="str">
        <f>VLOOKUP(B80,PBI!A:E,5,FALSE)</f>
        <v>Male</v>
      </c>
      <c r="J80" s="28" t="str">
        <f>IF(I80="female","Yes","No")</f>
        <v>No</v>
      </c>
      <c r="K80" s="28" t="s">
        <v>337</v>
      </c>
      <c r="L80" s="28" t="s">
        <v>337</v>
      </c>
      <c r="M80" s="28">
        <v>7</v>
      </c>
      <c r="N80" s="28">
        <f t="shared" si="10"/>
        <v>515258059</v>
      </c>
      <c r="O80" s="28" t="str">
        <f t="shared" si="11"/>
        <v>Olenslager, Joshua_Kenneth</v>
      </c>
      <c r="P80" s="28" t="str">
        <f t="shared" si="12"/>
        <v>ole19005@byui.edu</v>
      </c>
      <c r="Q80" s="28" t="str">
        <f t="shared" si="13"/>
        <v>Male</v>
      </c>
      <c r="R80" s="28" t="str">
        <f t="shared" si="14"/>
        <v>Business Management</v>
      </c>
      <c r="S80">
        <f>VLOOKUP(B80,ClassListRaw!B:B,1,FALSE)</f>
        <v>515258059</v>
      </c>
    </row>
    <row r="81" spans="1:19" ht="15">
      <c r="A81" s="34">
        <v>7.8596067257586277</v>
      </c>
      <c r="B81">
        <v>284041842</v>
      </c>
      <c r="C81" t="s">
        <v>64</v>
      </c>
      <c r="D81" t="s">
        <v>25</v>
      </c>
      <c r="E81" t="s">
        <v>65</v>
      </c>
      <c r="G81" t="s">
        <v>31</v>
      </c>
      <c r="H81" t="s">
        <v>13</v>
      </c>
      <c r="I81" t="s">
        <v>340</v>
      </c>
      <c r="J81" s="28" t="str">
        <f>IF(I81="female","Yes","No")</f>
        <v>No</v>
      </c>
      <c r="K81" s="28" t="s">
        <v>337</v>
      </c>
      <c r="L81" s="28" t="s">
        <v>337</v>
      </c>
      <c r="M81" s="28">
        <v>7</v>
      </c>
      <c r="N81" s="28">
        <f t="shared" si="10"/>
        <v>284041842</v>
      </c>
      <c r="O81" s="28" t="str">
        <f t="shared" si="11"/>
        <v>Buchwald, Aaron_Michael</v>
      </c>
      <c r="P81" s="28" t="str">
        <f t="shared" si="12"/>
        <v>buc19002@byui.edu</v>
      </c>
      <c r="Q81" s="28" t="str">
        <f t="shared" si="13"/>
        <v>Male</v>
      </c>
      <c r="R81" s="28" t="str">
        <f t="shared" si="14"/>
        <v>Bus Mgmt Marketing</v>
      </c>
      <c r="S81">
        <f>VLOOKUP(B81,ClassListRaw!B:B,1,FALSE)</f>
        <v>284041842</v>
      </c>
    </row>
    <row r="82" spans="1:19" hidden="1">
      <c r="A82" s="34">
        <v>46.328170690982077</v>
      </c>
      <c r="B82">
        <v>799809577</v>
      </c>
      <c r="C82" t="s">
        <v>225</v>
      </c>
      <c r="D82" t="s">
        <v>226</v>
      </c>
      <c r="E82" t="s">
        <v>227</v>
      </c>
      <c r="G82" t="s">
        <v>27</v>
      </c>
      <c r="H82" t="s">
        <v>23</v>
      </c>
      <c r="I82" s="29" t="s">
        <v>340</v>
      </c>
      <c r="J82" s="28" t="str">
        <f>IF(I82="female","Yes","No")</f>
        <v>No</v>
      </c>
      <c r="K82" s="28" t="s">
        <v>337</v>
      </c>
      <c r="L82" s="28" t="s">
        <v>337</v>
      </c>
      <c r="M82" s="28">
        <v>3</v>
      </c>
      <c r="N82" s="28">
        <f t="shared" si="10"/>
        <v>799809577</v>
      </c>
      <c r="O82" s="28" t="str">
        <f t="shared" si="11"/>
        <v>Palmer, Dean</v>
      </c>
      <c r="P82" s="28" t="str">
        <f t="shared" si="12"/>
        <v>pal19030@byui.edu</v>
      </c>
      <c r="Q82" s="28" t="str">
        <f t="shared" si="13"/>
        <v>Male</v>
      </c>
      <c r="R82" s="28" t="str">
        <f t="shared" si="14"/>
        <v>Business Management</v>
      </c>
      <c r="S82">
        <f>VLOOKUP(B82,ClassListRaw!B:B,1,FALSE)</f>
        <v>799809577</v>
      </c>
    </row>
    <row r="83" spans="1:19" hidden="1">
      <c r="A83" s="34">
        <v>78.697881470012305</v>
      </c>
      <c r="B83">
        <v>55122355</v>
      </c>
      <c r="C83" t="s">
        <v>228</v>
      </c>
      <c r="D83" t="s">
        <v>20</v>
      </c>
      <c r="E83" t="s">
        <v>229</v>
      </c>
      <c r="G83" t="s">
        <v>230</v>
      </c>
      <c r="H83" t="s">
        <v>23</v>
      </c>
      <c r="I83" s="29" t="str">
        <f>VLOOKUP(B83,PBI!A:E,5,FALSE)</f>
        <v>Male</v>
      </c>
      <c r="J83" s="28" t="str">
        <f>IF(I83="female","Yes","No")</f>
        <v>No</v>
      </c>
      <c r="K83" s="28" t="s">
        <v>337</v>
      </c>
      <c r="L83" s="28" t="s">
        <v>338</v>
      </c>
      <c r="M83" s="28">
        <v>2</v>
      </c>
      <c r="N83" s="28">
        <f t="shared" si="10"/>
        <v>55122355</v>
      </c>
      <c r="O83" s="28" t="str">
        <f t="shared" si="11"/>
        <v>Pizzi, Ethan_Thomas</v>
      </c>
      <c r="P83" s="28" t="str">
        <f t="shared" si="12"/>
        <v>piz16002@byui.edu</v>
      </c>
      <c r="Q83" s="28" t="str">
        <f t="shared" si="13"/>
        <v>Male</v>
      </c>
      <c r="R83" s="28" t="str">
        <f t="shared" si="14"/>
        <v>Biology</v>
      </c>
      <c r="S83">
        <f>VLOOKUP(B83,ClassListRaw!B:B,1,FALSE)</f>
        <v>55122355</v>
      </c>
    </row>
    <row r="84" spans="1:19" hidden="1">
      <c r="A84" s="34">
        <v>61.284694459522072</v>
      </c>
      <c r="B84">
        <v>145539007</v>
      </c>
      <c r="C84" t="s">
        <v>231</v>
      </c>
      <c r="D84" t="s">
        <v>20</v>
      </c>
      <c r="E84" t="s">
        <v>232</v>
      </c>
      <c r="G84" t="s">
        <v>27</v>
      </c>
      <c r="H84" t="s">
        <v>23</v>
      </c>
      <c r="I84" s="29" t="str">
        <f>VLOOKUP(B84,PBI!A:E,5,FALSE)</f>
        <v>Male</v>
      </c>
      <c r="J84" s="28" t="str">
        <f>IF(I84="female","Yes","No")</f>
        <v>No</v>
      </c>
      <c r="K84" s="28" t="s">
        <v>337</v>
      </c>
      <c r="L84" s="28" t="s">
        <v>337</v>
      </c>
      <c r="M84" s="28">
        <v>6</v>
      </c>
      <c r="N84" s="28">
        <f t="shared" si="10"/>
        <v>145539007</v>
      </c>
      <c r="O84" s="28" t="str">
        <f t="shared" si="11"/>
        <v>Platts, Tyler</v>
      </c>
      <c r="P84" s="28" t="str">
        <f t="shared" si="12"/>
        <v>pla19002@byui.edu</v>
      </c>
      <c r="Q84" s="28" t="str">
        <f t="shared" si="13"/>
        <v>Male</v>
      </c>
      <c r="R84" s="28" t="str">
        <f t="shared" si="14"/>
        <v>Business Management</v>
      </c>
      <c r="S84">
        <f>VLOOKUP(B84,ClassListRaw!B:B,1,FALSE)</f>
        <v>145539007</v>
      </c>
    </row>
    <row r="85" spans="1:19" hidden="1">
      <c r="A85" s="34">
        <v>59.957734913314233</v>
      </c>
      <c r="B85">
        <v>365842024</v>
      </c>
      <c r="C85" t="s">
        <v>236</v>
      </c>
      <c r="D85" t="s">
        <v>237</v>
      </c>
      <c r="E85" t="s">
        <v>238</v>
      </c>
      <c r="G85" t="s">
        <v>31</v>
      </c>
      <c r="H85" t="s">
        <v>23</v>
      </c>
      <c r="I85" s="29" t="str">
        <f>VLOOKUP(B85,PBI!A:E,5,FALSE)</f>
        <v>Male</v>
      </c>
      <c r="J85" s="28" t="str">
        <f>IF(I85="female","Yes","No")</f>
        <v>No</v>
      </c>
      <c r="K85" s="28" t="s">
        <v>337</v>
      </c>
      <c r="L85" s="28" t="s">
        <v>337</v>
      </c>
      <c r="M85" s="28">
        <v>5</v>
      </c>
      <c r="N85" s="28">
        <f t="shared" si="10"/>
        <v>365842024</v>
      </c>
      <c r="O85" s="28" t="str">
        <f t="shared" si="11"/>
        <v>Poole, McKray</v>
      </c>
      <c r="P85" s="28" t="str">
        <f t="shared" si="12"/>
        <v>poo19005@byui.edu</v>
      </c>
      <c r="Q85" s="28" t="str">
        <f t="shared" si="13"/>
        <v>Male</v>
      </c>
      <c r="R85" s="28" t="str">
        <f t="shared" si="14"/>
        <v>Bus Mgmt Marketing</v>
      </c>
      <c r="S85">
        <f>VLOOKUP(B85,ClassListRaw!B:B,1,FALSE)</f>
        <v>365842024</v>
      </c>
    </row>
    <row r="86" spans="1:19" hidden="1">
      <c r="A86" s="34">
        <v>13.404788242187104</v>
      </c>
      <c r="B86">
        <v>474627687</v>
      </c>
      <c r="C86" t="s">
        <v>239</v>
      </c>
      <c r="D86" t="s">
        <v>73</v>
      </c>
      <c r="E86" t="s">
        <v>240</v>
      </c>
      <c r="G86" t="s">
        <v>31</v>
      </c>
      <c r="H86" t="s">
        <v>18</v>
      </c>
      <c r="I86" s="29" t="str">
        <f>VLOOKUP(B86,PBI!A:E,5,FALSE)</f>
        <v>Female</v>
      </c>
      <c r="J86" s="28" t="str">
        <f>IF(I86="female","Yes","No")</f>
        <v>Yes</v>
      </c>
      <c r="K86" s="28" t="s">
        <v>337</v>
      </c>
      <c r="L86" s="28" t="s">
        <v>337</v>
      </c>
      <c r="M86" s="28">
        <v>7</v>
      </c>
      <c r="N86" s="28">
        <f t="shared" si="10"/>
        <v>474627687</v>
      </c>
      <c r="O86" s="28" t="str">
        <f t="shared" si="11"/>
        <v>Porter, Hayley</v>
      </c>
      <c r="P86" s="28" t="str">
        <f t="shared" si="12"/>
        <v>por18026@byui.edu</v>
      </c>
      <c r="Q86" s="28" t="str">
        <f t="shared" si="13"/>
        <v>Female</v>
      </c>
      <c r="R86" s="28" t="str">
        <f t="shared" si="14"/>
        <v>Bus Mgmt Marketing</v>
      </c>
      <c r="S86">
        <f>VLOOKUP(B86,ClassListRaw!B:B,1,FALSE)</f>
        <v>474627687</v>
      </c>
    </row>
    <row r="87" spans="1:19" hidden="1">
      <c r="A87" s="34">
        <v>51.854041541710686</v>
      </c>
      <c r="B87">
        <v>5239762</v>
      </c>
      <c r="C87" t="s">
        <v>241</v>
      </c>
      <c r="D87" t="s">
        <v>127</v>
      </c>
      <c r="E87" t="s">
        <v>242</v>
      </c>
      <c r="G87" t="s">
        <v>31</v>
      </c>
      <c r="H87" t="s">
        <v>18</v>
      </c>
      <c r="I87" s="29" t="str">
        <f>VLOOKUP(B87,PBI!A:E,5,FALSE)</f>
        <v>Male</v>
      </c>
      <c r="J87" s="28" t="str">
        <f>IF(I87="female","Yes","No")</f>
        <v>No</v>
      </c>
      <c r="K87" s="28" t="s">
        <v>337</v>
      </c>
      <c r="L87" s="28" t="s">
        <v>337</v>
      </c>
      <c r="M87" s="28">
        <v>8</v>
      </c>
      <c r="N87" s="28">
        <f t="shared" si="10"/>
        <v>5239762</v>
      </c>
      <c r="O87" s="28" t="str">
        <f t="shared" si="11"/>
        <v>Powell, Heath_Jaxon</v>
      </c>
      <c r="P87" s="28" t="str">
        <f t="shared" si="12"/>
        <v>pow19017@byui.edu</v>
      </c>
      <c r="Q87" s="28" t="str">
        <f t="shared" si="13"/>
        <v>Male</v>
      </c>
      <c r="R87" s="28" t="str">
        <f t="shared" si="14"/>
        <v>Bus Mgmt Marketing</v>
      </c>
      <c r="S87">
        <f>VLOOKUP(B87,ClassListRaw!B:B,1,FALSE)</f>
        <v>5239762</v>
      </c>
    </row>
    <row r="88" spans="1:19" hidden="1">
      <c r="A88" s="34">
        <v>68.897153351898069</v>
      </c>
      <c r="B88">
        <v>120173299</v>
      </c>
      <c r="C88" t="s">
        <v>243</v>
      </c>
      <c r="D88" t="s">
        <v>127</v>
      </c>
      <c r="E88" t="s">
        <v>244</v>
      </c>
      <c r="G88" t="s">
        <v>22</v>
      </c>
      <c r="H88" t="s">
        <v>18</v>
      </c>
      <c r="I88" s="29" t="str">
        <f>VLOOKUP(B88,PBI!A:E,5,FALSE)</f>
        <v>Female</v>
      </c>
      <c r="J88" s="28" t="str">
        <f>IF(I88="female","Yes","No")</f>
        <v>Yes</v>
      </c>
      <c r="K88" s="28" t="s">
        <v>338</v>
      </c>
      <c r="L88" s="28" t="s">
        <v>337</v>
      </c>
      <c r="M88" s="28">
        <v>7</v>
      </c>
      <c r="N88" s="28">
        <f t="shared" si="10"/>
        <v>120173299</v>
      </c>
      <c r="O88" s="28" t="str">
        <f t="shared" si="11"/>
        <v>Powell, Natalie_Charlene</v>
      </c>
      <c r="P88" s="28" t="str">
        <f t="shared" si="12"/>
        <v>har16048@byui.edu</v>
      </c>
      <c r="Q88" s="28" t="str">
        <f t="shared" si="13"/>
        <v>Female</v>
      </c>
      <c r="R88" s="28" t="str">
        <f t="shared" si="14"/>
        <v>Business Finance</v>
      </c>
      <c r="S88">
        <f>VLOOKUP(B88,ClassListRaw!B:B,1,FALSE)</f>
        <v>120173299</v>
      </c>
    </row>
    <row r="89" spans="1:19" hidden="1">
      <c r="A89" s="34">
        <v>39.37038193125062</v>
      </c>
      <c r="B89">
        <v>136722606</v>
      </c>
      <c r="C89" t="s">
        <v>245</v>
      </c>
      <c r="D89" t="s">
        <v>127</v>
      </c>
      <c r="E89" t="s">
        <v>246</v>
      </c>
      <c r="G89" t="s">
        <v>27</v>
      </c>
      <c r="H89" t="s">
        <v>18</v>
      </c>
      <c r="I89" s="29" t="str">
        <f>VLOOKUP(B89,PBI!A:E,5,FALSE)</f>
        <v>Male</v>
      </c>
      <c r="J89" s="28" t="str">
        <f>IF(I89="female","Yes","No")</f>
        <v>No</v>
      </c>
      <c r="K89" s="28" t="s">
        <v>337</v>
      </c>
      <c r="L89" s="28" t="s">
        <v>337</v>
      </c>
      <c r="M89" s="28">
        <v>8</v>
      </c>
      <c r="N89" s="28">
        <f t="shared" si="10"/>
        <v>136722606</v>
      </c>
      <c r="O89" s="28" t="str">
        <f t="shared" si="11"/>
        <v>Rainsdon, Jason_Blaine</v>
      </c>
      <c r="P89" s="28" t="str">
        <f t="shared" si="12"/>
        <v>rai14006@byui.edu</v>
      </c>
      <c r="Q89" s="28" t="str">
        <f t="shared" si="13"/>
        <v>Male</v>
      </c>
      <c r="R89" s="28" t="str">
        <f t="shared" si="14"/>
        <v>Business Management</v>
      </c>
      <c r="S89">
        <f>VLOOKUP(B89,ClassListRaw!B:B,1,FALSE)</f>
        <v>136722606</v>
      </c>
    </row>
    <row r="90" spans="1:19" hidden="1">
      <c r="A90" s="34">
        <v>73.031577811709582</v>
      </c>
      <c r="B90">
        <v>574032504</v>
      </c>
      <c r="C90" t="s">
        <v>247</v>
      </c>
      <c r="D90" t="s">
        <v>127</v>
      </c>
      <c r="E90" t="s">
        <v>248</v>
      </c>
      <c r="G90" t="s">
        <v>31</v>
      </c>
      <c r="H90" t="s">
        <v>18</v>
      </c>
      <c r="I90" s="29" t="str">
        <f>VLOOKUP(B90,PBI!A:E,5,FALSE)</f>
        <v>Male</v>
      </c>
      <c r="J90" s="28" t="str">
        <f>IF(I90="female","Yes","No")</f>
        <v>No</v>
      </c>
      <c r="K90" s="28" t="s">
        <v>337</v>
      </c>
      <c r="L90" s="28" t="s">
        <v>337</v>
      </c>
      <c r="M90" s="28">
        <v>6</v>
      </c>
      <c r="N90" s="28">
        <f t="shared" si="10"/>
        <v>574032504</v>
      </c>
      <c r="O90" s="28" t="str">
        <f t="shared" si="11"/>
        <v>Richards, Daniel_Steven</v>
      </c>
      <c r="P90" s="28" t="str">
        <f t="shared" si="12"/>
        <v>ric18002@byui.edu</v>
      </c>
      <c r="Q90" s="28" t="str">
        <f t="shared" si="13"/>
        <v>Male</v>
      </c>
      <c r="R90" s="28" t="str">
        <f t="shared" si="14"/>
        <v>Bus Mgmt Marketing</v>
      </c>
      <c r="S90">
        <f>VLOOKUP(B90,ClassListRaw!B:B,1,FALSE)</f>
        <v>574032504</v>
      </c>
    </row>
    <row r="91" spans="1:19" hidden="1">
      <c r="A91" s="34">
        <v>1.2438739335170812</v>
      </c>
      <c r="B91">
        <v>249146204</v>
      </c>
      <c r="C91" t="s">
        <v>249</v>
      </c>
      <c r="D91" t="s">
        <v>250</v>
      </c>
      <c r="E91" t="s">
        <v>251</v>
      </c>
      <c r="G91" t="s">
        <v>27</v>
      </c>
      <c r="H91" t="s">
        <v>23</v>
      </c>
      <c r="I91" s="29" t="str">
        <f>VLOOKUP(B91,PBI!A:E,5,FALSE)</f>
        <v>Male</v>
      </c>
      <c r="J91" s="28" t="str">
        <f>IF(I91="female","Yes","No")</f>
        <v>No</v>
      </c>
      <c r="K91" s="28" t="s">
        <v>337</v>
      </c>
      <c r="L91" s="28" t="s">
        <v>337</v>
      </c>
      <c r="M91" s="28">
        <v>8</v>
      </c>
      <c r="N91" s="28">
        <f t="shared" si="10"/>
        <v>249146204</v>
      </c>
      <c r="O91" s="28" t="str">
        <f t="shared" si="11"/>
        <v>Rieger, Gavin_G</v>
      </c>
      <c r="P91" s="28" t="str">
        <f t="shared" si="12"/>
        <v>rie20004@byui.edu</v>
      </c>
      <c r="Q91" s="28" t="str">
        <f t="shared" si="13"/>
        <v>Male</v>
      </c>
      <c r="R91" s="28" t="str">
        <f t="shared" si="14"/>
        <v>Business Management</v>
      </c>
      <c r="S91">
        <f>VLOOKUP(B91,ClassListRaw!B:B,1,FALSE)</f>
        <v>249146204</v>
      </c>
    </row>
    <row r="92" spans="1:19" hidden="1">
      <c r="A92" s="34">
        <v>26.351980228376238</v>
      </c>
      <c r="B92">
        <v>892249151</v>
      </c>
      <c r="C92" t="s">
        <v>252</v>
      </c>
      <c r="D92" t="s">
        <v>43</v>
      </c>
      <c r="E92" t="s">
        <v>253</v>
      </c>
      <c r="G92" t="s">
        <v>27</v>
      </c>
      <c r="H92" t="s">
        <v>18</v>
      </c>
      <c r="I92" s="29" t="str">
        <f>VLOOKUP(B92,PBI!A:E,5,FALSE)</f>
        <v>Male</v>
      </c>
      <c r="J92" s="28" t="str">
        <f>IF(I92="female","Yes","No")</f>
        <v>No</v>
      </c>
      <c r="K92" s="28" t="s">
        <v>337</v>
      </c>
      <c r="L92" s="28" t="s">
        <v>337</v>
      </c>
      <c r="M92" s="28">
        <v>5</v>
      </c>
      <c r="N92" s="28">
        <f t="shared" si="10"/>
        <v>892249151</v>
      </c>
      <c r="O92" s="28" t="str">
        <f t="shared" si="11"/>
        <v>Robinson, Brennen_Kyrk</v>
      </c>
      <c r="P92" s="28" t="str">
        <f t="shared" si="12"/>
        <v>rob16073@byui.edu</v>
      </c>
      <c r="Q92" s="28" t="str">
        <f t="shared" si="13"/>
        <v>Male</v>
      </c>
      <c r="R92" s="28" t="str">
        <f t="shared" si="14"/>
        <v>Business Management</v>
      </c>
      <c r="S92">
        <f>VLOOKUP(B92,ClassListRaw!B:B,1,FALSE)</f>
        <v>892249151</v>
      </c>
    </row>
    <row r="93" spans="1:19" hidden="1">
      <c r="A93" s="34">
        <v>0.40425902288340199</v>
      </c>
      <c r="B93">
        <v>261880709</v>
      </c>
      <c r="C93" t="s">
        <v>254</v>
      </c>
      <c r="D93" t="s">
        <v>50</v>
      </c>
      <c r="E93" t="s">
        <v>255</v>
      </c>
      <c r="G93" t="s">
        <v>27</v>
      </c>
      <c r="H93" t="s">
        <v>23</v>
      </c>
      <c r="I93" s="29" t="str">
        <f>VLOOKUP(B93,PBI!A:E,5,FALSE)</f>
        <v>Female</v>
      </c>
      <c r="J93" s="28" t="str">
        <f>IF(I93="female","Yes","No")</f>
        <v>Yes</v>
      </c>
      <c r="K93" s="28" t="s">
        <v>337</v>
      </c>
      <c r="L93" s="28" t="s">
        <v>337</v>
      </c>
      <c r="M93" s="28">
        <v>1</v>
      </c>
      <c r="N93" s="28">
        <f t="shared" si="10"/>
        <v>261880709</v>
      </c>
      <c r="O93" s="28" t="str">
        <f t="shared" si="11"/>
        <v>Rosenbeck, Molly_Katherine</v>
      </c>
      <c r="P93" s="28" t="str">
        <f t="shared" si="12"/>
        <v>ros21021@byui.edu</v>
      </c>
      <c r="Q93" s="28" t="str">
        <f t="shared" si="13"/>
        <v>Female</v>
      </c>
      <c r="R93" s="28" t="str">
        <f t="shared" si="14"/>
        <v>Business Management</v>
      </c>
      <c r="S93">
        <f>VLOOKUP(B93,ClassListRaw!B:B,1,FALSE)</f>
        <v>261880709</v>
      </c>
    </row>
    <row r="94" spans="1:19" hidden="1">
      <c r="A94" s="34">
        <v>26.374472822664828</v>
      </c>
      <c r="B94">
        <v>616026462</v>
      </c>
      <c r="C94" t="s">
        <v>256</v>
      </c>
      <c r="D94" t="s">
        <v>29</v>
      </c>
      <c r="E94" t="s">
        <v>257</v>
      </c>
      <c r="G94" t="s">
        <v>114</v>
      </c>
      <c r="H94" t="s">
        <v>23</v>
      </c>
      <c r="I94" s="29" t="str">
        <f>VLOOKUP(B94,PBI!A:E,5,FALSE)</f>
        <v>Male</v>
      </c>
      <c r="J94" s="28" t="str">
        <f>IF(I94="female","Yes","No")</f>
        <v>No</v>
      </c>
      <c r="K94" s="28" t="s">
        <v>337</v>
      </c>
      <c r="L94" s="28" t="s">
        <v>338</v>
      </c>
      <c r="M94" s="28">
        <v>6</v>
      </c>
      <c r="N94" s="28">
        <f t="shared" si="10"/>
        <v>616026462</v>
      </c>
      <c r="O94" s="28" t="str">
        <f t="shared" si="11"/>
        <v>Saltzman, Dylan_Reed</v>
      </c>
      <c r="P94" s="28" t="str">
        <f t="shared" si="12"/>
        <v>sal19017@byui.edu</v>
      </c>
      <c r="Q94" s="28" t="str">
        <f t="shared" si="13"/>
        <v>Male</v>
      </c>
      <c r="R94" s="28" t="str">
        <f t="shared" si="14"/>
        <v>Construction Management</v>
      </c>
      <c r="S94">
        <f>VLOOKUP(B94,ClassListRaw!B:B,1,FALSE)</f>
        <v>616026462</v>
      </c>
    </row>
    <row r="95" spans="1:19" ht="15">
      <c r="A95" s="34">
        <v>28.480314257805517</v>
      </c>
      <c r="B95">
        <v>387380380</v>
      </c>
      <c r="C95" t="s">
        <v>133</v>
      </c>
      <c r="D95" t="s">
        <v>29</v>
      </c>
      <c r="E95" t="s">
        <v>134</v>
      </c>
      <c r="G95" t="s">
        <v>31</v>
      </c>
      <c r="H95" t="s">
        <v>13</v>
      </c>
      <c r="I95" s="29" t="str">
        <f>VLOOKUP(B95,PBI!A:E,5,FALSE)</f>
        <v>Male</v>
      </c>
      <c r="J95" s="28" t="str">
        <f>IF(I95="female","Yes","No")</f>
        <v>No</v>
      </c>
      <c r="K95" s="28" t="s">
        <v>337</v>
      </c>
      <c r="L95" s="28" t="s">
        <v>337</v>
      </c>
      <c r="M95" s="28">
        <v>7</v>
      </c>
      <c r="N95" s="28">
        <f t="shared" si="10"/>
        <v>387380380</v>
      </c>
      <c r="O95" s="28" t="str">
        <f t="shared" si="11"/>
        <v>Hakanpaa, Julius_Aslak</v>
      </c>
      <c r="P95" s="28" t="str">
        <f t="shared" si="12"/>
        <v>hak19002@byui.edu</v>
      </c>
      <c r="Q95" s="28" t="str">
        <f t="shared" si="13"/>
        <v>Male</v>
      </c>
      <c r="R95" s="28" t="str">
        <f t="shared" si="14"/>
        <v>Bus Mgmt Marketing</v>
      </c>
      <c r="S95">
        <f>VLOOKUP(B95,ClassListRaw!B:B,1,FALSE)</f>
        <v>387380380</v>
      </c>
    </row>
    <row r="96" spans="1:19" hidden="1">
      <c r="A96" s="34">
        <v>84.627874570005829</v>
      </c>
      <c r="B96">
        <v>720982032</v>
      </c>
      <c r="C96" t="s">
        <v>260</v>
      </c>
      <c r="D96" t="s">
        <v>237</v>
      </c>
      <c r="E96" t="s">
        <v>261</v>
      </c>
      <c r="G96" t="s">
        <v>31</v>
      </c>
      <c r="H96" t="s">
        <v>23</v>
      </c>
      <c r="I96" s="29" t="str">
        <f>VLOOKUP(B96,PBI!A:E,5,FALSE)</f>
        <v>Female</v>
      </c>
      <c r="J96" s="28" t="str">
        <f>IF(I96="female","Yes","No")</f>
        <v>Yes</v>
      </c>
      <c r="K96" s="28" t="s">
        <v>337</v>
      </c>
      <c r="L96" s="28" t="s">
        <v>337</v>
      </c>
      <c r="M96" s="28">
        <v>2</v>
      </c>
      <c r="N96" s="28">
        <f t="shared" ref="N96:N117" si="15">B96</f>
        <v>720982032</v>
      </c>
      <c r="O96" s="28" t="str">
        <f t="shared" ref="O96:O117" si="16">C96</f>
        <v>Saunders, Madeline_Janis</v>
      </c>
      <c r="P96" s="28" t="str">
        <f t="shared" ref="P96:P117" si="17">E96</f>
        <v>sau19002@byui.edu</v>
      </c>
      <c r="Q96" s="28" t="str">
        <f t="shared" ref="Q96:Q118" si="18">I96</f>
        <v>Female</v>
      </c>
      <c r="R96" s="28" t="str">
        <f t="shared" ref="R96:R118" si="19">G96</f>
        <v>Bus Mgmt Marketing</v>
      </c>
      <c r="S96">
        <f>VLOOKUP(B96,ClassListRaw!B:B,1,FALSE)</f>
        <v>720982032</v>
      </c>
    </row>
    <row r="97" spans="1:19" hidden="1">
      <c r="A97" s="34">
        <v>31.994290127617997</v>
      </c>
      <c r="B97">
        <v>221549907</v>
      </c>
      <c r="C97" t="s">
        <v>262</v>
      </c>
      <c r="D97" t="s">
        <v>15</v>
      </c>
      <c r="E97" t="s">
        <v>263</v>
      </c>
      <c r="G97" t="s">
        <v>31</v>
      </c>
      <c r="H97" t="s">
        <v>18</v>
      </c>
      <c r="I97" s="29" t="str">
        <f>VLOOKUP(B97,PBI!A:E,5,FALSE)</f>
        <v>Male</v>
      </c>
      <c r="J97" s="28" t="str">
        <f>IF(I97="female","Yes","No")</f>
        <v>No</v>
      </c>
      <c r="K97" s="28" t="s">
        <v>337</v>
      </c>
      <c r="L97" s="28" t="s">
        <v>337</v>
      </c>
      <c r="M97" s="28">
        <v>2</v>
      </c>
      <c r="N97" s="28">
        <f t="shared" si="15"/>
        <v>221549907</v>
      </c>
      <c r="O97" s="28" t="str">
        <f t="shared" si="16"/>
        <v>Schott, Samuel</v>
      </c>
      <c r="P97" s="28" t="str">
        <f t="shared" si="17"/>
        <v>sch16096@byui.edu</v>
      </c>
      <c r="Q97" s="28" t="str">
        <f t="shared" si="18"/>
        <v>Male</v>
      </c>
      <c r="R97" s="28" t="str">
        <f t="shared" si="19"/>
        <v>Bus Mgmt Marketing</v>
      </c>
      <c r="S97">
        <f>VLOOKUP(B97,ClassListRaw!B:B,1,FALSE)</f>
        <v>221549907</v>
      </c>
    </row>
    <row r="98" spans="1:19" hidden="1">
      <c r="A98" s="34">
        <v>91.926098827884658</v>
      </c>
      <c r="B98">
        <v>642582520</v>
      </c>
      <c r="C98" t="s">
        <v>264</v>
      </c>
      <c r="D98" t="s">
        <v>127</v>
      </c>
      <c r="E98" t="s">
        <v>265</v>
      </c>
      <c r="G98" t="s">
        <v>114</v>
      </c>
      <c r="H98" t="s">
        <v>18</v>
      </c>
      <c r="I98" s="29" t="str">
        <f>VLOOKUP(B98,PBI!A:E,5,FALSE)</f>
        <v>Male</v>
      </c>
      <c r="J98" s="28" t="str">
        <f>IF(I98="female","Yes","No")</f>
        <v>No</v>
      </c>
      <c r="K98" s="28" t="s">
        <v>337</v>
      </c>
      <c r="L98" s="28" t="s">
        <v>338</v>
      </c>
      <c r="M98" s="28">
        <v>3</v>
      </c>
      <c r="N98" s="28">
        <f t="shared" si="15"/>
        <v>642582520</v>
      </c>
      <c r="O98" s="28" t="str">
        <f t="shared" si="16"/>
        <v>Seversike, David_Kilikikopa</v>
      </c>
      <c r="P98" s="28" t="str">
        <f t="shared" si="17"/>
        <v>sev16005@byui.edu</v>
      </c>
      <c r="Q98" s="28" t="str">
        <f t="shared" si="18"/>
        <v>Male</v>
      </c>
      <c r="R98" s="28" t="str">
        <f t="shared" si="19"/>
        <v>Construction Management</v>
      </c>
      <c r="S98">
        <f>VLOOKUP(B98,ClassListRaw!B:B,1,FALSE)</f>
        <v>642582520</v>
      </c>
    </row>
    <row r="99" spans="1:19" hidden="1">
      <c r="A99" s="34">
        <v>76.619897954014121</v>
      </c>
      <c r="B99">
        <v>318737171</v>
      </c>
      <c r="C99" t="s">
        <v>266</v>
      </c>
      <c r="D99" t="s">
        <v>20</v>
      </c>
      <c r="E99" t="s">
        <v>267</v>
      </c>
      <c r="G99" t="s">
        <v>27</v>
      </c>
      <c r="H99" t="s">
        <v>23</v>
      </c>
      <c r="I99" s="29" t="str">
        <f>VLOOKUP(B99,PBI!A:E,5,FALSE)</f>
        <v>Male</v>
      </c>
      <c r="J99" s="28" t="str">
        <f>IF(I99="female","Yes","No")</f>
        <v>No</v>
      </c>
      <c r="K99" s="28" t="s">
        <v>337</v>
      </c>
      <c r="L99" s="28" t="s">
        <v>337</v>
      </c>
      <c r="M99" s="28">
        <v>1</v>
      </c>
      <c r="N99" s="28">
        <f t="shared" si="15"/>
        <v>318737171</v>
      </c>
      <c r="O99" s="28" t="str">
        <f t="shared" si="16"/>
        <v>Sevy, Caleb_James</v>
      </c>
      <c r="P99" s="28" t="str">
        <f t="shared" si="17"/>
        <v>sev16002@byui.edu</v>
      </c>
      <c r="Q99" s="28" t="str">
        <f t="shared" si="18"/>
        <v>Male</v>
      </c>
      <c r="R99" s="28" t="str">
        <f t="shared" si="19"/>
        <v>Business Management</v>
      </c>
      <c r="S99">
        <f>VLOOKUP(B99,ClassListRaw!B:B,1,FALSE)</f>
        <v>318737171</v>
      </c>
    </row>
    <row r="100" spans="1:19" hidden="1">
      <c r="A100" s="34">
        <v>21.250202089126034</v>
      </c>
      <c r="B100">
        <v>77362113</v>
      </c>
      <c r="C100" t="s">
        <v>268</v>
      </c>
      <c r="D100" t="s">
        <v>221</v>
      </c>
      <c r="E100" t="s">
        <v>269</v>
      </c>
      <c r="G100" t="s">
        <v>31</v>
      </c>
      <c r="H100" t="s">
        <v>23</v>
      </c>
      <c r="I100" s="29" t="str">
        <f>VLOOKUP(B100,PBI!A:E,5,FALSE)</f>
        <v>Male</v>
      </c>
      <c r="J100" s="28" t="str">
        <f>IF(I100="female","Yes","No")</f>
        <v>No</v>
      </c>
      <c r="K100" s="28" t="s">
        <v>337</v>
      </c>
      <c r="L100" s="28" t="s">
        <v>337</v>
      </c>
      <c r="M100" s="28">
        <v>7</v>
      </c>
      <c r="N100" s="28">
        <f t="shared" si="15"/>
        <v>77362113</v>
      </c>
      <c r="O100" s="28" t="str">
        <f t="shared" si="16"/>
        <v>Shelton, Jakob</v>
      </c>
      <c r="P100" s="28" t="str">
        <f t="shared" si="17"/>
        <v>she21029@byui.edu</v>
      </c>
      <c r="Q100" s="28" t="str">
        <f t="shared" si="18"/>
        <v>Male</v>
      </c>
      <c r="R100" s="28" t="str">
        <f t="shared" si="19"/>
        <v>Bus Mgmt Marketing</v>
      </c>
      <c r="S100">
        <f>VLOOKUP(B100,ClassListRaw!B:B,1,FALSE)</f>
        <v>77362113</v>
      </c>
    </row>
    <row r="101" spans="1:19" ht="15">
      <c r="A101" s="34">
        <v>18.401486854240868</v>
      </c>
      <c r="B101">
        <v>100360396</v>
      </c>
      <c r="C101" t="s">
        <v>57</v>
      </c>
      <c r="D101" t="s">
        <v>58</v>
      </c>
      <c r="E101" t="s">
        <v>59</v>
      </c>
      <c r="G101" t="s">
        <v>31</v>
      </c>
      <c r="H101" t="s">
        <v>13</v>
      </c>
      <c r="I101" s="29" t="str">
        <f>VLOOKUP(B101,PBI!A:E,5,FALSE)</f>
        <v>Female</v>
      </c>
      <c r="J101" s="28" t="str">
        <f>IF(I101="female","Yes","No")</f>
        <v>Yes</v>
      </c>
      <c r="K101" s="28" t="s">
        <v>337</v>
      </c>
      <c r="L101" s="28" t="s">
        <v>337</v>
      </c>
      <c r="M101" s="28">
        <v>8</v>
      </c>
      <c r="N101" s="28">
        <f t="shared" si="15"/>
        <v>100360396</v>
      </c>
      <c r="O101" s="28" t="str">
        <f t="shared" si="16"/>
        <v>Brantley, Kaitlin_Rylee</v>
      </c>
      <c r="P101" s="28" t="str">
        <f t="shared" si="17"/>
        <v>bra20025@byui.edu</v>
      </c>
      <c r="Q101" s="28" t="str">
        <f t="shared" si="18"/>
        <v>Female</v>
      </c>
      <c r="R101" s="28" t="str">
        <f t="shared" si="19"/>
        <v>Bus Mgmt Marketing</v>
      </c>
      <c r="S101">
        <f>VLOOKUP(B101,ClassListRaw!B:B,1,FALSE)</f>
        <v>100360396</v>
      </c>
    </row>
    <row r="102" spans="1:19" hidden="1">
      <c r="A102" s="34">
        <v>47.925873607172861</v>
      </c>
      <c r="B102">
        <v>963709054</v>
      </c>
      <c r="C102" t="s">
        <v>272</v>
      </c>
      <c r="D102" t="s">
        <v>273</v>
      </c>
      <c r="E102" t="s">
        <v>274</v>
      </c>
      <c r="G102" t="s">
        <v>36</v>
      </c>
      <c r="H102" t="s">
        <v>23</v>
      </c>
      <c r="I102" s="29" t="s">
        <v>340</v>
      </c>
      <c r="J102" s="28" t="str">
        <f>IF(I102="female","Yes","No")</f>
        <v>No</v>
      </c>
      <c r="K102" s="28" t="s">
        <v>337</v>
      </c>
      <c r="L102" s="28" t="s">
        <v>338</v>
      </c>
      <c r="M102" s="28">
        <v>6</v>
      </c>
      <c r="N102" s="28">
        <f t="shared" si="15"/>
        <v>963709054</v>
      </c>
      <c r="O102" s="28" t="str">
        <f t="shared" si="16"/>
        <v>Skidmore, Nathan_Rex</v>
      </c>
      <c r="P102" s="28" t="str">
        <f t="shared" si="17"/>
        <v>ski16010@byui.edu</v>
      </c>
      <c r="Q102" s="28" t="str">
        <f t="shared" si="18"/>
        <v>Male</v>
      </c>
      <c r="R102" s="28" t="str">
        <f t="shared" si="19"/>
        <v>International Studies</v>
      </c>
      <c r="S102">
        <f>VLOOKUP(B102,ClassListRaw!B:B,1,FALSE)</f>
        <v>963709054</v>
      </c>
    </row>
    <row r="103" spans="1:19" hidden="1">
      <c r="A103" s="34">
        <v>15.83386266228729</v>
      </c>
      <c r="B103">
        <v>455944463</v>
      </c>
      <c r="C103" t="s">
        <v>275</v>
      </c>
      <c r="D103" t="s">
        <v>15</v>
      </c>
      <c r="E103" t="s">
        <v>276</v>
      </c>
      <c r="G103" t="s">
        <v>27</v>
      </c>
      <c r="H103" t="s">
        <v>18</v>
      </c>
      <c r="I103" s="29" t="str">
        <f>VLOOKUP(B103,PBI!A:E,5,FALSE)</f>
        <v>Male</v>
      </c>
      <c r="J103" s="28" t="str">
        <f>IF(I103="female","Yes","No")</f>
        <v>No</v>
      </c>
      <c r="K103" s="28" t="s">
        <v>337</v>
      </c>
      <c r="L103" s="28" t="s">
        <v>337</v>
      </c>
      <c r="M103" s="28">
        <v>5</v>
      </c>
      <c r="N103" s="28">
        <f t="shared" si="15"/>
        <v>455944463</v>
      </c>
      <c r="O103" s="28" t="str">
        <f t="shared" si="16"/>
        <v>Taigen, Taylor_Nathan</v>
      </c>
      <c r="P103" s="28" t="str">
        <f t="shared" si="17"/>
        <v>tai17002@byui.edu</v>
      </c>
      <c r="Q103" s="28" t="str">
        <f t="shared" si="18"/>
        <v>Male</v>
      </c>
      <c r="R103" s="28" t="str">
        <f t="shared" si="19"/>
        <v>Business Management</v>
      </c>
      <c r="S103">
        <f>VLOOKUP(B103,ClassListRaw!B:B,1,FALSE)</f>
        <v>455944463</v>
      </c>
    </row>
    <row r="104" spans="1:19" hidden="1">
      <c r="A104" s="34">
        <v>1.3873024149451352</v>
      </c>
      <c r="B104">
        <v>961592021</v>
      </c>
      <c r="C104" t="s">
        <v>277</v>
      </c>
      <c r="D104" t="s">
        <v>29</v>
      </c>
      <c r="E104" t="s">
        <v>278</v>
      </c>
      <c r="G104" t="s">
        <v>31</v>
      </c>
      <c r="H104" t="s">
        <v>23</v>
      </c>
      <c r="I104" s="29" t="str">
        <f>VLOOKUP(B104,PBI!A:E,5,FALSE)</f>
        <v>Female</v>
      </c>
      <c r="J104" s="28" t="str">
        <f>IF(I104="female","Yes","No")</f>
        <v>Yes</v>
      </c>
      <c r="K104" s="28" t="s">
        <v>337</v>
      </c>
      <c r="L104" s="28" t="s">
        <v>337</v>
      </c>
      <c r="M104" s="28">
        <v>4</v>
      </c>
      <c r="N104" s="28">
        <f t="shared" si="15"/>
        <v>961592021</v>
      </c>
      <c r="O104" s="28" t="str">
        <f t="shared" si="16"/>
        <v>Thyberg, Brianna</v>
      </c>
      <c r="P104" s="28" t="str">
        <f t="shared" si="17"/>
        <v>thy19001@byui.edu</v>
      </c>
      <c r="Q104" s="28" t="str">
        <f t="shared" si="18"/>
        <v>Female</v>
      </c>
      <c r="R104" s="28" t="str">
        <f t="shared" si="19"/>
        <v>Bus Mgmt Marketing</v>
      </c>
      <c r="S104">
        <f>VLOOKUP(B104,ClassListRaw!B:B,1,FALSE)</f>
        <v>961592021</v>
      </c>
    </row>
    <row r="105" spans="1:19" ht="15">
      <c r="A105" s="34">
        <v>24.675603902639565</v>
      </c>
      <c r="B105">
        <v>252527274</v>
      </c>
      <c r="C105" t="s">
        <v>152</v>
      </c>
      <c r="D105" t="s">
        <v>153</v>
      </c>
      <c r="E105" t="s">
        <v>154</v>
      </c>
      <c r="G105" t="s">
        <v>27</v>
      </c>
      <c r="H105" t="s">
        <v>83</v>
      </c>
      <c r="I105" s="29" t="str">
        <f>VLOOKUP(B105,PBI!A:E,5,FALSE)</f>
        <v>Male</v>
      </c>
      <c r="J105" s="28" t="str">
        <f>IF(I105="female","Yes","No")</f>
        <v>No</v>
      </c>
      <c r="K105" s="28" t="s">
        <v>337</v>
      </c>
      <c r="L105" s="28" t="s">
        <v>337</v>
      </c>
      <c r="M105" s="28">
        <v>8</v>
      </c>
      <c r="N105" s="28">
        <f t="shared" si="15"/>
        <v>252527274</v>
      </c>
      <c r="O105" s="28" t="str">
        <f t="shared" si="16"/>
        <v>Hudgins, Kendrick_Harold</v>
      </c>
      <c r="P105" s="28" t="str">
        <f t="shared" si="17"/>
        <v>hud16007@byui.edu</v>
      </c>
      <c r="Q105" s="28" t="str">
        <f t="shared" si="18"/>
        <v>Male</v>
      </c>
      <c r="R105" s="28" t="str">
        <f t="shared" si="19"/>
        <v>Business Management</v>
      </c>
      <c r="S105">
        <f>VLOOKUP(B105,ClassListRaw!B:B,1,FALSE)</f>
        <v>252527274</v>
      </c>
    </row>
    <row r="106" spans="1:19" hidden="1">
      <c r="A106" s="34">
        <v>1.0912218181001077</v>
      </c>
      <c r="B106">
        <v>700498745</v>
      </c>
      <c r="C106" t="s">
        <v>281</v>
      </c>
      <c r="D106" t="s">
        <v>20</v>
      </c>
      <c r="E106" t="s">
        <v>282</v>
      </c>
      <c r="G106" t="s">
        <v>22</v>
      </c>
      <c r="H106" t="s">
        <v>23</v>
      </c>
      <c r="I106" s="29" t="str">
        <f>VLOOKUP(B106,PBI!A:E,5,FALSE)</f>
        <v>Female</v>
      </c>
      <c r="J106" s="28" t="str">
        <f>IF(I106="female","Yes","No")</f>
        <v>Yes</v>
      </c>
      <c r="K106" s="28" t="s">
        <v>338</v>
      </c>
      <c r="L106" s="28" t="s">
        <v>337</v>
      </c>
      <c r="M106" s="28">
        <v>3</v>
      </c>
      <c r="N106" s="28">
        <f t="shared" si="15"/>
        <v>700498745</v>
      </c>
      <c r="O106" s="28" t="str">
        <f t="shared" si="16"/>
        <v>Tsoi, Yik_Lam</v>
      </c>
      <c r="P106" s="28" t="str">
        <f t="shared" si="17"/>
        <v>tso19004@byui.edu</v>
      </c>
      <c r="Q106" s="28" t="str">
        <f t="shared" si="18"/>
        <v>Female</v>
      </c>
      <c r="R106" s="28" t="str">
        <f t="shared" si="19"/>
        <v>Business Finance</v>
      </c>
      <c r="S106">
        <f>VLOOKUP(B106,ClassListRaw!B:B,1,FALSE)</f>
        <v>700498745</v>
      </c>
    </row>
    <row r="107" spans="1:19" hidden="1">
      <c r="A107" s="34">
        <v>11.456165736893587</v>
      </c>
      <c r="B107">
        <v>131221731</v>
      </c>
      <c r="C107" t="s">
        <v>283</v>
      </c>
      <c r="D107" t="s">
        <v>15</v>
      </c>
      <c r="E107" t="s">
        <v>284</v>
      </c>
      <c r="G107" t="s">
        <v>31</v>
      </c>
      <c r="H107" t="s">
        <v>23</v>
      </c>
      <c r="I107" s="29" t="str">
        <f>VLOOKUP(B107,PBI!A:E,5,FALSE)</f>
        <v>Female</v>
      </c>
      <c r="J107" s="28" t="str">
        <f>IF(I107="female","Yes","No")</f>
        <v>Yes</v>
      </c>
      <c r="K107" s="28" t="s">
        <v>337</v>
      </c>
      <c r="L107" s="28" t="s">
        <v>337</v>
      </c>
      <c r="M107" s="28">
        <v>5</v>
      </c>
      <c r="N107" s="28">
        <f t="shared" si="15"/>
        <v>131221731</v>
      </c>
      <c r="O107" s="28" t="str">
        <f t="shared" si="16"/>
        <v>Turner, Brianne_Mary</v>
      </c>
      <c r="P107" s="28" t="str">
        <f t="shared" si="17"/>
        <v>tur19009@byui.edu</v>
      </c>
      <c r="Q107" s="28" t="str">
        <f t="shared" si="18"/>
        <v>Female</v>
      </c>
      <c r="R107" s="28" t="str">
        <f t="shared" si="19"/>
        <v>Bus Mgmt Marketing</v>
      </c>
      <c r="S107">
        <f>VLOOKUP(B107,ClassListRaw!B:B,1,FALSE)</f>
        <v>131221731</v>
      </c>
    </row>
    <row r="108" spans="1:19" ht="15">
      <c r="A108" s="34">
        <v>75.266246665295085</v>
      </c>
      <c r="B108">
        <v>738734681</v>
      </c>
      <c r="C108" t="s">
        <v>169</v>
      </c>
      <c r="D108" t="s">
        <v>107</v>
      </c>
      <c r="E108" t="s">
        <v>170</v>
      </c>
      <c r="G108" t="s">
        <v>171</v>
      </c>
      <c r="H108" t="s">
        <v>13</v>
      </c>
      <c r="I108" s="29" t="str">
        <f>VLOOKUP(B108,PBI!A:E,5,FALSE)</f>
        <v>Female</v>
      </c>
      <c r="J108" s="28" t="str">
        <f>IF(I108="female","Yes","No")</f>
        <v>Yes</v>
      </c>
      <c r="K108" s="28" t="s">
        <v>337</v>
      </c>
      <c r="L108" s="28" t="s">
        <v>338</v>
      </c>
      <c r="M108" s="28">
        <v>8</v>
      </c>
      <c r="N108" s="28">
        <f t="shared" si="15"/>
        <v>738734681</v>
      </c>
      <c r="O108" s="28" t="str">
        <f t="shared" si="16"/>
        <v>Kunz, Allyson</v>
      </c>
      <c r="P108" s="28" t="str">
        <f t="shared" si="17"/>
        <v>kun19003@byui.edu</v>
      </c>
      <c r="Q108" s="28" t="str">
        <f t="shared" si="18"/>
        <v>Female</v>
      </c>
      <c r="R108" s="28" t="str">
        <f t="shared" si="19"/>
        <v>Professional Studies</v>
      </c>
      <c r="S108">
        <f>VLOOKUP(B108,ClassListRaw!B:B,1,FALSE)</f>
        <v>738734681</v>
      </c>
    </row>
    <row r="109" spans="1:19" ht="15">
      <c r="A109" s="34">
        <v>62.64923636966023</v>
      </c>
      <c r="B109">
        <v>985230097</v>
      </c>
      <c r="C109" t="s">
        <v>258</v>
      </c>
      <c r="D109" t="s">
        <v>237</v>
      </c>
      <c r="E109" t="s">
        <v>259</v>
      </c>
      <c r="G109" t="s">
        <v>22</v>
      </c>
      <c r="H109" t="s">
        <v>13</v>
      </c>
      <c r="I109" s="29" t="str">
        <f>VLOOKUP(B109,PBI!A:E,5,FALSE)</f>
        <v>Male</v>
      </c>
      <c r="J109" s="28" t="str">
        <f>IF(I109="female","Yes","No")</f>
        <v>No</v>
      </c>
      <c r="K109" s="28" t="s">
        <v>338</v>
      </c>
      <c r="L109" s="28" t="s">
        <v>337</v>
      </c>
      <c r="M109" s="28">
        <v>8</v>
      </c>
      <c r="N109" s="28">
        <f t="shared" si="15"/>
        <v>985230097</v>
      </c>
      <c r="O109" s="28" t="str">
        <f t="shared" si="16"/>
        <v>Santana, Kiakaha_Malaikini</v>
      </c>
      <c r="P109" s="28" t="str">
        <f t="shared" si="17"/>
        <v>san19029@byui.edu</v>
      </c>
      <c r="Q109" s="28" t="str">
        <f t="shared" si="18"/>
        <v>Male</v>
      </c>
      <c r="R109" s="28" t="str">
        <f t="shared" si="19"/>
        <v>Business Finance</v>
      </c>
      <c r="S109">
        <f>VLOOKUP(B109,ClassListRaw!B:B,1,FALSE)</f>
        <v>985230097</v>
      </c>
    </row>
    <row r="110" spans="1:19" hidden="1">
      <c r="A110" s="34">
        <v>97.928301149740406</v>
      </c>
      <c r="B110">
        <v>79448987</v>
      </c>
      <c r="C110" t="s">
        <v>289</v>
      </c>
      <c r="D110" t="s">
        <v>20</v>
      </c>
      <c r="E110" t="s">
        <v>290</v>
      </c>
      <c r="G110" t="s">
        <v>31</v>
      </c>
      <c r="H110" t="s">
        <v>23</v>
      </c>
      <c r="I110" s="29" t="str">
        <f>VLOOKUP(B110,PBI!A:E,5,FALSE)</f>
        <v>Male</v>
      </c>
      <c r="J110" s="28" t="str">
        <f>IF(I110="female","Yes","No")</f>
        <v>No</v>
      </c>
      <c r="K110" s="28" t="s">
        <v>337</v>
      </c>
      <c r="L110" s="28" t="s">
        <v>337</v>
      </c>
      <c r="M110" s="28">
        <v>3</v>
      </c>
      <c r="N110" s="28">
        <f t="shared" si="15"/>
        <v>79448987</v>
      </c>
      <c r="O110" s="28" t="str">
        <f t="shared" si="16"/>
        <v>Waters, Dylan_Demal</v>
      </c>
      <c r="P110" s="28" t="str">
        <f t="shared" si="17"/>
        <v>wat16024@byui.edu</v>
      </c>
      <c r="Q110" s="28" t="str">
        <f t="shared" si="18"/>
        <v>Male</v>
      </c>
      <c r="R110" s="28" t="str">
        <f t="shared" si="19"/>
        <v>Bus Mgmt Marketing</v>
      </c>
      <c r="S110">
        <f>VLOOKUP(B110,ClassListRaw!B:B,1,FALSE)</f>
        <v>79448987</v>
      </c>
    </row>
    <row r="111" spans="1:19" hidden="1">
      <c r="A111" s="34">
        <v>20.0888791093079</v>
      </c>
      <c r="B111">
        <v>121335819</v>
      </c>
      <c r="C111" t="s">
        <v>291</v>
      </c>
      <c r="D111" t="s">
        <v>292</v>
      </c>
      <c r="E111" t="s">
        <v>293</v>
      </c>
      <c r="G111" t="s">
        <v>77</v>
      </c>
      <c r="H111" t="s">
        <v>18</v>
      </c>
      <c r="I111" s="29" t="str">
        <f>VLOOKUP(B111,PBI!A:E,5,FALSE)</f>
        <v>Female</v>
      </c>
      <c r="J111" s="28" t="str">
        <f>IF(I111="female","Yes","No")</f>
        <v>Yes</v>
      </c>
      <c r="K111" s="28" t="s">
        <v>337</v>
      </c>
      <c r="L111" s="28" t="s">
        <v>338</v>
      </c>
      <c r="M111" s="28">
        <v>5</v>
      </c>
      <c r="N111" s="28">
        <f t="shared" si="15"/>
        <v>121335819</v>
      </c>
      <c r="O111" s="28" t="str">
        <f t="shared" si="16"/>
        <v>Watkins, Jennica</v>
      </c>
      <c r="P111" s="28" t="str">
        <f t="shared" si="17"/>
        <v>wat17030@byui.edu</v>
      </c>
      <c r="Q111" s="28" t="str">
        <f t="shared" si="18"/>
        <v>Female</v>
      </c>
      <c r="R111" s="28" t="str">
        <f t="shared" si="19"/>
        <v>Interdisciplinary</v>
      </c>
      <c r="S111">
        <f>VLOOKUP(B111,ClassListRaw!B:B,1,FALSE)</f>
        <v>121335819</v>
      </c>
    </row>
    <row r="112" spans="1:19" hidden="1">
      <c r="A112" s="34">
        <v>1.4564601240815933</v>
      </c>
      <c r="B112">
        <v>833086699</v>
      </c>
      <c r="C112" t="s">
        <v>294</v>
      </c>
      <c r="D112" t="s">
        <v>20</v>
      </c>
      <c r="E112" t="s">
        <v>295</v>
      </c>
      <c r="G112" t="s">
        <v>27</v>
      </c>
      <c r="H112" t="s">
        <v>23</v>
      </c>
      <c r="I112" s="29" t="str">
        <f>VLOOKUP(B112,PBI!A:E,5,FALSE)</f>
        <v>Male</v>
      </c>
      <c r="J112" s="28" t="str">
        <f>IF(I112="female","Yes","No")</f>
        <v>No</v>
      </c>
      <c r="K112" s="28" t="s">
        <v>337</v>
      </c>
      <c r="L112" s="28" t="s">
        <v>337</v>
      </c>
      <c r="M112" s="28">
        <v>2</v>
      </c>
      <c r="N112" s="28">
        <f t="shared" si="15"/>
        <v>833086699</v>
      </c>
      <c r="O112" s="28" t="str">
        <f t="shared" si="16"/>
        <v>Whitney, Henry_Lavear</v>
      </c>
      <c r="P112" s="28" t="str">
        <f t="shared" si="17"/>
        <v>whi17016@byui.edu</v>
      </c>
      <c r="Q112" s="28" t="str">
        <f t="shared" si="18"/>
        <v>Male</v>
      </c>
      <c r="R112" s="28" t="str">
        <f t="shared" si="19"/>
        <v>Business Management</v>
      </c>
      <c r="S112">
        <f>VLOOKUP(B112,ClassListRaw!B:B,1,FALSE)</f>
        <v>833086699</v>
      </c>
    </row>
    <row r="113" spans="1:19" hidden="1">
      <c r="A113" s="34">
        <v>68.169224390099856</v>
      </c>
      <c r="B113">
        <v>431280261</v>
      </c>
      <c r="C113" t="s">
        <v>296</v>
      </c>
      <c r="D113" t="s">
        <v>50</v>
      </c>
      <c r="E113" t="s">
        <v>297</v>
      </c>
      <c r="G113" t="s">
        <v>12</v>
      </c>
      <c r="H113" t="s">
        <v>23</v>
      </c>
      <c r="I113" s="29" t="str">
        <f>VLOOKUP(B113,PBI!A:E,5,FALSE)</f>
        <v>Female</v>
      </c>
      <c r="J113" s="28" t="str">
        <f>IF(I113="female","Yes","No")</f>
        <v>Yes</v>
      </c>
      <c r="K113" s="28" t="s">
        <v>337</v>
      </c>
      <c r="L113" s="28" t="s">
        <v>338</v>
      </c>
      <c r="M113" s="28">
        <v>5</v>
      </c>
      <c r="N113" s="28">
        <f t="shared" si="15"/>
        <v>431280261</v>
      </c>
      <c r="O113" s="28" t="str">
        <f t="shared" si="16"/>
        <v>Wilcox, Madeline_Elizabeth</v>
      </c>
      <c r="P113" s="28" t="str">
        <f t="shared" si="17"/>
        <v>wil20208@byui.edu</v>
      </c>
      <c r="Q113" s="28" t="str">
        <f t="shared" si="18"/>
        <v>Female</v>
      </c>
      <c r="R113" s="28" t="str">
        <f t="shared" si="19"/>
        <v>Recreation Management</v>
      </c>
      <c r="S113">
        <f>VLOOKUP(B113,ClassListRaw!B:B,1,FALSE)</f>
        <v>431280261</v>
      </c>
    </row>
    <row r="114" spans="1:19" hidden="1">
      <c r="A114" s="34">
        <v>95.868014086282187</v>
      </c>
      <c r="B114">
        <v>595881942</v>
      </c>
      <c r="C114" t="s">
        <v>298</v>
      </c>
      <c r="D114" t="s">
        <v>50</v>
      </c>
      <c r="E114" t="s">
        <v>299</v>
      </c>
      <c r="G114" t="s">
        <v>31</v>
      </c>
      <c r="H114" t="s">
        <v>23</v>
      </c>
      <c r="I114" s="29" t="str">
        <f>VLOOKUP(B114,PBI!A:E,5,FALSE)</f>
        <v>Male</v>
      </c>
      <c r="J114" s="28" t="str">
        <f>IF(I114="female","Yes","No")</f>
        <v>No</v>
      </c>
      <c r="K114" s="28" t="s">
        <v>337</v>
      </c>
      <c r="L114" s="28" t="s">
        <v>337</v>
      </c>
      <c r="M114" s="28">
        <v>6</v>
      </c>
      <c r="N114" s="28">
        <f t="shared" si="15"/>
        <v>595881942</v>
      </c>
      <c r="O114" s="28" t="str">
        <f t="shared" si="16"/>
        <v>Winder, Jaxson_Tyler</v>
      </c>
      <c r="P114" s="28" t="str">
        <f t="shared" si="17"/>
        <v>win16020@byui.edu</v>
      </c>
      <c r="Q114" s="28" t="str">
        <f t="shared" si="18"/>
        <v>Male</v>
      </c>
      <c r="R114" s="28" t="str">
        <f t="shared" si="19"/>
        <v>Bus Mgmt Marketing</v>
      </c>
      <c r="S114">
        <f>VLOOKUP(B114,ClassListRaw!B:B,1,FALSE)</f>
        <v>595881942</v>
      </c>
    </row>
    <row r="115" spans="1:19" ht="15">
      <c r="A115" s="34">
        <v>43.335512723965664</v>
      </c>
      <c r="B115">
        <v>608705666</v>
      </c>
      <c r="C115" t="s">
        <v>270</v>
      </c>
      <c r="D115" t="s">
        <v>195</v>
      </c>
      <c r="E115" t="s">
        <v>271</v>
      </c>
      <c r="G115" t="s">
        <v>27</v>
      </c>
      <c r="H115" t="s">
        <v>13</v>
      </c>
      <c r="I115" s="29" t="str">
        <f>VLOOKUP(B115,PBI!A:E,5,FALSE)</f>
        <v>Male</v>
      </c>
      <c r="J115" s="28" t="str">
        <f>IF(I115="female","Yes","No")</f>
        <v>No</v>
      </c>
      <c r="K115" s="28" t="s">
        <v>337</v>
      </c>
      <c r="L115" s="28" t="s">
        <v>337</v>
      </c>
      <c r="M115" s="28">
        <v>8</v>
      </c>
      <c r="N115" s="28">
        <f t="shared" si="15"/>
        <v>608705666</v>
      </c>
      <c r="O115" s="28" t="str">
        <f t="shared" si="16"/>
        <v>Short, Tyson_Phillip</v>
      </c>
      <c r="P115" s="28" t="str">
        <f t="shared" si="17"/>
        <v>sho17002@byui.edu</v>
      </c>
      <c r="Q115" s="28" t="str">
        <f t="shared" si="18"/>
        <v>Male</v>
      </c>
      <c r="R115" s="28" t="str">
        <f t="shared" si="19"/>
        <v>Business Management</v>
      </c>
      <c r="S115">
        <f>VLOOKUP(B115,ClassListRaw!B:B,1,FALSE)</f>
        <v>608705666</v>
      </c>
    </row>
    <row r="116" spans="1:19" ht="15">
      <c r="A116" s="34">
        <v>8.3654653237893335</v>
      </c>
      <c r="B116">
        <v>753535055</v>
      </c>
      <c r="C116" t="s">
        <v>285</v>
      </c>
      <c r="D116" t="s">
        <v>110</v>
      </c>
      <c r="E116" t="s">
        <v>286</v>
      </c>
      <c r="G116" t="s">
        <v>27</v>
      </c>
      <c r="H116" t="s">
        <v>83</v>
      </c>
      <c r="I116" s="29" t="str">
        <f>VLOOKUP(B116,PBI!A:E,5,FALSE)</f>
        <v>Male</v>
      </c>
      <c r="J116" s="28" t="str">
        <f>IF(I116="female","Yes","No")</f>
        <v>No</v>
      </c>
      <c r="K116" s="28" t="s">
        <v>337</v>
      </c>
      <c r="L116" s="28" t="s">
        <v>337</v>
      </c>
      <c r="M116" s="28">
        <v>8</v>
      </c>
      <c r="N116" s="28">
        <f t="shared" si="15"/>
        <v>753535055</v>
      </c>
      <c r="O116" s="28" t="str">
        <f t="shared" si="16"/>
        <v>Upshaw, Kailen</v>
      </c>
      <c r="P116" s="28" t="str">
        <f t="shared" si="17"/>
        <v>ups20002@byui.edu</v>
      </c>
      <c r="Q116" s="28" t="str">
        <f t="shared" si="18"/>
        <v>Male</v>
      </c>
      <c r="R116" s="28" t="str">
        <f t="shared" si="19"/>
        <v>Business Management</v>
      </c>
      <c r="S116">
        <f>VLOOKUP(B116,ClassListRaw!B:B,1,FALSE)</f>
        <v>753535055</v>
      </c>
    </row>
    <row r="117" spans="1:19" hidden="1">
      <c r="A117" s="38">
        <v>0</v>
      </c>
      <c r="B117">
        <v>117353310</v>
      </c>
      <c r="C117" t="s">
        <v>341</v>
      </c>
      <c r="D117" t="s">
        <v>342</v>
      </c>
      <c r="E117" t="s">
        <v>343</v>
      </c>
      <c r="G117" t="s">
        <v>31</v>
      </c>
      <c r="H117" t="s">
        <v>18</v>
      </c>
      <c r="I117" t="s">
        <v>339</v>
      </c>
      <c r="J117" s="28" t="str">
        <f t="shared" ref="J96:J118" si="20">IF(I117="female","Yes","No")</f>
        <v>Yes</v>
      </c>
      <c r="K117" s="28" t="s">
        <v>337</v>
      </c>
      <c r="L117" s="28" t="s">
        <v>337</v>
      </c>
      <c r="M117" s="28">
        <v>5</v>
      </c>
      <c r="N117" s="28">
        <f t="shared" si="15"/>
        <v>117353310</v>
      </c>
      <c r="O117" s="28" t="str">
        <f t="shared" si="16"/>
        <v>Moraes Costa, Debora</v>
      </c>
      <c r="P117" s="28" t="str">
        <f t="shared" si="17"/>
        <v>mor17114@byui.edu</v>
      </c>
      <c r="Q117" s="28" t="str">
        <f t="shared" si="18"/>
        <v>Female</v>
      </c>
      <c r="R117" s="28" t="str">
        <f t="shared" si="19"/>
        <v>Bus Mgmt Marketing</v>
      </c>
      <c r="S117" t="e">
        <f>VLOOKUP(B117,ClassListRaw!B:B,1,FALSE)</f>
        <v>#N/A</v>
      </c>
    </row>
    <row r="118" spans="1:19" hidden="1">
      <c r="A118" s="35">
        <v>0</v>
      </c>
      <c r="B118" s="36">
        <v>644910867</v>
      </c>
      <c r="C118" s="36" t="s">
        <v>344</v>
      </c>
      <c r="D118" s="36" t="s">
        <v>345</v>
      </c>
      <c r="E118" s="36" t="s">
        <v>346</v>
      </c>
      <c r="F118" s="36"/>
      <c r="G118" s="36" t="s">
        <v>27</v>
      </c>
      <c r="H118" s="36" t="s">
        <v>18</v>
      </c>
      <c r="I118" s="36" t="s">
        <v>340</v>
      </c>
      <c r="J118" s="37" t="str">
        <f t="shared" si="20"/>
        <v>No</v>
      </c>
      <c r="K118" s="37" t="s">
        <v>337</v>
      </c>
      <c r="L118" s="37" t="s">
        <v>337</v>
      </c>
      <c r="M118" s="37">
        <v>3</v>
      </c>
      <c r="N118" s="36">
        <v>644910867</v>
      </c>
      <c r="O118" s="37" t="str">
        <f>C118</f>
        <v>Speirs, Jacob_Taylor</v>
      </c>
      <c r="P118" s="36" t="s">
        <v>346</v>
      </c>
      <c r="Q118" s="37" t="str">
        <f t="shared" si="18"/>
        <v>Male</v>
      </c>
      <c r="R118" s="37" t="str">
        <f t="shared" si="19"/>
        <v>Business Management</v>
      </c>
    </row>
    <row r="119" spans="1:19">
      <c r="J119" s="28"/>
      <c r="K119" s="28"/>
      <c r="L119" s="28"/>
    </row>
  </sheetData>
  <autoFilter ref="B1:M118" xr:uid="{A43EE3F5-29B1-4021-9EF8-1F875DDECA56}">
    <filterColumn colId="6">
      <filters>
        <filter val="FR"/>
        <filter val="SO"/>
      </filters>
    </filterColumn>
    <sortState xmlns:xlrd2="http://schemas.microsoft.com/office/spreadsheetml/2017/richdata2" ref="B2:M118">
      <sortCondition ref="M1:M118"/>
    </sortState>
  </autoFilter>
  <sortState xmlns:xlrd2="http://schemas.microsoft.com/office/spreadsheetml/2017/richdata2" ref="A2:S116">
    <sortCondition ref="C97:C116"/>
  </sortState>
  <hyperlinks>
    <hyperlink ref="E118" r:id="rId1" display="mailto:spe17028@byui.edu" xr:uid="{08BDD336-FB17-408E-B297-6C4B631F3E4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092-16CC-4DC2-8581-5815BD04A0FC}">
  <sheetPr>
    <tabColor theme="9" tint="-0.249977111117893"/>
  </sheetPr>
  <dimension ref="A1:H12"/>
  <sheetViews>
    <sheetView showGridLines="0" zoomScale="110" zoomScaleNormal="110" workbookViewId="0">
      <selection activeCell="C7" sqref="C7"/>
    </sheetView>
  </sheetViews>
  <sheetFormatPr defaultRowHeight="14.45"/>
  <cols>
    <col min="1" max="1" width="7.42578125" style="17" bestFit="1" customWidth="1"/>
    <col min="2" max="2" width="15.5703125" bestFit="1" customWidth="1"/>
    <col min="3" max="3" width="14" style="17" bestFit="1" customWidth="1"/>
    <col min="4" max="4" width="9" style="17" bestFit="1" customWidth="1"/>
    <col min="5" max="5" width="9.5703125" style="17" bestFit="1" customWidth="1"/>
    <col min="6" max="6" width="9.42578125" style="17" customWidth="1"/>
    <col min="7" max="7" width="14.5703125" style="17" customWidth="1"/>
    <col min="8" max="8" width="15.140625" style="17" bestFit="1" customWidth="1"/>
  </cols>
  <sheetData>
    <row r="1" spans="1:8" ht="15.6">
      <c r="A1" s="9" t="s">
        <v>305</v>
      </c>
      <c r="B1" s="9" t="s">
        <v>306</v>
      </c>
      <c r="C1" s="9" t="s">
        <v>347</v>
      </c>
      <c r="D1" s="9" t="s">
        <v>348</v>
      </c>
      <c r="E1" s="9" t="s">
        <v>349</v>
      </c>
      <c r="F1" s="9" t="s">
        <v>350</v>
      </c>
      <c r="G1" s="9" t="s">
        <v>351</v>
      </c>
      <c r="H1" s="9" t="s">
        <v>352</v>
      </c>
    </row>
    <row r="2" spans="1:8">
      <c r="A2" s="15">
        <v>1</v>
      </c>
      <c r="B2" s="14" t="str">
        <f>VLOOKUP(A2,Faculty!B:C,2,FALSE)</f>
        <v>Dave Rowe</v>
      </c>
      <c r="C2" s="15">
        <f>COUNTIF(Data!$M:$M,Reporting!$A2)</f>
        <v>15</v>
      </c>
      <c r="D2" s="15">
        <f>COUNTIFS(Data!$M:$M,Reporting!$A2,Data!$J:$J,"Yes")</f>
        <v>4</v>
      </c>
      <c r="E2" s="16">
        <f t="shared" ref="E2:E12" si="0">D2/C2</f>
        <v>0.26666666666666666</v>
      </c>
      <c r="F2" s="15">
        <f>COUNTIFS(Data!$M:$M,Reporting!$A2,Data!$K:$K,"Yes")</f>
        <v>1</v>
      </c>
      <c r="G2" s="15">
        <f>COUNTIFS(Data!$M:$M,Reporting!$A2,Data!$L:$L,"Yes")</f>
        <v>4</v>
      </c>
      <c r="H2" s="16">
        <f t="shared" ref="H2:H12" si="1">G2/C2</f>
        <v>0.26666666666666666</v>
      </c>
    </row>
    <row r="3" spans="1:8">
      <c r="A3" s="15">
        <v>2</v>
      </c>
      <c r="B3" s="14" t="str">
        <f>VLOOKUP(A3,Faculty!B:C,2,FALSE)</f>
        <v>Brian Christensen</v>
      </c>
      <c r="C3" s="15">
        <f>COUNTIF(Data!$M:$M,Reporting!$A3)</f>
        <v>15</v>
      </c>
      <c r="D3" s="15">
        <f>COUNTIFS(Data!$M:$M,Reporting!$A3,Data!$J:$J,"Yes")</f>
        <v>4</v>
      </c>
      <c r="E3" s="16">
        <f t="shared" si="0"/>
        <v>0.26666666666666666</v>
      </c>
      <c r="F3" s="15">
        <f>COUNTIFS(Data!$M:$M,Reporting!$A3,Data!$K:$K,"Yes")</f>
        <v>1</v>
      </c>
      <c r="G3" s="15">
        <f>COUNTIFS(Data!$M:$M,Reporting!$A3,Data!$L:$L,"Yes")</f>
        <v>4</v>
      </c>
      <c r="H3" s="16">
        <f t="shared" si="1"/>
        <v>0.26666666666666666</v>
      </c>
    </row>
    <row r="4" spans="1:8">
      <c r="A4" s="15">
        <v>3</v>
      </c>
      <c r="B4" s="14" t="str">
        <f>VLOOKUP(A4,Faculty!B:C,2,FALSE)</f>
        <v>Luke Alley</v>
      </c>
      <c r="C4" s="15">
        <f>COUNTIF(Data!$M:$M,Reporting!$A4)</f>
        <v>15</v>
      </c>
      <c r="D4" s="15">
        <f>COUNTIFS(Data!$M:$M,Reporting!$A4,Data!$J:$J,"Yes")</f>
        <v>3</v>
      </c>
      <c r="E4" s="16">
        <f t="shared" si="0"/>
        <v>0.2</v>
      </c>
      <c r="F4" s="15">
        <f>COUNTIFS(Data!$M:$M,Reporting!$A4,Data!$K:$K,"Yes")</f>
        <v>1</v>
      </c>
      <c r="G4" s="15">
        <f>COUNTIFS(Data!$M:$M,Reporting!$A4,Data!$L:$L,"Yes")</f>
        <v>3</v>
      </c>
      <c r="H4" s="16">
        <f t="shared" si="1"/>
        <v>0.2</v>
      </c>
    </row>
    <row r="5" spans="1:8">
      <c r="A5" s="15">
        <v>4</v>
      </c>
      <c r="B5" s="14" t="str">
        <f>VLOOKUP(A5,Faculty!B:C,2,FALSE)</f>
        <v>Charlie Crump</v>
      </c>
      <c r="C5" s="15">
        <f>COUNTIF(Data!$M:$M,Reporting!$A5)</f>
        <v>15</v>
      </c>
      <c r="D5" s="15">
        <f>COUNTIFS(Data!$M:$M,Reporting!$A5,Data!$J:$J,"Yes")</f>
        <v>5</v>
      </c>
      <c r="E5" s="16">
        <f t="shared" si="0"/>
        <v>0.33333333333333331</v>
      </c>
      <c r="F5" s="15">
        <f>COUNTIFS(Data!$M:$M,Reporting!$A5,Data!$K:$K,"Yes")</f>
        <v>1</v>
      </c>
      <c r="G5" s="15">
        <f>COUNTIFS(Data!$M:$M,Reporting!$A5,Data!$L:$L,"Yes")</f>
        <v>3</v>
      </c>
      <c r="H5" s="16">
        <f t="shared" si="1"/>
        <v>0.2</v>
      </c>
    </row>
    <row r="6" spans="1:8">
      <c r="A6" s="15">
        <v>5</v>
      </c>
      <c r="B6" s="14" t="str">
        <f>VLOOKUP(A6,Faculty!B:C,2,FALSE)</f>
        <v>Scott Pope</v>
      </c>
      <c r="C6" s="15">
        <f>COUNTIF(Data!$M:$M,Reporting!$A6)</f>
        <v>15</v>
      </c>
      <c r="D6" s="15">
        <f>COUNTIFS(Data!$M:$M,Reporting!$A6,Data!$J:$J,"Yes")</f>
        <v>5</v>
      </c>
      <c r="E6" s="16">
        <f t="shared" si="0"/>
        <v>0.33333333333333331</v>
      </c>
      <c r="F6" s="15">
        <f>COUNTIFS(Data!$M:$M,Reporting!$A6,Data!$K:$K,"Yes")</f>
        <v>1</v>
      </c>
      <c r="G6" s="15">
        <f>COUNTIFS(Data!$M:$M,Reporting!$A6,Data!$L:$L,"Yes")</f>
        <v>3</v>
      </c>
      <c r="H6" s="16">
        <f t="shared" si="1"/>
        <v>0.2</v>
      </c>
    </row>
    <row r="7" spans="1:8">
      <c r="A7" s="15">
        <v>6</v>
      </c>
      <c r="B7" s="14" t="str">
        <f>VLOOKUP(A7,Faculty!B:C,2,FALSE)</f>
        <v>Bob Morley</v>
      </c>
      <c r="C7" s="15">
        <f>COUNTIF(Data!$M:$M,Reporting!$A7)</f>
        <v>15</v>
      </c>
      <c r="D7" s="15">
        <f>COUNTIFS(Data!$M:$M,Reporting!$A7,Data!$J:$J,"Yes")</f>
        <v>4</v>
      </c>
      <c r="E7" s="16">
        <f t="shared" si="0"/>
        <v>0.26666666666666666</v>
      </c>
      <c r="F7" s="15">
        <f>COUNTIFS(Data!$M:$M,Reporting!$A7,Data!$K:$K,"Yes")</f>
        <v>1</v>
      </c>
      <c r="G7" s="15">
        <f>COUNTIFS(Data!$M:$M,Reporting!$A7,Data!$L:$L,"Yes")</f>
        <v>3</v>
      </c>
      <c r="H7" s="16">
        <f t="shared" si="1"/>
        <v>0.2</v>
      </c>
    </row>
    <row r="8" spans="1:8">
      <c r="A8" s="15">
        <v>7</v>
      </c>
      <c r="B8" s="14" t="str">
        <f>VLOOKUP(A8,Faculty!B:C,2,FALSE)</f>
        <v>Rob Tietjen</v>
      </c>
      <c r="C8" s="15">
        <f>COUNTIF(Data!$M:$M,Reporting!$A8)</f>
        <v>14</v>
      </c>
      <c r="D8" s="15">
        <f>COUNTIFS(Data!$M:$M,Reporting!$A8,Data!$J:$J,"Yes")</f>
        <v>4</v>
      </c>
      <c r="E8" s="16">
        <f t="shared" si="0"/>
        <v>0.2857142857142857</v>
      </c>
      <c r="F8" s="15">
        <f>COUNTIFS(Data!$M:$M,Reporting!$A8,Data!$K:$K,"Yes")</f>
        <v>2</v>
      </c>
      <c r="G8" s="15">
        <f>COUNTIFS(Data!$M:$M,Reporting!$A8,Data!$L:$L,"Yes")</f>
        <v>4</v>
      </c>
      <c r="H8" s="16">
        <f t="shared" si="1"/>
        <v>0.2857142857142857</v>
      </c>
    </row>
    <row r="9" spans="1:8">
      <c r="A9" s="15">
        <v>8</v>
      </c>
      <c r="B9" s="14" t="str">
        <f>VLOOKUP(A9,Faculty!B:C,2,FALSE)</f>
        <v>Dean Coleman</v>
      </c>
      <c r="C9" s="15">
        <f>COUNTIF(Data!$M:$M,Reporting!$A9)</f>
        <v>13</v>
      </c>
      <c r="D9" s="15">
        <f>COUNTIFS(Data!$M:$M,Reporting!$A9,Data!$J:$J,"Yes")</f>
        <v>3</v>
      </c>
      <c r="E9" s="16">
        <f t="shared" si="0"/>
        <v>0.23076923076923078</v>
      </c>
      <c r="F9" s="15">
        <f>COUNTIFS(Data!$M:$M,Reporting!$A9,Data!$K:$K,"Yes")</f>
        <v>1</v>
      </c>
      <c r="G9" s="15">
        <f>COUNTIFS(Data!$M:$M,Reporting!$A9,Data!$L:$L,"Yes")</f>
        <v>3</v>
      </c>
      <c r="H9" s="16">
        <f t="shared" si="1"/>
        <v>0.23076923076923078</v>
      </c>
    </row>
    <row r="10" spans="1:8">
      <c r="A10" s="17">
        <v>9</v>
      </c>
      <c r="B10" t="s">
        <v>353</v>
      </c>
      <c r="C10" s="17">
        <f>COUNTIF(Data!$M:$M,Reporting!$A10)</f>
        <v>0</v>
      </c>
      <c r="D10" s="17">
        <f>COUNTIFS(Data!$M:$M,Reporting!$A10,Data!$J:$J,"Yes")</f>
        <v>0</v>
      </c>
      <c r="E10" s="18" t="e">
        <f t="shared" si="0"/>
        <v>#DIV/0!</v>
      </c>
      <c r="F10" s="17">
        <f>COUNTIFS(Data!$M:$M,Reporting!$A10,Data!$K:$K,"Yes")</f>
        <v>0</v>
      </c>
      <c r="G10" s="17">
        <f>COUNTIFS(Data!$M:$M,Reporting!$A10,Data!$L:$L,"Yes")</f>
        <v>0</v>
      </c>
      <c r="H10" s="18" t="e">
        <f t="shared" si="1"/>
        <v>#DIV/0!</v>
      </c>
    </row>
    <row r="11" spans="1:8" ht="6" customHeight="1" thickBot="1">
      <c r="A11" s="19"/>
      <c r="B11" s="12"/>
      <c r="C11" s="19"/>
      <c r="D11" s="19"/>
      <c r="E11" s="19"/>
      <c r="F11" s="19"/>
      <c r="G11" s="19"/>
      <c r="H11" s="19"/>
    </row>
    <row r="12" spans="1:8" s="13" customFormat="1" ht="15.95" thickTop="1">
      <c r="A12" s="26"/>
      <c r="B12" s="25" t="s">
        <v>354</v>
      </c>
      <c r="C12" s="26">
        <f>SUM(C2:C10)</f>
        <v>117</v>
      </c>
      <c r="D12" s="26">
        <f>SUM(D2:D10)</f>
        <v>32</v>
      </c>
      <c r="E12" s="24">
        <f t="shared" si="0"/>
        <v>0.27350427350427353</v>
      </c>
      <c r="F12" s="26">
        <f>SUM(F2:F10)</f>
        <v>9</v>
      </c>
      <c r="G12" s="26">
        <f>SUM(G2:G10)</f>
        <v>27</v>
      </c>
      <c r="H12" s="24">
        <f t="shared" si="1"/>
        <v>0.23076923076923078</v>
      </c>
    </row>
  </sheetData>
  <pageMargins left="0.7" right="0.7" top="0.75" bottom="0.75" header="0.3" footer="0.3"/>
  <pageSetup orientation="portrait" r:id="rId1"/>
  <ignoredErrors>
    <ignoredError sqref="E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01A8-C6F4-4A58-9489-028DF8F0DDA4}">
  <dimension ref="A1:I122"/>
  <sheetViews>
    <sheetView workbookViewId="0">
      <selection activeCell="A2" sqref="A2"/>
    </sheetView>
  </sheetViews>
  <sheetFormatPr defaultColWidth="46.140625" defaultRowHeight="14.45"/>
  <cols>
    <col min="1" max="1" width="7.140625" bestFit="1" customWidth="1"/>
    <col min="2" max="2" width="19.85546875" bestFit="1" customWidth="1"/>
    <col min="3" max="3" width="10.7109375" bestFit="1" customWidth="1"/>
    <col min="4" max="4" width="14.42578125" bestFit="1" customWidth="1"/>
    <col min="5" max="5" width="5.42578125" bestFit="1" customWidth="1"/>
    <col min="6" max="6" width="14.28515625" bestFit="1" customWidth="1"/>
    <col min="7" max="7" width="8.42578125" bestFit="1" customWidth="1"/>
    <col min="8" max="8" width="8.85546875" bestFit="1" customWidth="1"/>
    <col min="9" max="9" width="29.5703125" bestFit="1" customWidth="1"/>
  </cols>
  <sheetData>
    <row r="1" spans="1:9">
      <c r="A1" s="30" t="s">
        <v>355</v>
      </c>
      <c r="B1" s="30" t="s">
        <v>356</v>
      </c>
      <c r="C1" s="30" t="s">
        <v>357</v>
      </c>
      <c r="D1" s="30" t="s">
        <v>4</v>
      </c>
      <c r="E1" s="30" t="s">
        <v>329</v>
      </c>
      <c r="F1" s="30" t="s">
        <v>358</v>
      </c>
      <c r="G1" s="30" t="s">
        <v>359</v>
      </c>
      <c r="H1" s="30" t="s">
        <v>360</v>
      </c>
      <c r="I1" s="30" t="s">
        <v>6</v>
      </c>
    </row>
    <row r="2" spans="1:9">
      <c r="A2" s="31">
        <v>636296767</v>
      </c>
      <c r="B2" s="31" t="s">
        <v>361</v>
      </c>
      <c r="C2" s="31" t="s">
        <v>362</v>
      </c>
      <c r="D2" s="31" t="s">
        <v>11</v>
      </c>
      <c r="E2" s="31" t="s">
        <v>340</v>
      </c>
      <c r="F2" s="31" t="s">
        <v>363</v>
      </c>
      <c r="G2" s="31" t="s">
        <v>364</v>
      </c>
      <c r="H2" s="31" t="s">
        <v>365</v>
      </c>
      <c r="I2" s="31" t="s">
        <v>12</v>
      </c>
    </row>
    <row r="3" spans="1:9">
      <c r="A3" s="32">
        <v>93094562</v>
      </c>
      <c r="B3" s="32" t="s">
        <v>366</v>
      </c>
      <c r="C3" s="32" t="s">
        <v>367</v>
      </c>
      <c r="D3" s="32" t="s">
        <v>16</v>
      </c>
      <c r="E3" s="32" t="s">
        <v>340</v>
      </c>
      <c r="F3" s="32" t="s">
        <v>363</v>
      </c>
      <c r="G3" s="32" t="s">
        <v>368</v>
      </c>
      <c r="H3" s="32" t="s">
        <v>369</v>
      </c>
      <c r="I3" s="32" t="s">
        <v>17</v>
      </c>
    </row>
    <row r="4" spans="1:9">
      <c r="A4" s="31">
        <v>324082318</v>
      </c>
      <c r="B4" s="31" t="s">
        <v>370</v>
      </c>
      <c r="C4" s="31" t="s">
        <v>371</v>
      </c>
      <c r="D4" s="31" t="s">
        <v>21</v>
      </c>
      <c r="E4" s="31" t="s">
        <v>339</v>
      </c>
      <c r="F4" s="31" t="s">
        <v>363</v>
      </c>
      <c r="G4" s="31" t="s">
        <v>368</v>
      </c>
      <c r="H4" s="31" t="s">
        <v>372</v>
      </c>
      <c r="I4" s="31" t="s">
        <v>22</v>
      </c>
    </row>
    <row r="5" spans="1:9">
      <c r="A5" s="32">
        <v>34778148</v>
      </c>
      <c r="B5" s="32" t="s">
        <v>373</v>
      </c>
      <c r="C5" s="32" t="s">
        <v>374</v>
      </c>
      <c r="D5" s="32" t="s">
        <v>375</v>
      </c>
      <c r="E5" s="32" t="s">
        <v>340</v>
      </c>
      <c r="F5" s="32" t="s">
        <v>363</v>
      </c>
      <c r="G5" s="32" t="s">
        <v>376</v>
      </c>
      <c r="H5" s="32" t="s">
        <v>372</v>
      </c>
      <c r="I5" s="32" t="s">
        <v>377</v>
      </c>
    </row>
    <row r="6" spans="1:9">
      <c r="A6" s="31">
        <v>55170323</v>
      </c>
      <c r="B6" s="31" t="s">
        <v>378</v>
      </c>
      <c r="C6" s="31" t="s">
        <v>379</v>
      </c>
      <c r="D6" s="31" t="s">
        <v>30</v>
      </c>
      <c r="E6" s="31" t="s">
        <v>340</v>
      </c>
      <c r="F6" s="31" t="s">
        <v>363</v>
      </c>
      <c r="G6" s="31" t="s">
        <v>368</v>
      </c>
      <c r="H6" s="31" t="s">
        <v>365</v>
      </c>
      <c r="I6" s="31" t="s">
        <v>377</v>
      </c>
    </row>
    <row r="7" spans="1:9">
      <c r="A7" s="32">
        <v>546437432</v>
      </c>
      <c r="B7" s="32" t="s">
        <v>32</v>
      </c>
      <c r="C7" s="32" t="s">
        <v>380</v>
      </c>
      <c r="D7" s="32" t="s">
        <v>33</v>
      </c>
      <c r="E7" s="32" t="s">
        <v>340</v>
      </c>
      <c r="F7" s="32" t="s">
        <v>363</v>
      </c>
      <c r="G7" s="32" t="s">
        <v>368</v>
      </c>
      <c r="H7" s="32" t="s">
        <v>369</v>
      </c>
      <c r="I7" s="32" t="s">
        <v>27</v>
      </c>
    </row>
    <row r="8" spans="1:9">
      <c r="A8" s="31">
        <v>240947454</v>
      </c>
      <c r="B8" s="31" t="s">
        <v>381</v>
      </c>
      <c r="C8" s="31" t="s">
        <v>382</v>
      </c>
      <c r="D8" s="31" t="s">
        <v>35</v>
      </c>
      <c r="E8" s="31" t="s">
        <v>339</v>
      </c>
      <c r="F8" s="31" t="s">
        <v>363</v>
      </c>
      <c r="G8" s="31" t="s">
        <v>368</v>
      </c>
      <c r="H8" s="31" t="s">
        <v>369</v>
      </c>
      <c r="I8" s="31" t="s">
        <v>36</v>
      </c>
    </row>
    <row r="9" spans="1:9">
      <c r="A9" s="32">
        <v>65434207</v>
      </c>
      <c r="B9" s="32" t="s">
        <v>383</v>
      </c>
      <c r="C9" s="32" t="s">
        <v>384</v>
      </c>
      <c r="D9" s="32" t="s">
        <v>385</v>
      </c>
      <c r="E9" s="32" t="s">
        <v>339</v>
      </c>
      <c r="F9" s="32" t="s">
        <v>363</v>
      </c>
      <c r="G9" s="32" t="s">
        <v>376</v>
      </c>
      <c r="H9" s="32" t="s">
        <v>372</v>
      </c>
      <c r="I9" s="32" t="s">
        <v>27</v>
      </c>
    </row>
    <row r="10" spans="1:9">
      <c r="A10" s="31">
        <v>762413758</v>
      </c>
      <c r="B10" s="31" t="s">
        <v>37</v>
      </c>
      <c r="C10" s="31" t="s">
        <v>386</v>
      </c>
      <c r="D10" s="31" t="s">
        <v>39</v>
      </c>
      <c r="E10" s="31" t="s">
        <v>340</v>
      </c>
      <c r="F10" s="31" t="s">
        <v>363</v>
      </c>
      <c r="G10" s="31" t="s">
        <v>368</v>
      </c>
      <c r="H10" s="31" t="s">
        <v>372</v>
      </c>
      <c r="I10" s="31" t="s">
        <v>22</v>
      </c>
    </row>
    <row r="11" spans="1:9">
      <c r="A11" s="32">
        <v>98930720</v>
      </c>
      <c r="B11" s="32" t="s">
        <v>40</v>
      </c>
      <c r="C11" s="32" t="s">
        <v>387</v>
      </c>
      <c r="D11" s="32" t="s">
        <v>41</v>
      </c>
      <c r="E11" s="32" t="s">
        <v>340</v>
      </c>
      <c r="F11" s="32" t="s">
        <v>363</v>
      </c>
      <c r="G11" s="32" t="s">
        <v>376</v>
      </c>
      <c r="H11" s="32" t="s">
        <v>365</v>
      </c>
      <c r="I11" s="32" t="s">
        <v>377</v>
      </c>
    </row>
    <row r="12" spans="1:9">
      <c r="A12" s="31">
        <v>282832594</v>
      </c>
      <c r="B12" s="31" t="s">
        <v>388</v>
      </c>
      <c r="C12" s="31" t="s">
        <v>389</v>
      </c>
      <c r="D12" s="31" t="s">
        <v>44</v>
      </c>
      <c r="E12" s="31" t="s">
        <v>339</v>
      </c>
      <c r="F12" s="31" t="s">
        <v>363</v>
      </c>
      <c r="G12" s="31" t="s">
        <v>368</v>
      </c>
      <c r="H12" s="31" t="s">
        <v>372</v>
      </c>
      <c r="I12" s="31" t="s">
        <v>377</v>
      </c>
    </row>
    <row r="13" spans="1:9">
      <c r="A13" s="32">
        <v>723249013</v>
      </c>
      <c r="B13" s="32" t="s">
        <v>390</v>
      </c>
      <c r="C13" s="32" t="s">
        <v>391</v>
      </c>
      <c r="D13" s="32" t="s">
        <v>392</v>
      </c>
      <c r="E13" s="32" t="s">
        <v>340</v>
      </c>
      <c r="F13" s="32" t="s">
        <v>363</v>
      </c>
      <c r="G13" s="32" t="s">
        <v>364</v>
      </c>
      <c r="H13" s="32" t="s">
        <v>393</v>
      </c>
      <c r="I13" s="32" t="s">
        <v>394</v>
      </c>
    </row>
    <row r="14" spans="1:9">
      <c r="A14" s="31">
        <v>265944716</v>
      </c>
      <c r="B14" s="31" t="s">
        <v>395</v>
      </c>
      <c r="C14" s="31" t="s">
        <v>396</v>
      </c>
      <c r="D14" s="31" t="s">
        <v>46</v>
      </c>
      <c r="E14" s="31" t="s">
        <v>340</v>
      </c>
      <c r="F14" s="31" t="s">
        <v>363</v>
      </c>
      <c r="G14" s="31" t="s">
        <v>364</v>
      </c>
      <c r="H14" s="31" t="s">
        <v>372</v>
      </c>
      <c r="I14" s="31" t="s">
        <v>22</v>
      </c>
    </row>
    <row r="15" spans="1:9">
      <c r="A15" s="32">
        <v>393374684</v>
      </c>
      <c r="B15" s="32" t="s">
        <v>397</v>
      </c>
      <c r="C15" s="32" t="s">
        <v>398</v>
      </c>
      <c r="D15" s="32" t="s">
        <v>48</v>
      </c>
      <c r="E15" s="32" t="s">
        <v>340</v>
      </c>
      <c r="F15" s="32" t="s">
        <v>363</v>
      </c>
      <c r="G15" s="32" t="s">
        <v>368</v>
      </c>
      <c r="H15" s="32" t="s">
        <v>369</v>
      </c>
      <c r="I15" s="32" t="s">
        <v>27</v>
      </c>
    </row>
    <row r="16" spans="1:9">
      <c r="A16" s="31">
        <v>247831964</v>
      </c>
      <c r="B16" s="31" t="s">
        <v>399</v>
      </c>
      <c r="C16" s="31" t="s">
        <v>400</v>
      </c>
      <c r="D16" s="31" t="s">
        <v>51</v>
      </c>
      <c r="E16" s="31" t="s">
        <v>340</v>
      </c>
      <c r="F16" s="31" t="s">
        <v>363</v>
      </c>
      <c r="G16" s="31" t="s">
        <v>368</v>
      </c>
      <c r="H16" s="31" t="s">
        <v>372</v>
      </c>
      <c r="I16" s="31" t="s">
        <v>12</v>
      </c>
    </row>
    <row r="17" spans="1:9">
      <c r="A17" s="32">
        <v>881291117</v>
      </c>
      <c r="B17" s="32" t="s">
        <v>401</v>
      </c>
      <c r="C17" s="32" t="s">
        <v>402</v>
      </c>
      <c r="D17" s="32" t="s">
        <v>53</v>
      </c>
      <c r="E17" s="32" t="s">
        <v>340</v>
      </c>
      <c r="F17" s="32" t="s">
        <v>363</v>
      </c>
      <c r="G17" s="32" t="s">
        <v>376</v>
      </c>
      <c r="H17" s="32" t="s">
        <v>369</v>
      </c>
      <c r="I17" s="32" t="s">
        <v>27</v>
      </c>
    </row>
    <row r="18" spans="1:9">
      <c r="A18" s="31">
        <v>412719527</v>
      </c>
      <c r="B18" s="31" t="s">
        <v>54</v>
      </c>
      <c r="C18" s="31" t="s">
        <v>403</v>
      </c>
      <c r="D18" s="31" t="s">
        <v>56</v>
      </c>
      <c r="E18" s="31" t="s">
        <v>340</v>
      </c>
      <c r="F18" s="31" t="s">
        <v>363</v>
      </c>
      <c r="G18" s="31" t="s">
        <v>364</v>
      </c>
      <c r="H18" s="31" t="s">
        <v>365</v>
      </c>
      <c r="I18" s="31" t="s">
        <v>377</v>
      </c>
    </row>
    <row r="19" spans="1:9">
      <c r="A19" s="32">
        <v>100360396</v>
      </c>
      <c r="B19" s="32" t="s">
        <v>404</v>
      </c>
      <c r="C19" s="32" t="s">
        <v>405</v>
      </c>
      <c r="D19" s="32" t="s">
        <v>59</v>
      </c>
      <c r="E19" s="32" t="s">
        <v>339</v>
      </c>
      <c r="F19" s="32" t="s">
        <v>363</v>
      </c>
      <c r="G19" s="32" t="s">
        <v>364</v>
      </c>
      <c r="H19" s="32" t="s">
        <v>365</v>
      </c>
      <c r="I19" s="32" t="s">
        <v>377</v>
      </c>
    </row>
    <row r="20" spans="1:9">
      <c r="A20" s="31">
        <v>590729590</v>
      </c>
      <c r="B20" s="31" t="s">
        <v>406</v>
      </c>
      <c r="C20" s="31" t="s">
        <v>407</v>
      </c>
      <c r="D20" s="31" t="s">
        <v>408</v>
      </c>
      <c r="E20" s="31" t="s">
        <v>339</v>
      </c>
      <c r="F20" s="31" t="s">
        <v>363</v>
      </c>
      <c r="G20" s="31" t="s">
        <v>364</v>
      </c>
      <c r="H20" s="31" t="s">
        <v>372</v>
      </c>
      <c r="I20" s="31" t="s">
        <v>27</v>
      </c>
    </row>
    <row r="21" spans="1:9">
      <c r="A21" s="32">
        <v>802728461</v>
      </c>
      <c r="B21" s="32" t="s">
        <v>409</v>
      </c>
      <c r="C21" s="32" t="s">
        <v>410</v>
      </c>
      <c r="D21" s="32" t="s">
        <v>411</v>
      </c>
      <c r="E21" s="32" t="s">
        <v>340</v>
      </c>
      <c r="F21" s="32" t="s">
        <v>363</v>
      </c>
      <c r="G21" s="32" t="s">
        <v>368</v>
      </c>
      <c r="H21" s="32" t="s">
        <v>365</v>
      </c>
      <c r="I21" s="32" t="s">
        <v>27</v>
      </c>
    </row>
    <row r="22" spans="1:9">
      <c r="A22" s="31">
        <v>167348246</v>
      </c>
      <c r="B22" s="31" t="s">
        <v>66</v>
      </c>
      <c r="C22" s="31" t="s">
        <v>412</v>
      </c>
      <c r="D22" s="31" t="s">
        <v>67</v>
      </c>
      <c r="E22" s="31" t="s">
        <v>339</v>
      </c>
      <c r="F22" s="31" t="s">
        <v>363</v>
      </c>
      <c r="G22" s="31" t="s">
        <v>364</v>
      </c>
      <c r="H22" s="31" t="s">
        <v>365</v>
      </c>
      <c r="I22" s="31" t="s">
        <v>12</v>
      </c>
    </row>
    <row r="23" spans="1:9">
      <c r="A23" s="32">
        <v>162097736</v>
      </c>
      <c r="B23" s="32" t="s">
        <v>413</v>
      </c>
      <c r="C23" s="32" t="s">
        <v>414</v>
      </c>
      <c r="D23" s="32" t="s">
        <v>70</v>
      </c>
      <c r="E23" s="32" t="s">
        <v>340</v>
      </c>
      <c r="F23" s="32" t="s">
        <v>363</v>
      </c>
      <c r="G23" s="32" t="s">
        <v>368</v>
      </c>
      <c r="H23" s="32" t="s">
        <v>365</v>
      </c>
      <c r="I23" s="32" t="s">
        <v>415</v>
      </c>
    </row>
    <row r="24" spans="1:9">
      <c r="A24" s="31">
        <v>416463922</v>
      </c>
      <c r="B24" s="31" t="s">
        <v>416</v>
      </c>
      <c r="C24" s="31" t="s">
        <v>417</v>
      </c>
      <c r="D24" s="31" t="s">
        <v>418</v>
      </c>
      <c r="E24" s="31" t="s">
        <v>339</v>
      </c>
      <c r="F24" s="31" t="s">
        <v>363</v>
      </c>
      <c r="G24" s="31" t="s">
        <v>376</v>
      </c>
      <c r="H24" s="31" t="s">
        <v>369</v>
      </c>
      <c r="I24" s="31" t="s">
        <v>377</v>
      </c>
    </row>
    <row r="25" spans="1:9">
      <c r="A25" s="32">
        <v>873050857</v>
      </c>
      <c r="B25" s="32" t="s">
        <v>419</v>
      </c>
      <c r="C25" s="32" t="s">
        <v>420</v>
      </c>
      <c r="D25" s="32" t="s">
        <v>74</v>
      </c>
      <c r="E25" s="32" t="s">
        <v>340</v>
      </c>
      <c r="F25" s="32" t="s">
        <v>363</v>
      </c>
      <c r="G25" s="32" t="s">
        <v>376</v>
      </c>
      <c r="H25" s="32" t="s">
        <v>372</v>
      </c>
      <c r="I25" s="32" t="s">
        <v>27</v>
      </c>
    </row>
    <row r="26" spans="1:9">
      <c r="A26" s="31">
        <v>934909112</v>
      </c>
      <c r="B26" s="31" t="s">
        <v>421</v>
      </c>
      <c r="C26" s="31" t="s">
        <v>422</v>
      </c>
      <c r="D26" s="31" t="s">
        <v>76</v>
      </c>
      <c r="E26" s="31" t="s">
        <v>339</v>
      </c>
      <c r="F26" s="31" t="s">
        <v>363</v>
      </c>
      <c r="G26" s="31" t="s">
        <v>368</v>
      </c>
      <c r="H26" s="31" t="s">
        <v>372</v>
      </c>
      <c r="I26" s="31" t="s">
        <v>423</v>
      </c>
    </row>
    <row r="27" spans="1:9">
      <c r="A27" s="32">
        <v>883102912</v>
      </c>
      <c r="B27" s="32" t="s">
        <v>78</v>
      </c>
      <c r="C27" s="32" t="s">
        <v>424</v>
      </c>
      <c r="D27" s="32" t="s">
        <v>79</v>
      </c>
      <c r="E27" s="32" t="s">
        <v>340</v>
      </c>
      <c r="F27" s="32" t="s">
        <v>363</v>
      </c>
      <c r="G27" s="32" t="s">
        <v>368</v>
      </c>
      <c r="H27" s="32" t="s">
        <v>372</v>
      </c>
      <c r="I27" s="32" t="s">
        <v>27</v>
      </c>
    </row>
    <row r="28" spans="1:9">
      <c r="A28" s="31">
        <v>344723481</v>
      </c>
      <c r="B28" s="31" t="s">
        <v>425</v>
      </c>
      <c r="C28" s="31" t="s">
        <v>426</v>
      </c>
      <c r="D28" s="31" t="s">
        <v>82</v>
      </c>
      <c r="E28" s="31" t="s">
        <v>340</v>
      </c>
      <c r="F28" s="31" t="s">
        <v>363</v>
      </c>
      <c r="G28" s="31" t="s">
        <v>376</v>
      </c>
      <c r="H28" s="31" t="s">
        <v>393</v>
      </c>
      <c r="I28" s="31" t="s">
        <v>27</v>
      </c>
    </row>
    <row r="29" spans="1:9">
      <c r="A29" s="32">
        <v>242969694</v>
      </c>
      <c r="B29" s="32" t="s">
        <v>427</v>
      </c>
      <c r="C29" s="32" t="s">
        <v>428</v>
      </c>
      <c r="D29" s="32" t="s">
        <v>85</v>
      </c>
      <c r="E29" s="32" t="s">
        <v>340</v>
      </c>
      <c r="F29" s="32" t="s">
        <v>363</v>
      </c>
      <c r="G29" s="32" t="s">
        <v>364</v>
      </c>
      <c r="H29" s="32" t="s">
        <v>369</v>
      </c>
      <c r="I29" s="32" t="s">
        <v>86</v>
      </c>
    </row>
    <row r="30" spans="1:9">
      <c r="A30" s="31">
        <v>186661865</v>
      </c>
      <c r="B30" s="31" t="s">
        <v>429</v>
      </c>
      <c r="C30" s="31" t="s">
        <v>430</v>
      </c>
      <c r="D30" s="31" t="s">
        <v>88</v>
      </c>
      <c r="E30" s="31" t="s">
        <v>340</v>
      </c>
      <c r="F30" s="31" t="s">
        <v>363</v>
      </c>
      <c r="G30" s="31" t="s">
        <v>376</v>
      </c>
      <c r="H30" s="31" t="s">
        <v>372</v>
      </c>
      <c r="I30" s="31" t="s">
        <v>377</v>
      </c>
    </row>
    <row r="31" spans="1:9">
      <c r="A31" s="32">
        <v>50769069</v>
      </c>
      <c r="B31" s="32" t="s">
        <v>431</v>
      </c>
      <c r="C31" s="32" t="s">
        <v>432</v>
      </c>
      <c r="D31" s="32" t="s">
        <v>90</v>
      </c>
      <c r="E31" s="32" t="s">
        <v>340</v>
      </c>
      <c r="F31" s="32" t="s">
        <v>363</v>
      </c>
      <c r="G31" s="32" t="s">
        <v>368</v>
      </c>
      <c r="H31" s="32" t="s">
        <v>365</v>
      </c>
      <c r="I31" s="32" t="s">
        <v>27</v>
      </c>
    </row>
    <row r="32" spans="1:9">
      <c r="A32" s="31">
        <v>487554805</v>
      </c>
      <c r="B32" s="31" t="s">
        <v>433</v>
      </c>
      <c r="C32" s="31" t="s">
        <v>434</v>
      </c>
      <c r="D32" s="31" t="s">
        <v>435</v>
      </c>
      <c r="E32" s="31" t="s">
        <v>339</v>
      </c>
      <c r="F32" s="31" t="s">
        <v>363</v>
      </c>
      <c r="G32" s="31" t="s">
        <v>376</v>
      </c>
      <c r="H32" s="31" t="s">
        <v>369</v>
      </c>
      <c r="I32" s="31" t="s">
        <v>377</v>
      </c>
    </row>
    <row r="33" spans="1:9">
      <c r="A33" s="32">
        <v>940787513</v>
      </c>
      <c r="B33" s="32" t="s">
        <v>436</v>
      </c>
      <c r="C33" s="32" t="s">
        <v>437</v>
      </c>
      <c r="D33" s="32" t="s">
        <v>92</v>
      </c>
      <c r="E33" s="32" t="s">
        <v>340</v>
      </c>
      <c r="F33" s="32" t="s">
        <v>363</v>
      </c>
      <c r="G33" s="32" t="s">
        <v>376</v>
      </c>
      <c r="H33" s="32" t="s">
        <v>365</v>
      </c>
      <c r="I33" s="32" t="s">
        <v>377</v>
      </c>
    </row>
    <row r="34" spans="1:9">
      <c r="A34" s="31">
        <v>633586687</v>
      </c>
      <c r="B34" s="31" t="s">
        <v>438</v>
      </c>
      <c r="C34" s="31" t="s">
        <v>439</v>
      </c>
      <c r="D34" s="31" t="s">
        <v>94</v>
      </c>
      <c r="E34" s="31" t="s">
        <v>340</v>
      </c>
      <c r="F34" s="31" t="s">
        <v>363</v>
      </c>
      <c r="G34" s="31" t="s">
        <v>364</v>
      </c>
      <c r="H34" s="31" t="s">
        <v>365</v>
      </c>
      <c r="I34" s="31" t="s">
        <v>27</v>
      </c>
    </row>
    <row r="35" spans="1:9">
      <c r="A35" s="32">
        <v>713914448</v>
      </c>
      <c r="B35" s="32" t="s">
        <v>440</v>
      </c>
      <c r="C35" s="32" t="s">
        <v>441</v>
      </c>
      <c r="D35" s="32" t="s">
        <v>96</v>
      </c>
      <c r="E35" s="32" t="s">
        <v>339</v>
      </c>
      <c r="F35" s="32" t="s">
        <v>363</v>
      </c>
      <c r="G35" s="32" t="s">
        <v>368</v>
      </c>
      <c r="H35" s="32" t="s">
        <v>369</v>
      </c>
      <c r="I35" s="32" t="s">
        <v>22</v>
      </c>
    </row>
    <row r="36" spans="1:9">
      <c r="A36" s="31">
        <v>687923423</v>
      </c>
      <c r="B36" s="31" t="s">
        <v>442</v>
      </c>
      <c r="C36" s="31" t="s">
        <v>443</v>
      </c>
      <c r="D36" s="31" t="s">
        <v>100</v>
      </c>
      <c r="E36" s="31" t="s">
        <v>339</v>
      </c>
      <c r="F36" s="31" t="s">
        <v>363</v>
      </c>
      <c r="G36" s="31" t="s">
        <v>376</v>
      </c>
      <c r="H36" s="31" t="s">
        <v>372</v>
      </c>
      <c r="I36" s="31" t="s">
        <v>27</v>
      </c>
    </row>
    <row r="37" spans="1:9">
      <c r="A37" s="32">
        <v>368732739</v>
      </c>
      <c r="B37" s="32" t="s">
        <v>444</v>
      </c>
      <c r="C37" s="32" t="s">
        <v>445</v>
      </c>
      <c r="D37" s="32" t="s">
        <v>98</v>
      </c>
      <c r="E37" s="32" t="s">
        <v>339</v>
      </c>
      <c r="F37" s="32" t="s">
        <v>363</v>
      </c>
      <c r="G37" s="32" t="s">
        <v>368</v>
      </c>
      <c r="H37" s="32" t="s">
        <v>365</v>
      </c>
      <c r="I37" s="32" t="s">
        <v>377</v>
      </c>
    </row>
    <row r="38" spans="1:9">
      <c r="A38" s="31">
        <v>640579417</v>
      </c>
      <c r="B38" s="31" t="s">
        <v>446</v>
      </c>
      <c r="C38" s="31" t="s">
        <v>447</v>
      </c>
      <c r="D38" s="31" t="s">
        <v>102</v>
      </c>
      <c r="E38" s="31" t="s">
        <v>340</v>
      </c>
      <c r="F38" s="31" t="s">
        <v>363</v>
      </c>
      <c r="G38" s="31" t="s">
        <v>368</v>
      </c>
      <c r="H38" s="31" t="s">
        <v>369</v>
      </c>
      <c r="I38" s="31" t="s">
        <v>448</v>
      </c>
    </row>
    <row r="39" spans="1:9">
      <c r="A39" s="32">
        <v>605531355</v>
      </c>
      <c r="B39" s="32" t="s">
        <v>106</v>
      </c>
      <c r="C39" s="32" t="s">
        <v>449</v>
      </c>
      <c r="D39" s="32" t="s">
        <v>108</v>
      </c>
      <c r="E39" s="32" t="s">
        <v>340</v>
      </c>
      <c r="F39" s="32" t="s">
        <v>363</v>
      </c>
      <c r="G39" s="32" t="s">
        <v>376</v>
      </c>
      <c r="H39" s="32" t="s">
        <v>365</v>
      </c>
      <c r="I39" s="32" t="s">
        <v>377</v>
      </c>
    </row>
    <row r="40" spans="1:9">
      <c r="A40" s="31">
        <v>972215633</v>
      </c>
      <c r="B40" s="31" t="s">
        <v>450</v>
      </c>
      <c r="C40" s="31" t="s">
        <v>451</v>
      </c>
      <c r="D40" s="31" t="s">
        <v>111</v>
      </c>
      <c r="E40" s="31" t="s">
        <v>339</v>
      </c>
      <c r="F40" s="31" t="s">
        <v>363</v>
      </c>
      <c r="G40" s="31" t="s">
        <v>364</v>
      </c>
      <c r="H40" s="31" t="s">
        <v>372</v>
      </c>
      <c r="I40" s="31" t="s">
        <v>27</v>
      </c>
    </row>
    <row r="41" spans="1:9">
      <c r="A41" s="32">
        <v>531984896</v>
      </c>
      <c r="B41" s="32" t="s">
        <v>452</v>
      </c>
      <c r="C41" s="32" t="s">
        <v>410</v>
      </c>
      <c r="D41" s="32" t="s">
        <v>113</v>
      </c>
      <c r="E41" s="32" t="s">
        <v>340</v>
      </c>
      <c r="F41" s="32" t="s">
        <v>363</v>
      </c>
      <c r="G41" s="32" t="s">
        <v>364</v>
      </c>
      <c r="H41" s="32" t="s">
        <v>372</v>
      </c>
      <c r="I41" s="32" t="s">
        <v>114</v>
      </c>
    </row>
    <row r="42" spans="1:9">
      <c r="A42" s="31">
        <v>566245873</v>
      </c>
      <c r="B42" s="31" t="s">
        <v>453</v>
      </c>
      <c r="C42" s="31" t="s">
        <v>454</v>
      </c>
      <c r="D42" s="31" t="s">
        <v>116</v>
      </c>
      <c r="E42" s="31" t="s">
        <v>340</v>
      </c>
      <c r="F42" s="31" t="s">
        <v>363</v>
      </c>
      <c r="G42" s="31" t="s">
        <v>364</v>
      </c>
      <c r="H42" s="31" t="s">
        <v>372</v>
      </c>
      <c r="I42" s="31" t="s">
        <v>377</v>
      </c>
    </row>
    <row r="43" spans="1:9">
      <c r="A43" s="32">
        <v>967825352</v>
      </c>
      <c r="B43" s="32" t="s">
        <v>455</v>
      </c>
      <c r="C43" s="32" t="s">
        <v>456</v>
      </c>
      <c r="D43" s="32" t="s">
        <v>119</v>
      </c>
      <c r="E43" s="32" t="s">
        <v>340</v>
      </c>
      <c r="F43" s="32" t="s">
        <v>363</v>
      </c>
      <c r="G43" s="32" t="s">
        <v>368</v>
      </c>
      <c r="H43" s="32" t="s">
        <v>369</v>
      </c>
      <c r="I43" s="32" t="s">
        <v>27</v>
      </c>
    </row>
    <row r="44" spans="1:9">
      <c r="A44" s="31">
        <v>331290361</v>
      </c>
      <c r="B44" s="31" t="s">
        <v>457</v>
      </c>
      <c r="C44" s="31" t="s">
        <v>458</v>
      </c>
      <c r="D44" s="31" t="s">
        <v>121</v>
      </c>
      <c r="E44" s="31" t="s">
        <v>340</v>
      </c>
      <c r="F44" s="31" t="s">
        <v>363</v>
      </c>
      <c r="G44" s="31" t="s">
        <v>364</v>
      </c>
      <c r="H44" s="31" t="s">
        <v>369</v>
      </c>
      <c r="I44" s="31" t="s">
        <v>377</v>
      </c>
    </row>
    <row r="45" spans="1:9">
      <c r="A45" s="32">
        <v>799526443</v>
      </c>
      <c r="B45" s="32" t="s">
        <v>459</v>
      </c>
      <c r="C45" s="32" t="s">
        <v>460</v>
      </c>
      <c r="D45" s="32" t="s">
        <v>123</v>
      </c>
      <c r="E45" s="32" t="s">
        <v>339</v>
      </c>
      <c r="F45" s="32" t="s">
        <v>363</v>
      </c>
      <c r="G45" s="32" t="s">
        <v>376</v>
      </c>
      <c r="H45" s="32" t="s">
        <v>369</v>
      </c>
      <c r="I45" s="32" t="s">
        <v>36</v>
      </c>
    </row>
    <row r="46" spans="1:9">
      <c r="A46" s="31">
        <v>454874513</v>
      </c>
      <c r="B46" s="31" t="s">
        <v>461</v>
      </c>
      <c r="C46" s="31" t="s">
        <v>462</v>
      </c>
      <c r="D46" s="31" t="s">
        <v>125</v>
      </c>
      <c r="E46" s="31" t="s">
        <v>340</v>
      </c>
      <c r="F46" s="31" t="s">
        <v>363</v>
      </c>
      <c r="G46" s="31" t="s">
        <v>364</v>
      </c>
      <c r="H46" s="31" t="s">
        <v>372</v>
      </c>
      <c r="I46" s="31" t="s">
        <v>377</v>
      </c>
    </row>
    <row r="47" spans="1:9">
      <c r="A47" s="32">
        <v>899026179</v>
      </c>
      <c r="B47" s="32" t="s">
        <v>126</v>
      </c>
      <c r="C47" s="32" t="s">
        <v>463</v>
      </c>
      <c r="D47" s="32" t="s">
        <v>128</v>
      </c>
      <c r="E47" s="32" t="s">
        <v>339</v>
      </c>
      <c r="F47" s="32" t="s">
        <v>363</v>
      </c>
      <c r="G47" s="32" t="s">
        <v>376</v>
      </c>
      <c r="H47" s="32" t="s">
        <v>369</v>
      </c>
      <c r="I47" s="32" t="s">
        <v>36</v>
      </c>
    </row>
    <row r="48" spans="1:9">
      <c r="A48" s="31">
        <v>99883723</v>
      </c>
      <c r="B48" s="31" t="s">
        <v>464</v>
      </c>
      <c r="C48" s="31" t="s">
        <v>465</v>
      </c>
      <c r="D48" s="31" t="s">
        <v>466</v>
      </c>
      <c r="E48" s="31" t="s">
        <v>339</v>
      </c>
      <c r="F48" s="31" t="s">
        <v>363</v>
      </c>
      <c r="G48" s="31" t="s">
        <v>376</v>
      </c>
      <c r="H48" s="31" t="s">
        <v>372</v>
      </c>
      <c r="I48" s="31" t="s">
        <v>377</v>
      </c>
    </row>
    <row r="49" spans="1:9">
      <c r="A49" s="32">
        <v>414130771</v>
      </c>
      <c r="B49" s="32" t="s">
        <v>467</v>
      </c>
      <c r="C49" s="32" t="s">
        <v>468</v>
      </c>
      <c r="D49" s="32" t="s">
        <v>130</v>
      </c>
      <c r="E49" s="32" t="s">
        <v>340</v>
      </c>
      <c r="F49" s="32" t="s">
        <v>363</v>
      </c>
      <c r="G49" s="32" t="s">
        <v>368</v>
      </c>
      <c r="H49" s="32" t="s">
        <v>365</v>
      </c>
      <c r="I49" s="32" t="s">
        <v>27</v>
      </c>
    </row>
    <row r="50" spans="1:9">
      <c r="A50" s="31">
        <v>247531974</v>
      </c>
      <c r="B50" s="31" t="s">
        <v>469</v>
      </c>
      <c r="C50" s="31" t="s">
        <v>470</v>
      </c>
      <c r="D50" s="31" t="s">
        <v>132</v>
      </c>
      <c r="E50" s="31" t="s">
        <v>339</v>
      </c>
      <c r="F50" s="31" t="s">
        <v>363</v>
      </c>
      <c r="G50" s="31" t="s">
        <v>364</v>
      </c>
      <c r="H50" s="31" t="s">
        <v>369</v>
      </c>
      <c r="I50" s="31" t="s">
        <v>27</v>
      </c>
    </row>
    <row r="51" spans="1:9">
      <c r="A51" s="32">
        <v>387380380</v>
      </c>
      <c r="B51" s="32" t="s">
        <v>471</v>
      </c>
      <c r="C51" s="32" t="s">
        <v>472</v>
      </c>
      <c r="D51" s="32" t="s">
        <v>134</v>
      </c>
      <c r="E51" s="32" t="s">
        <v>340</v>
      </c>
      <c r="F51" s="32" t="s">
        <v>363</v>
      </c>
      <c r="G51" s="32" t="s">
        <v>376</v>
      </c>
      <c r="H51" s="32" t="s">
        <v>365</v>
      </c>
      <c r="I51" s="32" t="s">
        <v>377</v>
      </c>
    </row>
    <row r="52" spans="1:9">
      <c r="A52" s="31">
        <v>259992767</v>
      </c>
      <c r="B52" s="31" t="s">
        <v>473</v>
      </c>
      <c r="C52" s="31" t="s">
        <v>474</v>
      </c>
      <c r="D52" s="31" t="s">
        <v>136</v>
      </c>
      <c r="E52" s="31" t="s">
        <v>339</v>
      </c>
      <c r="F52" s="31" t="s">
        <v>363</v>
      </c>
      <c r="G52" s="31" t="s">
        <v>376</v>
      </c>
      <c r="H52" s="31" t="s">
        <v>369</v>
      </c>
      <c r="I52" s="31" t="s">
        <v>27</v>
      </c>
    </row>
    <row r="53" spans="1:9">
      <c r="A53" s="32">
        <v>746665508</v>
      </c>
      <c r="B53" s="32" t="s">
        <v>475</v>
      </c>
      <c r="C53" s="32" t="s">
        <v>476</v>
      </c>
      <c r="D53" s="32" t="s">
        <v>138</v>
      </c>
      <c r="E53" s="32" t="s">
        <v>340</v>
      </c>
      <c r="F53" s="32" t="s">
        <v>363</v>
      </c>
      <c r="G53" s="32" t="s">
        <v>368</v>
      </c>
      <c r="H53" s="32" t="s">
        <v>372</v>
      </c>
      <c r="I53" s="32" t="s">
        <v>27</v>
      </c>
    </row>
    <row r="54" spans="1:9">
      <c r="A54" s="31">
        <v>172755453</v>
      </c>
      <c r="B54" s="31" t="s">
        <v>477</v>
      </c>
      <c r="C54" s="31" t="s">
        <v>478</v>
      </c>
      <c r="D54" s="31" t="s">
        <v>140</v>
      </c>
      <c r="E54" s="31" t="s">
        <v>340</v>
      </c>
      <c r="F54" s="31" t="s">
        <v>363</v>
      </c>
      <c r="G54" s="31" t="s">
        <v>376</v>
      </c>
      <c r="H54" s="31" t="s">
        <v>372</v>
      </c>
      <c r="I54" s="31" t="s">
        <v>479</v>
      </c>
    </row>
    <row r="55" spans="1:9">
      <c r="A55" s="32">
        <v>303419341</v>
      </c>
      <c r="B55" s="32" t="s">
        <v>480</v>
      </c>
      <c r="C55" s="32" t="s">
        <v>481</v>
      </c>
      <c r="D55" s="32" t="s">
        <v>143</v>
      </c>
      <c r="E55" s="32" t="s">
        <v>340</v>
      </c>
      <c r="F55" s="32" t="s">
        <v>363</v>
      </c>
      <c r="G55" s="32" t="s">
        <v>364</v>
      </c>
      <c r="H55" s="32" t="s">
        <v>369</v>
      </c>
      <c r="I55" s="32" t="s">
        <v>144</v>
      </c>
    </row>
    <row r="56" spans="1:9">
      <c r="A56" s="31">
        <v>737930700</v>
      </c>
      <c r="B56" s="31" t="s">
        <v>482</v>
      </c>
      <c r="C56" s="31" t="s">
        <v>483</v>
      </c>
      <c r="D56" s="31" t="s">
        <v>146</v>
      </c>
      <c r="E56" s="31" t="s">
        <v>340</v>
      </c>
      <c r="F56" s="31" t="s">
        <v>363</v>
      </c>
      <c r="G56" s="31" t="s">
        <v>368</v>
      </c>
      <c r="H56" s="31" t="s">
        <v>365</v>
      </c>
      <c r="I56" s="31" t="s">
        <v>377</v>
      </c>
    </row>
    <row r="57" spans="1:9">
      <c r="A57" s="32">
        <v>591595869</v>
      </c>
      <c r="B57" s="32" t="s">
        <v>147</v>
      </c>
      <c r="C57" s="32" t="s">
        <v>484</v>
      </c>
      <c r="D57" s="32" t="s">
        <v>148</v>
      </c>
      <c r="E57" s="32" t="s">
        <v>340</v>
      </c>
      <c r="F57" s="32" t="s">
        <v>363</v>
      </c>
      <c r="G57" s="32" t="s">
        <v>368</v>
      </c>
      <c r="H57" s="32" t="s">
        <v>365</v>
      </c>
      <c r="I57" s="32" t="s">
        <v>377</v>
      </c>
    </row>
    <row r="58" spans="1:9">
      <c r="A58" s="31">
        <v>650453302</v>
      </c>
      <c r="B58" s="31" t="s">
        <v>485</v>
      </c>
      <c r="C58" s="31" t="s">
        <v>484</v>
      </c>
      <c r="D58" s="31" t="s">
        <v>150</v>
      </c>
      <c r="E58" s="31" t="s">
        <v>340</v>
      </c>
      <c r="F58" s="31" t="s">
        <v>363</v>
      </c>
      <c r="G58" s="31" t="s">
        <v>376</v>
      </c>
      <c r="H58" s="31" t="s">
        <v>372</v>
      </c>
      <c r="I58" s="31" t="s">
        <v>151</v>
      </c>
    </row>
    <row r="59" spans="1:9">
      <c r="A59" s="32">
        <v>252527274</v>
      </c>
      <c r="B59" s="32" t="s">
        <v>486</v>
      </c>
      <c r="C59" s="32" t="s">
        <v>487</v>
      </c>
      <c r="D59" s="32" t="s">
        <v>154</v>
      </c>
      <c r="E59" s="32" t="s">
        <v>340</v>
      </c>
      <c r="F59" s="32" t="s">
        <v>363</v>
      </c>
      <c r="G59" s="32" t="s">
        <v>376</v>
      </c>
      <c r="H59" s="32" t="s">
        <v>393</v>
      </c>
      <c r="I59" s="32" t="s">
        <v>27</v>
      </c>
    </row>
    <row r="60" spans="1:9">
      <c r="A60" s="31">
        <v>922444</v>
      </c>
      <c r="B60" s="31" t="s">
        <v>155</v>
      </c>
      <c r="C60" s="31" t="s">
        <v>488</v>
      </c>
      <c r="D60" s="31" t="s">
        <v>156</v>
      </c>
      <c r="E60" s="31" t="s">
        <v>339</v>
      </c>
      <c r="F60" s="31" t="s">
        <v>363</v>
      </c>
      <c r="G60" s="31" t="s">
        <v>376</v>
      </c>
      <c r="H60" s="31" t="s">
        <v>365</v>
      </c>
      <c r="I60" s="31" t="s">
        <v>377</v>
      </c>
    </row>
    <row r="61" spans="1:9">
      <c r="A61" s="32">
        <v>497150671</v>
      </c>
      <c r="B61" s="32" t="s">
        <v>489</v>
      </c>
      <c r="C61" s="32" t="s">
        <v>490</v>
      </c>
      <c r="D61" s="32" t="s">
        <v>159</v>
      </c>
      <c r="E61" s="32" t="s">
        <v>339</v>
      </c>
      <c r="F61" s="32" t="s">
        <v>363</v>
      </c>
      <c r="G61" s="32" t="s">
        <v>364</v>
      </c>
      <c r="H61" s="32" t="s">
        <v>372</v>
      </c>
      <c r="I61" s="32" t="s">
        <v>377</v>
      </c>
    </row>
    <row r="62" spans="1:9">
      <c r="A62" s="31">
        <v>154243203</v>
      </c>
      <c r="B62" s="31" t="s">
        <v>491</v>
      </c>
      <c r="C62" s="31" t="s">
        <v>492</v>
      </c>
      <c r="D62" s="31" t="s">
        <v>161</v>
      </c>
      <c r="E62" s="31" t="s">
        <v>340</v>
      </c>
      <c r="F62" s="31" t="s">
        <v>363</v>
      </c>
      <c r="G62" s="31" t="s">
        <v>376</v>
      </c>
      <c r="H62" s="31" t="s">
        <v>365</v>
      </c>
      <c r="I62" s="31" t="s">
        <v>377</v>
      </c>
    </row>
    <row r="63" spans="1:9">
      <c r="A63" s="32">
        <v>645515640</v>
      </c>
      <c r="B63" s="32" t="s">
        <v>493</v>
      </c>
      <c r="C63" s="32" t="s">
        <v>494</v>
      </c>
      <c r="D63" s="32" t="s">
        <v>163</v>
      </c>
      <c r="E63" s="32" t="s">
        <v>340</v>
      </c>
      <c r="F63" s="32" t="s">
        <v>363</v>
      </c>
      <c r="G63" s="32" t="s">
        <v>368</v>
      </c>
      <c r="H63" s="32" t="s">
        <v>372</v>
      </c>
      <c r="I63" s="32" t="s">
        <v>164</v>
      </c>
    </row>
    <row r="64" spans="1:9">
      <c r="A64" s="31">
        <v>436272748</v>
      </c>
      <c r="B64" s="31" t="s">
        <v>495</v>
      </c>
      <c r="C64" s="31" t="s">
        <v>496</v>
      </c>
      <c r="D64" s="31" t="s">
        <v>166</v>
      </c>
      <c r="E64" s="31" t="s">
        <v>340</v>
      </c>
      <c r="F64" s="31" t="s">
        <v>363</v>
      </c>
      <c r="G64" s="31" t="s">
        <v>368</v>
      </c>
      <c r="H64" s="31" t="s">
        <v>372</v>
      </c>
      <c r="I64" s="31" t="s">
        <v>27</v>
      </c>
    </row>
    <row r="65" spans="1:9">
      <c r="A65" s="32">
        <v>414905072</v>
      </c>
      <c r="B65" s="32" t="s">
        <v>167</v>
      </c>
      <c r="C65" s="32" t="s">
        <v>497</v>
      </c>
      <c r="D65" s="32" t="s">
        <v>168</v>
      </c>
      <c r="E65" s="32" t="s">
        <v>340</v>
      </c>
      <c r="F65" s="32" t="s">
        <v>363</v>
      </c>
      <c r="G65" s="32" t="s">
        <v>368</v>
      </c>
      <c r="H65" s="32" t="s">
        <v>372</v>
      </c>
      <c r="I65" s="32" t="s">
        <v>377</v>
      </c>
    </row>
    <row r="66" spans="1:9">
      <c r="A66" s="31">
        <v>738734681</v>
      </c>
      <c r="B66" s="31" t="s">
        <v>498</v>
      </c>
      <c r="C66" s="31" t="s">
        <v>499</v>
      </c>
      <c r="D66" s="31" t="s">
        <v>170</v>
      </c>
      <c r="E66" s="31" t="s">
        <v>339</v>
      </c>
      <c r="F66" s="31" t="s">
        <v>363</v>
      </c>
      <c r="G66" s="31" t="s">
        <v>368</v>
      </c>
      <c r="H66" s="31" t="s">
        <v>365</v>
      </c>
      <c r="I66" s="31" t="s">
        <v>171</v>
      </c>
    </row>
    <row r="67" spans="1:9">
      <c r="A67" s="32">
        <v>359992290</v>
      </c>
      <c r="B67" s="32" t="s">
        <v>500</v>
      </c>
      <c r="C67" s="32" t="s">
        <v>501</v>
      </c>
      <c r="D67" s="32" t="s">
        <v>173</v>
      </c>
      <c r="E67" s="32" t="s">
        <v>339</v>
      </c>
      <c r="F67" s="32" t="s">
        <v>363</v>
      </c>
      <c r="G67" s="32" t="s">
        <v>368</v>
      </c>
      <c r="H67" s="32" t="s">
        <v>372</v>
      </c>
      <c r="I67" s="32" t="s">
        <v>377</v>
      </c>
    </row>
    <row r="68" spans="1:9">
      <c r="A68" s="31">
        <v>233862341</v>
      </c>
      <c r="B68" s="31" t="s">
        <v>174</v>
      </c>
      <c r="C68" s="31" t="s">
        <v>502</v>
      </c>
      <c r="D68" s="31" t="s">
        <v>175</v>
      </c>
      <c r="E68" s="31" t="s">
        <v>340</v>
      </c>
      <c r="F68" s="31" t="s">
        <v>363</v>
      </c>
      <c r="G68" s="31" t="s">
        <v>368</v>
      </c>
      <c r="H68" s="31" t="s">
        <v>365</v>
      </c>
      <c r="I68" s="31" t="s">
        <v>27</v>
      </c>
    </row>
    <row r="69" spans="1:9">
      <c r="A69" s="32">
        <v>99740872</v>
      </c>
      <c r="B69" s="32" t="s">
        <v>503</v>
      </c>
      <c r="C69" s="32" t="s">
        <v>504</v>
      </c>
      <c r="D69" s="32" t="s">
        <v>177</v>
      </c>
      <c r="E69" s="32" t="s">
        <v>339</v>
      </c>
      <c r="F69" s="32" t="s">
        <v>363</v>
      </c>
      <c r="G69" s="32" t="s">
        <v>364</v>
      </c>
      <c r="H69" s="32" t="s">
        <v>372</v>
      </c>
      <c r="I69" s="32" t="s">
        <v>27</v>
      </c>
    </row>
    <row r="70" spans="1:9">
      <c r="A70" s="31">
        <v>877687992</v>
      </c>
      <c r="B70" s="31" t="s">
        <v>505</v>
      </c>
      <c r="C70" s="31" t="s">
        <v>506</v>
      </c>
      <c r="D70" s="31" t="s">
        <v>179</v>
      </c>
      <c r="E70" s="31" t="s">
        <v>340</v>
      </c>
      <c r="F70" s="31" t="s">
        <v>363</v>
      </c>
      <c r="G70" s="31" t="s">
        <v>376</v>
      </c>
      <c r="H70" s="31" t="s">
        <v>369</v>
      </c>
      <c r="I70" s="31" t="s">
        <v>27</v>
      </c>
    </row>
    <row r="71" spans="1:9">
      <c r="A71" s="32">
        <v>789256931</v>
      </c>
      <c r="B71" s="32" t="s">
        <v>507</v>
      </c>
      <c r="C71" s="32" t="s">
        <v>508</v>
      </c>
      <c r="D71" s="32" t="s">
        <v>181</v>
      </c>
      <c r="E71" s="32" t="s">
        <v>340</v>
      </c>
      <c r="F71" s="32" t="s">
        <v>363</v>
      </c>
      <c r="G71" s="32" t="s">
        <v>368</v>
      </c>
      <c r="H71" s="32" t="s">
        <v>372</v>
      </c>
      <c r="I71" s="32" t="s">
        <v>377</v>
      </c>
    </row>
    <row r="72" spans="1:9">
      <c r="A72" s="31">
        <v>247461564</v>
      </c>
      <c r="B72" s="31" t="s">
        <v>509</v>
      </c>
      <c r="C72" s="31" t="s">
        <v>510</v>
      </c>
      <c r="D72" s="31" t="s">
        <v>183</v>
      </c>
      <c r="E72" s="31" t="s">
        <v>340</v>
      </c>
      <c r="F72" s="31" t="s">
        <v>363</v>
      </c>
      <c r="G72" s="31" t="s">
        <v>368</v>
      </c>
      <c r="H72" s="31" t="s">
        <v>372</v>
      </c>
      <c r="I72" s="31" t="s">
        <v>27</v>
      </c>
    </row>
    <row r="73" spans="1:9">
      <c r="A73" s="32">
        <v>510773876</v>
      </c>
      <c r="B73" s="32" t="s">
        <v>511</v>
      </c>
      <c r="C73" s="32" t="s">
        <v>512</v>
      </c>
      <c r="D73" s="32" t="s">
        <v>185</v>
      </c>
      <c r="E73" s="32" t="s">
        <v>340</v>
      </c>
      <c r="F73" s="32" t="s">
        <v>363</v>
      </c>
      <c r="G73" s="32" t="s">
        <v>376</v>
      </c>
      <c r="H73" s="32" t="s">
        <v>369</v>
      </c>
      <c r="I73" s="32" t="s">
        <v>22</v>
      </c>
    </row>
    <row r="74" spans="1:9">
      <c r="A74" s="31">
        <v>497108846</v>
      </c>
      <c r="B74" s="31" t="s">
        <v>186</v>
      </c>
      <c r="C74" s="31" t="s">
        <v>513</v>
      </c>
      <c r="D74" s="31" t="s">
        <v>187</v>
      </c>
      <c r="E74" s="31" t="s">
        <v>339</v>
      </c>
      <c r="F74" s="31" t="s">
        <v>363</v>
      </c>
      <c r="G74" s="31" t="s">
        <v>368</v>
      </c>
      <c r="H74" s="31" t="s">
        <v>372</v>
      </c>
      <c r="I74" s="31" t="s">
        <v>377</v>
      </c>
    </row>
    <row r="75" spans="1:9">
      <c r="A75" s="32">
        <v>547736444</v>
      </c>
      <c r="B75" s="32" t="s">
        <v>514</v>
      </c>
      <c r="C75" s="32" t="s">
        <v>515</v>
      </c>
      <c r="D75" s="32" t="s">
        <v>189</v>
      </c>
      <c r="E75" s="32" t="s">
        <v>339</v>
      </c>
      <c r="F75" s="32" t="s">
        <v>363</v>
      </c>
      <c r="G75" s="32" t="s">
        <v>368</v>
      </c>
      <c r="H75" s="32" t="s">
        <v>372</v>
      </c>
      <c r="I75" s="32" t="s">
        <v>27</v>
      </c>
    </row>
    <row r="76" spans="1:9">
      <c r="A76" s="31">
        <v>243513801</v>
      </c>
      <c r="B76" s="31" t="s">
        <v>190</v>
      </c>
      <c r="C76" s="31" t="s">
        <v>516</v>
      </c>
      <c r="D76" s="31" t="s">
        <v>191</v>
      </c>
      <c r="E76" s="31" t="s">
        <v>340</v>
      </c>
      <c r="F76" s="31" t="s">
        <v>363</v>
      </c>
      <c r="G76" s="31" t="s">
        <v>376</v>
      </c>
      <c r="H76" s="31" t="s">
        <v>369</v>
      </c>
      <c r="I76" s="31" t="s">
        <v>377</v>
      </c>
    </row>
    <row r="77" spans="1:9">
      <c r="A77" s="32">
        <v>162422357</v>
      </c>
      <c r="B77" s="32" t="s">
        <v>194</v>
      </c>
      <c r="C77" s="32" t="s">
        <v>517</v>
      </c>
      <c r="D77" s="32" t="s">
        <v>196</v>
      </c>
      <c r="E77" s="32" t="s">
        <v>340</v>
      </c>
      <c r="F77" s="32" t="s">
        <v>363</v>
      </c>
      <c r="G77" s="32" t="s">
        <v>376</v>
      </c>
      <c r="H77" s="32" t="s">
        <v>393</v>
      </c>
      <c r="I77" s="32" t="s">
        <v>377</v>
      </c>
    </row>
    <row r="78" spans="1:9">
      <c r="A78" s="31">
        <v>617341212</v>
      </c>
      <c r="B78" s="31" t="s">
        <v>197</v>
      </c>
      <c r="C78" s="31" t="s">
        <v>518</v>
      </c>
      <c r="D78" s="31" t="s">
        <v>198</v>
      </c>
      <c r="E78" s="31" t="s">
        <v>340</v>
      </c>
      <c r="F78" s="31" t="s">
        <v>363</v>
      </c>
      <c r="G78" s="31" t="s">
        <v>364</v>
      </c>
      <c r="H78" s="31" t="s">
        <v>393</v>
      </c>
      <c r="I78" s="31" t="s">
        <v>199</v>
      </c>
    </row>
    <row r="79" spans="1:9">
      <c r="A79" s="32">
        <v>351786872</v>
      </c>
      <c r="B79" s="32" t="s">
        <v>200</v>
      </c>
      <c r="C79" s="32" t="s">
        <v>519</v>
      </c>
      <c r="D79" s="32" t="s">
        <v>202</v>
      </c>
      <c r="E79" s="32" t="s">
        <v>340</v>
      </c>
      <c r="F79" s="32" t="s">
        <v>363</v>
      </c>
      <c r="G79" s="32" t="s">
        <v>368</v>
      </c>
      <c r="H79" s="32" t="s">
        <v>393</v>
      </c>
      <c r="I79" s="32" t="s">
        <v>27</v>
      </c>
    </row>
    <row r="80" spans="1:9">
      <c r="A80" s="31">
        <v>367089588</v>
      </c>
      <c r="B80" s="31" t="s">
        <v>520</v>
      </c>
      <c r="C80" s="31" t="s">
        <v>521</v>
      </c>
      <c r="D80" s="31" t="s">
        <v>204</v>
      </c>
      <c r="E80" s="31" t="s">
        <v>340</v>
      </c>
      <c r="F80" s="31" t="s">
        <v>363</v>
      </c>
      <c r="G80" s="31" t="s">
        <v>368</v>
      </c>
      <c r="H80" s="31" t="s">
        <v>369</v>
      </c>
      <c r="I80" s="31" t="s">
        <v>27</v>
      </c>
    </row>
    <row r="81" spans="1:9">
      <c r="A81" s="32">
        <v>825533247</v>
      </c>
      <c r="B81" s="32" t="s">
        <v>522</v>
      </c>
      <c r="C81" s="32" t="s">
        <v>523</v>
      </c>
      <c r="D81" s="32" t="s">
        <v>206</v>
      </c>
      <c r="E81" s="32" t="s">
        <v>340</v>
      </c>
      <c r="F81" s="32" t="s">
        <v>363</v>
      </c>
      <c r="G81" s="32" t="s">
        <v>364</v>
      </c>
      <c r="H81" s="32" t="s">
        <v>365</v>
      </c>
      <c r="I81" s="32" t="s">
        <v>377</v>
      </c>
    </row>
    <row r="82" spans="1:9">
      <c r="A82" s="31">
        <v>946283782</v>
      </c>
      <c r="B82" s="31" t="s">
        <v>524</v>
      </c>
      <c r="C82" s="31" t="s">
        <v>525</v>
      </c>
      <c r="D82" s="31" t="s">
        <v>208</v>
      </c>
      <c r="E82" s="31" t="s">
        <v>340</v>
      </c>
      <c r="F82" s="31" t="s">
        <v>363</v>
      </c>
      <c r="G82" s="31" t="s">
        <v>364</v>
      </c>
      <c r="H82" s="31" t="s">
        <v>372</v>
      </c>
      <c r="I82" s="31" t="s">
        <v>114</v>
      </c>
    </row>
    <row r="83" spans="1:9">
      <c r="A83" s="32">
        <v>672134143</v>
      </c>
      <c r="B83" s="32" t="s">
        <v>526</v>
      </c>
      <c r="C83" s="32" t="s">
        <v>527</v>
      </c>
      <c r="D83" s="32" t="s">
        <v>210</v>
      </c>
      <c r="E83" s="32" t="s">
        <v>340</v>
      </c>
      <c r="F83" s="32" t="s">
        <v>363</v>
      </c>
      <c r="G83" s="32" t="s">
        <v>368</v>
      </c>
      <c r="H83" s="32" t="s">
        <v>369</v>
      </c>
      <c r="I83" s="32" t="s">
        <v>479</v>
      </c>
    </row>
    <row r="84" spans="1:9">
      <c r="A84" s="31">
        <v>621852774</v>
      </c>
      <c r="B84" s="31" t="s">
        <v>528</v>
      </c>
      <c r="C84" s="31" t="s">
        <v>529</v>
      </c>
      <c r="D84" s="31" t="s">
        <v>215</v>
      </c>
      <c r="E84" s="31" t="s">
        <v>340</v>
      </c>
      <c r="F84" s="31" t="s">
        <v>363</v>
      </c>
      <c r="G84" s="31" t="s">
        <v>376</v>
      </c>
      <c r="H84" s="31" t="s">
        <v>369</v>
      </c>
      <c r="I84" s="31" t="s">
        <v>479</v>
      </c>
    </row>
    <row r="85" spans="1:9">
      <c r="A85" s="32">
        <v>27843094</v>
      </c>
      <c r="B85" s="32" t="s">
        <v>530</v>
      </c>
      <c r="C85" s="32" t="s">
        <v>531</v>
      </c>
      <c r="D85" s="32" t="s">
        <v>532</v>
      </c>
      <c r="E85" s="32" t="s">
        <v>339</v>
      </c>
      <c r="F85" s="32" t="s">
        <v>363</v>
      </c>
      <c r="G85" s="32" t="s">
        <v>376</v>
      </c>
      <c r="H85" s="32" t="s">
        <v>372</v>
      </c>
      <c r="I85" s="32" t="s">
        <v>377</v>
      </c>
    </row>
    <row r="86" spans="1:9">
      <c r="A86" s="31">
        <v>515258059</v>
      </c>
      <c r="B86" s="31" t="s">
        <v>533</v>
      </c>
      <c r="C86" s="31" t="s">
        <v>534</v>
      </c>
      <c r="D86" s="31" t="s">
        <v>222</v>
      </c>
      <c r="E86" s="31" t="s">
        <v>340</v>
      </c>
      <c r="F86" s="31" t="s">
        <v>363</v>
      </c>
      <c r="G86" s="31" t="s">
        <v>376</v>
      </c>
      <c r="H86" s="31" t="s">
        <v>369</v>
      </c>
      <c r="I86" s="31" t="s">
        <v>27</v>
      </c>
    </row>
    <row r="87" spans="1:9">
      <c r="A87" s="32">
        <v>765610369</v>
      </c>
      <c r="B87" s="32" t="s">
        <v>535</v>
      </c>
      <c r="C87" s="32" t="s">
        <v>536</v>
      </c>
      <c r="D87" s="32" t="s">
        <v>224</v>
      </c>
      <c r="E87" s="32" t="s">
        <v>340</v>
      </c>
      <c r="F87" s="32" t="s">
        <v>363</v>
      </c>
      <c r="G87" s="32" t="s">
        <v>368</v>
      </c>
      <c r="H87" s="32" t="s">
        <v>365</v>
      </c>
      <c r="I87" s="32" t="s">
        <v>27</v>
      </c>
    </row>
    <row r="88" spans="1:9">
      <c r="A88" s="31">
        <v>55122355</v>
      </c>
      <c r="B88" s="31" t="s">
        <v>537</v>
      </c>
      <c r="C88" s="31" t="s">
        <v>538</v>
      </c>
      <c r="D88" s="31" t="s">
        <v>229</v>
      </c>
      <c r="E88" s="31" t="s">
        <v>340</v>
      </c>
      <c r="F88" s="31" t="s">
        <v>363</v>
      </c>
      <c r="G88" s="31" t="s">
        <v>376</v>
      </c>
      <c r="H88" s="31" t="s">
        <v>372</v>
      </c>
      <c r="I88" s="31" t="s">
        <v>230</v>
      </c>
    </row>
    <row r="89" spans="1:9">
      <c r="A89" s="32">
        <v>145539007</v>
      </c>
      <c r="B89" s="32" t="s">
        <v>231</v>
      </c>
      <c r="C89" s="32" t="s">
        <v>484</v>
      </c>
      <c r="D89" s="32" t="s">
        <v>232</v>
      </c>
      <c r="E89" s="32" t="s">
        <v>340</v>
      </c>
      <c r="F89" s="32" t="s">
        <v>363</v>
      </c>
      <c r="G89" s="32" t="s">
        <v>364</v>
      </c>
      <c r="H89" s="32" t="s">
        <v>372</v>
      </c>
      <c r="I89" s="32" t="s">
        <v>27</v>
      </c>
    </row>
    <row r="90" spans="1:9">
      <c r="A90" s="31">
        <v>365842024</v>
      </c>
      <c r="B90" s="31" t="s">
        <v>236</v>
      </c>
      <c r="C90" s="31" t="s">
        <v>539</v>
      </c>
      <c r="D90" s="31" t="s">
        <v>238</v>
      </c>
      <c r="E90" s="31" t="s">
        <v>340</v>
      </c>
      <c r="F90" s="31" t="s">
        <v>363</v>
      </c>
      <c r="G90" s="31" t="s">
        <v>376</v>
      </c>
      <c r="H90" s="31" t="s">
        <v>372</v>
      </c>
      <c r="I90" s="31" t="s">
        <v>377</v>
      </c>
    </row>
    <row r="91" spans="1:9">
      <c r="A91" s="32">
        <v>474627687</v>
      </c>
      <c r="B91" s="32" t="s">
        <v>239</v>
      </c>
      <c r="C91" s="32" t="s">
        <v>540</v>
      </c>
      <c r="D91" s="32" t="s">
        <v>240</v>
      </c>
      <c r="E91" s="32" t="s">
        <v>339</v>
      </c>
      <c r="F91" s="32" t="s">
        <v>363</v>
      </c>
      <c r="G91" s="32" t="s">
        <v>376</v>
      </c>
      <c r="H91" s="32" t="s">
        <v>369</v>
      </c>
      <c r="I91" s="32" t="s">
        <v>377</v>
      </c>
    </row>
    <row r="92" spans="1:9">
      <c r="A92" s="31">
        <v>5239762</v>
      </c>
      <c r="B92" s="31" t="s">
        <v>541</v>
      </c>
      <c r="C92" s="31" t="s">
        <v>542</v>
      </c>
      <c r="D92" s="31" t="s">
        <v>242</v>
      </c>
      <c r="E92" s="31" t="s">
        <v>340</v>
      </c>
      <c r="F92" s="31" t="s">
        <v>363</v>
      </c>
      <c r="G92" s="31" t="s">
        <v>368</v>
      </c>
      <c r="H92" s="31" t="s">
        <v>369</v>
      </c>
      <c r="I92" s="31" t="s">
        <v>377</v>
      </c>
    </row>
    <row r="93" spans="1:9">
      <c r="A93" s="32">
        <v>120173299</v>
      </c>
      <c r="B93" s="32" t="s">
        <v>543</v>
      </c>
      <c r="C93" s="32" t="s">
        <v>544</v>
      </c>
      <c r="D93" s="32" t="s">
        <v>244</v>
      </c>
      <c r="E93" s="32" t="s">
        <v>339</v>
      </c>
      <c r="F93" s="32" t="s">
        <v>363</v>
      </c>
      <c r="G93" s="32" t="s">
        <v>364</v>
      </c>
      <c r="H93" s="32" t="s">
        <v>369</v>
      </c>
      <c r="I93" s="32" t="s">
        <v>22</v>
      </c>
    </row>
    <row r="94" spans="1:9">
      <c r="A94" s="31">
        <v>136722606</v>
      </c>
      <c r="B94" s="31" t="s">
        <v>545</v>
      </c>
      <c r="C94" s="31" t="s">
        <v>546</v>
      </c>
      <c r="D94" s="31" t="s">
        <v>246</v>
      </c>
      <c r="E94" s="31" t="s">
        <v>340</v>
      </c>
      <c r="F94" s="31" t="s">
        <v>363</v>
      </c>
      <c r="G94" s="31" t="s">
        <v>376</v>
      </c>
      <c r="H94" s="31" t="s">
        <v>369</v>
      </c>
      <c r="I94" s="31" t="s">
        <v>27</v>
      </c>
    </row>
    <row r="95" spans="1:9">
      <c r="A95" s="32">
        <v>574032504</v>
      </c>
      <c r="B95" s="32" t="s">
        <v>547</v>
      </c>
      <c r="C95" s="32" t="s">
        <v>548</v>
      </c>
      <c r="D95" s="32" t="s">
        <v>248</v>
      </c>
      <c r="E95" s="32" t="s">
        <v>340</v>
      </c>
      <c r="F95" s="32" t="s">
        <v>363</v>
      </c>
      <c r="G95" s="32" t="s">
        <v>376</v>
      </c>
      <c r="H95" s="32" t="s">
        <v>369</v>
      </c>
      <c r="I95" s="32" t="s">
        <v>377</v>
      </c>
    </row>
    <row r="96" spans="1:9">
      <c r="A96" s="31">
        <v>249146204</v>
      </c>
      <c r="B96" s="31" t="s">
        <v>549</v>
      </c>
      <c r="C96" s="31" t="s">
        <v>550</v>
      </c>
      <c r="D96" s="31" t="s">
        <v>251</v>
      </c>
      <c r="E96" s="31" t="s">
        <v>340</v>
      </c>
      <c r="F96" s="31" t="s">
        <v>363</v>
      </c>
      <c r="G96" s="31" t="s">
        <v>368</v>
      </c>
      <c r="H96" s="31" t="s">
        <v>372</v>
      </c>
      <c r="I96" s="31" t="s">
        <v>27</v>
      </c>
    </row>
    <row r="97" spans="1:9">
      <c r="A97" s="32">
        <v>892249151</v>
      </c>
      <c r="B97" s="32" t="s">
        <v>551</v>
      </c>
      <c r="C97" s="32" t="s">
        <v>552</v>
      </c>
      <c r="D97" s="32" t="s">
        <v>253</v>
      </c>
      <c r="E97" s="32" t="s">
        <v>340</v>
      </c>
      <c r="F97" s="32" t="s">
        <v>363</v>
      </c>
      <c r="G97" s="32" t="s">
        <v>368</v>
      </c>
      <c r="H97" s="32" t="s">
        <v>369</v>
      </c>
      <c r="I97" s="32" t="s">
        <v>27</v>
      </c>
    </row>
    <row r="98" spans="1:9">
      <c r="A98" s="31">
        <v>837817809</v>
      </c>
      <c r="B98" s="31" t="s">
        <v>553</v>
      </c>
      <c r="C98" s="31" t="s">
        <v>554</v>
      </c>
      <c r="D98" s="31" t="s">
        <v>555</v>
      </c>
      <c r="E98" s="31" t="s">
        <v>339</v>
      </c>
      <c r="F98" s="31" t="s">
        <v>363</v>
      </c>
      <c r="G98" s="31" t="s">
        <v>364</v>
      </c>
      <c r="H98" s="31" t="s">
        <v>369</v>
      </c>
      <c r="I98" s="31" t="s">
        <v>27</v>
      </c>
    </row>
    <row r="99" spans="1:9">
      <c r="A99" s="32">
        <v>261880709</v>
      </c>
      <c r="B99" s="32" t="s">
        <v>556</v>
      </c>
      <c r="C99" s="32" t="s">
        <v>557</v>
      </c>
      <c r="D99" s="32" t="s">
        <v>255</v>
      </c>
      <c r="E99" s="32" t="s">
        <v>339</v>
      </c>
      <c r="F99" s="32" t="s">
        <v>363</v>
      </c>
      <c r="G99" s="32" t="s">
        <v>368</v>
      </c>
      <c r="H99" s="32" t="s">
        <v>372</v>
      </c>
      <c r="I99" s="32" t="s">
        <v>27</v>
      </c>
    </row>
    <row r="100" spans="1:9">
      <c r="A100" s="31">
        <v>616026462</v>
      </c>
      <c r="B100" s="31" t="s">
        <v>558</v>
      </c>
      <c r="C100" s="31" t="s">
        <v>456</v>
      </c>
      <c r="D100" s="31" t="s">
        <v>257</v>
      </c>
      <c r="E100" s="31" t="s">
        <v>340</v>
      </c>
      <c r="F100" s="31" t="s">
        <v>363</v>
      </c>
      <c r="G100" s="31" t="s">
        <v>368</v>
      </c>
      <c r="H100" s="31" t="s">
        <v>372</v>
      </c>
      <c r="I100" s="31" t="s">
        <v>114</v>
      </c>
    </row>
    <row r="101" spans="1:9">
      <c r="A101" s="32">
        <v>985230097</v>
      </c>
      <c r="B101" s="32" t="s">
        <v>559</v>
      </c>
      <c r="C101" s="32" t="s">
        <v>560</v>
      </c>
      <c r="D101" s="32" t="s">
        <v>259</v>
      </c>
      <c r="E101" s="32" t="s">
        <v>340</v>
      </c>
      <c r="F101" s="32" t="s">
        <v>363</v>
      </c>
      <c r="G101" s="32" t="s">
        <v>376</v>
      </c>
      <c r="H101" s="32" t="s">
        <v>365</v>
      </c>
      <c r="I101" s="32" t="s">
        <v>22</v>
      </c>
    </row>
    <row r="102" spans="1:9">
      <c r="A102" s="31">
        <v>720982032</v>
      </c>
      <c r="B102" s="31" t="s">
        <v>561</v>
      </c>
      <c r="C102" s="31" t="s">
        <v>501</v>
      </c>
      <c r="D102" s="31" t="s">
        <v>261</v>
      </c>
      <c r="E102" s="31" t="s">
        <v>339</v>
      </c>
      <c r="F102" s="31" t="s">
        <v>363</v>
      </c>
      <c r="G102" s="31" t="s">
        <v>364</v>
      </c>
      <c r="H102" s="31" t="s">
        <v>372</v>
      </c>
      <c r="I102" s="31" t="s">
        <v>377</v>
      </c>
    </row>
    <row r="103" spans="1:9">
      <c r="A103" s="32">
        <v>221549907</v>
      </c>
      <c r="B103" s="32" t="s">
        <v>562</v>
      </c>
      <c r="C103" s="32" t="s">
        <v>563</v>
      </c>
      <c r="D103" s="32" t="s">
        <v>263</v>
      </c>
      <c r="E103" s="32" t="s">
        <v>340</v>
      </c>
      <c r="F103" s="32" t="s">
        <v>363</v>
      </c>
      <c r="G103" s="32" t="s">
        <v>368</v>
      </c>
      <c r="H103" s="32" t="s">
        <v>369</v>
      </c>
      <c r="I103" s="32" t="s">
        <v>377</v>
      </c>
    </row>
    <row r="104" spans="1:9">
      <c r="A104" s="31">
        <v>642582520</v>
      </c>
      <c r="B104" s="31" t="s">
        <v>564</v>
      </c>
      <c r="C104" s="31" t="s">
        <v>565</v>
      </c>
      <c r="D104" s="31" t="s">
        <v>265</v>
      </c>
      <c r="E104" s="31" t="s">
        <v>340</v>
      </c>
      <c r="F104" s="31" t="s">
        <v>363</v>
      </c>
      <c r="G104" s="31" t="s">
        <v>368</v>
      </c>
      <c r="H104" s="31" t="s">
        <v>369</v>
      </c>
      <c r="I104" s="31" t="s">
        <v>114</v>
      </c>
    </row>
    <row r="105" spans="1:9">
      <c r="A105" s="32">
        <v>318737171</v>
      </c>
      <c r="B105" s="32" t="s">
        <v>566</v>
      </c>
      <c r="C105" s="32" t="s">
        <v>567</v>
      </c>
      <c r="D105" s="32" t="s">
        <v>267</v>
      </c>
      <c r="E105" s="32" t="s">
        <v>340</v>
      </c>
      <c r="F105" s="32" t="s">
        <v>363</v>
      </c>
      <c r="G105" s="32" t="s">
        <v>368</v>
      </c>
      <c r="H105" s="32" t="s">
        <v>372</v>
      </c>
      <c r="I105" s="32" t="s">
        <v>27</v>
      </c>
    </row>
    <row r="106" spans="1:9">
      <c r="A106" s="31">
        <v>77362113</v>
      </c>
      <c r="B106" s="31" t="s">
        <v>268</v>
      </c>
      <c r="C106" s="31" t="s">
        <v>568</v>
      </c>
      <c r="D106" s="31" t="s">
        <v>269</v>
      </c>
      <c r="E106" s="31" t="s">
        <v>340</v>
      </c>
      <c r="F106" s="31" t="s">
        <v>363</v>
      </c>
      <c r="G106" s="31" t="s">
        <v>376</v>
      </c>
      <c r="H106" s="31" t="s">
        <v>372</v>
      </c>
      <c r="I106" s="31" t="s">
        <v>377</v>
      </c>
    </row>
    <row r="107" spans="1:9">
      <c r="A107" s="32">
        <v>608705666</v>
      </c>
      <c r="B107" s="32" t="s">
        <v>569</v>
      </c>
      <c r="C107" s="32" t="s">
        <v>570</v>
      </c>
      <c r="D107" s="32" t="s">
        <v>271</v>
      </c>
      <c r="E107" s="32" t="s">
        <v>340</v>
      </c>
      <c r="F107" s="32" t="s">
        <v>363</v>
      </c>
      <c r="G107" s="32" t="s">
        <v>368</v>
      </c>
      <c r="H107" s="32" t="s">
        <v>365</v>
      </c>
      <c r="I107" s="32" t="s">
        <v>27</v>
      </c>
    </row>
    <row r="108" spans="1:9">
      <c r="A108" s="31">
        <v>655796378</v>
      </c>
      <c r="B108" s="31" t="s">
        <v>571</v>
      </c>
      <c r="C108" s="31" t="s">
        <v>572</v>
      </c>
      <c r="D108" s="31" t="s">
        <v>573</v>
      </c>
      <c r="E108" s="31" t="s">
        <v>340</v>
      </c>
      <c r="F108" s="31" t="s">
        <v>363</v>
      </c>
      <c r="G108" s="31" t="s">
        <v>368</v>
      </c>
      <c r="H108" s="31" t="s">
        <v>372</v>
      </c>
      <c r="I108" s="31" t="s">
        <v>27</v>
      </c>
    </row>
    <row r="109" spans="1:9">
      <c r="A109" s="32">
        <v>455944463</v>
      </c>
      <c r="B109" s="32" t="s">
        <v>574</v>
      </c>
      <c r="C109" s="32" t="s">
        <v>575</v>
      </c>
      <c r="D109" s="32" t="s">
        <v>276</v>
      </c>
      <c r="E109" s="32" t="s">
        <v>340</v>
      </c>
      <c r="F109" s="32" t="s">
        <v>363</v>
      </c>
      <c r="G109" s="32" t="s">
        <v>368</v>
      </c>
      <c r="H109" s="32" t="s">
        <v>369</v>
      </c>
      <c r="I109" s="32" t="s">
        <v>27</v>
      </c>
    </row>
    <row r="110" spans="1:9">
      <c r="A110" s="31">
        <v>961592021</v>
      </c>
      <c r="B110" s="31" t="s">
        <v>277</v>
      </c>
      <c r="C110" s="31" t="s">
        <v>576</v>
      </c>
      <c r="D110" s="31" t="s">
        <v>278</v>
      </c>
      <c r="E110" s="31" t="s">
        <v>339</v>
      </c>
      <c r="F110" s="31" t="s">
        <v>363</v>
      </c>
      <c r="G110" s="31" t="s">
        <v>368</v>
      </c>
      <c r="H110" s="31" t="s">
        <v>372</v>
      </c>
      <c r="I110" s="31" t="s">
        <v>377</v>
      </c>
    </row>
    <row r="111" spans="1:9">
      <c r="A111" s="32">
        <v>956651316</v>
      </c>
      <c r="B111" s="32" t="s">
        <v>577</v>
      </c>
      <c r="C111" s="32" t="s">
        <v>578</v>
      </c>
      <c r="D111" s="32" t="s">
        <v>280</v>
      </c>
      <c r="E111" s="32" t="s">
        <v>340</v>
      </c>
      <c r="F111" s="32" t="s">
        <v>363</v>
      </c>
      <c r="G111" s="32" t="s">
        <v>368</v>
      </c>
      <c r="H111" s="32" t="s">
        <v>365</v>
      </c>
      <c r="I111" s="32" t="s">
        <v>27</v>
      </c>
    </row>
    <row r="112" spans="1:9">
      <c r="A112" s="31">
        <v>700498745</v>
      </c>
      <c r="B112" s="31" t="s">
        <v>579</v>
      </c>
      <c r="C112" s="31" t="s">
        <v>580</v>
      </c>
      <c r="D112" s="31" t="s">
        <v>282</v>
      </c>
      <c r="E112" s="31" t="s">
        <v>339</v>
      </c>
      <c r="F112" s="31" t="s">
        <v>363</v>
      </c>
      <c r="G112" s="31" t="s">
        <v>364</v>
      </c>
      <c r="H112" s="31" t="s">
        <v>372</v>
      </c>
      <c r="I112" s="31" t="s">
        <v>22</v>
      </c>
    </row>
    <row r="113" spans="1:9">
      <c r="A113" s="32">
        <v>131221731</v>
      </c>
      <c r="B113" s="32" t="s">
        <v>581</v>
      </c>
      <c r="C113" s="32" t="s">
        <v>582</v>
      </c>
      <c r="D113" s="32" t="s">
        <v>284</v>
      </c>
      <c r="E113" s="32" t="s">
        <v>339</v>
      </c>
      <c r="F113" s="32" t="s">
        <v>363</v>
      </c>
      <c r="G113" s="32" t="s">
        <v>376</v>
      </c>
      <c r="H113" s="32" t="s">
        <v>372</v>
      </c>
      <c r="I113" s="32" t="s">
        <v>377</v>
      </c>
    </row>
    <row r="114" spans="1:9">
      <c r="A114" s="31">
        <v>753535055</v>
      </c>
      <c r="B114" s="31" t="s">
        <v>285</v>
      </c>
      <c r="C114" s="31" t="s">
        <v>583</v>
      </c>
      <c r="D114" s="31" t="s">
        <v>286</v>
      </c>
      <c r="E114" s="31" t="s">
        <v>340</v>
      </c>
      <c r="F114" s="31" t="s">
        <v>363</v>
      </c>
      <c r="G114" s="31" t="s">
        <v>376</v>
      </c>
      <c r="H114" s="31" t="s">
        <v>393</v>
      </c>
      <c r="I114" s="31" t="s">
        <v>27</v>
      </c>
    </row>
    <row r="115" spans="1:9">
      <c r="A115" s="32">
        <v>567524761</v>
      </c>
      <c r="B115" s="32" t="s">
        <v>584</v>
      </c>
      <c r="C115" s="32" t="s">
        <v>585</v>
      </c>
      <c r="D115" s="32" t="s">
        <v>288</v>
      </c>
      <c r="E115" s="32" t="s">
        <v>340</v>
      </c>
      <c r="F115" s="32" t="s">
        <v>363</v>
      </c>
      <c r="G115" s="32" t="s">
        <v>368</v>
      </c>
      <c r="H115" s="32" t="s">
        <v>393</v>
      </c>
      <c r="I115" s="32" t="s">
        <v>22</v>
      </c>
    </row>
    <row r="116" spans="1:9">
      <c r="A116" s="31">
        <v>79448987</v>
      </c>
      <c r="B116" s="31" t="s">
        <v>586</v>
      </c>
      <c r="C116" s="31" t="s">
        <v>456</v>
      </c>
      <c r="D116" s="31" t="s">
        <v>290</v>
      </c>
      <c r="E116" s="31" t="s">
        <v>340</v>
      </c>
      <c r="F116" s="31" t="s">
        <v>363</v>
      </c>
      <c r="G116" s="31" t="s">
        <v>364</v>
      </c>
      <c r="H116" s="31" t="s">
        <v>372</v>
      </c>
      <c r="I116" s="31" t="s">
        <v>377</v>
      </c>
    </row>
    <row r="117" spans="1:9">
      <c r="A117" s="32">
        <v>121335819</v>
      </c>
      <c r="B117" s="32" t="s">
        <v>291</v>
      </c>
      <c r="C117" s="32" t="s">
        <v>587</v>
      </c>
      <c r="D117" s="32" t="s">
        <v>293</v>
      </c>
      <c r="E117" s="32" t="s">
        <v>339</v>
      </c>
      <c r="F117" s="32" t="s">
        <v>363</v>
      </c>
      <c r="G117" s="32" t="s">
        <v>376</v>
      </c>
      <c r="H117" s="32" t="s">
        <v>369</v>
      </c>
      <c r="I117" s="32" t="s">
        <v>423</v>
      </c>
    </row>
    <row r="118" spans="1:9">
      <c r="A118" s="31">
        <v>833086699</v>
      </c>
      <c r="B118" s="31" t="s">
        <v>588</v>
      </c>
      <c r="C118" s="31" t="s">
        <v>589</v>
      </c>
      <c r="D118" s="31" t="s">
        <v>295</v>
      </c>
      <c r="E118" s="31" t="s">
        <v>340</v>
      </c>
      <c r="F118" s="31" t="s">
        <v>363</v>
      </c>
      <c r="G118" s="31" t="s">
        <v>368</v>
      </c>
      <c r="H118" s="31" t="s">
        <v>372</v>
      </c>
      <c r="I118" s="31" t="s">
        <v>27</v>
      </c>
    </row>
    <row r="119" spans="1:9">
      <c r="A119" s="32">
        <v>431280261</v>
      </c>
      <c r="B119" s="32" t="s">
        <v>590</v>
      </c>
      <c r="C119" s="32" t="s">
        <v>501</v>
      </c>
      <c r="D119" s="32" t="s">
        <v>297</v>
      </c>
      <c r="E119" s="32" t="s">
        <v>339</v>
      </c>
      <c r="F119" s="32" t="s">
        <v>363</v>
      </c>
      <c r="G119" s="32" t="s">
        <v>368</v>
      </c>
      <c r="H119" s="32" t="s">
        <v>372</v>
      </c>
      <c r="I119" s="32" t="s">
        <v>12</v>
      </c>
    </row>
    <row r="120" spans="1:9">
      <c r="A120" s="31">
        <v>595881942</v>
      </c>
      <c r="B120" s="31" t="s">
        <v>591</v>
      </c>
      <c r="C120" s="31" t="s">
        <v>592</v>
      </c>
      <c r="D120" s="31" t="s">
        <v>299</v>
      </c>
      <c r="E120" s="31" t="s">
        <v>340</v>
      </c>
      <c r="F120" s="31" t="s">
        <v>363</v>
      </c>
      <c r="G120" s="31" t="s">
        <v>364</v>
      </c>
      <c r="H120" s="31" t="s">
        <v>372</v>
      </c>
      <c r="I120" s="31" t="s">
        <v>377</v>
      </c>
    </row>
    <row r="121" spans="1:9">
      <c r="A121" s="32">
        <v>946297595</v>
      </c>
      <c r="B121" s="32" t="s">
        <v>593</v>
      </c>
      <c r="C121" s="32" t="s">
        <v>567</v>
      </c>
      <c r="D121" s="32" t="s">
        <v>301</v>
      </c>
      <c r="E121" s="32" t="s">
        <v>340</v>
      </c>
      <c r="F121" s="32" t="s">
        <v>363</v>
      </c>
      <c r="G121" s="32" t="s">
        <v>376</v>
      </c>
      <c r="H121" s="32" t="s">
        <v>393</v>
      </c>
      <c r="I121" s="32" t="s">
        <v>377</v>
      </c>
    </row>
    <row r="122" spans="1:9">
      <c r="A122" s="31">
        <v>46147229</v>
      </c>
      <c r="B122" s="31" t="s">
        <v>594</v>
      </c>
      <c r="C122" s="31" t="s">
        <v>595</v>
      </c>
      <c r="D122" s="31" t="s">
        <v>303</v>
      </c>
      <c r="E122" s="31" t="s">
        <v>340</v>
      </c>
      <c r="F122" s="31" t="s">
        <v>363</v>
      </c>
      <c r="G122" s="31" t="s">
        <v>368</v>
      </c>
      <c r="H122" s="31" t="s">
        <v>365</v>
      </c>
      <c r="I122" s="3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477-52A2-46AD-97CD-FE8B6F301F56}">
  <dimension ref="A1:G23"/>
  <sheetViews>
    <sheetView workbookViewId="0">
      <selection sqref="A1:G2"/>
    </sheetView>
  </sheetViews>
  <sheetFormatPr defaultRowHeight="14.45"/>
  <cols>
    <col min="1" max="1" width="31.5703125" bestFit="1" customWidth="1"/>
    <col min="2" max="2" width="9.7109375" bestFit="1" customWidth="1"/>
    <col min="3" max="3" width="10.28515625" customWidth="1"/>
    <col min="4" max="4" width="9.7109375" customWidth="1"/>
    <col min="5" max="6" width="31.140625" bestFit="1" customWidth="1"/>
    <col min="7" max="7" width="11.140625" customWidth="1"/>
  </cols>
  <sheetData>
    <row r="1" spans="1:7" ht="30.95">
      <c r="A1" s="20" t="s">
        <v>596</v>
      </c>
      <c r="B1" s="21" t="s">
        <v>597</v>
      </c>
      <c r="C1" s="20" t="s">
        <v>598</v>
      </c>
      <c r="D1" s="20" t="s">
        <v>599</v>
      </c>
      <c r="E1" s="21" t="s">
        <v>600</v>
      </c>
      <c r="F1" s="21" t="s">
        <v>601</v>
      </c>
      <c r="G1" s="22" t="s">
        <v>602</v>
      </c>
    </row>
    <row r="2" spans="1:7">
      <c r="A2" t="s">
        <v>344</v>
      </c>
      <c r="B2">
        <v>644910867</v>
      </c>
      <c r="C2" s="17">
        <v>5</v>
      </c>
      <c r="D2" s="17">
        <v>3</v>
      </c>
      <c r="E2" t="str">
        <f t="shared" ref="E2" si="0">"BUS 300-0"&amp;C2&amp;", BUS 302-0"&amp;C2&amp;", MKT 301-0"&amp;C2</f>
        <v>BUS 300-05, BUS 302-05, MKT 301-05</v>
      </c>
      <c r="F2" t="str">
        <f t="shared" ref="F2" si="1">"BUS 300-0"&amp;D2&amp;", BUS 302-0"&amp;D2&amp;", MKT 301-0"&amp;D2</f>
        <v>BUS 300-03, BUS 302-03, MKT 301-03</v>
      </c>
      <c r="G2" s="17"/>
    </row>
    <row r="3" spans="1:7">
      <c r="C3" s="17"/>
      <c r="D3" s="17"/>
      <c r="G3" s="17"/>
    </row>
    <row r="4" spans="1:7">
      <c r="C4" s="17"/>
      <c r="D4" s="17"/>
      <c r="G4" s="17"/>
    </row>
    <row r="5" spans="1:7">
      <c r="C5" s="17"/>
      <c r="D5" s="17"/>
      <c r="G5" s="17"/>
    </row>
    <row r="6" spans="1:7">
      <c r="C6" s="17"/>
      <c r="D6" s="17"/>
      <c r="G6" s="17"/>
    </row>
    <row r="7" spans="1:7">
      <c r="C7" s="17"/>
      <c r="D7" s="17"/>
      <c r="G7" s="17"/>
    </row>
    <row r="8" spans="1:7">
      <c r="C8" s="17"/>
      <c r="D8" s="17"/>
      <c r="G8" s="17"/>
    </row>
    <row r="9" spans="1:7">
      <c r="C9" s="17"/>
      <c r="D9" s="17"/>
      <c r="G9" s="17"/>
    </row>
    <row r="10" spans="1:7">
      <c r="C10" s="17"/>
      <c r="D10" s="17"/>
      <c r="G10" s="17"/>
    </row>
    <row r="11" spans="1:7">
      <c r="C11" s="17"/>
      <c r="D11" s="17"/>
      <c r="G11" s="17"/>
    </row>
    <row r="12" spans="1:7">
      <c r="C12" s="17"/>
      <c r="D12" s="17"/>
      <c r="G12" s="17"/>
    </row>
    <row r="13" spans="1:7">
      <c r="C13" s="17"/>
      <c r="D13" s="17"/>
      <c r="G13" s="17"/>
    </row>
    <row r="14" spans="1:7">
      <c r="C14" s="17"/>
      <c r="D14" s="17"/>
      <c r="G14" s="17"/>
    </row>
    <row r="15" spans="1:7">
      <c r="C15" s="17"/>
      <c r="D15" s="17"/>
      <c r="G15" s="17"/>
    </row>
    <row r="16" spans="1:7">
      <c r="C16" s="17"/>
      <c r="D16" s="17"/>
      <c r="G16" s="17"/>
    </row>
    <row r="17" spans="3:7">
      <c r="C17" s="17"/>
      <c r="D17" s="17"/>
      <c r="G17" s="17"/>
    </row>
    <row r="18" spans="3:7">
      <c r="C18" s="17"/>
      <c r="D18" s="17"/>
      <c r="G18" s="17"/>
    </row>
    <row r="19" spans="3:7">
      <c r="C19" s="17"/>
      <c r="D19" s="17"/>
      <c r="G19" s="17"/>
    </row>
    <row r="20" spans="3:7">
      <c r="C20" s="17"/>
      <c r="D20" s="17"/>
      <c r="G20" s="17"/>
    </row>
    <row r="21" spans="3:7">
      <c r="C21" s="17"/>
      <c r="D21" s="17"/>
      <c r="G21" s="17"/>
    </row>
    <row r="22" spans="3:7">
      <c r="C22" s="17"/>
      <c r="D22" s="17"/>
      <c r="G22" s="17"/>
    </row>
    <row r="23" spans="3:7">
      <c r="C23" s="17"/>
      <c r="D23" s="17"/>
      <c r="G23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CF22-D737-4ADB-A4B4-758EC1BF3FA9}">
  <dimension ref="A1:D25"/>
  <sheetViews>
    <sheetView workbookViewId="0">
      <selection activeCell="C5" sqref="C5"/>
    </sheetView>
  </sheetViews>
  <sheetFormatPr defaultRowHeight="14.45"/>
  <cols>
    <col min="3" max="3" width="10.5703125" bestFit="1" customWidth="1"/>
    <col min="4" max="4" width="15.5703125" bestFit="1" customWidth="1"/>
  </cols>
  <sheetData>
    <row r="1" spans="1:4" ht="18.600000000000001">
      <c r="A1" s="27" t="s">
        <v>603</v>
      </c>
      <c r="B1" s="27" t="s">
        <v>305</v>
      </c>
      <c r="C1" s="27" t="s">
        <v>604</v>
      </c>
      <c r="D1" s="27" t="s">
        <v>306</v>
      </c>
    </row>
    <row r="2" spans="1:4">
      <c r="A2" s="17" t="s">
        <v>605</v>
      </c>
      <c r="B2" s="17">
        <v>1</v>
      </c>
      <c r="C2" s="17" t="str">
        <f>A2&amp;"-0"&amp;B2</f>
        <v>BUS 300-01</v>
      </c>
      <c r="D2" s="17" t="str">
        <f>VLOOKUP(RegistrationFaculty!B2,Faculty!B:C,2,FALSE)</f>
        <v>Dave Rowe</v>
      </c>
    </row>
    <row r="3" spans="1:4">
      <c r="A3" s="17" t="s">
        <v>605</v>
      </c>
      <c r="B3" s="17">
        <v>2</v>
      </c>
      <c r="C3" s="17" t="str">
        <f t="shared" ref="C3:C9" si="0">A3&amp;"-0"&amp;B3</f>
        <v>BUS 300-02</v>
      </c>
      <c r="D3" s="17" t="str">
        <f>VLOOKUP(RegistrationFaculty!B3,Faculty!B:C,2,FALSE)</f>
        <v>Brian Christensen</v>
      </c>
    </row>
    <row r="4" spans="1:4">
      <c r="A4" s="17" t="s">
        <v>605</v>
      </c>
      <c r="B4" s="17">
        <v>3</v>
      </c>
      <c r="C4" s="17" t="str">
        <f t="shared" si="0"/>
        <v>BUS 300-03</v>
      </c>
      <c r="D4" s="17" t="str">
        <f>VLOOKUP(RegistrationFaculty!B4,Faculty!B:C,2,FALSE)</f>
        <v>Luke Alley</v>
      </c>
    </row>
    <row r="5" spans="1:4">
      <c r="A5" s="17" t="s">
        <v>605</v>
      </c>
      <c r="B5" s="17">
        <v>4</v>
      </c>
      <c r="C5" s="17" t="str">
        <f t="shared" si="0"/>
        <v>BUS 300-04</v>
      </c>
      <c r="D5" s="17" t="str">
        <f>VLOOKUP(RegistrationFaculty!B5,Faculty!B:C,2,FALSE)</f>
        <v>Charlie Crump</v>
      </c>
    </row>
    <row r="6" spans="1:4">
      <c r="A6" s="17" t="s">
        <v>605</v>
      </c>
      <c r="B6" s="17">
        <v>5</v>
      </c>
      <c r="C6" s="17" t="str">
        <f t="shared" si="0"/>
        <v>BUS 300-05</v>
      </c>
      <c r="D6" s="17" t="str">
        <f>VLOOKUP(RegistrationFaculty!B6,Faculty!B:C,2,FALSE)</f>
        <v>Scott Pope</v>
      </c>
    </row>
    <row r="7" spans="1:4">
      <c r="A7" s="17" t="s">
        <v>605</v>
      </c>
      <c r="B7" s="17">
        <v>6</v>
      </c>
      <c r="C7" s="17" t="str">
        <f t="shared" si="0"/>
        <v>BUS 300-06</v>
      </c>
      <c r="D7" s="17" t="str">
        <f>VLOOKUP(RegistrationFaculty!B7,Faculty!B:C,2,FALSE)</f>
        <v>Bob Morley</v>
      </c>
    </row>
    <row r="8" spans="1:4">
      <c r="A8" s="17" t="s">
        <v>605</v>
      </c>
      <c r="B8" s="17">
        <v>7</v>
      </c>
      <c r="C8" s="17" t="str">
        <f t="shared" si="0"/>
        <v>BUS 300-07</v>
      </c>
      <c r="D8" s="17" t="str">
        <f>VLOOKUP(RegistrationFaculty!B8,Faculty!B:C,2,FALSE)</f>
        <v>Rob Tietjen</v>
      </c>
    </row>
    <row r="9" spans="1:4">
      <c r="A9" s="17" t="s">
        <v>605</v>
      </c>
      <c r="B9" s="17">
        <v>8</v>
      </c>
      <c r="C9" s="17" t="str">
        <f t="shared" si="0"/>
        <v>BUS 300-08</v>
      </c>
      <c r="D9" s="17" t="str">
        <f>VLOOKUP(RegistrationFaculty!B9,Faculty!B:C,2,FALSE)</f>
        <v>Dean Coleman</v>
      </c>
    </row>
    <row r="10" spans="1:4">
      <c r="A10" s="17" t="s">
        <v>606</v>
      </c>
      <c r="B10" s="17">
        <v>1</v>
      </c>
      <c r="C10" s="17" t="str">
        <f>A10&amp;"-0"&amp;B10</f>
        <v>BUS 302-01</v>
      </c>
      <c r="D10" s="17" t="str">
        <f>VLOOKUP(RegistrationFaculty!B10,Faculty!B:C,2,FALSE)</f>
        <v>Dave Rowe</v>
      </c>
    </row>
    <row r="11" spans="1:4">
      <c r="A11" s="17" t="s">
        <v>606</v>
      </c>
      <c r="B11" s="17">
        <v>2</v>
      </c>
      <c r="C11" s="17" t="str">
        <f t="shared" ref="C11:C17" si="1">A11&amp;"-0"&amp;B11</f>
        <v>BUS 302-02</v>
      </c>
      <c r="D11" s="17" t="str">
        <f>VLOOKUP(RegistrationFaculty!B11,Faculty!B:C,2,FALSE)</f>
        <v>Brian Christensen</v>
      </c>
    </row>
    <row r="12" spans="1:4">
      <c r="A12" s="17" t="s">
        <v>606</v>
      </c>
      <c r="B12" s="17">
        <v>3</v>
      </c>
      <c r="C12" s="17" t="str">
        <f t="shared" si="1"/>
        <v>BUS 302-03</v>
      </c>
      <c r="D12" s="17" t="str">
        <f>VLOOKUP(RegistrationFaculty!B12,Faculty!B:C,2,FALSE)</f>
        <v>Luke Alley</v>
      </c>
    </row>
    <row r="13" spans="1:4">
      <c r="A13" s="17" t="s">
        <v>606</v>
      </c>
      <c r="B13" s="17">
        <v>4</v>
      </c>
      <c r="C13" s="17" t="str">
        <f t="shared" si="1"/>
        <v>BUS 302-04</v>
      </c>
      <c r="D13" s="17" t="str">
        <f>VLOOKUP(RegistrationFaculty!B13,Faculty!B:C,2,FALSE)</f>
        <v>Charlie Crump</v>
      </c>
    </row>
    <row r="14" spans="1:4">
      <c r="A14" s="17" t="s">
        <v>606</v>
      </c>
      <c r="B14" s="17">
        <v>5</v>
      </c>
      <c r="C14" s="17" t="str">
        <f t="shared" si="1"/>
        <v>BUS 302-05</v>
      </c>
      <c r="D14" s="17" t="str">
        <f>VLOOKUP(RegistrationFaculty!B14,Faculty!B:C,2,FALSE)</f>
        <v>Scott Pope</v>
      </c>
    </row>
    <row r="15" spans="1:4">
      <c r="A15" s="17" t="s">
        <v>606</v>
      </c>
      <c r="B15" s="17">
        <v>6</v>
      </c>
      <c r="C15" s="17" t="str">
        <f t="shared" si="1"/>
        <v>BUS 302-06</v>
      </c>
      <c r="D15" s="17" t="str">
        <f>VLOOKUP(RegistrationFaculty!B15,Faculty!B:C,2,FALSE)</f>
        <v>Bob Morley</v>
      </c>
    </row>
    <row r="16" spans="1:4">
      <c r="A16" s="17" t="s">
        <v>606</v>
      </c>
      <c r="B16" s="17">
        <v>7</v>
      </c>
      <c r="C16" s="17" t="str">
        <f t="shared" si="1"/>
        <v>BUS 302-07</v>
      </c>
      <c r="D16" s="17" t="str">
        <f>VLOOKUP(RegistrationFaculty!B16,Faculty!B:C,2,FALSE)</f>
        <v>Rob Tietjen</v>
      </c>
    </row>
    <row r="17" spans="1:4">
      <c r="A17" s="17" t="s">
        <v>606</v>
      </c>
      <c r="B17" s="17">
        <v>8</v>
      </c>
      <c r="C17" s="17" t="str">
        <f t="shared" si="1"/>
        <v>BUS 302-08</v>
      </c>
      <c r="D17" s="17" t="str">
        <f>VLOOKUP(RegistrationFaculty!B17,Faculty!B:C,2,FALSE)</f>
        <v>Dean Coleman</v>
      </c>
    </row>
    <row r="18" spans="1:4">
      <c r="A18" s="17" t="s">
        <v>607</v>
      </c>
      <c r="B18" s="17">
        <v>1</v>
      </c>
      <c r="C18" s="17" t="str">
        <f>A18&amp;"-0"&amp;B18</f>
        <v>MKT 301-01</v>
      </c>
      <c r="D18" s="17" t="str">
        <f>VLOOKUP(RegistrationFaculty!B18,Faculty!B:C,2,FALSE)</f>
        <v>Dave Rowe</v>
      </c>
    </row>
    <row r="19" spans="1:4">
      <c r="A19" s="17" t="s">
        <v>607</v>
      </c>
      <c r="B19" s="17">
        <v>2</v>
      </c>
      <c r="C19" s="17" t="str">
        <f t="shared" ref="C19:C25" si="2">A19&amp;"-0"&amp;B19</f>
        <v>MKT 301-02</v>
      </c>
      <c r="D19" s="17" t="str">
        <f>VLOOKUP(RegistrationFaculty!B19,Faculty!B:C,2,FALSE)</f>
        <v>Brian Christensen</v>
      </c>
    </row>
    <row r="20" spans="1:4">
      <c r="A20" s="17" t="s">
        <v>607</v>
      </c>
      <c r="B20" s="17">
        <v>3</v>
      </c>
      <c r="C20" s="17" t="str">
        <f t="shared" si="2"/>
        <v>MKT 301-03</v>
      </c>
      <c r="D20" s="17" t="str">
        <f>VLOOKUP(RegistrationFaculty!B20,Faculty!B:C,2,FALSE)</f>
        <v>Luke Alley</v>
      </c>
    </row>
    <row r="21" spans="1:4">
      <c r="A21" s="17" t="s">
        <v>607</v>
      </c>
      <c r="B21" s="17">
        <v>4</v>
      </c>
      <c r="C21" s="17" t="str">
        <f t="shared" si="2"/>
        <v>MKT 301-04</v>
      </c>
      <c r="D21" s="17" t="str">
        <f>VLOOKUP(RegistrationFaculty!B21,Faculty!B:C,2,FALSE)</f>
        <v>Charlie Crump</v>
      </c>
    </row>
    <row r="22" spans="1:4">
      <c r="A22" s="17" t="s">
        <v>607</v>
      </c>
      <c r="B22" s="17">
        <v>5</v>
      </c>
      <c r="C22" s="17" t="str">
        <f t="shared" si="2"/>
        <v>MKT 301-05</v>
      </c>
      <c r="D22" s="17" t="str">
        <f>VLOOKUP(RegistrationFaculty!B22,Faculty!B:C,2,FALSE)</f>
        <v>Scott Pope</v>
      </c>
    </row>
    <row r="23" spans="1:4">
      <c r="A23" s="17" t="s">
        <v>607</v>
      </c>
      <c r="B23" s="17">
        <v>6</v>
      </c>
      <c r="C23" s="17" t="str">
        <f t="shared" si="2"/>
        <v>MKT 301-06</v>
      </c>
      <c r="D23" s="17" t="str">
        <f>VLOOKUP(RegistrationFaculty!B23,Faculty!B:C,2,FALSE)</f>
        <v>Bob Morley</v>
      </c>
    </row>
    <row r="24" spans="1:4">
      <c r="A24" s="17" t="s">
        <v>607</v>
      </c>
      <c r="B24" s="17">
        <v>7</v>
      </c>
      <c r="C24" s="17" t="str">
        <f t="shared" si="2"/>
        <v>MKT 301-07</v>
      </c>
      <c r="D24" s="17" t="str">
        <f>VLOOKUP(RegistrationFaculty!B24,Faculty!B:C,2,FALSE)</f>
        <v>Rob Tietjen</v>
      </c>
    </row>
    <row r="25" spans="1:4">
      <c r="A25" s="17" t="s">
        <v>607</v>
      </c>
      <c r="B25" s="17">
        <v>8</v>
      </c>
      <c r="C25" s="17" t="str">
        <f t="shared" si="2"/>
        <v>MKT 301-08</v>
      </c>
      <c r="D25" s="17" t="str">
        <f>VLOOKUP(RegistrationFaculty!B25,Faculty!B:C,2,FALSE)</f>
        <v>Dean Coleman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Seeley, John</cp:lastModifiedBy>
  <cp:revision/>
  <dcterms:created xsi:type="dcterms:W3CDTF">2021-03-18T20:40:51Z</dcterms:created>
  <dcterms:modified xsi:type="dcterms:W3CDTF">2024-04-07T18:58:44Z</dcterms:modified>
  <cp:category/>
  <cp:contentStatus/>
</cp:coreProperties>
</file>