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Kyle\Desktop\"/>
    </mc:Choice>
  </mc:AlternateContent>
  <bookViews>
    <workbookView xWindow="0" yWindow="0" windowWidth="20490" windowHeight="6555"/>
  </bookViews>
  <sheets>
    <sheet name="Overview" sheetId="1" r:id="rId1"/>
    <sheet name="FirstDown1" sheetId="2" r:id="rId2"/>
    <sheet name="FirstDown2" sheetId="3" r:id="rId3"/>
    <sheet name="FirstDown3" sheetId="4" r:id="rId4"/>
    <sheet name="FirstDown4" sheetId="5" r:id="rId5"/>
    <sheet name="FirstDown5" sheetId="6" r:id="rId6"/>
    <sheet name="FirstDown6" sheetId="7" r:id="rId7"/>
    <sheet name="PostPattern4" sheetId="8" r:id="rId8"/>
    <sheet name="PostPattern5" sheetId="9" r:id="rId9"/>
    <sheet name="PostPattern6" sheetId="10" r:id="rId10"/>
    <sheet name="HailMary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1" l="1"/>
  <c r="L2" i="11"/>
  <c r="L3" i="11"/>
  <c r="L4" i="11"/>
  <c r="L5" i="11"/>
  <c r="L6" i="11"/>
  <c r="L7" i="11"/>
  <c r="L8" i="11"/>
  <c r="L9" i="11"/>
  <c r="L10" i="11"/>
  <c r="L11" i="11"/>
  <c r="K3" i="11"/>
  <c r="K4" i="11"/>
  <c r="K5" i="11"/>
  <c r="K6" i="11"/>
  <c r="K7" i="11"/>
  <c r="K8" i="11"/>
  <c r="K9" i="11"/>
  <c r="K10" i="11"/>
  <c r="K11" i="11"/>
  <c r="K12" i="11"/>
  <c r="K2" i="11"/>
  <c r="J3" i="11"/>
  <c r="J4" i="11"/>
  <c r="J5" i="11"/>
  <c r="J6" i="11"/>
  <c r="J7" i="11"/>
  <c r="J8" i="11"/>
  <c r="J9" i="11"/>
  <c r="J10" i="11"/>
  <c r="J11" i="11"/>
  <c r="J12" i="11"/>
  <c r="J2" i="11"/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" i="8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" i="10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" i="9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" i="3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" i="4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" i="2"/>
</calcChain>
</file>

<file path=xl/sharedStrings.xml><?xml version="1.0" encoding="utf-8"?>
<sst xmlns="http://schemas.openxmlformats.org/spreadsheetml/2006/main" count="99" uniqueCount="50">
  <si>
    <t>Week 1</t>
  </si>
  <si>
    <t>Week 2</t>
  </si>
  <si>
    <t>Week 3</t>
  </si>
  <si>
    <t>Week 4</t>
  </si>
  <si>
    <t>Week 5</t>
  </si>
  <si>
    <t>Week 6</t>
  </si>
  <si>
    <t>Contest Name</t>
  </si>
  <si>
    <t>Size</t>
  </si>
  <si>
    <t>Buy-in</t>
  </si>
  <si>
    <t>NFL $50K FIRST DOWN (THU)</t>
  </si>
  <si>
    <t>NFL $25K FIRST DOWN (THU)</t>
  </si>
  <si>
    <t>NFL $3K FIRST DOWN (THU-MON)</t>
  </si>
  <si>
    <t>NFL $20K FIRST DOWN (THU-MON)</t>
  </si>
  <si>
    <t>NFL $25K FIRST DOWN (THU-MON)</t>
  </si>
  <si>
    <t>NFL $30K FIRST DOWN (THU-MON)</t>
  </si>
  <si>
    <t>NFL $25K Hail Mary (Thu)</t>
  </si>
  <si>
    <t xml:space="preserve">NFL $25K Hail Mary (Thu) </t>
  </si>
  <si>
    <t>NFL $25K Hail Mary</t>
  </si>
  <si>
    <t>NFL $50K POST PATTERN (THU-MON)</t>
  </si>
  <si>
    <t>NFL $88K POST PATTERN (THU-MON)</t>
  </si>
  <si>
    <t>NFL $75K POST PATTERN (THU-MON)</t>
  </si>
  <si>
    <t>Notes:</t>
  </si>
  <si>
    <t xml:space="preserve">Week 3 - </t>
  </si>
  <si>
    <t>NFL $25K Hail Mary excludes Thursday Night Game. (Rams/49ers)</t>
  </si>
  <si>
    <t>^^Consider excluding or re-run model without Rams/49ers players?</t>
  </si>
  <si>
    <t>Payout Structure</t>
  </si>
  <si>
    <t>1st</t>
  </si>
  <si>
    <t>2nd</t>
  </si>
  <si>
    <t>3rd</t>
  </si>
  <si>
    <t>4th</t>
  </si>
  <si>
    <t>5th</t>
  </si>
  <si>
    <t>6th</t>
  </si>
  <si>
    <t>9th - 10th</t>
  </si>
  <si>
    <t>Lineup Rank %tile</t>
  </si>
  <si>
    <t>Winnings % of total</t>
  </si>
  <si>
    <t>FirstDown1</t>
  </si>
  <si>
    <t>Winnings $</t>
  </si>
  <si>
    <t>FirstDown2</t>
  </si>
  <si>
    <t>FirstDown6</t>
  </si>
  <si>
    <t>FirstDown5</t>
  </si>
  <si>
    <t>FirstDown4</t>
  </si>
  <si>
    <t>FirstDown3</t>
  </si>
  <si>
    <t>PostPattern4</t>
  </si>
  <si>
    <t>PostPattern5</t>
  </si>
  <si>
    <t>PostPattern6</t>
  </si>
  <si>
    <t>HailMary</t>
  </si>
  <si>
    <t>7th</t>
  </si>
  <si>
    <t>8th</t>
  </si>
  <si>
    <t>11th - 12th</t>
  </si>
  <si>
    <t>13th - 18th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</si>
</sst>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9" formatCode="0.000%"/>
    <numFmt numFmtId="170" formatCode="0.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474648"/>
      <name val="Arial"/>
      <family val="2"/>
    </font>
    <font>
      <sz val="9"/>
      <color rgb="FF5EA6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F7F6F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6" fontId="0" fillId="0" borderId="1" xfId="0" applyNumberFormat="1" applyBorder="1"/>
    <xf numFmtId="0" fontId="0" fillId="0" borderId="0" xfId="0" applyBorder="1"/>
    <xf numFmtId="0" fontId="3" fillId="0" borderId="0" xfId="0" applyFont="1"/>
    <xf numFmtId="0" fontId="2" fillId="0" borderId="0" xfId="0" applyFont="1"/>
    <xf numFmtId="8" fontId="0" fillId="0" borderId="0" xfId="0" applyNumberFormat="1"/>
    <xf numFmtId="169" fontId="0" fillId="0" borderId="0" xfId="2" applyNumberFormat="1" applyFont="1"/>
    <xf numFmtId="170" fontId="0" fillId="0" borderId="0" xfId="2" applyNumberFormat="1" applyFont="1"/>
    <xf numFmtId="44" fontId="0" fillId="0" borderId="0" xfId="1" applyFont="1"/>
    <xf numFmtId="0" fontId="4" fillId="2" borderId="2" xfId="0" applyFont="1" applyFill="1" applyBorder="1" applyAlignment="1">
      <alignment vertical="center" wrapText="1"/>
    </xf>
    <xf numFmtId="8" fontId="5" fillId="2" borderId="2" xfId="0" applyNumberFormat="1" applyFont="1" applyFill="1" applyBorder="1" applyAlignment="1">
      <alignment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6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2" fillId="0" borderId="6" xfId="0" applyFont="1" applyBorder="1"/>
    <xf numFmtId="6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2" xfId="0" applyBorder="1" applyAlignment="1"/>
    <xf numFmtId="0" fontId="0" fillId="0" borderId="13" xfId="0" applyBorder="1" applyAlignment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170" fontId="0" fillId="3" borderId="0" xfId="2" applyNumberFormat="1" applyFont="1" applyFill="1"/>
    <xf numFmtId="44" fontId="0" fillId="3" borderId="0" xfId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8"/>
  <sheetViews>
    <sheetView tabSelected="1" topLeftCell="E1" workbookViewId="0">
      <selection activeCell="J13" sqref="J13"/>
    </sheetView>
  </sheetViews>
  <sheetFormatPr defaultRowHeight="15" x14ac:dyDescent="0.25"/>
  <cols>
    <col min="1" max="1" width="26.42578125" bestFit="1" customWidth="1"/>
    <col min="4" max="4" width="15.85546875" bestFit="1" customWidth="1"/>
    <col min="8" max="8" width="15.85546875" bestFit="1" customWidth="1"/>
    <col min="12" max="12" width="15.85546875" bestFit="1" customWidth="1"/>
    <col min="16" max="16" width="15.85546875" bestFit="1" customWidth="1"/>
    <col min="20" max="20" width="15.85546875" bestFit="1" customWidth="1"/>
    <col min="24" max="24" width="15.85546875" bestFit="1" customWidth="1"/>
  </cols>
  <sheetData>
    <row r="1" spans="1:24" ht="15.75" thickBot="1" x14ac:dyDescent="0.3">
      <c r="A1" s="26" t="s">
        <v>0</v>
      </c>
      <c r="B1" s="27"/>
      <c r="C1" s="27"/>
      <c r="D1" s="28"/>
      <c r="E1" s="26" t="s">
        <v>1</v>
      </c>
      <c r="F1" s="27"/>
      <c r="G1" s="27"/>
      <c r="H1" s="28"/>
      <c r="I1" s="26" t="s">
        <v>2</v>
      </c>
      <c r="J1" s="27"/>
      <c r="K1" s="27"/>
      <c r="L1" s="28"/>
      <c r="M1" s="26" t="s">
        <v>3</v>
      </c>
      <c r="N1" s="27"/>
      <c r="O1" s="27"/>
      <c r="P1" s="28"/>
      <c r="Q1" s="26" t="s">
        <v>4</v>
      </c>
      <c r="R1" s="27"/>
      <c r="S1" s="27"/>
      <c r="T1" s="28"/>
      <c r="U1" s="26" t="s">
        <v>5</v>
      </c>
      <c r="V1" s="27"/>
      <c r="W1" s="27"/>
      <c r="X1" s="28"/>
    </row>
    <row r="2" spans="1:24" x14ac:dyDescent="0.25">
      <c r="A2" s="22" t="s">
        <v>6</v>
      </c>
      <c r="B2" s="23" t="s">
        <v>7</v>
      </c>
      <c r="C2" s="24" t="s">
        <v>8</v>
      </c>
      <c r="D2" s="25" t="s">
        <v>25</v>
      </c>
      <c r="E2" s="22" t="s">
        <v>6</v>
      </c>
      <c r="F2" s="23" t="s">
        <v>7</v>
      </c>
      <c r="G2" s="24" t="s">
        <v>8</v>
      </c>
      <c r="H2" s="25" t="s">
        <v>25</v>
      </c>
      <c r="I2" s="22" t="s">
        <v>6</v>
      </c>
      <c r="J2" s="23" t="s">
        <v>7</v>
      </c>
      <c r="K2" s="24" t="s">
        <v>8</v>
      </c>
      <c r="L2" s="25" t="s">
        <v>25</v>
      </c>
      <c r="M2" s="22" t="s">
        <v>6</v>
      </c>
      <c r="N2" s="23" t="s">
        <v>7</v>
      </c>
      <c r="O2" s="24" t="s">
        <v>8</v>
      </c>
      <c r="P2" s="25" t="s">
        <v>25</v>
      </c>
      <c r="Q2" s="22" t="s">
        <v>6</v>
      </c>
      <c r="R2" s="23" t="s">
        <v>7</v>
      </c>
      <c r="S2" s="24" t="s">
        <v>8</v>
      </c>
      <c r="T2" s="25" t="s">
        <v>25</v>
      </c>
      <c r="U2" s="22" t="s">
        <v>6</v>
      </c>
      <c r="V2" s="23" t="s">
        <v>7</v>
      </c>
      <c r="W2" s="24" t="s">
        <v>8</v>
      </c>
      <c r="X2" s="25" t="s">
        <v>25</v>
      </c>
    </row>
    <row r="3" spans="1:24" ht="15.75" thickBot="1" x14ac:dyDescent="0.3">
      <c r="A3" s="13" t="s">
        <v>9</v>
      </c>
      <c r="B3" s="1">
        <v>58823</v>
      </c>
      <c r="C3" s="2">
        <v>1</v>
      </c>
      <c r="D3" s="14" t="s">
        <v>35</v>
      </c>
      <c r="E3" s="13" t="s">
        <v>10</v>
      </c>
      <c r="F3" s="1">
        <v>29400</v>
      </c>
      <c r="G3" s="2">
        <v>1</v>
      </c>
      <c r="H3" s="14" t="s">
        <v>37</v>
      </c>
      <c r="I3" s="13" t="s">
        <v>11</v>
      </c>
      <c r="J3" s="1">
        <v>3529</v>
      </c>
      <c r="K3" s="2">
        <v>1</v>
      </c>
      <c r="L3" s="19" t="s">
        <v>41</v>
      </c>
      <c r="M3" s="13" t="s">
        <v>12</v>
      </c>
      <c r="N3" s="1">
        <v>23700</v>
      </c>
      <c r="O3" s="2">
        <v>1</v>
      </c>
      <c r="P3" s="14" t="s">
        <v>40</v>
      </c>
      <c r="Q3" s="13" t="s">
        <v>13</v>
      </c>
      <c r="R3" s="1">
        <v>29700</v>
      </c>
      <c r="S3" s="2">
        <v>1</v>
      </c>
      <c r="T3" s="14" t="s">
        <v>39</v>
      </c>
      <c r="U3" s="13" t="s">
        <v>14</v>
      </c>
      <c r="V3" s="1">
        <v>35671</v>
      </c>
      <c r="W3" s="2">
        <v>1</v>
      </c>
      <c r="X3" s="14" t="s">
        <v>38</v>
      </c>
    </row>
    <row r="4" spans="1:24" ht="15.75" thickBot="1" x14ac:dyDescent="0.3">
      <c r="A4" s="15" t="s">
        <v>15</v>
      </c>
      <c r="B4" s="16">
        <v>2408</v>
      </c>
      <c r="C4" s="17">
        <v>10</v>
      </c>
      <c r="D4" s="18" t="s">
        <v>45</v>
      </c>
      <c r="E4" s="15" t="s">
        <v>16</v>
      </c>
      <c r="F4" s="16">
        <v>2408</v>
      </c>
      <c r="G4" s="17">
        <v>10</v>
      </c>
      <c r="H4" s="18" t="s">
        <v>45</v>
      </c>
      <c r="I4" s="20" t="s">
        <v>17</v>
      </c>
      <c r="J4" s="16">
        <v>2408</v>
      </c>
      <c r="K4" s="21">
        <v>10</v>
      </c>
      <c r="L4" s="12" t="s">
        <v>45</v>
      </c>
      <c r="M4" s="15" t="s">
        <v>18</v>
      </c>
      <c r="N4" s="16">
        <v>7352</v>
      </c>
      <c r="O4" s="17">
        <v>8</v>
      </c>
      <c r="P4" s="18" t="s">
        <v>42</v>
      </c>
      <c r="Q4" s="15" t="s">
        <v>19</v>
      </c>
      <c r="R4" s="16">
        <v>12900</v>
      </c>
      <c r="S4" s="17">
        <v>8</v>
      </c>
      <c r="T4" s="18" t="s">
        <v>43</v>
      </c>
      <c r="U4" s="15" t="s">
        <v>20</v>
      </c>
      <c r="V4" s="16">
        <v>11000</v>
      </c>
      <c r="W4" s="17">
        <v>8</v>
      </c>
      <c r="X4" s="18" t="s">
        <v>44</v>
      </c>
    </row>
    <row r="5" spans="1:24" x14ac:dyDescent="0.25">
      <c r="A5" s="3"/>
      <c r="B5" s="3"/>
      <c r="C5" s="3"/>
      <c r="D5" s="3"/>
    </row>
    <row r="6" spans="1:24" x14ac:dyDescent="0.25">
      <c r="A6" s="3"/>
      <c r="B6" s="3"/>
      <c r="C6" s="3"/>
      <c r="D6" s="3"/>
      <c r="I6" s="4" t="s">
        <v>21</v>
      </c>
    </row>
    <row r="7" spans="1:24" x14ac:dyDescent="0.25">
      <c r="I7" t="s">
        <v>22</v>
      </c>
      <c r="J7" s="5" t="s">
        <v>23</v>
      </c>
    </row>
    <row r="8" spans="1:24" x14ac:dyDescent="0.25">
      <c r="J8" t="s">
        <v>24</v>
      </c>
    </row>
  </sheetData>
  <mergeCells count="6">
    <mergeCell ref="A1:D1"/>
    <mergeCell ref="E1:H1"/>
    <mergeCell ref="I1:L1"/>
    <mergeCell ref="M1:P1"/>
    <mergeCell ref="Q1:T1"/>
    <mergeCell ref="U1:X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N21"/>
  <sheetViews>
    <sheetView topLeftCell="A4" workbookViewId="0">
      <selection activeCell="G13" sqref="G13"/>
    </sheetView>
  </sheetViews>
  <sheetFormatPr defaultRowHeight="15" x14ac:dyDescent="0.25"/>
  <cols>
    <col min="1" max="1" width="16.85546875" bestFit="1" customWidth="1"/>
    <col min="2" max="2" width="18.42578125" bestFit="1" customWidth="1"/>
    <col min="3" max="3" width="10.5703125" bestFit="1" customWidth="1"/>
    <col min="10" max="10" width="22.28515625" bestFit="1" customWidth="1"/>
    <col min="11" max="11" width="9.85546875" bestFit="1" customWidth="1"/>
    <col min="12" max="12" width="12" bestFit="1" customWidth="1"/>
    <col min="13" max="13" width="18.42578125" bestFit="1" customWidth="1"/>
    <col min="14" max="14" width="10.5703125" bestFit="1" customWidth="1"/>
  </cols>
  <sheetData>
    <row r="1" spans="1:14" x14ac:dyDescent="0.25">
      <c r="A1" t="s">
        <v>33</v>
      </c>
      <c r="B1" t="s">
        <v>34</v>
      </c>
      <c r="C1" t="s">
        <v>36</v>
      </c>
    </row>
    <row r="2" spans="1:14" x14ac:dyDescent="0.25">
      <c r="A2" s="8">
        <v>9.0661831368993659E-5</v>
      </c>
      <c r="B2" s="8">
        <v>0.1</v>
      </c>
      <c r="C2" s="9">
        <f>B2*75000</f>
        <v>7500</v>
      </c>
      <c r="K2" s="6"/>
      <c r="L2" s="7"/>
      <c r="M2" s="7"/>
      <c r="N2" s="9"/>
    </row>
    <row r="3" spans="1:14" x14ac:dyDescent="0.25">
      <c r="A3" s="8">
        <v>1.8132366273798732E-4</v>
      </c>
      <c r="B3" s="8">
        <v>6.6666666666666666E-2</v>
      </c>
      <c r="C3" s="9">
        <f t="shared" ref="C3:C21" si="0">B3*75000</f>
        <v>5000</v>
      </c>
      <c r="K3" s="6"/>
      <c r="L3" s="7"/>
      <c r="M3" s="7"/>
      <c r="N3" s="9"/>
    </row>
    <row r="4" spans="1:14" x14ac:dyDescent="0.25">
      <c r="A4" s="8">
        <v>2.7198549410698095E-4</v>
      </c>
      <c r="B4" s="8">
        <v>0.04</v>
      </c>
      <c r="C4" s="9">
        <f t="shared" si="0"/>
        <v>3000</v>
      </c>
      <c r="K4" s="6"/>
      <c r="L4" s="7"/>
      <c r="M4" s="7"/>
      <c r="N4" s="9"/>
    </row>
    <row r="5" spans="1:14" x14ac:dyDescent="0.25">
      <c r="A5" s="8">
        <v>3.6264732547597464E-4</v>
      </c>
      <c r="B5" s="8">
        <v>2.6666666666666668E-2</v>
      </c>
      <c r="C5" s="9">
        <f t="shared" si="0"/>
        <v>2000.0000000000002</v>
      </c>
      <c r="K5" s="6"/>
      <c r="L5" s="7"/>
      <c r="M5" s="7"/>
      <c r="N5" s="9"/>
    </row>
    <row r="6" spans="1:14" x14ac:dyDescent="0.25">
      <c r="A6" s="8">
        <v>4.5330915684496827E-4</v>
      </c>
      <c r="B6" s="8">
        <v>0.02</v>
      </c>
      <c r="C6" s="9">
        <f t="shared" si="0"/>
        <v>1500</v>
      </c>
      <c r="K6" s="6"/>
      <c r="L6" s="7"/>
      <c r="M6" s="7"/>
      <c r="N6" s="9"/>
    </row>
    <row r="7" spans="1:14" x14ac:dyDescent="0.25">
      <c r="A7" s="8">
        <v>5.439709882139619E-4</v>
      </c>
      <c r="B7" s="8">
        <v>1.3333333333333334E-2</v>
      </c>
      <c r="C7" s="9">
        <f t="shared" si="0"/>
        <v>1000.0000000000001</v>
      </c>
      <c r="K7" s="6"/>
      <c r="L7" s="7"/>
      <c r="M7" s="7"/>
      <c r="N7" s="9"/>
    </row>
    <row r="8" spans="1:14" x14ac:dyDescent="0.25">
      <c r="A8" s="8">
        <v>7.2529465095194927E-4</v>
      </c>
      <c r="B8" s="8">
        <v>9.3333333333333341E-3</v>
      </c>
      <c r="C8" s="9">
        <f t="shared" si="0"/>
        <v>700.00000000000011</v>
      </c>
      <c r="K8" s="6"/>
      <c r="L8" s="7"/>
      <c r="M8" s="7"/>
      <c r="N8" s="9"/>
    </row>
    <row r="9" spans="1:14" x14ac:dyDescent="0.25">
      <c r="A9" s="8">
        <v>9.0661831368993653E-4</v>
      </c>
      <c r="B9" s="8">
        <v>6.6666666666666671E-3</v>
      </c>
      <c r="C9" s="9">
        <f t="shared" si="0"/>
        <v>500.00000000000006</v>
      </c>
      <c r="K9" s="6"/>
      <c r="L9" s="7"/>
      <c r="M9" s="7"/>
      <c r="N9" s="9"/>
    </row>
    <row r="10" spans="1:14" x14ac:dyDescent="0.25">
      <c r="A10" s="8">
        <v>1.3599274705349048E-3</v>
      </c>
      <c r="B10" s="8">
        <v>4.6666666666666671E-3</v>
      </c>
      <c r="C10" s="9">
        <f t="shared" si="0"/>
        <v>350.00000000000006</v>
      </c>
      <c r="K10" s="6"/>
      <c r="L10" s="7"/>
      <c r="M10" s="7"/>
      <c r="N10" s="9"/>
    </row>
    <row r="11" spans="1:14" x14ac:dyDescent="0.25">
      <c r="A11" s="8">
        <v>1.8132366273798731E-3</v>
      </c>
      <c r="B11" s="8">
        <v>3.3333333333333335E-3</v>
      </c>
      <c r="C11" s="9">
        <f t="shared" si="0"/>
        <v>250.00000000000003</v>
      </c>
      <c r="K11" s="6"/>
      <c r="L11" s="7"/>
      <c r="M11" s="7"/>
      <c r="N11" s="9"/>
    </row>
    <row r="12" spans="1:14" x14ac:dyDescent="0.25">
      <c r="A12" s="8">
        <v>2.7198549410698096E-3</v>
      </c>
      <c r="B12" s="8">
        <v>2E-3</v>
      </c>
      <c r="C12" s="9">
        <f t="shared" si="0"/>
        <v>150</v>
      </c>
      <c r="K12" s="6"/>
      <c r="L12" s="7"/>
      <c r="M12" s="7"/>
      <c r="N12" s="9"/>
    </row>
    <row r="13" spans="1:14" x14ac:dyDescent="0.25">
      <c r="A13" s="8">
        <v>3.6264732547597461E-3</v>
      </c>
      <c r="B13" s="8">
        <v>1.3333333333333333E-3</v>
      </c>
      <c r="C13" s="9">
        <f t="shared" si="0"/>
        <v>100</v>
      </c>
      <c r="K13" s="6"/>
      <c r="L13" s="7"/>
      <c r="M13" s="7"/>
      <c r="N13" s="9"/>
    </row>
    <row r="14" spans="1:14" x14ac:dyDescent="0.25">
      <c r="A14" s="8">
        <v>5.8930190389845875E-3</v>
      </c>
      <c r="B14" s="8">
        <v>9.3333333333333332E-4</v>
      </c>
      <c r="C14" s="9">
        <f t="shared" si="0"/>
        <v>70</v>
      </c>
      <c r="K14" s="6"/>
      <c r="L14" s="7"/>
      <c r="M14" s="7"/>
      <c r="N14" s="9"/>
    </row>
    <row r="15" spans="1:14" x14ac:dyDescent="0.25">
      <c r="A15" s="8">
        <v>9.0661831368993653E-3</v>
      </c>
      <c r="B15" s="8">
        <v>6.6666666666666664E-4</v>
      </c>
      <c r="C15" s="9">
        <f t="shared" si="0"/>
        <v>50</v>
      </c>
      <c r="K15" s="6"/>
      <c r="L15" s="7"/>
      <c r="M15" s="7"/>
      <c r="N15" s="9"/>
    </row>
    <row r="16" spans="1:14" x14ac:dyDescent="0.25">
      <c r="A16" s="8">
        <v>1.3599274705349048E-2</v>
      </c>
      <c r="B16" s="8">
        <v>5.3333333333333336E-4</v>
      </c>
      <c r="C16" s="9">
        <f t="shared" si="0"/>
        <v>40</v>
      </c>
      <c r="K16" s="6"/>
      <c r="L16" s="7"/>
      <c r="M16" s="7"/>
      <c r="N16" s="9"/>
    </row>
    <row r="17" spans="1:14" x14ac:dyDescent="0.25">
      <c r="A17" s="8">
        <v>2.2665457842248413E-2</v>
      </c>
      <c r="B17" s="8">
        <v>4.0000000000000002E-4</v>
      </c>
      <c r="C17" s="9">
        <f t="shared" si="0"/>
        <v>30</v>
      </c>
      <c r="K17" s="6"/>
      <c r="L17" s="7"/>
      <c r="M17" s="7"/>
      <c r="N17" s="9"/>
    </row>
    <row r="18" spans="1:14" x14ac:dyDescent="0.25">
      <c r="A18" s="8">
        <v>4.0797824116047147E-2</v>
      </c>
      <c r="B18" s="8">
        <v>3.3333333333333332E-4</v>
      </c>
      <c r="C18" s="9">
        <f t="shared" si="0"/>
        <v>25</v>
      </c>
      <c r="K18" s="6"/>
      <c r="L18" s="7"/>
      <c r="M18" s="7"/>
      <c r="N18" s="9"/>
    </row>
    <row r="19" spans="1:14" x14ac:dyDescent="0.25">
      <c r="A19" s="8">
        <v>7.4796010879419769E-2</v>
      </c>
      <c r="B19" s="8">
        <v>2.6666666666666668E-4</v>
      </c>
      <c r="C19" s="9">
        <f t="shared" si="0"/>
        <v>20</v>
      </c>
      <c r="K19" s="6"/>
      <c r="L19" s="7"/>
      <c r="M19" s="7"/>
      <c r="N19" s="9"/>
    </row>
    <row r="20" spans="1:14" x14ac:dyDescent="0.25">
      <c r="A20" s="8">
        <v>0.13825929283771532</v>
      </c>
      <c r="B20" s="8">
        <v>2.0000000000000001E-4</v>
      </c>
      <c r="C20" s="9">
        <f t="shared" si="0"/>
        <v>15</v>
      </c>
      <c r="K20" s="6"/>
      <c r="L20" s="7"/>
      <c r="M20" s="7"/>
      <c r="N20" s="9"/>
    </row>
    <row r="21" spans="1:14" x14ac:dyDescent="0.25">
      <c r="A21" s="8">
        <v>0.25611967361740706</v>
      </c>
      <c r="B21" s="8">
        <v>1.6000000000000001E-4</v>
      </c>
      <c r="C21" s="9">
        <f t="shared" si="0"/>
        <v>12.000000000000002</v>
      </c>
      <c r="K21" s="6"/>
      <c r="L21" s="7"/>
      <c r="M21" s="7"/>
      <c r="N21" s="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21"/>
  <sheetViews>
    <sheetView workbookViewId="0">
      <selection activeCell="E4" sqref="E4"/>
    </sheetView>
  </sheetViews>
  <sheetFormatPr defaultRowHeight="15" x14ac:dyDescent="0.25"/>
  <cols>
    <col min="1" max="1" width="16.85546875" bestFit="1" customWidth="1"/>
    <col min="2" max="2" width="18.42578125" bestFit="1" customWidth="1"/>
    <col min="3" max="3" width="10.5703125" bestFit="1" customWidth="1"/>
    <col min="10" max="10" width="22.28515625" bestFit="1" customWidth="1"/>
    <col min="11" max="11" width="16.85546875" bestFit="1" customWidth="1"/>
    <col min="12" max="13" width="18.42578125" bestFit="1" customWidth="1"/>
    <col min="14" max="14" width="10.5703125" bestFit="1" customWidth="1"/>
  </cols>
  <sheetData>
    <row r="1" spans="1:14" x14ac:dyDescent="0.25">
      <c r="A1" t="s">
        <v>33</v>
      </c>
      <c r="B1" t="s">
        <v>34</v>
      </c>
      <c r="C1" t="s">
        <v>36</v>
      </c>
    </row>
    <row r="2" spans="1:14" ht="15.75" thickBot="1" x14ac:dyDescent="0.3">
      <c r="A2" s="29">
        <v>5.1020408163265302E-3</v>
      </c>
      <c r="B2" s="29">
        <v>0.2</v>
      </c>
      <c r="C2" s="30">
        <v>5000</v>
      </c>
      <c r="G2">
        <v>1</v>
      </c>
      <c r="H2" s="10" t="s">
        <v>26</v>
      </c>
      <c r="I2" s="11">
        <v>200</v>
      </c>
      <c r="J2" s="8">
        <f>G2/98</f>
        <v>1.020408163265306E-2</v>
      </c>
      <c r="K2" s="7">
        <f>I2/1000</f>
        <v>0.2</v>
      </c>
      <c r="L2">
        <f>K2*25000</f>
        <v>5000</v>
      </c>
    </row>
    <row r="3" spans="1:14" ht="15.75" thickBot="1" x14ac:dyDescent="0.3">
      <c r="A3" s="29">
        <v>1.020408163265306E-2</v>
      </c>
      <c r="B3" s="29">
        <v>0.1</v>
      </c>
      <c r="C3" s="30">
        <v>2500</v>
      </c>
      <c r="G3">
        <v>2</v>
      </c>
      <c r="H3" s="10" t="s">
        <v>27</v>
      </c>
      <c r="I3" s="11">
        <v>125</v>
      </c>
      <c r="J3" s="8">
        <f t="shared" ref="J3:J12" si="0">G3/98</f>
        <v>2.0408163265306121E-2</v>
      </c>
      <c r="K3" s="7">
        <f t="shared" ref="K3:K12" si="1">I3/1000</f>
        <v>0.125</v>
      </c>
      <c r="L3">
        <f t="shared" ref="L3:L12" si="2">K3*25000</f>
        <v>3125</v>
      </c>
    </row>
    <row r="4" spans="1:14" ht="15.75" thickBot="1" x14ac:dyDescent="0.3">
      <c r="A4" s="29">
        <v>1.5306122448979591E-2</v>
      </c>
      <c r="B4" s="29">
        <v>7.4999999999999997E-2</v>
      </c>
      <c r="C4" s="30">
        <v>1875</v>
      </c>
      <c r="G4">
        <v>3</v>
      </c>
      <c r="H4" s="10" t="s">
        <v>28</v>
      </c>
      <c r="I4" s="11">
        <v>100</v>
      </c>
      <c r="J4" s="8">
        <f t="shared" si="0"/>
        <v>3.0612244897959183E-2</v>
      </c>
      <c r="K4" s="7">
        <f t="shared" si="1"/>
        <v>0.1</v>
      </c>
      <c r="L4">
        <f t="shared" si="2"/>
        <v>2500</v>
      </c>
    </row>
    <row r="5" spans="1:14" ht="15.75" thickBot="1" x14ac:dyDescent="0.3">
      <c r="A5" s="29">
        <v>2.0408163265306121E-2</v>
      </c>
      <c r="B5" s="29">
        <v>5.5E-2</v>
      </c>
      <c r="C5" s="30">
        <v>1375</v>
      </c>
      <c r="G5">
        <v>4</v>
      </c>
      <c r="H5" s="10" t="s">
        <v>29</v>
      </c>
      <c r="I5" s="11">
        <v>75</v>
      </c>
      <c r="J5" s="8">
        <f t="shared" si="0"/>
        <v>4.0816326530612242E-2</v>
      </c>
      <c r="K5" s="7">
        <f t="shared" si="1"/>
        <v>7.4999999999999997E-2</v>
      </c>
      <c r="L5">
        <f t="shared" si="2"/>
        <v>1875</v>
      </c>
    </row>
    <row r="6" spans="1:14" ht="15.75" thickBot="1" x14ac:dyDescent="0.3">
      <c r="A6" s="29">
        <v>2.5510204081632654E-2</v>
      </c>
      <c r="B6" s="29">
        <v>4.4999999999999998E-2</v>
      </c>
      <c r="C6" s="30">
        <v>1125</v>
      </c>
      <c r="G6">
        <v>5</v>
      </c>
      <c r="H6" s="10" t="s">
        <v>30</v>
      </c>
      <c r="I6" s="11">
        <v>60</v>
      </c>
      <c r="J6" s="8">
        <f t="shared" si="0"/>
        <v>5.1020408163265307E-2</v>
      </c>
      <c r="K6" s="7">
        <f t="shared" si="1"/>
        <v>0.06</v>
      </c>
      <c r="L6">
        <f t="shared" si="2"/>
        <v>1500</v>
      </c>
    </row>
    <row r="7" spans="1:14" ht="15.75" thickBot="1" x14ac:dyDescent="0.3">
      <c r="A7" s="29">
        <v>3.0612244897959183E-2</v>
      </c>
      <c r="B7" s="29">
        <v>3.5000000000000003E-2</v>
      </c>
      <c r="C7" s="30">
        <v>875.00000000000011</v>
      </c>
      <c r="G7">
        <v>6</v>
      </c>
      <c r="H7" s="10" t="s">
        <v>31</v>
      </c>
      <c r="I7" s="11">
        <v>55</v>
      </c>
      <c r="J7" s="8">
        <f t="shared" si="0"/>
        <v>6.1224489795918366E-2</v>
      </c>
      <c r="K7" s="7">
        <f t="shared" si="1"/>
        <v>5.5E-2</v>
      </c>
      <c r="L7">
        <f t="shared" si="2"/>
        <v>1375</v>
      </c>
    </row>
    <row r="8" spans="1:14" ht="15.75" thickBot="1" x14ac:dyDescent="0.3">
      <c r="A8" s="29">
        <v>4.0816326530612242E-2</v>
      </c>
      <c r="B8" s="29">
        <v>2.75E-2</v>
      </c>
      <c r="C8" s="30">
        <v>687.5</v>
      </c>
      <c r="G8">
        <v>7</v>
      </c>
      <c r="H8" s="10" t="s">
        <v>46</v>
      </c>
      <c r="I8" s="11">
        <v>50</v>
      </c>
      <c r="J8" s="8">
        <f t="shared" si="0"/>
        <v>7.1428571428571425E-2</v>
      </c>
      <c r="K8" s="7">
        <f t="shared" si="1"/>
        <v>0.05</v>
      </c>
      <c r="L8">
        <f t="shared" si="2"/>
        <v>1250</v>
      </c>
    </row>
    <row r="9" spans="1:14" ht="15.75" thickBot="1" x14ac:dyDescent="0.3">
      <c r="A9" s="29">
        <v>5.1020408163265307E-2</v>
      </c>
      <c r="B9" s="29">
        <v>2.2499999999999999E-2</v>
      </c>
      <c r="C9" s="30">
        <v>562.5</v>
      </c>
      <c r="G9">
        <v>8</v>
      </c>
      <c r="H9" s="10" t="s">
        <v>47</v>
      </c>
      <c r="I9" s="11">
        <v>45</v>
      </c>
      <c r="J9" s="8">
        <f t="shared" si="0"/>
        <v>8.1632653061224483E-2</v>
      </c>
      <c r="K9" s="7">
        <f t="shared" si="1"/>
        <v>4.4999999999999998E-2</v>
      </c>
      <c r="L9">
        <f t="shared" si="2"/>
        <v>1125</v>
      </c>
    </row>
    <row r="10" spans="1:14" ht="24.75" thickBot="1" x14ac:dyDescent="0.3">
      <c r="A10" s="29">
        <v>6.6326530612244902E-2</v>
      </c>
      <c r="B10" s="29">
        <v>1.7500000000000002E-2</v>
      </c>
      <c r="C10" s="30">
        <v>437.50000000000006</v>
      </c>
      <c r="G10">
        <v>10</v>
      </c>
      <c r="H10" s="10" t="s">
        <v>32</v>
      </c>
      <c r="I10" s="11">
        <v>40</v>
      </c>
      <c r="J10" s="8">
        <f t="shared" si="0"/>
        <v>0.10204081632653061</v>
      </c>
      <c r="K10" s="7">
        <f t="shared" si="1"/>
        <v>0.04</v>
      </c>
      <c r="L10">
        <f t="shared" si="2"/>
        <v>1000</v>
      </c>
    </row>
    <row r="11" spans="1:14" ht="24.75" thickBot="1" x14ac:dyDescent="0.3">
      <c r="A11" s="29">
        <v>0.11734693877551021</v>
      </c>
      <c r="B11" s="29">
        <v>1.4999999999999999E-2</v>
      </c>
      <c r="C11" s="30">
        <v>375</v>
      </c>
      <c r="G11">
        <v>12</v>
      </c>
      <c r="H11" s="10" t="s">
        <v>48</v>
      </c>
      <c r="I11" s="11">
        <v>30</v>
      </c>
      <c r="J11" s="8">
        <f t="shared" si="0"/>
        <v>0.12244897959183673</v>
      </c>
      <c r="K11" s="7">
        <f t="shared" si="1"/>
        <v>0.03</v>
      </c>
      <c r="L11">
        <f t="shared" si="2"/>
        <v>750</v>
      </c>
    </row>
    <row r="12" spans="1:14" ht="24.75" thickBot="1" x14ac:dyDescent="0.3">
      <c r="A12" s="29">
        <v>0.19387755102040816</v>
      </c>
      <c r="B12" s="29">
        <v>1.2500000000000001E-2</v>
      </c>
      <c r="C12" s="30">
        <v>312.5</v>
      </c>
      <c r="G12">
        <v>18</v>
      </c>
      <c r="H12" s="10" t="s">
        <v>49</v>
      </c>
      <c r="I12" s="11">
        <v>25</v>
      </c>
      <c r="J12" s="8">
        <f t="shared" si="0"/>
        <v>0.18367346938775511</v>
      </c>
      <c r="K12" s="7">
        <f t="shared" si="1"/>
        <v>2.5000000000000001E-2</v>
      </c>
      <c r="L12">
        <f>K12*25000</f>
        <v>625</v>
      </c>
    </row>
    <row r="13" spans="1:14" x14ac:dyDescent="0.25">
      <c r="A13" s="8"/>
      <c r="B13" s="8"/>
      <c r="C13" s="9"/>
    </row>
    <row r="14" spans="1:14" x14ac:dyDescent="0.25">
      <c r="A14" s="8"/>
      <c r="B14" s="8"/>
      <c r="C14" s="9"/>
    </row>
    <row r="15" spans="1:14" x14ac:dyDescent="0.25">
      <c r="A15" s="8"/>
      <c r="B15" s="8"/>
      <c r="C15" s="9"/>
    </row>
    <row r="16" spans="1:14" x14ac:dyDescent="0.25">
      <c r="A16" s="8"/>
      <c r="B16" s="8"/>
      <c r="C16" s="9"/>
      <c r="K16" s="6"/>
      <c r="L16" s="7"/>
      <c r="M16" s="7"/>
      <c r="N16" s="9"/>
    </row>
    <row r="17" spans="1:14" x14ac:dyDescent="0.25">
      <c r="A17" s="8"/>
      <c r="B17" s="8"/>
      <c r="C17" s="9"/>
      <c r="K17" s="6"/>
      <c r="L17" s="7"/>
      <c r="M17" s="7"/>
      <c r="N17" s="9"/>
    </row>
    <row r="18" spans="1:14" x14ac:dyDescent="0.25">
      <c r="A18" s="8"/>
      <c r="B18" s="8"/>
      <c r="C18" s="9"/>
      <c r="K18" s="6"/>
      <c r="L18" s="7"/>
      <c r="M18" s="7"/>
      <c r="N18" s="9"/>
    </row>
    <row r="19" spans="1:14" x14ac:dyDescent="0.25">
      <c r="A19" s="8"/>
      <c r="B19" s="8"/>
      <c r="C19" s="9"/>
      <c r="K19" s="6"/>
      <c r="L19" s="7"/>
      <c r="M19" s="7"/>
      <c r="N19" s="9"/>
    </row>
    <row r="20" spans="1:14" x14ac:dyDescent="0.25">
      <c r="A20" s="8"/>
      <c r="B20" s="8"/>
      <c r="C20" s="9"/>
      <c r="K20" s="6"/>
      <c r="L20" s="7"/>
      <c r="M20" s="7"/>
      <c r="N20" s="9"/>
    </row>
    <row r="21" spans="1:14" x14ac:dyDescent="0.25">
      <c r="A21" s="8"/>
      <c r="B21" s="8"/>
      <c r="C21" s="9"/>
      <c r="K21" s="6"/>
      <c r="L21" s="7"/>
      <c r="M21" s="7"/>
      <c r="N21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1"/>
  <sheetViews>
    <sheetView workbookViewId="0">
      <selection activeCell="G7" sqref="G7"/>
    </sheetView>
  </sheetViews>
  <sheetFormatPr defaultRowHeight="15" x14ac:dyDescent="0.25"/>
  <cols>
    <col min="1" max="1" width="16.85546875" bestFit="1" customWidth="1"/>
    <col min="2" max="2" width="18.42578125" bestFit="1" customWidth="1"/>
    <col min="3" max="3" width="10.5703125" bestFit="1" customWidth="1"/>
  </cols>
  <sheetData>
    <row r="1" spans="1:3" x14ac:dyDescent="0.25">
      <c r="A1" t="s">
        <v>33</v>
      </c>
      <c r="B1" t="s">
        <v>34</v>
      </c>
      <c r="C1" t="s">
        <v>36</v>
      </c>
    </row>
    <row r="2" spans="1:3" x14ac:dyDescent="0.25">
      <c r="A2" s="8">
        <v>2.8033977180342574E-5</v>
      </c>
      <c r="B2" s="8">
        <v>0.05</v>
      </c>
      <c r="C2" s="9">
        <f>50000*B2</f>
        <v>2500</v>
      </c>
    </row>
    <row r="3" spans="1:3" x14ac:dyDescent="0.25">
      <c r="A3" s="8">
        <v>5.6067954360685149E-5</v>
      </c>
      <c r="B3" s="8">
        <v>2.5000000000000001E-2</v>
      </c>
      <c r="C3" s="9">
        <f t="shared" ref="C3:C21" si="0">50000*B3</f>
        <v>1250</v>
      </c>
    </row>
    <row r="4" spans="1:3" x14ac:dyDescent="0.25">
      <c r="A4" s="8">
        <v>8.4101931541027719E-5</v>
      </c>
      <c r="B4" s="8">
        <v>1.6666666666666666E-2</v>
      </c>
      <c r="C4" s="9">
        <f t="shared" si="0"/>
        <v>833.33333333333337</v>
      </c>
    </row>
    <row r="5" spans="1:3" x14ac:dyDescent="0.25">
      <c r="A5" s="8">
        <v>1.121359087213703E-4</v>
      </c>
      <c r="B5" s="8">
        <v>8.3333333333333332E-3</v>
      </c>
      <c r="C5" s="9">
        <f t="shared" si="0"/>
        <v>416.66666666666669</v>
      </c>
    </row>
    <row r="6" spans="1:3" x14ac:dyDescent="0.25">
      <c r="A6" s="8">
        <v>1.4016988590171287E-4</v>
      </c>
      <c r="B6" s="8">
        <v>5.0000000000000001E-3</v>
      </c>
      <c r="C6" s="9">
        <f t="shared" si="0"/>
        <v>250</v>
      </c>
    </row>
    <row r="7" spans="1:3" x14ac:dyDescent="0.25">
      <c r="A7" s="8">
        <v>1.6820386308205544E-4</v>
      </c>
      <c r="B7" s="8">
        <v>3.3333333333333335E-3</v>
      </c>
      <c r="C7" s="9">
        <f t="shared" si="0"/>
        <v>166.66666666666669</v>
      </c>
    </row>
    <row r="8" spans="1:3" x14ac:dyDescent="0.25">
      <c r="A8" s="8">
        <v>2.2427181744274059E-4</v>
      </c>
      <c r="B8" s="8">
        <v>2.5000000000000001E-3</v>
      </c>
      <c r="C8" s="9">
        <f t="shared" si="0"/>
        <v>125</v>
      </c>
    </row>
    <row r="9" spans="1:3" x14ac:dyDescent="0.25">
      <c r="A9" s="8">
        <v>2.8033977180342575E-4</v>
      </c>
      <c r="B9" s="8">
        <v>1.6666666666666668E-3</v>
      </c>
      <c r="C9" s="9">
        <f t="shared" si="0"/>
        <v>83.333333333333343</v>
      </c>
    </row>
    <row r="10" spans="1:3" x14ac:dyDescent="0.25">
      <c r="A10" s="8">
        <v>4.2050965770513862E-4</v>
      </c>
      <c r="B10" s="8">
        <v>1.3333333333333333E-3</v>
      </c>
      <c r="C10" s="9">
        <f t="shared" si="0"/>
        <v>66.666666666666671</v>
      </c>
    </row>
    <row r="11" spans="1:3" x14ac:dyDescent="0.25">
      <c r="A11" s="8">
        <v>7.0084942950856437E-4</v>
      </c>
      <c r="B11" s="8">
        <v>1E-3</v>
      </c>
      <c r="C11" s="9">
        <f t="shared" si="0"/>
        <v>50</v>
      </c>
    </row>
    <row r="12" spans="1:3" x14ac:dyDescent="0.25">
      <c r="A12" s="8">
        <v>9.8118920131199023E-4</v>
      </c>
      <c r="B12" s="8">
        <v>8.3333333333333339E-4</v>
      </c>
      <c r="C12" s="9">
        <f t="shared" si="0"/>
        <v>41.666666666666671</v>
      </c>
    </row>
    <row r="13" spans="1:3" x14ac:dyDescent="0.25">
      <c r="A13" s="8">
        <v>1.4016988590171287E-3</v>
      </c>
      <c r="B13" s="8">
        <v>6.6666666666666664E-4</v>
      </c>
      <c r="C13" s="9">
        <f t="shared" si="0"/>
        <v>33.333333333333336</v>
      </c>
    </row>
    <row r="14" spans="1:3" x14ac:dyDescent="0.25">
      <c r="A14" s="8">
        <v>1.9623784026239805E-3</v>
      </c>
      <c r="B14" s="8">
        <v>5.0000000000000001E-4</v>
      </c>
      <c r="C14" s="9">
        <f t="shared" si="0"/>
        <v>25</v>
      </c>
    </row>
    <row r="15" spans="1:3" x14ac:dyDescent="0.25">
      <c r="A15" s="8">
        <v>2.8033977180342575E-3</v>
      </c>
      <c r="B15" s="8">
        <v>3.3333333333333332E-4</v>
      </c>
      <c r="C15" s="9">
        <f t="shared" si="0"/>
        <v>16.666666666666668</v>
      </c>
    </row>
    <row r="16" spans="1:3" x14ac:dyDescent="0.25">
      <c r="A16" s="8">
        <v>4.205096577051386E-3</v>
      </c>
      <c r="B16" s="8">
        <v>2.6666666666666668E-4</v>
      </c>
      <c r="C16" s="9">
        <f t="shared" si="0"/>
        <v>13.333333333333334</v>
      </c>
    </row>
    <row r="17" spans="1:3" x14ac:dyDescent="0.25">
      <c r="A17" s="8">
        <v>9.8118920131199019E-3</v>
      </c>
      <c r="B17" s="8">
        <v>2.0000000000000001E-4</v>
      </c>
      <c r="C17" s="9">
        <f t="shared" si="0"/>
        <v>10</v>
      </c>
    </row>
    <row r="18" spans="1:3" x14ac:dyDescent="0.25">
      <c r="A18" s="8">
        <v>2.1025482885256932E-2</v>
      </c>
      <c r="B18" s="8">
        <v>1.6666666666666666E-4</v>
      </c>
      <c r="C18" s="9">
        <f t="shared" si="0"/>
        <v>8.3333333333333339</v>
      </c>
    </row>
    <row r="19" spans="1:3" x14ac:dyDescent="0.25">
      <c r="A19" s="8">
        <v>4.9059460065599504E-2</v>
      </c>
      <c r="B19" s="8">
        <v>1.3333333333333334E-4</v>
      </c>
      <c r="C19" s="9">
        <f t="shared" si="0"/>
        <v>6.666666666666667</v>
      </c>
    </row>
    <row r="20" spans="1:3" x14ac:dyDescent="0.25">
      <c r="A20" s="8">
        <v>0.1121359087213703</v>
      </c>
      <c r="B20" s="8">
        <v>1E-4</v>
      </c>
      <c r="C20" s="9">
        <f t="shared" si="0"/>
        <v>5</v>
      </c>
    </row>
    <row r="21" spans="1:3" x14ac:dyDescent="0.25">
      <c r="A21" s="8">
        <v>0.25931428891816882</v>
      </c>
      <c r="B21" s="8">
        <v>6.666666666666667E-5</v>
      </c>
      <c r="C21" s="9">
        <f t="shared" si="0"/>
        <v>3.3333333333333335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21"/>
  <sheetViews>
    <sheetView workbookViewId="0">
      <selection activeCell="F5" sqref="F5"/>
    </sheetView>
  </sheetViews>
  <sheetFormatPr defaultRowHeight="15" x14ac:dyDescent="0.25"/>
  <cols>
    <col min="1" max="1" width="16.85546875" bestFit="1" customWidth="1"/>
    <col min="2" max="2" width="18.42578125" bestFit="1" customWidth="1"/>
    <col min="3" max="3" width="10.5703125" bestFit="1" customWidth="1"/>
  </cols>
  <sheetData>
    <row r="1" spans="1:3" x14ac:dyDescent="0.25">
      <c r="A1" t="s">
        <v>33</v>
      </c>
      <c r="B1" t="s">
        <v>34</v>
      </c>
      <c r="C1" t="s">
        <v>36</v>
      </c>
    </row>
    <row r="2" spans="1:3" x14ac:dyDescent="0.25">
      <c r="A2" s="8">
        <v>2.8033977180342574E-5</v>
      </c>
      <c r="B2" s="8">
        <v>0.05</v>
      </c>
      <c r="C2" s="9">
        <f>25000*B2</f>
        <v>1250</v>
      </c>
    </row>
    <row r="3" spans="1:3" x14ac:dyDescent="0.25">
      <c r="A3" s="8">
        <v>5.6067954360685149E-5</v>
      </c>
      <c r="B3" s="8">
        <v>2.5000000000000001E-2</v>
      </c>
      <c r="C3" s="9">
        <f t="shared" ref="C3:C21" si="0">25000*B3</f>
        <v>625</v>
      </c>
    </row>
    <row r="4" spans="1:3" x14ac:dyDescent="0.25">
      <c r="A4" s="8">
        <v>8.4101931541027719E-5</v>
      </c>
      <c r="B4" s="8">
        <v>1.6666666666666666E-2</v>
      </c>
      <c r="C4" s="9">
        <f t="shared" si="0"/>
        <v>416.66666666666669</v>
      </c>
    </row>
    <row r="5" spans="1:3" x14ac:dyDescent="0.25">
      <c r="A5" s="8">
        <v>1.121359087213703E-4</v>
      </c>
      <c r="B5" s="8">
        <v>8.3333333333333332E-3</v>
      </c>
      <c r="C5" s="9">
        <f t="shared" si="0"/>
        <v>208.33333333333334</v>
      </c>
    </row>
    <row r="6" spans="1:3" x14ac:dyDescent="0.25">
      <c r="A6" s="8">
        <v>1.4016988590171287E-4</v>
      </c>
      <c r="B6" s="8">
        <v>5.0000000000000001E-3</v>
      </c>
      <c r="C6" s="9">
        <f t="shared" si="0"/>
        <v>125</v>
      </c>
    </row>
    <row r="7" spans="1:3" x14ac:dyDescent="0.25">
      <c r="A7" s="8">
        <v>1.6820386308205544E-4</v>
      </c>
      <c r="B7" s="8">
        <v>3.3333333333333335E-3</v>
      </c>
      <c r="C7" s="9">
        <f t="shared" si="0"/>
        <v>83.333333333333343</v>
      </c>
    </row>
    <row r="8" spans="1:3" x14ac:dyDescent="0.25">
      <c r="A8" s="8">
        <v>2.2427181744274059E-4</v>
      </c>
      <c r="B8" s="8">
        <v>2.5000000000000001E-3</v>
      </c>
      <c r="C8" s="9">
        <f t="shared" si="0"/>
        <v>62.5</v>
      </c>
    </row>
    <row r="9" spans="1:3" x14ac:dyDescent="0.25">
      <c r="A9" s="8">
        <v>2.8033977180342575E-4</v>
      </c>
      <c r="B9" s="8">
        <v>1.6666666666666668E-3</v>
      </c>
      <c r="C9" s="9">
        <f t="shared" si="0"/>
        <v>41.666666666666671</v>
      </c>
    </row>
    <row r="10" spans="1:3" x14ac:dyDescent="0.25">
      <c r="A10" s="8">
        <v>4.2050965770513862E-4</v>
      </c>
      <c r="B10" s="8">
        <v>1.3333333333333333E-3</v>
      </c>
      <c r="C10" s="9">
        <f t="shared" si="0"/>
        <v>33.333333333333336</v>
      </c>
    </row>
    <row r="11" spans="1:3" x14ac:dyDescent="0.25">
      <c r="A11" s="8">
        <v>7.0084942950856437E-4</v>
      </c>
      <c r="B11" s="8">
        <v>1E-3</v>
      </c>
      <c r="C11" s="9">
        <f t="shared" si="0"/>
        <v>25</v>
      </c>
    </row>
    <row r="12" spans="1:3" x14ac:dyDescent="0.25">
      <c r="A12" s="8">
        <v>9.8118920131199023E-4</v>
      </c>
      <c r="B12" s="8">
        <v>8.3333333333333339E-4</v>
      </c>
      <c r="C12" s="9">
        <f t="shared" si="0"/>
        <v>20.833333333333336</v>
      </c>
    </row>
    <row r="13" spans="1:3" x14ac:dyDescent="0.25">
      <c r="A13" s="8">
        <v>1.4016988590171287E-3</v>
      </c>
      <c r="B13" s="8">
        <v>6.6666666666666664E-4</v>
      </c>
      <c r="C13" s="9">
        <f t="shared" si="0"/>
        <v>16.666666666666668</v>
      </c>
    </row>
    <row r="14" spans="1:3" x14ac:dyDescent="0.25">
      <c r="A14" s="8">
        <v>1.9623784026239805E-3</v>
      </c>
      <c r="B14" s="8">
        <v>5.0000000000000001E-4</v>
      </c>
      <c r="C14" s="9">
        <f t="shared" si="0"/>
        <v>12.5</v>
      </c>
    </row>
    <row r="15" spans="1:3" x14ac:dyDescent="0.25">
      <c r="A15" s="8">
        <v>2.8033977180342575E-3</v>
      </c>
      <c r="B15" s="8">
        <v>3.3333333333333332E-4</v>
      </c>
      <c r="C15" s="9">
        <f t="shared" si="0"/>
        <v>8.3333333333333339</v>
      </c>
    </row>
    <row r="16" spans="1:3" x14ac:dyDescent="0.25">
      <c r="A16" s="8">
        <v>4.205096577051386E-3</v>
      </c>
      <c r="B16" s="8">
        <v>2.6666666666666668E-4</v>
      </c>
      <c r="C16" s="9">
        <f t="shared" si="0"/>
        <v>6.666666666666667</v>
      </c>
    </row>
    <row r="17" spans="1:3" x14ac:dyDescent="0.25">
      <c r="A17" s="8">
        <v>9.8118920131199019E-3</v>
      </c>
      <c r="B17" s="8">
        <v>2.0000000000000001E-4</v>
      </c>
      <c r="C17" s="9">
        <f t="shared" si="0"/>
        <v>5</v>
      </c>
    </row>
    <row r="18" spans="1:3" x14ac:dyDescent="0.25">
      <c r="A18" s="8">
        <v>2.1025482885256932E-2</v>
      </c>
      <c r="B18" s="8">
        <v>1.6666666666666666E-4</v>
      </c>
      <c r="C18" s="9">
        <f t="shared" si="0"/>
        <v>4.166666666666667</v>
      </c>
    </row>
    <row r="19" spans="1:3" x14ac:dyDescent="0.25">
      <c r="A19" s="8">
        <v>4.9059460065599504E-2</v>
      </c>
      <c r="B19" s="8">
        <v>1.3333333333333334E-4</v>
      </c>
      <c r="C19" s="9">
        <f t="shared" si="0"/>
        <v>3.3333333333333335</v>
      </c>
    </row>
    <row r="20" spans="1:3" x14ac:dyDescent="0.25">
      <c r="A20" s="8">
        <v>0.1121359087213703</v>
      </c>
      <c r="B20" s="8">
        <v>1E-4</v>
      </c>
      <c r="C20" s="9">
        <f t="shared" si="0"/>
        <v>2.5</v>
      </c>
    </row>
    <row r="21" spans="1:3" x14ac:dyDescent="0.25">
      <c r="A21" s="8">
        <v>0.25931428891816882</v>
      </c>
      <c r="B21" s="8">
        <v>6.666666666666667E-5</v>
      </c>
      <c r="C21" s="9">
        <f t="shared" si="0"/>
        <v>1.6666666666666667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21"/>
  <sheetViews>
    <sheetView workbookViewId="0">
      <selection activeCell="C12" sqref="C12"/>
    </sheetView>
  </sheetViews>
  <sheetFormatPr defaultRowHeight="15" x14ac:dyDescent="0.25"/>
  <cols>
    <col min="1" max="1" width="16.85546875" bestFit="1" customWidth="1"/>
    <col min="2" max="2" width="18.42578125" bestFit="1" customWidth="1"/>
    <col min="3" max="3" width="10.5703125" bestFit="1" customWidth="1"/>
  </cols>
  <sheetData>
    <row r="1" spans="1:3" x14ac:dyDescent="0.25">
      <c r="A1" t="s">
        <v>33</v>
      </c>
      <c r="B1" t="s">
        <v>34</v>
      </c>
      <c r="C1" t="s">
        <v>36</v>
      </c>
    </row>
    <row r="2" spans="1:3" x14ac:dyDescent="0.25">
      <c r="A2" s="8">
        <v>2.8033977180342574E-5</v>
      </c>
      <c r="B2" s="8">
        <v>0.05</v>
      </c>
      <c r="C2" s="9">
        <f>3000*B2</f>
        <v>150</v>
      </c>
    </row>
    <row r="3" spans="1:3" x14ac:dyDescent="0.25">
      <c r="A3" s="8">
        <v>5.6067954360685149E-5</v>
      </c>
      <c r="B3" s="8">
        <v>2.5000000000000001E-2</v>
      </c>
      <c r="C3" s="9">
        <f t="shared" ref="C3:C21" si="0">3000*B3</f>
        <v>75</v>
      </c>
    </row>
    <row r="4" spans="1:3" x14ac:dyDescent="0.25">
      <c r="A4" s="8">
        <v>8.4101931541027719E-5</v>
      </c>
      <c r="B4" s="8">
        <v>1.6666666666666666E-2</v>
      </c>
      <c r="C4" s="9">
        <f t="shared" si="0"/>
        <v>50</v>
      </c>
    </row>
    <row r="5" spans="1:3" x14ac:dyDescent="0.25">
      <c r="A5" s="8">
        <v>1.121359087213703E-4</v>
      </c>
      <c r="B5" s="8">
        <v>8.3333333333333332E-3</v>
      </c>
      <c r="C5" s="9">
        <f t="shared" si="0"/>
        <v>25</v>
      </c>
    </row>
    <row r="6" spans="1:3" x14ac:dyDescent="0.25">
      <c r="A6" s="8">
        <v>1.4016988590171287E-4</v>
      </c>
      <c r="B6" s="8">
        <v>5.0000000000000001E-3</v>
      </c>
      <c r="C6" s="9">
        <f t="shared" si="0"/>
        <v>15</v>
      </c>
    </row>
    <row r="7" spans="1:3" x14ac:dyDescent="0.25">
      <c r="A7" s="8">
        <v>1.6820386308205544E-4</v>
      </c>
      <c r="B7" s="8">
        <v>3.3333333333333335E-3</v>
      </c>
      <c r="C7" s="9">
        <f t="shared" si="0"/>
        <v>10</v>
      </c>
    </row>
    <row r="8" spans="1:3" x14ac:dyDescent="0.25">
      <c r="A8" s="8">
        <v>2.2427181744274059E-4</v>
      </c>
      <c r="B8" s="8">
        <v>2.5000000000000001E-3</v>
      </c>
      <c r="C8" s="9">
        <f t="shared" si="0"/>
        <v>7.5</v>
      </c>
    </row>
    <row r="9" spans="1:3" x14ac:dyDescent="0.25">
      <c r="A9" s="8">
        <v>2.8033977180342575E-4</v>
      </c>
      <c r="B9" s="8">
        <v>1.6666666666666668E-3</v>
      </c>
      <c r="C9" s="9">
        <f t="shared" si="0"/>
        <v>5</v>
      </c>
    </row>
    <row r="10" spans="1:3" x14ac:dyDescent="0.25">
      <c r="A10" s="8">
        <v>4.2050965770513862E-4</v>
      </c>
      <c r="B10" s="8">
        <v>1.3333333333333333E-3</v>
      </c>
      <c r="C10" s="9">
        <f t="shared" si="0"/>
        <v>4</v>
      </c>
    </row>
    <row r="11" spans="1:3" x14ac:dyDescent="0.25">
      <c r="A11" s="8">
        <v>7.0084942950856437E-4</v>
      </c>
      <c r="B11" s="8">
        <v>1E-3</v>
      </c>
      <c r="C11" s="9">
        <f t="shared" si="0"/>
        <v>3</v>
      </c>
    </row>
    <row r="12" spans="1:3" x14ac:dyDescent="0.25">
      <c r="A12" s="8">
        <v>9.8118920131199023E-4</v>
      </c>
      <c r="B12" s="8">
        <v>8.3333333333333339E-4</v>
      </c>
      <c r="C12" s="9">
        <f t="shared" si="0"/>
        <v>2.5</v>
      </c>
    </row>
    <row r="13" spans="1:3" x14ac:dyDescent="0.25">
      <c r="A13" s="8">
        <v>1.4016988590171287E-3</v>
      </c>
      <c r="B13" s="8">
        <v>6.6666666666666664E-4</v>
      </c>
      <c r="C13" s="9">
        <f t="shared" si="0"/>
        <v>2</v>
      </c>
    </row>
    <row r="14" spans="1:3" x14ac:dyDescent="0.25">
      <c r="A14" s="8">
        <v>1.9623784026239805E-3</v>
      </c>
      <c r="B14" s="8">
        <v>5.0000000000000001E-4</v>
      </c>
      <c r="C14" s="9">
        <f t="shared" si="0"/>
        <v>1.5</v>
      </c>
    </row>
    <row r="15" spans="1:3" x14ac:dyDescent="0.25">
      <c r="A15" s="8">
        <v>2.8033977180342575E-3</v>
      </c>
      <c r="B15" s="8">
        <v>3.3333333333333332E-4</v>
      </c>
      <c r="C15" s="9">
        <f t="shared" si="0"/>
        <v>1</v>
      </c>
    </row>
    <row r="16" spans="1:3" x14ac:dyDescent="0.25">
      <c r="A16" s="8">
        <v>4.205096577051386E-3</v>
      </c>
      <c r="B16" s="8">
        <v>2.6666666666666668E-4</v>
      </c>
      <c r="C16" s="9">
        <f t="shared" si="0"/>
        <v>0.8</v>
      </c>
    </row>
    <row r="17" spans="1:3" x14ac:dyDescent="0.25">
      <c r="A17" s="8">
        <v>9.8118920131199019E-3</v>
      </c>
      <c r="B17" s="8">
        <v>2.0000000000000001E-4</v>
      </c>
      <c r="C17" s="9">
        <f t="shared" si="0"/>
        <v>0.6</v>
      </c>
    </row>
    <row r="18" spans="1:3" x14ac:dyDescent="0.25">
      <c r="A18" s="8">
        <v>2.1025482885256932E-2</v>
      </c>
      <c r="B18" s="8">
        <v>1.6666666666666666E-4</v>
      </c>
      <c r="C18" s="9">
        <f t="shared" si="0"/>
        <v>0.5</v>
      </c>
    </row>
    <row r="19" spans="1:3" x14ac:dyDescent="0.25">
      <c r="A19" s="8">
        <v>4.9059460065599504E-2</v>
      </c>
      <c r="B19" s="8">
        <v>1.3333333333333334E-4</v>
      </c>
      <c r="C19" s="9">
        <f t="shared" si="0"/>
        <v>0.4</v>
      </c>
    </row>
    <row r="20" spans="1:3" x14ac:dyDescent="0.25">
      <c r="A20" s="8">
        <v>0.1121359087213703</v>
      </c>
      <c r="B20" s="8">
        <v>1E-4</v>
      </c>
      <c r="C20" s="9">
        <f t="shared" si="0"/>
        <v>0.3</v>
      </c>
    </row>
    <row r="21" spans="1:3" x14ac:dyDescent="0.25">
      <c r="A21" s="8">
        <v>0.25931428891816882</v>
      </c>
      <c r="B21" s="8">
        <v>6.666666666666667E-5</v>
      </c>
      <c r="C21" s="9">
        <f t="shared" si="0"/>
        <v>0.2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21"/>
  <sheetViews>
    <sheetView workbookViewId="0">
      <selection activeCell="G14" sqref="G14"/>
    </sheetView>
  </sheetViews>
  <sheetFormatPr defaultRowHeight="15" x14ac:dyDescent="0.25"/>
  <cols>
    <col min="1" max="1" width="16.85546875" bestFit="1" customWidth="1"/>
    <col min="2" max="2" width="18.42578125" bestFit="1" customWidth="1"/>
    <col min="3" max="3" width="10.5703125" bestFit="1" customWidth="1"/>
  </cols>
  <sheetData>
    <row r="1" spans="1:3" x14ac:dyDescent="0.25">
      <c r="A1" t="s">
        <v>33</v>
      </c>
      <c r="B1" t="s">
        <v>34</v>
      </c>
      <c r="C1" t="s">
        <v>36</v>
      </c>
    </row>
    <row r="2" spans="1:3" x14ac:dyDescent="0.25">
      <c r="A2" s="8">
        <v>2.8033977180342574E-5</v>
      </c>
      <c r="B2" s="8">
        <v>0.05</v>
      </c>
      <c r="C2" s="9">
        <f>20000*B2</f>
        <v>1000</v>
      </c>
    </row>
    <row r="3" spans="1:3" x14ac:dyDescent="0.25">
      <c r="A3" s="8">
        <v>5.6067954360685149E-5</v>
      </c>
      <c r="B3" s="8">
        <v>2.5000000000000001E-2</v>
      </c>
      <c r="C3" s="9">
        <f t="shared" ref="C3:C21" si="0">20000*B3</f>
        <v>500</v>
      </c>
    </row>
    <row r="4" spans="1:3" x14ac:dyDescent="0.25">
      <c r="A4" s="8">
        <v>8.4101931541027719E-5</v>
      </c>
      <c r="B4" s="8">
        <v>1.6666666666666666E-2</v>
      </c>
      <c r="C4" s="9">
        <f t="shared" si="0"/>
        <v>333.33333333333331</v>
      </c>
    </row>
    <row r="5" spans="1:3" x14ac:dyDescent="0.25">
      <c r="A5" s="8">
        <v>1.121359087213703E-4</v>
      </c>
      <c r="B5" s="8">
        <v>8.3333333333333332E-3</v>
      </c>
      <c r="C5" s="9">
        <f t="shared" si="0"/>
        <v>166.66666666666666</v>
      </c>
    </row>
    <row r="6" spans="1:3" x14ac:dyDescent="0.25">
      <c r="A6" s="8">
        <v>1.4016988590171287E-4</v>
      </c>
      <c r="B6" s="8">
        <v>5.0000000000000001E-3</v>
      </c>
      <c r="C6" s="9">
        <f t="shared" si="0"/>
        <v>100</v>
      </c>
    </row>
    <row r="7" spans="1:3" x14ac:dyDescent="0.25">
      <c r="A7" s="8">
        <v>1.6820386308205544E-4</v>
      </c>
      <c r="B7" s="8">
        <v>3.3333333333333335E-3</v>
      </c>
      <c r="C7" s="9">
        <f t="shared" si="0"/>
        <v>66.666666666666671</v>
      </c>
    </row>
    <row r="8" spans="1:3" x14ac:dyDescent="0.25">
      <c r="A8" s="8">
        <v>2.2427181744274059E-4</v>
      </c>
      <c r="B8" s="8">
        <v>2.5000000000000001E-3</v>
      </c>
      <c r="C8" s="9">
        <f t="shared" si="0"/>
        <v>50</v>
      </c>
    </row>
    <row r="9" spans="1:3" x14ac:dyDescent="0.25">
      <c r="A9" s="8">
        <v>2.8033977180342575E-4</v>
      </c>
      <c r="B9" s="8">
        <v>1.6666666666666668E-3</v>
      </c>
      <c r="C9" s="9">
        <f t="shared" si="0"/>
        <v>33.333333333333336</v>
      </c>
    </row>
    <row r="10" spans="1:3" x14ac:dyDescent="0.25">
      <c r="A10" s="8">
        <v>4.2050965770513862E-4</v>
      </c>
      <c r="B10" s="8">
        <v>1.3333333333333333E-3</v>
      </c>
      <c r="C10" s="9">
        <f t="shared" si="0"/>
        <v>26.666666666666664</v>
      </c>
    </row>
    <row r="11" spans="1:3" x14ac:dyDescent="0.25">
      <c r="A11" s="8">
        <v>7.0084942950856437E-4</v>
      </c>
      <c r="B11" s="8">
        <v>1E-3</v>
      </c>
      <c r="C11" s="9">
        <f t="shared" si="0"/>
        <v>20</v>
      </c>
    </row>
    <row r="12" spans="1:3" x14ac:dyDescent="0.25">
      <c r="A12" s="8">
        <v>9.8118920131199023E-4</v>
      </c>
      <c r="B12" s="8">
        <v>8.3333333333333339E-4</v>
      </c>
      <c r="C12" s="9">
        <f t="shared" si="0"/>
        <v>16.666666666666668</v>
      </c>
    </row>
    <row r="13" spans="1:3" x14ac:dyDescent="0.25">
      <c r="A13" s="8">
        <v>1.4016988590171287E-3</v>
      </c>
      <c r="B13" s="8">
        <v>6.6666666666666664E-4</v>
      </c>
      <c r="C13" s="9">
        <f t="shared" si="0"/>
        <v>13.333333333333332</v>
      </c>
    </row>
    <row r="14" spans="1:3" x14ac:dyDescent="0.25">
      <c r="A14" s="8">
        <v>1.9623784026239805E-3</v>
      </c>
      <c r="B14" s="8">
        <v>5.0000000000000001E-4</v>
      </c>
      <c r="C14" s="9">
        <f t="shared" si="0"/>
        <v>10</v>
      </c>
    </row>
    <row r="15" spans="1:3" x14ac:dyDescent="0.25">
      <c r="A15" s="8">
        <v>2.8033977180342575E-3</v>
      </c>
      <c r="B15" s="8">
        <v>3.3333333333333332E-4</v>
      </c>
      <c r="C15" s="9">
        <f t="shared" si="0"/>
        <v>6.6666666666666661</v>
      </c>
    </row>
    <row r="16" spans="1:3" x14ac:dyDescent="0.25">
      <c r="A16" s="8">
        <v>4.205096577051386E-3</v>
      </c>
      <c r="B16" s="8">
        <v>2.6666666666666668E-4</v>
      </c>
      <c r="C16" s="9">
        <f t="shared" si="0"/>
        <v>5.3333333333333339</v>
      </c>
    </row>
    <row r="17" spans="1:3" x14ac:dyDescent="0.25">
      <c r="A17" s="8">
        <v>9.8118920131199019E-3</v>
      </c>
      <c r="B17" s="8">
        <v>2.0000000000000001E-4</v>
      </c>
      <c r="C17" s="9">
        <f t="shared" si="0"/>
        <v>4</v>
      </c>
    </row>
    <row r="18" spans="1:3" x14ac:dyDescent="0.25">
      <c r="A18" s="8">
        <v>2.1025482885256932E-2</v>
      </c>
      <c r="B18" s="8">
        <v>1.6666666666666666E-4</v>
      </c>
      <c r="C18" s="9">
        <f t="shared" si="0"/>
        <v>3.333333333333333</v>
      </c>
    </row>
    <row r="19" spans="1:3" x14ac:dyDescent="0.25">
      <c r="A19" s="8">
        <v>4.9059460065599504E-2</v>
      </c>
      <c r="B19" s="8">
        <v>1.3333333333333334E-4</v>
      </c>
      <c r="C19" s="9">
        <f t="shared" si="0"/>
        <v>2.666666666666667</v>
      </c>
    </row>
    <row r="20" spans="1:3" x14ac:dyDescent="0.25">
      <c r="A20" s="8">
        <v>0.1121359087213703</v>
      </c>
      <c r="B20" s="8">
        <v>1E-4</v>
      </c>
      <c r="C20" s="9">
        <f t="shared" si="0"/>
        <v>2</v>
      </c>
    </row>
    <row r="21" spans="1:3" x14ac:dyDescent="0.25">
      <c r="A21" s="8">
        <v>0.25931428891816882</v>
      </c>
      <c r="B21" s="8">
        <v>6.666666666666667E-5</v>
      </c>
      <c r="C21" s="9">
        <f t="shared" si="0"/>
        <v>1.3333333333333335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21"/>
  <sheetViews>
    <sheetView workbookViewId="0">
      <selection activeCell="C2" sqref="C2"/>
    </sheetView>
  </sheetViews>
  <sheetFormatPr defaultRowHeight="15" x14ac:dyDescent="0.25"/>
  <cols>
    <col min="1" max="1" width="16.85546875" bestFit="1" customWidth="1"/>
    <col min="2" max="2" width="18.42578125" bestFit="1" customWidth="1"/>
    <col min="3" max="3" width="10.5703125" bestFit="1" customWidth="1"/>
  </cols>
  <sheetData>
    <row r="1" spans="1:3" x14ac:dyDescent="0.25">
      <c r="A1" t="s">
        <v>33</v>
      </c>
      <c r="B1" t="s">
        <v>34</v>
      </c>
      <c r="C1" t="s">
        <v>36</v>
      </c>
    </row>
    <row r="2" spans="1:3" x14ac:dyDescent="0.25">
      <c r="A2" s="8">
        <v>2.8033977180342574E-5</v>
      </c>
      <c r="B2" s="8">
        <v>0.05</v>
      </c>
      <c r="C2" s="9">
        <f>25000*B2</f>
        <v>1250</v>
      </c>
    </row>
    <row r="3" spans="1:3" x14ac:dyDescent="0.25">
      <c r="A3" s="8">
        <v>5.6067954360685149E-5</v>
      </c>
      <c r="B3" s="8">
        <v>2.5000000000000001E-2</v>
      </c>
      <c r="C3" s="9">
        <f t="shared" ref="C3:C21" si="0">25000*B3</f>
        <v>625</v>
      </c>
    </row>
    <row r="4" spans="1:3" x14ac:dyDescent="0.25">
      <c r="A4" s="8">
        <v>8.4101931541027719E-5</v>
      </c>
      <c r="B4" s="8">
        <v>1.6666666666666666E-2</v>
      </c>
      <c r="C4" s="9">
        <f t="shared" si="0"/>
        <v>416.66666666666669</v>
      </c>
    </row>
    <row r="5" spans="1:3" x14ac:dyDescent="0.25">
      <c r="A5" s="8">
        <v>1.121359087213703E-4</v>
      </c>
      <c r="B5" s="8">
        <v>8.3333333333333332E-3</v>
      </c>
      <c r="C5" s="9">
        <f t="shared" si="0"/>
        <v>208.33333333333334</v>
      </c>
    </row>
    <row r="6" spans="1:3" x14ac:dyDescent="0.25">
      <c r="A6" s="8">
        <v>1.4016988590171287E-4</v>
      </c>
      <c r="B6" s="8">
        <v>5.0000000000000001E-3</v>
      </c>
      <c r="C6" s="9">
        <f t="shared" si="0"/>
        <v>125</v>
      </c>
    </row>
    <row r="7" spans="1:3" x14ac:dyDescent="0.25">
      <c r="A7" s="8">
        <v>1.6820386308205544E-4</v>
      </c>
      <c r="B7" s="8">
        <v>3.3333333333333335E-3</v>
      </c>
      <c r="C7" s="9">
        <f t="shared" si="0"/>
        <v>83.333333333333343</v>
      </c>
    </row>
    <row r="8" spans="1:3" x14ac:dyDescent="0.25">
      <c r="A8" s="8">
        <v>2.2427181744274059E-4</v>
      </c>
      <c r="B8" s="8">
        <v>2.5000000000000001E-3</v>
      </c>
      <c r="C8" s="9">
        <f t="shared" si="0"/>
        <v>62.5</v>
      </c>
    </row>
    <row r="9" spans="1:3" x14ac:dyDescent="0.25">
      <c r="A9" s="8">
        <v>2.8033977180342575E-4</v>
      </c>
      <c r="B9" s="8">
        <v>1.6666666666666668E-3</v>
      </c>
      <c r="C9" s="9">
        <f t="shared" si="0"/>
        <v>41.666666666666671</v>
      </c>
    </row>
    <row r="10" spans="1:3" x14ac:dyDescent="0.25">
      <c r="A10" s="8">
        <v>4.2050965770513862E-4</v>
      </c>
      <c r="B10" s="8">
        <v>1.3333333333333333E-3</v>
      </c>
      <c r="C10" s="9">
        <f t="shared" si="0"/>
        <v>33.333333333333336</v>
      </c>
    </row>
    <row r="11" spans="1:3" x14ac:dyDescent="0.25">
      <c r="A11" s="8">
        <v>7.0084942950856437E-4</v>
      </c>
      <c r="B11" s="8">
        <v>1E-3</v>
      </c>
      <c r="C11" s="9">
        <f t="shared" si="0"/>
        <v>25</v>
      </c>
    </row>
    <row r="12" spans="1:3" x14ac:dyDescent="0.25">
      <c r="A12" s="8">
        <v>9.8118920131199023E-4</v>
      </c>
      <c r="B12" s="8">
        <v>8.3333333333333339E-4</v>
      </c>
      <c r="C12" s="9">
        <f t="shared" si="0"/>
        <v>20.833333333333336</v>
      </c>
    </row>
    <row r="13" spans="1:3" x14ac:dyDescent="0.25">
      <c r="A13" s="8">
        <v>1.4016988590171287E-3</v>
      </c>
      <c r="B13" s="8">
        <v>6.6666666666666664E-4</v>
      </c>
      <c r="C13" s="9">
        <f t="shared" si="0"/>
        <v>16.666666666666668</v>
      </c>
    </row>
    <row r="14" spans="1:3" x14ac:dyDescent="0.25">
      <c r="A14" s="8">
        <v>1.9623784026239805E-3</v>
      </c>
      <c r="B14" s="8">
        <v>5.0000000000000001E-4</v>
      </c>
      <c r="C14" s="9">
        <f t="shared" si="0"/>
        <v>12.5</v>
      </c>
    </row>
    <row r="15" spans="1:3" x14ac:dyDescent="0.25">
      <c r="A15" s="8">
        <v>2.8033977180342575E-3</v>
      </c>
      <c r="B15" s="8">
        <v>3.3333333333333332E-4</v>
      </c>
      <c r="C15" s="9">
        <f t="shared" si="0"/>
        <v>8.3333333333333339</v>
      </c>
    </row>
    <row r="16" spans="1:3" x14ac:dyDescent="0.25">
      <c r="A16" s="8">
        <v>4.205096577051386E-3</v>
      </c>
      <c r="B16" s="8">
        <v>2.6666666666666668E-4</v>
      </c>
      <c r="C16" s="9">
        <f t="shared" si="0"/>
        <v>6.666666666666667</v>
      </c>
    </row>
    <row r="17" spans="1:3" x14ac:dyDescent="0.25">
      <c r="A17" s="8">
        <v>9.8118920131199019E-3</v>
      </c>
      <c r="B17" s="8">
        <v>2.0000000000000001E-4</v>
      </c>
      <c r="C17" s="9">
        <f t="shared" si="0"/>
        <v>5</v>
      </c>
    </row>
    <row r="18" spans="1:3" x14ac:dyDescent="0.25">
      <c r="A18" s="8">
        <v>2.1025482885256932E-2</v>
      </c>
      <c r="B18" s="8">
        <v>1.6666666666666666E-4</v>
      </c>
      <c r="C18" s="9">
        <f t="shared" si="0"/>
        <v>4.166666666666667</v>
      </c>
    </row>
    <row r="19" spans="1:3" x14ac:dyDescent="0.25">
      <c r="A19" s="8">
        <v>4.9059460065599504E-2</v>
      </c>
      <c r="B19" s="8">
        <v>1.3333333333333334E-4</v>
      </c>
      <c r="C19" s="9">
        <f t="shared" si="0"/>
        <v>3.3333333333333335</v>
      </c>
    </row>
    <row r="20" spans="1:3" x14ac:dyDescent="0.25">
      <c r="A20" s="8">
        <v>0.1121359087213703</v>
      </c>
      <c r="B20" s="8">
        <v>1E-4</v>
      </c>
      <c r="C20" s="9">
        <f t="shared" si="0"/>
        <v>2.5</v>
      </c>
    </row>
    <row r="21" spans="1:3" x14ac:dyDescent="0.25">
      <c r="A21" s="8">
        <v>0.25931428891816882</v>
      </c>
      <c r="B21" s="8">
        <v>6.666666666666667E-5</v>
      </c>
      <c r="C21" s="9">
        <f t="shared" si="0"/>
        <v>1.6666666666666667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21"/>
  <sheetViews>
    <sheetView workbookViewId="0">
      <selection activeCell="C2" sqref="C2"/>
    </sheetView>
  </sheetViews>
  <sheetFormatPr defaultRowHeight="15" x14ac:dyDescent="0.25"/>
  <cols>
    <col min="1" max="1" width="16.85546875" bestFit="1" customWidth="1"/>
    <col min="2" max="2" width="18.42578125" bestFit="1" customWidth="1"/>
    <col min="3" max="3" width="10.5703125" bestFit="1" customWidth="1"/>
  </cols>
  <sheetData>
    <row r="1" spans="1:3" x14ac:dyDescent="0.25">
      <c r="A1" t="s">
        <v>33</v>
      </c>
      <c r="B1" t="s">
        <v>34</v>
      </c>
      <c r="C1" t="s">
        <v>36</v>
      </c>
    </row>
    <row r="2" spans="1:3" x14ac:dyDescent="0.25">
      <c r="A2" s="8">
        <v>2.8033977180342574E-5</v>
      </c>
      <c r="B2" s="8">
        <v>0.05</v>
      </c>
      <c r="C2" s="9">
        <f>30000*B2</f>
        <v>1500</v>
      </c>
    </row>
    <row r="3" spans="1:3" x14ac:dyDescent="0.25">
      <c r="A3" s="8">
        <v>5.6067954360685149E-5</v>
      </c>
      <c r="B3" s="8">
        <v>2.5000000000000001E-2</v>
      </c>
      <c r="C3" s="9">
        <f t="shared" ref="C3:C21" si="0">30000*B3</f>
        <v>750</v>
      </c>
    </row>
    <row r="4" spans="1:3" x14ac:dyDescent="0.25">
      <c r="A4" s="8">
        <v>8.4101931541027719E-5</v>
      </c>
      <c r="B4" s="8">
        <v>1.6666666666666666E-2</v>
      </c>
      <c r="C4" s="9">
        <f t="shared" si="0"/>
        <v>500</v>
      </c>
    </row>
    <row r="5" spans="1:3" x14ac:dyDescent="0.25">
      <c r="A5" s="8">
        <v>1.121359087213703E-4</v>
      </c>
      <c r="B5" s="8">
        <v>8.3333333333333332E-3</v>
      </c>
      <c r="C5" s="9">
        <f t="shared" si="0"/>
        <v>250</v>
      </c>
    </row>
    <row r="6" spans="1:3" x14ac:dyDescent="0.25">
      <c r="A6" s="8">
        <v>1.4016988590171287E-4</v>
      </c>
      <c r="B6" s="8">
        <v>5.0000000000000001E-3</v>
      </c>
      <c r="C6" s="9">
        <f t="shared" si="0"/>
        <v>150</v>
      </c>
    </row>
    <row r="7" spans="1:3" x14ac:dyDescent="0.25">
      <c r="A7" s="8">
        <v>1.6820386308205544E-4</v>
      </c>
      <c r="B7" s="8">
        <v>3.3333333333333335E-3</v>
      </c>
      <c r="C7" s="9">
        <f t="shared" si="0"/>
        <v>100</v>
      </c>
    </row>
    <row r="8" spans="1:3" x14ac:dyDescent="0.25">
      <c r="A8" s="8">
        <v>2.2427181744274059E-4</v>
      </c>
      <c r="B8" s="8">
        <v>2.5000000000000001E-3</v>
      </c>
      <c r="C8" s="9">
        <f t="shared" si="0"/>
        <v>75</v>
      </c>
    </row>
    <row r="9" spans="1:3" x14ac:dyDescent="0.25">
      <c r="A9" s="8">
        <v>2.8033977180342575E-4</v>
      </c>
      <c r="B9" s="8">
        <v>1.6666666666666668E-3</v>
      </c>
      <c r="C9" s="9">
        <f t="shared" si="0"/>
        <v>50</v>
      </c>
    </row>
    <row r="10" spans="1:3" x14ac:dyDescent="0.25">
      <c r="A10" s="8">
        <v>4.2050965770513862E-4</v>
      </c>
      <c r="B10" s="8">
        <v>1.3333333333333333E-3</v>
      </c>
      <c r="C10" s="9">
        <f t="shared" si="0"/>
        <v>40</v>
      </c>
    </row>
    <row r="11" spans="1:3" x14ac:dyDescent="0.25">
      <c r="A11" s="8">
        <v>7.0084942950856437E-4</v>
      </c>
      <c r="B11" s="8">
        <v>1E-3</v>
      </c>
      <c r="C11" s="9">
        <f t="shared" si="0"/>
        <v>30</v>
      </c>
    </row>
    <row r="12" spans="1:3" x14ac:dyDescent="0.25">
      <c r="A12" s="8">
        <v>9.8118920131199023E-4</v>
      </c>
      <c r="B12" s="8">
        <v>8.3333333333333339E-4</v>
      </c>
      <c r="C12" s="9">
        <f t="shared" si="0"/>
        <v>25</v>
      </c>
    </row>
    <row r="13" spans="1:3" x14ac:dyDescent="0.25">
      <c r="A13" s="8">
        <v>1.4016988590171287E-3</v>
      </c>
      <c r="B13" s="8">
        <v>6.6666666666666664E-4</v>
      </c>
      <c r="C13" s="9">
        <f t="shared" si="0"/>
        <v>20</v>
      </c>
    </row>
    <row r="14" spans="1:3" x14ac:dyDescent="0.25">
      <c r="A14" s="8">
        <v>1.9623784026239805E-3</v>
      </c>
      <c r="B14" s="8">
        <v>5.0000000000000001E-4</v>
      </c>
      <c r="C14" s="9">
        <f t="shared" si="0"/>
        <v>15</v>
      </c>
    </row>
    <row r="15" spans="1:3" x14ac:dyDescent="0.25">
      <c r="A15" s="8">
        <v>2.8033977180342575E-3</v>
      </c>
      <c r="B15" s="8">
        <v>3.3333333333333332E-4</v>
      </c>
      <c r="C15" s="9">
        <f t="shared" si="0"/>
        <v>10</v>
      </c>
    </row>
    <row r="16" spans="1:3" x14ac:dyDescent="0.25">
      <c r="A16" s="8">
        <v>4.205096577051386E-3</v>
      </c>
      <c r="B16" s="8">
        <v>2.6666666666666668E-4</v>
      </c>
      <c r="C16" s="9">
        <f t="shared" si="0"/>
        <v>8</v>
      </c>
    </row>
    <row r="17" spans="1:3" x14ac:dyDescent="0.25">
      <c r="A17" s="8">
        <v>9.8118920131199019E-3</v>
      </c>
      <c r="B17" s="8">
        <v>2.0000000000000001E-4</v>
      </c>
      <c r="C17" s="9">
        <f t="shared" si="0"/>
        <v>6</v>
      </c>
    </row>
    <row r="18" spans="1:3" x14ac:dyDescent="0.25">
      <c r="A18" s="8">
        <v>2.1025482885256932E-2</v>
      </c>
      <c r="B18" s="8">
        <v>1.6666666666666666E-4</v>
      </c>
      <c r="C18" s="9">
        <f t="shared" si="0"/>
        <v>5</v>
      </c>
    </row>
    <row r="19" spans="1:3" x14ac:dyDescent="0.25">
      <c r="A19" s="8">
        <v>4.9059460065599504E-2</v>
      </c>
      <c r="B19" s="8">
        <v>1.3333333333333334E-4</v>
      </c>
      <c r="C19" s="9">
        <f t="shared" si="0"/>
        <v>4</v>
      </c>
    </row>
    <row r="20" spans="1:3" x14ac:dyDescent="0.25">
      <c r="A20" s="8">
        <v>0.1121359087213703</v>
      </c>
      <c r="B20" s="8">
        <v>1E-4</v>
      </c>
      <c r="C20" s="9">
        <f t="shared" si="0"/>
        <v>3</v>
      </c>
    </row>
    <row r="21" spans="1:3" x14ac:dyDescent="0.25">
      <c r="A21" s="8">
        <v>0.25931428891816882</v>
      </c>
      <c r="B21" s="8">
        <v>6.666666666666667E-5</v>
      </c>
      <c r="C21" s="9">
        <f t="shared" si="0"/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21"/>
  <sheetViews>
    <sheetView workbookViewId="0">
      <selection activeCell="E3" sqref="E3"/>
    </sheetView>
  </sheetViews>
  <sheetFormatPr defaultRowHeight="15" x14ac:dyDescent="0.25"/>
  <cols>
    <col min="1" max="1" width="16.85546875" bestFit="1" customWidth="1"/>
    <col min="2" max="2" width="18.42578125" bestFit="1" customWidth="1"/>
    <col min="3" max="3" width="10.5703125" bestFit="1" customWidth="1"/>
    <col min="10" max="10" width="22.28515625" bestFit="1" customWidth="1"/>
    <col min="11" max="11" width="9.85546875" bestFit="1" customWidth="1"/>
    <col min="12" max="12" width="12" bestFit="1" customWidth="1"/>
    <col min="13" max="13" width="18.42578125" bestFit="1" customWidth="1"/>
    <col min="14" max="14" width="10.5703125" bestFit="1" customWidth="1"/>
  </cols>
  <sheetData>
    <row r="1" spans="1:14" x14ac:dyDescent="0.25">
      <c r="A1" t="s">
        <v>33</v>
      </c>
      <c r="B1" t="s">
        <v>34</v>
      </c>
      <c r="C1" t="s">
        <v>36</v>
      </c>
    </row>
    <row r="2" spans="1:14" x14ac:dyDescent="0.25">
      <c r="A2" s="8">
        <v>9.0661831368993659E-5</v>
      </c>
      <c r="B2" s="8">
        <v>0.1</v>
      </c>
      <c r="C2" s="9">
        <f>B2*50000</f>
        <v>5000</v>
      </c>
      <c r="K2" s="6"/>
      <c r="L2" s="7"/>
      <c r="M2" s="7"/>
      <c r="N2" s="9"/>
    </row>
    <row r="3" spans="1:14" x14ac:dyDescent="0.25">
      <c r="A3" s="8">
        <v>1.8132366273798732E-4</v>
      </c>
      <c r="B3" s="8">
        <v>6.6666666666666666E-2</v>
      </c>
      <c r="C3" s="9">
        <f t="shared" ref="C3:C21" si="0">B3*50000</f>
        <v>3333.3333333333335</v>
      </c>
      <c r="K3" s="6"/>
      <c r="L3" s="7"/>
      <c r="M3" s="7"/>
      <c r="N3" s="9"/>
    </row>
    <row r="4" spans="1:14" x14ac:dyDescent="0.25">
      <c r="A4" s="8">
        <v>2.7198549410698095E-4</v>
      </c>
      <c r="B4" s="8">
        <v>0.04</v>
      </c>
      <c r="C4" s="9">
        <f t="shared" si="0"/>
        <v>2000</v>
      </c>
      <c r="K4" s="6"/>
      <c r="L4" s="7"/>
      <c r="M4" s="7"/>
      <c r="N4" s="9"/>
    </row>
    <row r="5" spans="1:14" x14ac:dyDescent="0.25">
      <c r="A5" s="8">
        <v>3.6264732547597464E-4</v>
      </c>
      <c r="B5" s="8">
        <v>2.6666666666666668E-2</v>
      </c>
      <c r="C5" s="9">
        <f t="shared" si="0"/>
        <v>1333.3333333333335</v>
      </c>
      <c r="K5" s="6"/>
      <c r="L5" s="7"/>
      <c r="M5" s="7"/>
      <c r="N5" s="9"/>
    </row>
    <row r="6" spans="1:14" x14ac:dyDescent="0.25">
      <c r="A6" s="8">
        <v>4.5330915684496827E-4</v>
      </c>
      <c r="B6" s="8">
        <v>0.02</v>
      </c>
      <c r="C6" s="9">
        <f t="shared" si="0"/>
        <v>1000</v>
      </c>
      <c r="K6" s="6"/>
      <c r="L6" s="7"/>
      <c r="M6" s="7"/>
      <c r="N6" s="9"/>
    </row>
    <row r="7" spans="1:14" x14ac:dyDescent="0.25">
      <c r="A7" s="8">
        <v>5.439709882139619E-4</v>
      </c>
      <c r="B7" s="8">
        <v>1.3333333333333334E-2</v>
      </c>
      <c r="C7" s="9">
        <f t="shared" si="0"/>
        <v>666.66666666666674</v>
      </c>
      <c r="K7" s="6"/>
      <c r="L7" s="7"/>
      <c r="M7" s="7"/>
      <c r="N7" s="9"/>
    </row>
    <row r="8" spans="1:14" x14ac:dyDescent="0.25">
      <c r="A8" s="8">
        <v>7.2529465095194927E-4</v>
      </c>
      <c r="B8" s="8">
        <v>9.3333333333333341E-3</v>
      </c>
      <c r="C8" s="9">
        <f t="shared" si="0"/>
        <v>466.66666666666669</v>
      </c>
      <c r="K8" s="6"/>
      <c r="L8" s="7"/>
      <c r="M8" s="7"/>
      <c r="N8" s="9"/>
    </row>
    <row r="9" spans="1:14" x14ac:dyDescent="0.25">
      <c r="A9" s="8">
        <v>9.0661831368993653E-4</v>
      </c>
      <c r="B9" s="8">
        <v>6.6666666666666671E-3</v>
      </c>
      <c r="C9" s="9">
        <f t="shared" si="0"/>
        <v>333.33333333333337</v>
      </c>
      <c r="K9" s="6"/>
      <c r="L9" s="7"/>
      <c r="M9" s="7"/>
      <c r="N9" s="9"/>
    </row>
    <row r="10" spans="1:14" x14ac:dyDescent="0.25">
      <c r="A10" s="8">
        <v>1.3599274705349048E-3</v>
      </c>
      <c r="B10" s="8">
        <v>4.6666666666666671E-3</v>
      </c>
      <c r="C10" s="9">
        <f t="shared" si="0"/>
        <v>233.33333333333334</v>
      </c>
      <c r="K10" s="6"/>
      <c r="L10" s="7"/>
      <c r="M10" s="7"/>
      <c r="N10" s="9"/>
    </row>
    <row r="11" spans="1:14" x14ac:dyDescent="0.25">
      <c r="A11" s="8">
        <v>1.8132366273798731E-3</v>
      </c>
      <c r="B11" s="8">
        <v>3.3333333333333335E-3</v>
      </c>
      <c r="C11" s="9">
        <f t="shared" si="0"/>
        <v>166.66666666666669</v>
      </c>
      <c r="K11" s="6"/>
      <c r="L11" s="7"/>
      <c r="M11" s="7"/>
      <c r="N11" s="9"/>
    </row>
    <row r="12" spans="1:14" x14ac:dyDescent="0.25">
      <c r="A12" s="8">
        <v>2.7198549410698096E-3</v>
      </c>
      <c r="B12" s="8">
        <v>2E-3</v>
      </c>
      <c r="C12" s="9">
        <f t="shared" si="0"/>
        <v>100</v>
      </c>
      <c r="K12" s="6"/>
      <c r="L12" s="7"/>
      <c r="M12" s="7"/>
      <c r="N12" s="9"/>
    </row>
    <row r="13" spans="1:14" x14ac:dyDescent="0.25">
      <c r="A13" s="8">
        <v>3.6264732547597461E-3</v>
      </c>
      <c r="B13" s="8">
        <v>1.3333333333333333E-3</v>
      </c>
      <c r="C13" s="9">
        <f t="shared" si="0"/>
        <v>66.666666666666671</v>
      </c>
      <c r="K13" s="6"/>
      <c r="L13" s="7"/>
      <c r="M13" s="7"/>
      <c r="N13" s="9"/>
    </row>
    <row r="14" spans="1:14" x14ac:dyDescent="0.25">
      <c r="A14" s="8">
        <v>5.8930190389845875E-3</v>
      </c>
      <c r="B14" s="8">
        <v>9.3333333333333332E-4</v>
      </c>
      <c r="C14" s="9">
        <f t="shared" si="0"/>
        <v>46.666666666666664</v>
      </c>
      <c r="K14" s="6"/>
      <c r="L14" s="7"/>
      <c r="M14" s="7"/>
      <c r="N14" s="9"/>
    </row>
    <row r="15" spans="1:14" x14ac:dyDescent="0.25">
      <c r="A15" s="8">
        <v>9.0661831368993653E-3</v>
      </c>
      <c r="B15" s="8">
        <v>6.6666666666666664E-4</v>
      </c>
      <c r="C15" s="9">
        <f t="shared" si="0"/>
        <v>33.333333333333336</v>
      </c>
      <c r="K15" s="6"/>
      <c r="L15" s="7"/>
      <c r="M15" s="7"/>
      <c r="N15" s="9"/>
    </row>
    <row r="16" spans="1:14" x14ac:dyDescent="0.25">
      <c r="A16" s="8">
        <v>1.3599274705349048E-2</v>
      </c>
      <c r="B16" s="8">
        <v>5.3333333333333336E-4</v>
      </c>
      <c r="C16" s="9">
        <f t="shared" si="0"/>
        <v>26.666666666666668</v>
      </c>
      <c r="K16" s="6"/>
      <c r="L16" s="7"/>
      <c r="M16" s="7"/>
      <c r="N16" s="9"/>
    </row>
    <row r="17" spans="1:14" x14ac:dyDescent="0.25">
      <c r="A17" s="8">
        <v>2.2665457842248413E-2</v>
      </c>
      <c r="B17" s="8">
        <v>4.0000000000000002E-4</v>
      </c>
      <c r="C17" s="9">
        <f t="shared" si="0"/>
        <v>20</v>
      </c>
      <c r="K17" s="6"/>
      <c r="L17" s="7"/>
      <c r="M17" s="7"/>
      <c r="N17" s="9"/>
    </row>
    <row r="18" spans="1:14" x14ac:dyDescent="0.25">
      <c r="A18" s="8">
        <v>4.0797824116047147E-2</v>
      </c>
      <c r="B18" s="8">
        <v>3.3333333333333332E-4</v>
      </c>
      <c r="C18" s="9">
        <f t="shared" si="0"/>
        <v>16.666666666666668</v>
      </c>
      <c r="K18" s="6"/>
      <c r="L18" s="7"/>
      <c r="M18" s="7"/>
      <c r="N18" s="9"/>
    </row>
    <row r="19" spans="1:14" x14ac:dyDescent="0.25">
      <c r="A19" s="8">
        <v>7.4796010879419769E-2</v>
      </c>
      <c r="B19" s="8">
        <v>2.6666666666666668E-4</v>
      </c>
      <c r="C19" s="9">
        <f t="shared" si="0"/>
        <v>13.333333333333334</v>
      </c>
      <c r="K19" s="6"/>
      <c r="L19" s="7"/>
      <c r="M19" s="7"/>
      <c r="N19" s="9"/>
    </row>
    <row r="20" spans="1:14" x14ac:dyDescent="0.25">
      <c r="A20" s="8">
        <v>0.13825929283771532</v>
      </c>
      <c r="B20" s="8">
        <v>2.0000000000000001E-4</v>
      </c>
      <c r="C20" s="9">
        <f t="shared" si="0"/>
        <v>10</v>
      </c>
      <c r="K20" s="6"/>
      <c r="L20" s="7"/>
      <c r="M20" s="7"/>
      <c r="N20" s="9"/>
    </row>
    <row r="21" spans="1:14" x14ac:dyDescent="0.25">
      <c r="A21" s="8">
        <v>0.25611967361740706</v>
      </c>
      <c r="B21" s="8">
        <v>1.6000000000000001E-4</v>
      </c>
      <c r="C21" s="9">
        <f t="shared" si="0"/>
        <v>8</v>
      </c>
      <c r="K21" s="6"/>
      <c r="L21" s="7"/>
      <c r="M21" s="7"/>
      <c r="N21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21"/>
  <sheetViews>
    <sheetView workbookViewId="0">
      <selection activeCell="E17" sqref="E17"/>
    </sheetView>
  </sheetViews>
  <sheetFormatPr defaultRowHeight="15" x14ac:dyDescent="0.25"/>
  <cols>
    <col min="1" max="1" width="16.85546875" bestFit="1" customWidth="1"/>
    <col min="2" max="2" width="18.42578125" bestFit="1" customWidth="1"/>
    <col min="3" max="3" width="10.5703125" bestFit="1" customWidth="1"/>
    <col min="10" max="10" width="22.28515625" bestFit="1" customWidth="1"/>
    <col min="11" max="11" width="9.85546875" bestFit="1" customWidth="1"/>
    <col min="12" max="12" width="12" bestFit="1" customWidth="1"/>
    <col min="13" max="13" width="18.42578125" bestFit="1" customWidth="1"/>
    <col min="14" max="14" width="10.5703125" bestFit="1" customWidth="1"/>
  </cols>
  <sheetData>
    <row r="1" spans="1:14" x14ac:dyDescent="0.25">
      <c r="A1" t="s">
        <v>33</v>
      </c>
      <c r="B1" t="s">
        <v>34</v>
      </c>
      <c r="C1" t="s">
        <v>36</v>
      </c>
    </row>
    <row r="2" spans="1:14" x14ac:dyDescent="0.25">
      <c r="A2" s="8">
        <v>9.0661831368993659E-5</v>
      </c>
      <c r="B2" s="8">
        <v>0.1</v>
      </c>
      <c r="C2" s="9">
        <f>B2*88000</f>
        <v>8800</v>
      </c>
      <c r="K2" s="6"/>
      <c r="L2" s="7"/>
      <c r="M2" s="7"/>
      <c r="N2" s="9"/>
    </row>
    <row r="3" spans="1:14" x14ac:dyDescent="0.25">
      <c r="A3" s="8">
        <v>1.8132366273798732E-4</v>
      </c>
      <c r="B3" s="8">
        <v>6.6666666666666666E-2</v>
      </c>
      <c r="C3" s="9">
        <f t="shared" ref="C3:C21" si="0">B3*88000</f>
        <v>5866.666666666667</v>
      </c>
      <c r="K3" s="6"/>
      <c r="L3" s="7"/>
      <c r="M3" s="7"/>
      <c r="N3" s="9"/>
    </row>
    <row r="4" spans="1:14" x14ac:dyDescent="0.25">
      <c r="A4" s="8">
        <v>2.7198549410698095E-4</v>
      </c>
      <c r="B4" s="8">
        <v>0.04</v>
      </c>
      <c r="C4" s="9">
        <f t="shared" si="0"/>
        <v>3520</v>
      </c>
      <c r="K4" s="6"/>
      <c r="L4" s="7"/>
      <c r="M4" s="7"/>
      <c r="N4" s="9"/>
    </row>
    <row r="5" spans="1:14" x14ac:dyDescent="0.25">
      <c r="A5" s="8">
        <v>3.6264732547597464E-4</v>
      </c>
      <c r="B5" s="8">
        <v>2.6666666666666668E-2</v>
      </c>
      <c r="C5" s="9">
        <f t="shared" si="0"/>
        <v>2346.666666666667</v>
      </c>
      <c r="K5" s="6"/>
      <c r="L5" s="7"/>
      <c r="M5" s="7"/>
      <c r="N5" s="9"/>
    </row>
    <row r="6" spans="1:14" x14ac:dyDescent="0.25">
      <c r="A6" s="8">
        <v>4.5330915684496827E-4</v>
      </c>
      <c r="B6" s="8">
        <v>0.02</v>
      </c>
      <c r="C6" s="9">
        <f t="shared" si="0"/>
        <v>1760</v>
      </c>
      <c r="K6" s="6"/>
      <c r="L6" s="7"/>
      <c r="M6" s="7"/>
      <c r="N6" s="9"/>
    </row>
    <row r="7" spans="1:14" x14ac:dyDescent="0.25">
      <c r="A7" s="8">
        <v>5.439709882139619E-4</v>
      </c>
      <c r="B7" s="8">
        <v>1.3333333333333334E-2</v>
      </c>
      <c r="C7" s="9">
        <f t="shared" si="0"/>
        <v>1173.3333333333335</v>
      </c>
      <c r="K7" s="6"/>
      <c r="L7" s="7"/>
      <c r="M7" s="7"/>
      <c r="N7" s="9"/>
    </row>
    <row r="8" spans="1:14" x14ac:dyDescent="0.25">
      <c r="A8" s="8">
        <v>7.2529465095194927E-4</v>
      </c>
      <c r="B8" s="8">
        <v>9.3333333333333341E-3</v>
      </c>
      <c r="C8" s="9">
        <f t="shared" si="0"/>
        <v>821.33333333333337</v>
      </c>
      <c r="K8" s="6"/>
      <c r="L8" s="7"/>
      <c r="M8" s="7"/>
      <c r="N8" s="9"/>
    </row>
    <row r="9" spans="1:14" x14ac:dyDescent="0.25">
      <c r="A9" s="8">
        <v>9.0661831368993653E-4</v>
      </c>
      <c r="B9" s="8">
        <v>6.6666666666666671E-3</v>
      </c>
      <c r="C9" s="9">
        <f t="shared" si="0"/>
        <v>586.66666666666674</v>
      </c>
      <c r="K9" s="6"/>
      <c r="L9" s="7"/>
      <c r="M9" s="7"/>
      <c r="N9" s="9"/>
    </row>
    <row r="10" spans="1:14" x14ac:dyDescent="0.25">
      <c r="A10" s="8">
        <v>1.3599274705349048E-3</v>
      </c>
      <c r="B10" s="8">
        <v>4.6666666666666671E-3</v>
      </c>
      <c r="C10" s="9">
        <f t="shared" si="0"/>
        <v>410.66666666666669</v>
      </c>
      <c r="K10" s="6"/>
      <c r="L10" s="7"/>
      <c r="M10" s="7"/>
      <c r="N10" s="9"/>
    </row>
    <row r="11" spans="1:14" x14ac:dyDescent="0.25">
      <c r="A11" s="8">
        <v>1.8132366273798731E-3</v>
      </c>
      <c r="B11" s="8">
        <v>3.3333333333333335E-3</v>
      </c>
      <c r="C11" s="9">
        <f t="shared" si="0"/>
        <v>293.33333333333337</v>
      </c>
      <c r="K11" s="6"/>
      <c r="L11" s="7"/>
      <c r="M11" s="7"/>
      <c r="N11" s="9"/>
    </row>
    <row r="12" spans="1:14" x14ac:dyDescent="0.25">
      <c r="A12" s="8">
        <v>2.7198549410698096E-3</v>
      </c>
      <c r="B12" s="8">
        <v>2E-3</v>
      </c>
      <c r="C12" s="9">
        <f t="shared" si="0"/>
        <v>176</v>
      </c>
      <c r="K12" s="6"/>
      <c r="L12" s="7"/>
      <c r="M12" s="7"/>
      <c r="N12" s="9"/>
    </row>
    <row r="13" spans="1:14" x14ac:dyDescent="0.25">
      <c r="A13" s="8">
        <v>3.6264732547597461E-3</v>
      </c>
      <c r="B13" s="8">
        <v>1.3333333333333333E-3</v>
      </c>
      <c r="C13" s="9">
        <f t="shared" si="0"/>
        <v>117.33333333333333</v>
      </c>
      <c r="K13" s="6"/>
      <c r="L13" s="7"/>
      <c r="M13" s="7"/>
      <c r="N13" s="9"/>
    </row>
    <row r="14" spans="1:14" x14ac:dyDescent="0.25">
      <c r="A14" s="8">
        <v>5.8930190389845875E-3</v>
      </c>
      <c r="B14" s="8">
        <v>9.3333333333333332E-4</v>
      </c>
      <c r="C14" s="9">
        <f t="shared" si="0"/>
        <v>82.133333333333326</v>
      </c>
      <c r="K14" s="6"/>
      <c r="L14" s="7"/>
      <c r="M14" s="7"/>
      <c r="N14" s="9"/>
    </row>
    <row r="15" spans="1:14" x14ac:dyDescent="0.25">
      <c r="A15" s="8">
        <v>9.0661831368993653E-3</v>
      </c>
      <c r="B15" s="8">
        <v>6.6666666666666664E-4</v>
      </c>
      <c r="C15" s="9">
        <f t="shared" si="0"/>
        <v>58.666666666666664</v>
      </c>
      <c r="K15" s="6"/>
      <c r="L15" s="7"/>
      <c r="M15" s="7"/>
      <c r="N15" s="9"/>
    </row>
    <row r="16" spans="1:14" x14ac:dyDescent="0.25">
      <c r="A16" s="8">
        <v>1.3599274705349048E-2</v>
      </c>
      <c r="B16" s="8">
        <v>5.3333333333333336E-4</v>
      </c>
      <c r="C16" s="9">
        <f t="shared" si="0"/>
        <v>46.933333333333337</v>
      </c>
      <c r="K16" s="6"/>
      <c r="L16" s="7"/>
      <c r="M16" s="7"/>
      <c r="N16" s="9"/>
    </row>
    <row r="17" spans="1:14" x14ac:dyDescent="0.25">
      <c r="A17" s="8">
        <v>2.2665457842248413E-2</v>
      </c>
      <c r="B17" s="8">
        <v>4.0000000000000002E-4</v>
      </c>
      <c r="C17" s="9">
        <f t="shared" si="0"/>
        <v>35.200000000000003</v>
      </c>
      <c r="K17" s="6"/>
      <c r="L17" s="7"/>
      <c r="M17" s="7"/>
      <c r="N17" s="9"/>
    </row>
    <row r="18" spans="1:14" x14ac:dyDescent="0.25">
      <c r="A18" s="8">
        <v>4.0797824116047147E-2</v>
      </c>
      <c r="B18" s="8">
        <v>3.3333333333333332E-4</v>
      </c>
      <c r="C18" s="9">
        <f t="shared" si="0"/>
        <v>29.333333333333332</v>
      </c>
      <c r="K18" s="6"/>
      <c r="L18" s="7"/>
      <c r="M18" s="7"/>
      <c r="N18" s="9"/>
    </row>
    <row r="19" spans="1:14" x14ac:dyDescent="0.25">
      <c r="A19" s="8">
        <v>7.4796010879419769E-2</v>
      </c>
      <c r="B19" s="8">
        <v>2.6666666666666668E-4</v>
      </c>
      <c r="C19" s="9">
        <f t="shared" si="0"/>
        <v>23.466666666666669</v>
      </c>
      <c r="K19" s="6"/>
      <c r="L19" s="7"/>
      <c r="M19" s="7"/>
      <c r="N19" s="9"/>
    </row>
    <row r="20" spans="1:14" x14ac:dyDescent="0.25">
      <c r="A20" s="8">
        <v>0.13825929283771532</v>
      </c>
      <c r="B20" s="8">
        <v>2.0000000000000001E-4</v>
      </c>
      <c r="C20" s="9">
        <f t="shared" si="0"/>
        <v>17.600000000000001</v>
      </c>
      <c r="K20" s="6"/>
      <c r="L20" s="7"/>
      <c r="M20" s="7"/>
      <c r="N20" s="9"/>
    </row>
    <row r="21" spans="1:14" x14ac:dyDescent="0.25">
      <c r="A21" s="8">
        <v>0.25611967361740706</v>
      </c>
      <c r="B21" s="8">
        <v>1.6000000000000001E-4</v>
      </c>
      <c r="C21" s="9">
        <f t="shared" si="0"/>
        <v>14.080000000000002</v>
      </c>
      <c r="K21" s="6"/>
      <c r="L21" s="7"/>
      <c r="M21" s="7"/>
      <c r="N2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</vt:lpstr>
      <vt:lpstr>FirstDown1</vt:lpstr>
      <vt:lpstr>FirstDown2</vt:lpstr>
      <vt:lpstr>FirstDown3</vt:lpstr>
      <vt:lpstr>FirstDown4</vt:lpstr>
      <vt:lpstr>FirstDown5</vt:lpstr>
      <vt:lpstr>FirstDown6</vt:lpstr>
      <vt:lpstr>PostPattern4</vt:lpstr>
      <vt:lpstr>PostPattern5</vt:lpstr>
      <vt:lpstr>PostPattern6</vt:lpstr>
      <vt:lpstr>HailMary</vt:lpstr>
    </vt:vector>
  </TitlesOfParts>
  <Company>University at Buffalo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Cunningham</dc:creator>
  <cp:lastModifiedBy>Kyle Cunningham</cp:lastModifiedBy>
  <dcterms:created xsi:type="dcterms:W3CDTF">2017-10-22T16:55:49Z</dcterms:created>
  <dcterms:modified xsi:type="dcterms:W3CDTF">2017-10-23T01:19:05Z</dcterms:modified>
</cp:coreProperties>
</file>