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nesdentremont/Documents/GitHub/mechanics_textbook/ROOT_Updated/websites/15_one_dof_vibrations/"/>
    </mc:Choice>
  </mc:AlternateContent>
  <xr:revisionPtr revIDLastSave="0" documentId="13_ncr:1_{995719ED-492A-7845-8FA9-22238DE3E253}" xr6:coauthVersionLast="43" xr6:coauthVersionMax="43" xr10:uidLastSave="{00000000-0000-0000-0000-000000000000}"/>
  <bookViews>
    <workbookView xWindow="42320" yWindow="800" windowWidth="30800" windowHeight="17400" activeTab="9" xr2:uid="{B60F3BC6-536A-E843-89F8-8C57D3DD3CE4}"/>
  </bookViews>
  <sheets>
    <sheet name="1dof free undamped" sheetId="1" r:id="rId1"/>
    <sheet name="overdamped" sheetId="2" r:id="rId2"/>
    <sheet name="critically damped" sheetId="3" r:id="rId3"/>
    <sheet name="underdamped" sheetId="4" r:id="rId4"/>
    <sheet name="undamped" sheetId="5" r:id="rId5"/>
    <sheet name="all responses" sheetId="6" r:id="rId6"/>
    <sheet name="annotated underdamped" sheetId="7" r:id="rId7"/>
    <sheet name="friction damping" sheetId="8" r:id="rId8"/>
    <sheet name="friction vs viscous" sheetId="9" r:id="rId9"/>
    <sheet name="annotated underdamped (2)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7" i="10" l="1"/>
  <c r="B16" i="10"/>
  <c r="B14" i="10"/>
  <c r="B13" i="10"/>
  <c r="B7" i="10"/>
  <c r="H5" i="10"/>
  <c r="H6" i="10" s="1"/>
  <c r="H7" i="10" s="1"/>
  <c r="K7" i="10" s="1"/>
  <c r="H4" i="10"/>
  <c r="K4" i="10" s="1"/>
  <c r="H3" i="10"/>
  <c r="K3" i="10" s="1"/>
  <c r="K2" i="10"/>
  <c r="H2" i="10"/>
  <c r="E2" i="10"/>
  <c r="E3" i="10" s="1"/>
  <c r="E4" i="10" s="1"/>
  <c r="K1" i="10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1" i="8"/>
  <c r="B27" i="8"/>
  <c r="M1" i="8"/>
  <c r="H1" i="8"/>
  <c r="K1" i="8" s="1"/>
  <c r="D1" i="8"/>
  <c r="B16" i="8"/>
  <c r="B14" i="8"/>
  <c r="B13" i="8"/>
  <c r="B7" i="8"/>
  <c r="L2" i="8"/>
  <c r="O2" i="8" s="1"/>
  <c r="G2" i="8"/>
  <c r="O1" i="8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1" i="7"/>
  <c r="H4" i="7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3" i="7"/>
  <c r="H2" i="7"/>
  <c r="B16" i="7"/>
  <c r="B17" i="7" s="1"/>
  <c r="B18" i="7" s="1"/>
  <c r="B14" i="7"/>
  <c r="B13" i="7"/>
  <c r="B7" i="7"/>
  <c r="E2" i="7"/>
  <c r="E3" i="7" s="1"/>
  <c r="E4" i="7" s="1"/>
  <c r="E5" i="10" l="1"/>
  <c r="K5" i="10"/>
  <c r="H8" i="10"/>
  <c r="K6" i="10"/>
  <c r="B18" i="10"/>
  <c r="B6" i="10" s="1"/>
  <c r="I1" i="8"/>
  <c r="L3" i="8"/>
  <c r="M3" i="8" s="1"/>
  <c r="M2" i="8"/>
  <c r="G3" i="8"/>
  <c r="D2" i="8"/>
  <c r="H2" i="8" s="1"/>
  <c r="B17" i="8"/>
  <c r="E5" i="7"/>
  <c r="E6" i="7" s="1"/>
  <c r="E7" i="7" s="1"/>
  <c r="B6" i="7"/>
  <c r="B21" i="10" l="1"/>
  <c r="F1" i="10"/>
  <c r="F4" i="10"/>
  <c r="F3" i="10"/>
  <c r="F2" i="10"/>
  <c r="K8" i="10"/>
  <c r="H9" i="10"/>
  <c r="E6" i="10"/>
  <c r="F5" i="10"/>
  <c r="I2" i="8"/>
  <c r="K2" i="8"/>
  <c r="O3" i="8"/>
  <c r="L4" i="8"/>
  <c r="M4" i="8" s="1"/>
  <c r="G4" i="8"/>
  <c r="D3" i="8"/>
  <c r="H3" i="8" s="1"/>
  <c r="B18" i="8"/>
  <c r="B6" i="8"/>
  <c r="F6" i="7"/>
  <c r="B21" i="7"/>
  <c r="F3" i="7"/>
  <c r="F5" i="7"/>
  <c r="F2" i="7"/>
  <c r="F1" i="7"/>
  <c r="F4" i="7"/>
  <c r="F7" i="7"/>
  <c r="E8" i="7"/>
  <c r="E7" i="10" l="1"/>
  <c r="F6" i="10"/>
  <c r="H10" i="10"/>
  <c r="K9" i="10"/>
  <c r="I10" i="10"/>
  <c r="L10" i="10" s="1"/>
  <c r="I7" i="10"/>
  <c r="L7" i="10" s="1"/>
  <c r="I4" i="10"/>
  <c r="L4" i="10" s="1"/>
  <c r="I2" i="10"/>
  <c r="L2" i="10" s="1"/>
  <c r="I8" i="10"/>
  <c r="L8" i="10" s="1"/>
  <c r="I6" i="10"/>
  <c r="L6" i="10" s="1"/>
  <c r="I3" i="10"/>
  <c r="L3" i="10" s="1"/>
  <c r="I9" i="10"/>
  <c r="L9" i="10" s="1"/>
  <c r="I5" i="10"/>
  <c r="L5" i="10" s="1"/>
  <c r="I1" i="10"/>
  <c r="L1" i="10" s="1"/>
  <c r="I3" i="8"/>
  <c r="K3" i="8"/>
  <c r="L5" i="8"/>
  <c r="M5" i="8" s="1"/>
  <c r="O4" i="8"/>
  <c r="J2" i="8"/>
  <c r="G5" i="8"/>
  <c r="D4" i="8"/>
  <c r="H4" i="8" s="1"/>
  <c r="O5" i="8"/>
  <c r="L6" i="8"/>
  <c r="M6" i="8" s="1"/>
  <c r="B21" i="8"/>
  <c r="I4" i="7"/>
  <c r="L4" i="7" s="1"/>
  <c r="I12" i="7"/>
  <c r="L12" i="7" s="1"/>
  <c r="I20" i="7"/>
  <c r="L20" i="7" s="1"/>
  <c r="I28" i="7"/>
  <c r="L28" i="7" s="1"/>
  <c r="I36" i="7"/>
  <c r="L36" i="7" s="1"/>
  <c r="I44" i="7"/>
  <c r="L44" i="7" s="1"/>
  <c r="I52" i="7"/>
  <c r="L52" i="7" s="1"/>
  <c r="I60" i="7"/>
  <c r="L60" i="7" s="1"/>
  <c r="I68" i="7"/>
  <c r="L68" i="7" s="1"/>
  <c r="I76" i="7"/>
  <c r="L76" i="7" s="1"/>
  <c r="I84" i="7"/>
  <c r="L84" i="7" s="1"/>
  <c r="I92" i="7"/>
  <c r="L92" i="7" s="1"/>
  <c r="I100" i="7"/>
  <c r="L100" i="7" s="1"/>
  <c r="I108" i="7"/>
  <c r="L108" i="7" s="1"/>
  <c r="I116" i="7"/>
  <c r="L116" i="7" s="1"/>
  <c r="I124" i="7"/>
  <c r="L124" i="7" s="1"/>
  <c r="I132" i="7"/>
  <c r="L132" i="7" s="1"/>
  <c r="I140" i="7"/>
  <c r="L140" i="7" s="1"/>
  <c r="I148" i="7"/>
  <c r="L148" i="7" s="1"/>
  <c r="I156" i="7"/>
  <c r="L156" i="7" s="1"/>
  <c r="I164" i="7"/>
  <c r="L164" i="7" s="1"/>
  <c r="I172" i="7"/>
  <c r="L172" i="7" s="1"/>
  <c r="I180" i="7"/>
  <c r="L180" i="7" s="1"/>
  <c r="I188" i="7"/>
  <c r="L188" i="7" s="1"/>
  <c r="I196" i="7"/>
  <c r="L196" i="7" s="1"/>
  <c r="I1" i="7"/>
  <c r="L1" i="7" s="1"/>
  <c r="I5" i="7"/>
  <c r="L5" i="7" s="1"/>
  <c r="I21" i="7"/>
  <c r="L21" i="7" s="1"/>
  <c r="I37" i="7"/>
  <c r="L37" i="7" s="1"/>
  <c r="I45" i="7"/>
  <c r="L45" i="7" s="1"/>
  <c r="I53" i="7"/>
  <c r="L53" i="7" s="1"/>
  <c r="I61" i="7"/>
  <c r="L61" i="7" s="1"/>
  <c r="I69" i="7"/>
  <c r="L69" i="7" s="1"/>
  <c r="I77" i="7"/>
  <c r="L77" i="7" s="1"/>
  <c r="I85" i="7"/>
  <c r="L85" i="7" s="1"/>
  <c r="I93" i="7"/>
  <c r="L93" i="7" s="1"/>
  <c r="I101" i="7"/>
  <c r="L101" i="7" s="1"/>
  <c r="I109" i="7"/>
  <c r="L109" i="7" s="1"/>
  <c r="I117" i="7"/>
  <c r="L117" i="7" s="1"/>
  <c r="I125" i="7"/>
  <c r="L125" i="7" s="1"/>
  <c r="I133" i="7"/>
  <c r="L133" i="7" s="1"/>
  <c r="I141" i="7"/>
  <c r="L141" i="7" s="1"/>
  <c r="I149" i="7"/>
  <c r="L149" i="7" s="1"/>
  <c r="I157" i="7"/>
  <c r="L157" i="7" s="1"/>
  <c r="I165" i="7"/>
  <c r="L165" i="7" s="1"/>
  <c r="I173" i="7"/>
  <c r="L173" i="7" s="1"/>
  <c r="I181" i="7"/>
  <c r="L181" i="7" s="1"/>
  <c r="I189" i="7"/>
  <c r="L189" i="7" s="1"/>
  <c r="I197" i="7"/>
  <c r="L197" i="7" s="1"/>
  <c r="I13" i="7"/>
  <c r="L13" i="7" s="1"/>
  <c r="I6" i="7"/>
  <c r="L6" i="7" s="1"/>
  <c r="I14" i="7"/>
  <c r="L14" i="7" s="1"/>
  <c r="I22" i="7"/>
  <c r="L22" i="7" s="1"/>
  <c r="I30" i="7"/>
  <c r="L30" i="7" s="1"/>
  <c r="I38" i="7"/>
  <c r="L38" i="7" s="1"/>
  <c r="I46" i="7"/>
  <c r="L46" i="7" s="1"/>
  <c r="I54" i="7"/>
  <c r="L54" i="7" s="1"/>
  <c r="I62" i="7"/>
  <c r="L62" i="7" s="1"/>
  <c r="I70" i="7"/>
  <c r="L70" i="7" s="1"/>
  <c r="I78" i="7"/>
  <c r="L78" i="7" s="1"/>
  <c r="I86" i="7"/>
  <c r="L86" i="7" s="1"/>
  <c r="I94" i="7"/>
  <c r="L94" i="7" s="1"/>
  <c r="I102" i="7"/>
  <c r="L102" i="7" s="1"/>
  <c r="I110" i="7"/>
  <c r="L110" i="7" s="1"/>
  <c r="I118" i="7"/>
  <c r="L118" i="7" s="1"/>
  <c r="I126" i="7"/>
  <c r="L126" i="7" s="1"/>
  <c r="I134" i="7"/>
  <c r="L134" i="7" s="1"/>
  <c r="I142" i="7"/>
  <c r="L142" i="7" s="1"/>
  <c r="I150" i="7"/>
  <c r="L150" i="7" s="1"/>
  <c r="I158" i="7"/>
  <c r="L158" i="7" s="1"/>
  <c r="I166" i="7"/>
  <c r="L166" i="7" s="1"/>
  <c r="I174" i="7"/>
  <c r="L174" i="7" s="1"/>
  <c r="I182" i="7"/>
  <c r="L182" i="7" s="1"/>
  <c r="I190" i="7"/>
  <c r="L190" i="7" s="1"/>
  <c r="I198" i="7"/>
  <c r="L198" i="7" s="1"/>
  <c r="I23" i="7"/>
  <c r="L23" i="7" s="1"/>
  <c r="I39" i="7"/>
  <c r="L39" i="7" s="1"/>
  <c r="I55" i="7"/>
  <c r="L55" i="7" s="1"/>
  <c r="I71" i="7"/>
  <c r="L71" i="7" s="1"/>
  <c r="I87" i="7"/>
  <c r="L87" i="7" s="1"/>
  <c r="I103" i="7"/>
  <c r="L103" i="7" s="1"/>
  <c r="I119" i="7"/>
  <c r="L119" i="7" s="1"/>
  <c r="I127" i="7"/>
  <c r="L127" i="7" s="1"/>
  <c r="I143" i="7"/>
  <c r="L143" i="7" s="1"/>
  <c r="I159" i="7"/>
  <c r="L159" i="7" s="1"/>
  <c r="I175" i="7"/>
  <c r="L175" i="7" s="1"/>
  <c r="I191" i="7"/>
  <c r="L191" i="7" s="1"/>
  <c r="I8" i="7"/>
  <c r="L8" i="7" s="1"/>
  <c r="I32" i="7"/>
  <c r="L32" i="7" s="1"/>
  <c r="I48" i="7"/>
  <c r="L48" i="7" s="1"/>
  <c r="I56" i="7"/>
  <c r="L56" i="7" s="1"/>
  <c r="I72" i="7"/>
  <c r="L72" i="7" s="1"/>
  <c r="I88" i="7"/>
  <c r="L88" i="7" s="1"/>
  <c r="I104" i="7"/>
  <c r="L104" i="7" s="1"/>
  <c r="I120" i="7"/>
  <c r="L120" i="7" s="1"/>
  <c r="I144" i="7"/>
  <c r="L144" i="7" s="1"/>
  <c r="I160" i="7"/>
  <c r="L160" i="7" s="1"/>
  <c r="I184" i="7"/>
  <c r="L184" i="7" s="1"/>
  <c r="I200" i="7"/>
  <c r="L200" i="7" s="1"/>
  <c r="I7" i="7"/>
  <c r="L7" i="7" s="1"/>
  <c r="I15" i="7"/>
  <c r="L15" i="7" s="1"/>
  <c r="I31" i="7"/>
  <c r="L31" i="7" s="1"/>
  <c r="I47" i="7"/>
  <c r="L47" i="7" s="1"/>
  <c r="I63" i="7"/>
  <c r="L63" i="7" s="1"/>
  <c r="I79" i="7"/>
  <c r="L79" i="7" s="1"/>
  <c r="I95" i="7"/>
  <c r="L95" i="7" s="1"/>
  <c r="I111" i="7"/>
  <c r="L111" i="7" s="1"/>
  <c r="I135" i="7"/>
  <c r="L135" i="7" s="1"/>
  <c r="I151" i="7"/>
  <c r="L151" i="7" s="1"/>
  <c r="I167" i="7"/>
  <c r="L167" i="7" s="1"/>
  <c r="I183" i="7"/>
  <c r="L183" i="7" s="1"/>
  <c r="I199" i="7"/>
  <c r="L199" i="7" s="1"/>
  <c r="I16" i="7"/>
  <c r="L16" i="7" s="1"/>
  <c r="I24" i="7"/>
  <c r="L24" i="7" s="1"/>
  <c r="I40" i="7"/>
  <c r="L40" i="7" s="1"/>
  <c r="I64" i="7"/>
  <c r="L64" i="7" s="1"/>
  <c r="I80" i="7"/>
  <c r="L80" i="7" s="1"/>
  <c r="I96" i="7"/>
  <c r="L96" i="7" s="1"/>
  <c r="I112" i="7"/>
  <c r="L112" i="7" s="1"/>
  <c r="I128" i="7"/>
  <c r="L128" i="7" s="1"/>
  <c r="I136" i="7"/>
  <c r="L136" i="7" s="1"/>
  <c r="I152" i="7"/>
  <c r="L152" i="7" s="1"/>
  <c r="I168" i="7"/>
  <c r="L168" i="7" s="1"/>
  <c r="I176" i="7"/>
  <c r="L176" i="7" s="1"/>
  <c r="I192" i="7"/>
  <c r="L192" i="7" s="1"/>
  <c r="I3" i="7"/>
  <c r="L3" i="7" s="1"/>
  <c r="I26" i="7"/>
  <c r="L26" i="7" s="1"/>
  <c r="I43" i="7"/>
  <c r="L43" i="7" s="1"/>
  <c r="I66" i="7"/>
  <c r="L66" i="7" s="1"/>
  <c r="I89" i="7"/>
  <c r="L89" i="7" s="1"/>
  <c r="I107" i="7"/>
  <c r="L107" i="7" s="1"/>
  <c r="I130" i="7"/>
  <c r="L130" i="7" s="1"/>
  <c r="I153" i="7"/>
  <c r="L153" i="7" s="1"/>
  <c r="I171" i="7"/>
  <c r="L171" i="7" s="1"/>
  <c r="I194" i="7"/>
  <c r="L194" i="7" s="1"/>
  <c r="I29" i="7"/>
  <c r="L29" i="7" s="1"/>
  <c r="I73" i="7"/>
  <c r="L73" i="7" s="1"/>
  <c r="I114" i="7"/>
  <c r="L114" i="7" s="1"/>
  <c r="I155" i="7"/>
  <c r="L155" i="7" s="1"/>
  <c r="I201" i="7"/>
  <c r="L201" i="7" s="1"/>
  <c r="I19" i="7"/>
  <c r="L19" i="7" s="1"/>
  <c r="I105" i="7"/>
  <c r="L105" i="7" s="1"/>
  <c r="I169" i="7"/>
  <c r="L169" i="7" s="1"/>
  <c r="I42" i="7"/>
  <c r="L42" i="7" s="1"/>
  <c r="I106" i="7"/>
  <c r="L106" i="7" s="1"/>
  <c r="I170" i="7"/>
  <c r="L170" i="7" s="1"/>
  <c r="I9" i="7"/>
  <c r="L9" i="7" s="1"/>
  <c r="I27" i="7"/>
  <c r="L27" i="7" s="1"/>
  <c r="I49" i="7"/>
  <c r="L49" i="7" s="1"/>
  <c r="I67" i="7"/>
  <c r="L67" i="7" s="1"/>
  <c r="I90" i="7"/>
  <c r="L90" i="7" s="1"/>
  <c r="I113" i="7"/>
  <c r="L113" i="7" s="1"/>
  <c r="I131" i="7"/>
  <c r="L131" i="7" s="1"/>
  <c r="I154" i="7"/>
  <c r="L154" i="7" s="1"/>
  <c r="I177" i="7"/>
  <c r="L177" i="7" s="1"/>
  <c r="I195" i="7"/>
  <c r="L195" i="7" s="1"/>
  <c r="I10" i="7"/>
  <c r="L10" i="7" s="1"/>
  <c r="I50" i="7"/>
  <c r="L50" i="7" s="1"/>
  <c r="I91" i="7"/>
  <c r="L91" i="7" s="1"/>
  <c r="I137" i="7"/>
  <c r="L137" i="7" s="1"/>
  <c r="I178" i="7"/>
  <c r="L178" i="7" s="1"/>
  <c r="I41" i="7"/>
  <c r="L41" i="7" s="1"/>
  <c r="I123" i="7"/>
  <c r="L123" i="7" s="1"/>
  <c r="I187" i="7"/>
  <c r="L187" i="7" s="1"/>
  <c r="I2" i="7"/>
  <c r="L2" i="7" s="1"/>
  <c r="I83" i="7"/>
  <c r="L83" i="7" s="1"/>
  <c r="I129" i="7"/>
  <c r="L129" i="7" s="1"/>
  <c r="I193" i="7"/>
  <c r="L193" i="7" s="1"/>
  <c r="I11" i="7"/>
  <c r="L11" i="7" s="1"/>
  <c r="I33" i="7"/>
  <c r="L33" i="7" s="1"/>
  <c r="I51" i="7"/>
  <c r="L51" i="7" s="1"/>
  <c r="I74" i="7"/>
  <c r="L74" i="7" s="1"/>
  <c r="I97" i="7"/>
  <c r="L97" i="7" s="1"/>
  <c r="I115" i="7"/>
  <c r="L115" i="7" s="1"/>
  <c r="I138" i="7"/>
  <c r="L138" i="7" s="1"/>
  <c r="I161" i="7"/>
  <c r="L161" i="7" s="1"/>
  <c r="I179" i="7"/>
  <c r="L179" i="7" s="1"/>
  <c r="I202" i="7"/>
  <c r="L202" i="7" s="1"/>
  <c r="I18" i="7"/>
  <c r="L18" i="7" s="1"/>
  <c r="I58" i="7"/>
  <c r="L58" i="7" s="1"/>
  <c r="I99" i="7"/>
  <c r="L99" i="7" s="1"/>
  <c r="I122" i="7"/>
  <c r="L122" i="7" s="1"/>
  <c r="I163" i="7"/>
  <c r="L163" i="7" s="1"/>
  <c r="I82" i="7"/>
  <c r="L82" i="7" s="1"/>
  <c r="I25" i="7"/>
  <c r="L25" i="7" s="1"/>
  <c r="I147" i="7"/>
  <c r="L147" i="7" s="1"/>
  <c r="I17" i="7"/>
  <c r="L17" i="7" s="1"/>
  <c r="I34" i="7"/>
  <c r="L34" i="7" s="1"/>
  <c r="I57" i="7"/>
  <c r="L57" i="7" s="1"/>
  <c r="I75" i="7"/>
  <c r="L75" i="7" s="1"/>
  <c r="I98" i="7"/>
  <c r="L98" i="7" s="1"/>
  <c r="I121" i="7"/>
  <c r="L121" i="7" s="1"/>
  <c r="I139" i="7"/>
  <c r="L139" i="7" s="1"/>
  <c r="I162" i="7"/>
  <c r="L162" i="7" s="1"/>
  <c r="I185" i="7"/>
  <c r="L185" i="7" s="1"/>
  <c r="I203" i="7"/>
  <c r="L203" i="7" s="1"/>
  <c r="I35" i="7"/>
  <c r="L35" i="7" s="1"/>
  <c r="I81" i="7"/>
  <c r="L81" i="7" s="1"/>
  <c r="I145" i="7"/>
  <c r="L145" i="7" s="1"/>
  <c r="I186" i="7"/>
  <c r="L186" i="7" s="1"/>
  <c r="I59" i="7"/>
  <c r="L59" i="7" s="1"/>
  <c r="I146" i="7"/>
  <c r="L146" i="7" s="1"/>
  <c r="I65" i="7"/>
  <c r="L65" i="7" s="1"/>
  <c r="E9" i="7"/>
  <c r="F8" i="7"/>
  <c r="B17" i="5"/>
  <c r="B16" i="5"/>
  <c r="B14" i="5"/>
  <c r="B13" i="5"/>
  <c r="B7" i="5"/>
  <c r="E2" i="5"/>
  <c r="E3" i="5" s="1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F1" i="4"/>
  <c r="B6" i="4"/>
  <c r="B18" i="4"/>
  <c r="B17" i="4"/>
  <c r="B16" i="4"/>
  <c r="B7" i="4"/>
  <c r="B23" i="2"/>
  <c r="B21" i="2"/>
  <c r="B19" i="2"/>
  <c r="B7" i="2"/>
  <c r="B6" i="2"/>
  <c r="B14" i="4"/>
  <c r="E2" i="4"/>
  <c r="E3" i="4" s="1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F203" i="4" s="1"/>
  <c r="B8" i="3"/>
  <c r="B13" i="3" s="1"/>
  <c r="E2" i="3"/>
  <c r="E3" i="3" s="1"/>
  <c r="E4" i="3" s="1"/>
  <c r="E5" i="3" s="1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B14" i="2"/>
  <c r="B13" i="2"/>
  <c r="H11" i="10" l="1"/>
  <c r="K10" i="10"/>
  <c r="E8" i="10"/>
  <c r="F7" i="10"/>
  <c r="I4" i="8"/>
  <c r="K4" i="8"/>
  <c r="J3" i="8"/>
  <c r="D5" i="8"/>
  <c r="H5" i="8" s="1"/>
  <c r="G6" i="8"/>
  <c r="P5" i="8"/>
  <c r="P1" i="8"/>
  <c r="P6" i="8"/>
  <c r="P2" i="8"/>
  <c r="P4" i="8"/>
  <c r="P3" i="8"/>
  <c r="O6" i="8"/>
  <c r="L7" i="8"/>
  <c r="M7" i="8" s="1"/>
  <c r="P7" i="8" s="1"/>
  <c r="E10" i="7"/>
  <c r="F9" i="7"/>
  <c r="B18" i="5"/>
  <c r="B6" i="5" s="1"/>
  <c r="F5" i="4"/>
  <c r="F201" i="4"/>
  <c r="F185" i="4"/>
  <c r="F169" i="4"/>
  <c r="F153" i="4"/>
  <c r="F137" i="4"/>
  <c r="F121" i="4"/>
  <c r="F105" i="4"/>
  <c r="F89" i="4"/>
  <c r="F73" i="4"/>
  <c r="F57" i="4"/>
  <c r="F41" i="4"/>
  <c r="F17" i="4"/>
  <c r="F200" i="4"/>
  <c r="F184" i="4"/>
  <c r="F160" i="4"/>
  <c r="F128" i="4"/>
  <c r="F104" i="4"/>
  <c r="F80" i="4"/>
  <c r="F56" i="4"/>
  <c r="F32" i="4"/>
  <c r="F16" i="4"/>
  <c r="F175" i="4"/>
  <c r="F151" i="4"/>
  <c r="F127" i="4"/>
  <c r="F103" i="4"/>
  <c r="F71" i="4"/>
  <c r="F47" i="4"/>
  <c r="F7" i="4"/>
  <c r="F182" i="4"/>
  <c r="F158" i="4"/>
  <c r="F126" i="4"/>
  <c r="F102" i="4"/>
  <c r="F78" i="4"/>
  <c r="F54" i="4"/>
  <c r="F30" i="4"/>
  <c r="F14" i="4"/>
  <c r="F189" i="4"/>
  <c r="F165" i="4"/>
  <c r="F141" i="4"/>
  <c r="F109" i="4"/>
  <c r="F77" i="4"/>
  <c r="F53" i="4"/>
  <c r="F37" i="4"/>
  <c r="F21" i="4"/>
  <c r="F188" i="4"/>
  <c r="F180" i="4"/>
  <c r="F172" i="4"/>
  <c r="F164" i="4"/>
  <c r="F156" i="4"/>
  <c r="F148" i="4"/>
  <c r="F140" i="4"/>
  <c r="F132" i="4"/>
  <c r="F124" i="4"/>
  <c r="F116" i="4"/>
  <c r="F108" i="4"/>
  <c r="F100" i="4"/>
  <c r="F92" i="4"/>
  <c r="F84" i="4"/>
  <c r="F76" i="4"/>
  <c r="F68" i="4"/>
  <c r="F60" i="4"/>
  <c r="F52" i="4"/>
  <c r="F44" i="4"/>
  <c r="F36" i="4"/>
  <c r="F28" i="4"/>
  <c r="F20" i="4"/>
  <c r="F12" i="4"/>
  <c r="F4" i="4"/>
  <c r="F193" i="4"/>
  <c r="F177" i="4"/>
  <c r="F161" i="4"/>
  <c r="F145" i="4"/>
  <c r="F129" i="4"/>
  <c r="F113" i="4"/>
  <c r="F97" i="4"/>
  <c r="F81" i="4"/>
  <c r="F65" i="4"/>
  <c r="F49" i="4"/>
  <c r="F33" i="4"/>
  <c r="F25" i="4"/>
  <c r="F9" i="4"/>
  <c r="F176" i="4"/>
  <c r="F144" i="4"/>
  <c r="F112" i="4"/>
  <c r="F88" i="4"/>
  <c r="F64" i="4"/>
  <c r="F40" i="4"/>
  <c r="F24" i="4"/>
  <c r="F199" i="4"/>
  <c r="F191" i="4"/>
  <c r="F167" i="4"/>
  <c r="F135" i="4"/>
  <c r="F111" i="4"/>
  <c r="F87" i="4"/>
  <c r="F55" i="4"/>
  <c r="F31" i="4"/>
  <c r="F23" i="4"/>
  <c r="F198" i="4"/>
  <c r="F174" i="4"/>
  <c r="F150" i="4"/>
  <c r="F118" i="4"/>
  <c r="F94" i="4"/>
  <c r="F70" i="4"/>
  <c r="F46" i="4"/>
  <c r="F22" i="4"/>
  <c r="F197" i="4"/>
  <c r="F173" i="4"/>
  <c r="F149" i="4"/>
  <c r="F125" i="4"/>
  <c r="F101" i="4"/>
  <c r="F85" i="4"/>
  <c r="F69" i="4"/>
  <c r="F45" i="4"/>
  <c r="F29" i="4"/>
  <c r="F196" i="4"/>
  <c r="F195" i="4"/>
  <c r="F187" i="4"/>
  <c r="F179" i="4"/>
  <c r="F171" i="4"/>
  <c r="F163" i="4"/>
  <c r="F155" i="4"/>
  <c r="F147" i="4"/>
  <c r="F139" i="4"/>
  <c r="F131" i="4"/>
  <c r="F123" i="4"/>
  <c r="F115" i="4"/>
  <c r="F107" i="4"/>
  <c r="F99" i="4"/>
  <c r="F91" i="4"/>
  <c r="F83" i="4"/>
  <c r="F75" i="4"/>
  <c r="F67" i="4"/>
  <c r="F59" i="4"/>
  <c r="F51" i="4"/>
  <c r="F43" i="4"/>
  <c r="F35" i="4"/>
  <c r="F27" i="4"/>
  <c r="F19" i="4"/>
  <c r="F11" i="4"/>
  <c r="F3" i="4"/>
  <c r="F192" i="4"/>
  <c r="F168" i="4"/>
  <c r="F152" i="4"/>
  <c r="F136" i="4"/>
  <c r="F120" i="4"/>
  <c r="F96" i="4"/>
  <c r="F72" i="4"/>
  <c r="F48" i="4"/>
  <c r="F8" i="4"/>
  <c r="F183" i="4"/>
  <c r="F159" i="4"/>
  <c r="F143" i="4"/>
  <c r="F119" i="4"/>
  <c r="F95" i="4"/>
  <c r="F79" i="4"/>
  <c r="F63" i="4"/>
  <c r="F39" i="4"/>
  <c r="F15" i="4"/>
  <c r="F190" i="4"/>
  <c r="F166" i="4"/>
  <c r="F142" i="4"/>
  <c r="F134" i="4"/>
  <c r="F110" i="4"/>
  <c r="F86" i="4"/>
  <c r="F62" i="4"/>
  <c r="F38" i="4"/>
  <c r="F6" i="4"/>
  <c r="F181" i="4"/>
  <c r="F157" i="4"/>
  <c r="F133" i="4"/>
  <c r="F117" i="4"/>
  <c r="F93" i="4"/>
  <c r="F61" i="4"/>
  <c r="F13" i="4"/>
  <c r="F202" i="4"/>
  <c r="F194" i="4"/>
  <c r="F186" i="4"/>
  <c r="F178" i="4"/>
  <c r="F170" i="4"/>
  <c r="F162" i="4"/>
  <c r="F154" i="4"/>
  <c r="F146" i="4"/>
  <c r="F138" i="4"/>
  <c r="F130" i="4"/>
  <c r="F122" i="4"/>
  <c r="F114" i="4"/>
  <c r="F106" i="4"/>
  <c r="F98" i="4"/>
  <c r="F90" i="4"/>
  <c r="F82" i="4"/>
  <c r="F74" i="4"/>
  <c r="F66" i="4"/>
  <c r="F58" i="4"/>
  <c r="F50" i="4"/>
  <c r="F42" i="4"/>
  <c r="F34" i="4"/>
  <c r="F26" i="4"/>
  <c r="F18" i="4"/>
  <c r="F10" i="4"/>
  <c r="F2" i="4"/>
  <c r="B13" i="4"/>
  <c r="B14" i="3"/>
  <c r="F1" i="3" s="1"/>
  <c r="E6" i="3"/>
  <c r="E7" i="3" s="1"/>
  <c r="E8" i="3" s="1"/>
  <c r="E9" i="3" s="1"/>
  <c r="F1" i="2"/>
  <c r="F2" i="2"/>
  <c r="F4" i="2"/>
  <c r="F3" i="2"/>
  <c r="F5" i="2"/>
  <c r="B8" i="1"/>
  <c r="B7" i="1"/>
  <c r="E21" i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9" i="10" l="1"/>
  <c r="F8" i="10"/>
  <c r="K11" i="10"/>
  <c r="H12" i="10"/>
  <c r="I11" i="10"/>
  <c r="L11" i="10" s="1"/>
  <c r="I5" i="8"/>
  <c r="K5" i="8"/>
  <c r="J4" i="8"/>
  <c r="G7" i="8"/>
  <c r="D6" i="8"/>
  <c r="H6" i="8" s="1"/>
  <c r="O7" i="8"/>
  <c r="L8" i="8"/>
  <c r="M8" i="8" s="1"/>
  <c r="E11" i="7"/>
  <c r="F10" i="7"/>
  <c r="F203" i="5"/>
  <c r="F160" i="5"/>
  <c r="F136" i="5"/>
  <c r="F21" i="5"/>
  <c r="F53" i="5"/>
  <c r="F85" i="5"/>
  <c r="F117" i="5"/>
  <c r="F149" i="5"/>
  <c r="F181" i="5"/>
  <c r="F88" i="5"/>
  <c r="F15" i="5"/>
  <c r="F144" i="5"/>
  <c r="F30" i="5"/>
  <c r="F62" i="5"/>
  <c r="F94" i="5"/>
  <c r="F126" i="5"/>
  <c r="F158" i="5"/>
  <c r="F190" i="5"/>
  <c r="F112" i="5"/>
  <c r="F10" i="5"/>
  <c r="F23" i="5"/>
  <c r="F55" i="5"/>
  <c r="F87" i="5"/>
  <c r="F119" i="5"/>
  <c r="F151" i="5"/>
  <c r="F183" i="5"/>
  <c r="F78" i="5"/>
  <c r="F135" i="5"/>
  <c r="F100" i="5"/>
  <c r="F105" i="5"/>
  <c r="F169" i="5"/>
  <c r="F5" i="5"/>
  <c r="F50" i="5"/>
  <c r="F178" i="5"/>
  <c r="F13" i="5"/>
  <c r="F107" i="5"/>
  <c r="F120" i="5"/>
  <c r="F109" i="5"/>
  <c r="F173" i="5"/>
  <c r="F8" i="5"/>
  <c r="F22" i="5"/>
  <c r="F86" i="5"/>
  <c r="F182" i="5"/>
  <c r="F2" i="5"/>
  <c r="F111" i="5"/>
  <c r="F175" i="5"/>
  <c r="F108" i="5"/>
  <c r="F113" i="5"/>
  <c r="F177" i="5"/>
  <c r="F12" i="5"/>
  <c r="F26" i="5"/>
  <c r="F90" i="5"/>
  <c r="F186" i="5"/>
  <c r="F9" i="5"/>
  <c r="F51" i="5"/>
  <c r="F147" i="5"/>
  <c r="F180" i="5"/>
  <c r="F184" i="5"/>
  <c r="F156" i="5"/>
  <c r="F25" i="5"/>
  <c r="F57" i="5"/>
  <c r="F89" i="5"/>
  <c r="F121" i="5"/>
  <c r="F153" i="5"/>
  <c r="F185" i="5"/>
  <c r="F116" i="5"/>
  <c r="F20" i="5"/>
  <c r="F168" i="5"/>
  <c r="F34" i="5"/>
  <c r="F66" i="5"/>
  <c r="F98" i="5"/>
  <c r="F130" i="5"/>
  <c r="F162" i="5"/>
  <c r="F194" i="5"/>
  <c r="F132" i="5"/>
  <c r="F36" i="5"/>
  <c r="F27" i="5"/>
  <c r="F59" i="5"/>
  <c r="F91" i="5"/>
  <c r="F123" i="5"/>
  <c r="F155" i="5"/>
  <c r="F187" i="5"/>
  <c r="F188" i="5"/>
  <c r="F69" i="5"/>
  <c r="F165" i="5"/>
  <c r="F72" i="5"/>
  <c r="F110" i="5"/>
  <c r="F32" i="5"/>
  <c r="F6" i="5"/>
  <c r="F71" i="5"/>
  <c r="F199" i="5"/>
  <c r="F7" i="5"/>
  <c r="F92" i="5"/>
  <c r="F114" i="5"/>
  <c r="F4" i="5"/>
  <c r="F139" i="5"/>
  <c r="F17" i="5"/>
  <c r="F150" i="5"/>
  <c r="F47" i="5"/>
  <c r="F44" i="5"/>
  <c r="F14" i="5"/>
  <c r="F172" i="5"/>
  <c r="F29" i="5"/>
  <c r="F61" i="5"/>
  <c r="F93" i="5"/>
  <c r="F125" i="5"/>
  <c r="F157" i="5"/>
  <c r="F189" i="5"/>
  <c r="F148" i="5"/>
  <c r="F40" i="5"/>
  <c r="F196" i="5"/>
  <c r="F38" i="5"/>
  <c r="F70" i="5"/>
  <c r="F102" i="5"/>
  <c r="F134" i="5"/>
  <c r="F166" i="5"/>
  <c r="F198" i="5"/>
  <c r="F152" i="5"/>
  <c r="F80" i="5"/>
  <c r="F31" i="5"/>
  <c r="F63" i="5"/>
  <c r="F95" i="5"/>
  <c r="F127" i="5"/>
  <c r="F159" i="5"/>
  <c r="F191" i="5"/>
  <c r="F28" i="5"/>
  <c r="F37" i="5"/>
  <c r="F133" i="5"/>
  <c r="F1" i="5"/>
  <c r="F46" i="5"/>
  <c r="F142" i="5"/>
  <c r="F200" i="5"/>
  <c r="F103" i="5"/>
  <c r="F60" i="5"/>
  <c r="F73" i="5"/>
  <c r="F137" i="5"/>
  <c r="F201" i="5"/>
  <c r="F18" i="5"/>
  <c r="F82" i="5"/>
  <c r="F48" i="5"/>
  <c r="F43" i="5"/>
  <c r="F171" i="5"/>
  <c r="F84" i="5"/>
  <c r="F77" i="5"/>
  <c r="F141" i="5"/>
  <c r="F24" i="5"/>
  <c r="F104" i="5"/>
  <c r="F54" i="5"/>
  <c r="F68" i="5"/>
  <c r="F16" i="5"/>
  <c r="F143" i="5"/>
  <c r="F140" i="5"/>
  <c r="F81" i="5"/>
  <c r="F145" i="5"/>
  <c r="F56" i="5"/>
  <c r="F124" i="5"/>
  <c r="F58" i="5"/>
  <c r="F122" i="5"/>
  <c r="F96" i="5"/>
  <c r="F19" i="5"/>
  <c r="F115" i="5"/>
  <c r="F179" i="5"/>
  <c r="F64" i="5"/>
  <c r="F3" i="5"/>
  <c r="F176" i="5"/>
  <c r="F33" i="5"/>
  <c r="F65" i="5"/>
  <c r="F97" i="5"/>
  <c r="F129" i="5"/>
  <c r="F161" i="5"/>
  <c r="F193" i="5"/>
  <c r="F192" i="5"/>
  <c r="F52" i="5"/>
  <c r="F11" i="5"/>
  <c r="F42" i="5"/>
  <c r="F74" i="5"/>
  <c r="F106" i="5"/>
  <c r="F138" i="5"/>
  <c r="F170" i="5"/>
  <c r="F202" i="5"/>
  <c r="F164" i="5"/>
  <c r="F128" i="5"/>
  <c r="F35" i="5"/>
  <c r="F67" i="5"/>
  <c r="F99" i="5"/>
  <c r="F131" i="5"/>
  <c r="F163" i="5"/>
  <c r="F195" i="5"/>
  <c r="F76" i="5"/>
  <c r="F101" i="5"/>
  <c r="F197" i="5"/>
  <c r="F174" i="5"/>
  <c r="F39" i="5"/>
  <c r="F167" i="5"/>
  <c r="F41" i="5"/>
  <c r="F146" i="5"/>
  <c r="F75" i="5"/>
  <c r="F45" i="5"/>
  <c r="F118" i="5"/>
  <c r="F79" i="5"/>
  <c r="F49" i="5"/>
  <c r="F154" i="5"/>
  <c r="F83" i="5"/>
  <c r="F4" i="3"/>
  <c r="F3" i="3"/>
  <c r="F2" i="3"/>
  <c r="F6" i="3"/>
  <c r="F7" i="3"/>
  <c r="F8" i="3"/>
  <c r="F5" i="3"/>
  <c r="F9" i="3"/>
  <c r="E10" i="3"/>
  <c r="F6" i="2"/>
  <c r="E20" i="1"/>
  <c r="F20" i="1" s="1"/>
  <c r="F24" i="1"/>
  <c r="E112" i="1"/>
  <c r="E113" i="1" s="1"/>
  <c r="E114" i="1" s="1"/>
  <c r="E115" i="1" s="1"/>
  <c r="E116" i="1" s="1"/>
  <c r="E117" i="1" s="1"/>
  <c r="E118" i="1" s="1"/>
  <c r="E119" i="1" s="1"/>
  <c r="F111" i="1"/>
  <c r="F95" i="1"/>
  <c r="F79" i="1"/>
  <c r="F63" i="1"/>
  <c r="F31" i="1"/>
  <c r="F38" i="1"/>
  <c r="F103" i="1"/>
  <c r="F87" i="1"/>
  <c r="F71" i="1"/>
  <c r="F55" i="1"/>
  <c r="F47" i="1"/>
  <c r="F39" i="1"/>
  <c r="F23" i="1"/>
  <c r="F110" i="1"/>
  <c r="F94" i="1"/>
  <c r="F78" i="1"/>
  <c r="F62" i="1"/>
  <c r="F54" i="1"/>
  <c r="F30" i="1"/>
  <c r="F101" i="1"/>
  <c r="F77" i="1"/>
  <c r="F53" i="1"/>
  <c r="F37" i="1"/>
  <c r="F21" i="1"/>
  <c r="F100" i="1"/>
  <c r="F76" i="1"/>
  <c r="F60" i="1"/>
  <c r="F44" i="1"/>
  <c r="F28" i="1"/>
  <c r="F107" i="1"/>
  <c r="F99" i="1"/>
  <c r="F91" i="1"/>
  <c r="F83" i="1"/>
  <c r="F75" i="1"/>
  <c r="F67" i="1"/>
  <c r="F59" i="1"/>
  <c r="F51" i="1"/>
  <c r="F43" i="1"/>
  <c r="F35" i="1"/>
  <c r="F27" i="1"/>
  <c r="F114" i="1"/>
  <c r="F106" i="1"/>
  <c r="F98" i="1"/>
  <c r="F90" i="1"/>
  <c r="F82" i="1"/>
  <c r="F74" i="1"/>
  <c r="F66" i="1"/>
  <c r="F58" i="1"/>
  <c r="F50" i="1"/>
  <c r="F42" i="1"/>
  <c r="F34" i="1"/>
  <c r="F26" i="1"/>
  <c r="F102" i="1"/>
  <c r="F86" i="1"/>
  <c r="F70" i="1"/>
  <c r="F46" i="1"/>
  <c r="F22" i="1"/>
  <c r="F93" i="1"/>
  <c r="F69" i="1"/>
  <c r="F45" i="1"/>
  <c r="F108" i="1"/>
  <c r="F84" i="1"/>
  <c r="F68" i="1"/>
  <c r="F52" i="1"/>
  <c r="F113" i="1"/>
  <c r="F105" i="1"/>
  <c r="F97" i="1"/>
  <c r="F89" i="1"/>
  <c r="F81" i="1"/>
  <c r="F73" i="1"/>
  <c r="F65" i="1"/>
  <c r="F57" i="1"/>
  <c r="F49" i="1"/>
  <c r="F41" i="1"/>
  <c r="F33" i="1"/>
  <c r="F25" i="1"/>
  <c r="F109" i="1"/>
  <c r="F85" i="1"/>
  <c r="F61" i="1"/>
  <c r="F29" i="1"/>
  <c r="F92" i="1"/>
  <c r="F36" i="1"/>
  <c r="F112" i="1"/>
  <c r="F104" i="1"/>
  <c r="F96" i="1"/>
  <c r="F88" i="1"/>
  <c r="F80" i="1"/>
  <c r="F72" i="1"/>
  <c r="F64" i="1"/>
  <c r="F56" i="1"/>
  <c r="F48" i="1"/>
  <c r="F40" i="1"/>
  <c r="F32" i="1"/>
  <c r="K12" i="10" l="1"/>
  <c r="H13" i="10"/>
  <c r="I12" i="10"/>
  <c r="L12" i="10" s="1"/>
  <c r="E10" i="10"/>
  <c r="F9" i="10"/>
  <c r="I6" i="8"/>
  <c r="K6" i="8"/>
  <c r="J5" i="8"/>
  <c r="G8" i="8"/>
  <c r="D7" i="8"/>
  <c r="H7" i="8" s="1"/>
  <c r="L9" i="8"/>
  <c r="M9" i="8" s="1"/>
  <c r="O8" i="8"/>
  <c r="P8" i="8"/>
  <c r="E12" i="7"/>
  <c r="F11" i="7"/>
  <c r="E11" i="3"/>
  <c r="F10" i="3"/>
  <c r="F7" i="2"/>
  <c r="E19" i="1"/>
  <c r="E18" i="1" s="1"/>
  <c r="F118" i="1"/>
  <c r="F115" i="1"/>
  <c r="F116" i="1"/>
  <c r="F117" i="1"/>
  <c r="E120" i="1"/>
  <c r="F119" i="1"/>
  <c r="E11" i="10" l="1"/>
  <c r="F10" i="10"/>
  <c r="K13" i="10"/>
  <c r="H14" i="10"/>
  <c r="I13" i="10"/>
  <c r="L13" i="10" s="1"/>
  <c r="I7" i="8"/>
  <c r="K7" i="8"/>
  <c r="J6" i="8"/>
  <c r="G9" i="8"/>
  <c r="D8" i="8"/>
  <c r="H8" i="8" s="1"/>
  <c r="L10" i="8"/>
  <c r="M10" i="8" s="1"/>
  <c r="O9" i="8"/>
  <c r="P9" i="8"/>
  <c r="E13" i="7"/>
  <c r="F12" i="7"/>
  <c r="E12" i="3"/>
  <c r="F11" i="3"/>
  <c r="F8" i="2"/>
  <c r="F19" i="1"/>
  <c r="E17" i="1"/>
  <c r="F18" i="1"/>
  <c r="E121" i="1"/>
  <c r="F120" i="1"/>
  <c r="K14" i="10" l="1"/>
  <c r="H15" i="10"/>
  <c r="I14" i="10"/>
  <c r="L14" i="10" s="1"/>
  <c r="E12" i="10"/>
  <c r="F11" i="10"/>
  <c r="I8" i="8"/>
  <c r="K8" i="8"/>
  <c r="J7" i="8"/>
  <c r="G10" i="8"/>
  <c r="D9" i="8"/>
  <c r="H9" i="8" s="1"/>
  <c r="O10" i="8"/>
  <c r="L11" i="8"/>
  <c r="M11" i="8" s="1"/>
  <c r="P10" i="8"/>
  <c r="E14" i="7"/>
  <c r="F13" i="7"/>
  <c r="F12" i="3"/>
  <c r="E13" i="3"/>
  <c r="F9" i="2"/>
  <c r="E16" i="1"/>
  <c r="F17" i="1"/>
  <c r="E122" i="1"/>
  <c r="F121" i="1"/>
  <c r="E13" i="10" l="1"/>
  <c r="F12" i="10"/>
  <c r="H16" i="10"/>
  <c r="K15" i="10"/>
  <c r="I15" i="10"/>
  <c r="L15" i="10" s="1"/>
  <c r="I9" i="8"/>
  <c r="J8" i="8" s="1"/>
  <c r="K9" i="8"/>
  <c r="G11" i="8"/>
  <c r="D10" i="8"/>
  <c r="H10" i="8" s="1"/>
  <c r="O11" i="8"/>
  <c r="L12" i="8"/>
  <c r="M12" i="8" s="1"/>
  <c r="P11" i="8"/>
  <c r="E15" i="7"/>
  <c r="F14" i="7"/>
  <c r="E14" i="3"/>
  <c r="F13" i="3"/>
  <c r="F10" i="2"/>
  <c r="E15" i="1"/>
  <c r="F16" i="1"/>
  <c r="E123" i="1"/>
  <c r="F122" i="1"/>
  <c r="H17" i="10" l="1"/>
  <c r="K16" i="10"/>
  <c r="I16" i="10"/>
  <c r="L16" i="10" s="1"/>
  <c r="E14" i="10"/>
  <c r="F13" i="10"/>
  <c r="I10" i="8"/>
  <c r="J9" i="8" s="1"/>
  <c r="K10" i="8"/>
  <c r="G12" i="8"/>
  <c r="D11" i="8"/>
  <c r="H11" i="8" s="1"/>
  <c r="O12" i="8"/>
  <c r="L13" i="8"/>
  <c r="M13" i="8" s="1"/>
  <c r="P12" i="8"/>
  <c r="E16" i="7"/>
  <c r="F15" i="7"/>
  <c r="E15" i="3"/>
  <c r="F14" i="3"/>
  <c r="F11" i="2"/>
  <c r="E14" i="1"/>
  <c r="F15" i="1"/>
  <c r="E124" i="1"/>
  <c r="F123" i="1"/>
  <c r="E15" i="10" l="1"/>
  <c r="F14" i="10"/>
  <c r="K17" i="10"/>
  <c r="H18" i="10"/>
  <c r="I17" i="10"/>
  <c r="L17" i="10" s="1"/>
  <c r="I11" i="8"/>
  <c r="K11" i="8"/>
  <c r="J10" i="8"/>
  <c r="G13" i="8"/>
  <c r="D12" i="8"/>
  <c r="H12" i="8" s="1"/>
  <c r="L14" i="8"/>
  <c r="M14" i="8" s="1"/>
  <c r="O13" i="8"/>
  <c r="P13" i="8"/>
  <c r="E17" i="7"/>
  <c r="F16" i="7"/>
  <c r="E16" i="3"/>
  <c r="F15" i="3"/>
  <c r="F12" i="2"/>
  <c r="E13" i="1"/>
  <c r="F14" i="1"/>
  <c r="E125" i="1"/>
  <c r="F124" i="1"/>
  <c r="K18" i="10" l="1"/>
  <c r="H19" i="10"/>
  <c r="I18" i="10"/>
  <c r="L18" i="10" s="1"/>
  <c r="E16" i="10"/>
  <c r="F15" i="10"/>
  <c r="I12" i="8"/>
  <c r="K12" i="8"/>
  <c r="J11" i="8"/>
  <c r="G14" i="8"/>
  <c r="D13" i="8"/>
  <c r="H13" i="8" s="1"/>
  <c r="L15" i="8"/>
  <c r="M15" i="8" s="1"/>
  <c r="O14" i="8"/>
  <c r="P14" i="8"/>
  <c r="E18" i="7"/>
  <c r="F17" i="7"/>
  <c r="F16" i="3"/>
  <c r="E17" i="3"/>
  <c r="F13" i="2"/>
  <c r="E12" i="1"/>
  <c r="F13" i="1"/>
  <c r="E126" i="1"/>
  <c r="F125" i="1"/>
  <c r="H20" i="10" l="1"/>
  <c r="K19" i="10"/>
  <c r="I19" i="10"/>
  <c r="L19" i="10" s="1"/>
  <c r="E17" i="10"/>
  <c r="F16" i="10"/>
  <c r="I13" i="8"/>
  <c r="K13" i="8"/>
  <c r="J12" i="8"/>
  <c r="G15" i="8"/>
  <c r="D14" i="8"/>
  <c r="H14" i="8" s="1"/>
  <c r="O15" i="8"/>
  <c r="L16" i="8"/>
  <c r="M16" i="8" s="1"/>
  <c r="P15" i="8"/>
  <c r="E19" i="7"/>
  <c r="F18" i="7"/>
  <c r="E18" i="3"/>
  <c r="F17" i="3"/>
  <c r="F14" i="2"/>
  <c r="E11" i="1"/>
  <c r="F12" i="1"/>
  <c r="E127" i="1"/>
  <c r="F126" i="1"/>
  <c r="E18" i="10" l="1"/>
  <c r="F17" i="10"/>
  <c r="K20" i="10"/>
  <c r="H21" i="10"/>
  <c r="I20" i="10"/>
  <c r="L20" i="10" s="1"/>
  <c r="I14" i="8"/>
  <c r="J13" i="8" s="1"/>
  <c r="K14" i="8"/>
  <c r="G16" i="8"/>
  <c r="D15" i="8"/>
  <c r="H15" i="8" s="1"/>
  <c r="O16" i="8"/>
  <c r="L17" i="8"/>
  <c r="M17" i="8" s="1"/>
  <c r="P16" i="8"/>
  <c r="E20" i="7"/>
  <c r="F19" i="7"/>
  <c r="E19" i="3"/>
  <c r="F18" i="3"/>
  <c r="F15" i="2"/>
  <c r="E10" i="1"/>
  <c r="F11" i="1"/>
  <c r="E128" i="1"/>
  <c r="F127" i="1"/>
  <c r="H22" i="10" l="1"/>
  <c r="K21" i="10"/>
  <c r="I21" i="10"/>
  <c r="L21" i="10" s="1"/>
  <c r="E19" i="10"/>
  <c r="F18" i="10"/>
  <c r="I15" i="8"/>
  <c r="J14" i="8" s="1"/>
  <c r="K15" i="8"/>
  <c r="G17" i="8"/>
  <c r="D16" i="8"/>
  <c r="H16" i="8" s="1"/>
  <c r="O17" i="8"/>
  <c r="L18" i="8"/>
  <c r="M18" i="8" s="1"/>
  <c r="P17" i="8"/>
  <c r="E21" i="7"/>
  <c r="F20" i="7"/>
  <c r="E20" i="3"/>
  <c r="F19" i="3"/>
  <c r="F16" i="2"/>
  <c r="E9" i="1"/>
  <c r="F10" i="1"/>
  <c r="E129" i="1"/>
  <c r="F128" i="1"/>
  <c r="E20" i="10" l="1"/>
  <c r="F19" i="10"/>
  <c r="H23" i="10"/>
  <c r="K22" i="10"/>
  <c r="I22" i="10"/>
  <c r="L22" i="10" s="1"/>
  <c r="I16" i="8"/>
  <c r="J15" i="8" s="1"/>
  <c r="K16" i="8"/>
  <c r="G18" i="8"/>
  <c r="D17" i="8"/>
  <c r="H17" i="8" s="1"/>
  <c r="O18" i="8"/>
  <c r="L19" i="8"/>
  <c r="M19" i="8" s="1"/>
  <c r="P18" i="8"/>
  <c r="E22" i="7"/>
  <c r="F21" i="7"/>
  <c r="F20" i="3"/>
  <c r="E21" i="3"/>
  <c r="F17" i="2"/>
  <c r="E8" i="1"/>
  <c r="F9" i="1"/>
  <c r="E130" i="1"/>
  <c r="F129" i="1"/>
  <c r="K23" i="10" l="1"/>
  <c r="H24" i="10"/>
  <c r="I23" i="10"/>
  <c r="L23" i="10" s="1"/>
  <c r="E21" i="10"/>
  <c r="F20" i="10"/>
  <c r="I17" i="8"/>
  <c r="J16" i="8" s="1"/>
  <c r="K17" i="8"/>
  <c r="G19" i="8"/>
  <c r="D18" i="8"/>
  <c r="H18" i="8" s="1"/>
  <c r="L20" i="8"/>
  <c r="M20" i="8" s="1"/>
  <c r="O19" i="8"/>
  <c r="P19" i="8"/>
  <c r="E23" i="7"/>
  <c r="F22" i="7"/>
  <c r="E22" i="3"/>
  <c r="F21" i="3"/>
  <c r="F18" i="2"/>
  <c r="E7" i="1"/>
  <c r="F8" i="1"/>
  <c r="E131" i="1"/>
  <c r="F130" i="1"/>
  <c r="K24" i="10" l="1"/>
  <c r="H25" i="10"/>
  <c r="I24" i="10"/>
  <c r="L24" i="10" s="1"/>
  <c r="E22" i="10"/>
  <c r="F21" i="10"/>
  <c r="I18" i="8"/>
  <c r="J17" i="8" s="1"/>
  <c r="K18" i="8"/>
  <c r="G20" i="8"/>
  <c r="D19" i="8"/>
  <c r="H19" i="8" s="1"/>
  <c r="O20" i="8"/>
  <c r="L21" i="8"/>
  <c r="M21" i="8" s="1"/>
  <c r="P20" i="8"/>
  <c r="E24" i="7"/>
  <c r="F23" i="7"/>
  <c r="E23" i="3"/>
  <c r="F22" i="3"/>
  <c r="F19" i="2"/>
  <c r="E6" i="1"/>
  <c r="F7" i="1"/>
  <c r="E132" i="1"/>
  <c r="F131" i="1"/>
  <c r="E23" i="10" l="1"/>
  <c r="F22" i="10"/>
  <c r="H26" i="10"/>
  <c r="K25" i="10"/>
  <c r="I25" i="10"/>
  <c r="L25" i="10" s="1"/>
  <c r="I19" i="8"/>
  <c r="J18" i="8" s="1"/>
  <c r="K19" i="8"/>
  <c r="G21" i="8"/>
  <c r="D20" i="8"/>
  <c r="H20" i="8" s="1"/>
  <c r="O21" i="8"/>
  <c r="L22" i="8"/>
  <c r="M22" i="8" s="1"/>
  <c r="P21" i="8"/>
  <c r="E25" i="7"/>
  <c r="F24" i="7"/>
  <c r="E24" i="3"/>
  <c r="F23" i="3"/>
  <c r="F20" i="2"/>
  <c r="E5" i="1"/>
  <c r="F6" i="1"/>
  <c r="E133" i="1"/>
  <c r="F132" i="1"/>
  <c r="H27" i="10" l="1"/>
  <c r="K26" i="10"/>
  <c r="I26" i="10"/>
  <c r="L26" i="10" s="1"/>
  <c r="E24" i="10"/>
  <c r="F23" i="10"/>
  <c r="I20" i="8"/>
  <c r="J19" i="8" s="1"/>
  <c r="K20" i="8"/>
  <c r="G22" i="8"/>
  <c r="D21" i="8"/>
  <c r="H21" i="8" s="1"/>
  <c r="L23" i="8"/>
  <c r="M23" i="8" s="1"/>
  <c r="O22" i="8"/>
  <c r="P22" i="8"/>
  <c r="E26" i="7"/>
  <c r="F25" i="7"/>
  <c r="F24" i="3"/>
  <c r="E25" i="3"/>
  <c r="F21" i="2"/>
  <c r="E4" i="1"/>
  <c r="F5" i="1"/>
  <c r="E134" i="1"/>
  <c r="F133" i="1"/>
  <c r="E25" i="10" l="1"/>
  <c r="F24" i="10"/>
  <c r="K27" i="10"/>
  <c r="H28" i="10"/>
  <c r="I27" i="10"/>
  <c r="L27" i="10" s="1"/>
  <c r="I21" i="8"/>
  <c r="K21" i="8"/>
  <c r="J20" i="8"/>
  <c r="G23" i="8"/>
  <c r="D22" i="8"/>
  <c r="H22" i="8" s="1"/>
  <c r="L24" i="8"/>
  <c r="M24" i="8" s="1"/>
  <c r="O23" i="8"/>
  <c r="P23" i="8"/>
  <c r="E27" i="7"/>
  <c r="F26" i="7"/>
  <c r="E26" i="3"/>
  <c r="F25" i="3"/>
  <c r="F22" i="2"/>
  <c r="E3" i="1"/>
  <c r="F4" i="1"/>
  <c r="E135" i="1"/>
  <c r="F134" i="1"/>
  <c r="H29" i="10" l="1"/>
  <c r="K28" i="10"/>
  <c r="I28" i="10"/>
  <c r="L28" i="10" s="1"/>
  <c r="E26" i="10"/>
  <c r="F25" i="10"/>
  <c r="I22" i="8"/>
  <c r="J21" i="8" s="1"/>
  <c r="K22" i="8"/>
  <c r="G24" i="8"/>
  <c r="D23" i="8"/>
  <c r="H23" i="8" s="1"/>
  <c r="O24" i="8"/>
  <c r="L25" i="8"/>
  <c r="M25" i="8" s="1"/>
  <c r="P24" i="8"/>
  <c r="E28" i="7"/>
  <c r="F27" i="7"/>
  <c r="E27" i="3"/>
  <c r="F26" i="3"/>
  <c r="F23" i="2"/>
  <c r="E2" i="1"/>
  <c r="F3" i="1"/>
  <c r="E136" i="1"/>
  <c r="F135" i="1"/>
  <c r="E27" i="10" l="1"/>
  <c r="F26" i="10"/>
  <c r="H30" i="10"/>
  <c r="K29" i="10"/>
  <c r="I29" i="10"/>
  <c r="L29" i="10" s="1"/>
  <c r="I23" i="8"/>
  <c r="J22" i="8" s="1"/>
  <c r="K23" i="8"/>
  <c r="G25" i="8"/>
  <c r="D24" i="8"/>
  <c r="H24" i="8" s="1"/>
  <c r="L26" i="8"/>
  <c r="M26" i="8" s="1"/>
  <c r="O25" i="8"/>
  <c r="P25" i="8"/>
  <c r="E29" i="7"/>
  <c r="F28" i="7"/>
  <c r="E28" i="3"/>
  <c r="F27" i="3"/>
  <c r="F24" i="2"/>
  <c r="E1" i="1"/>
  <c r="F1" i="1" s="1"/>
  <c r="F2" i="1"/>
  <c r="E137" i="1"/>
  <c r="F136" i="1"/>
  <c r="K30" i="10" l="1"/>
  <c r="H31" i="10"/>
  <c r="I30" i="10"/>
  <c r="L30" i="10" s="1"/>
  <c r="E28" i="10"/>
  <c r="F27" i="10"/>
  <c r="I24" i="8"/>
  <c r="K24" i="8"/>
  <c r="J23" i="8"/>
  <c r="G26" i="8"/>
  <c r="D25" i="8"/>
  <c r="H25" i="8" s="1"/>
  <c r="L27" i="8"/>
  <c r="M27" i="8" s="1"/>
  <c r="O26" i="8"/>
  <c r="P26" i="8"/>
  <c r="E30" i="7"/>
  <c r="F29" i="7"/>
  <c r="E29" i="3"/>
  <c r="F28" i="3"/>
  <c r="F25" i="2"/>
  <c r="E138" i="1"/>
  <c r="F137" i="1"/>
  <c r="K31" i="10" l="1"/>
  <c r="H32" i="10"/>
  <c r="I31" i="10"/>
  <c r="L31" i="10" s="1"/>
  <c r="E29" i="10"/>
  <c r="F28" i="10"/>
  <c r="I25" i="8"/>
  <c r="J24" i="8" s="1"/>
  <c r="K25" i="8"/>
  <c r="G27" i="8"/>
  <c r="D26" i="8"/>
  <c r="H26" i="8" s="1"/>
  <c r="O27" i="8"/>
  <c r="L28" i="8"/>
  <c r="M28" i="8" s="1"/>
  <c r="P27" i="8"/>
  <c r="E31" i="7"/>
  <c r="F30" i="7"/>
  <c r="E30" i="3"/>
  <c r="F29" i="3"/>
  <c r="F26" i="2"/>
  <c r="E139" i="1"/>
  <c r="F138" i="1"/>
  <c r="E30" i="10" l="1"/>
  <c r="F29" i="10"/>
  <c r="K32" i="10"/>
  <c r="H33" i="10"/>
  <c r="I32" i="10"/>
  <c r="L32" i="10" s="1"/>
  <c r="I26" i="8"/>
  <c r="J25" i="8" s="1"/>
  <c r="K26" i="8"/>
  <c r="G28" i="8"/>
  <c r="D27" i="8"/>
  <c r="H27" i="8" s="1"/>
  <c r="L29" i="8"/>
  <c r="M29" i="8" s="1"/>
  <c r="O28" i="8"/>
  <c r="P28" i="8"/>
  <c r="E32" i="7"/>
  <c r="F31" i="7"/>
  <c r="E31" i="3"/>
  <c r="F30" i="3"/>
  <c r="F27" i="2"/>
  <c r="E140" i="1"/>
  <c r="F139" i="1"/>
  <c r="H34" i="10" l="1"/>
  <c r="K33" i="10"/>
  <c r="I33" i="10"/>
  <c r="L33" i="10" s="1"/>
  <c r="E31" i="10"/>
  <c r="F30" i="10"/>
  <c r="I27" i="8"/>
  <c r="K27" i="8"/>
  <c r="J26" i="8"/>
  <c r="G29" i="8"/>
  <c r="D28" i="8"/>
  <c r="H28" i="8" s="1"/>
  <c r="O29" i="8"/>
  <c r="L30" i="8"/>
  <c r="M30" i="8" s="1"/>
  <c r="P29" i="8"/>
  <c r="E33" i="7"/>
  <c r="F32" i="7"/>
  <c r="E32" i="3"/>
  <c r="F31" i="3"/>
  <c r="F28" i="2"/>
  <c r="E141" i="1"/>
  <c r="F140" i="1"/>
  <c r="E32" i="10" l="1"/>
  <c r="F31" i="10"/>
  <c r="H35" i="10"/>
  <c r="K34" i="10"/>
  <c r="I34" i="10"/>
  <c r="L34" i="10" s="1"/>
  <c r="I28" i="8"/>
  <c r="J27" i="8" s="1"/>
  <c r="K28" i="8"/>
  <c r="G30" i="8"/>
  <c r="D29" i="8"/>
  <c r="H29" i="8" s="1"/>
  <c r="O30" i="8"/>
  <c r="L31" i="8"/>
  <c r="M31" i="8" s="1"/>
  <c r="P30" i="8"/>
  <c r="E34" i="7"/>
  <c r="F33" i="7"/>
  <c r="E33" i="3"/>
  <c r="F32" i="3"/>
  <c r="F29" i="2"/>
  <c r="E142" i="1"/>
  <c r="F141" i="1"/>
  <c r="K35" i="10" l="1"/>
  <c r="H36" i="10"/>
  <c r="I35" i="10"/>
  <c r="L35" i="10" s="1"/>
  <c r="E33" i="10"/>
  <c r="F32" i="10"/>
  <c r="I29" i="8"/>
  <c r="J28" i="8" s="1"/>
  <c r="K29" i="8"/>
  <c r="G31" i="8"/>
  <c r="D30" i="8"/>
  <c r="H30" i="8" s="1"/>
  <c r="L32" i="8"/>
  <c r="M32" i="8" s="1"/>
  <c r="O31" i="8"/>
  <c r="P31" i="8"/>
  <c r="E35" i="7"/>
  <c r="F34" i="7"/>
  <c r="E34" i="3"/>
  <c r="F33" i="3"/>
  <c r="F30" i="2"/>
  <c r="E143" i="1"/>
  <c r="F142" i="1"/>
  <c r="K36" i="10" l="1"/>
  <c r="H37" i="10"/>
  <c r="I36" i="10"/>
  <c r="L36" i="10" s="1"/>
  <c r="E34" i="10"/>
  <c r="F33" i="10"/>
  <c r="I30" i="8"/>
  <c r="K30" i="8"/>
  <c r="J29" i="8"/>
  <c r="G32" i="8"/>
  <c r="D31" i="8"/>
  <c r="H31" i="8" s="1"/>
  <c r="O32" i="8"/>
  <c r="L33" i="8"/>
  <c r="M33" i="8" s="1"/>
  <c r="P32" i="8"/>
  <c r="E36" i="7"/>
  <c r="F35" i="7"/>
  <c r="E35" i="3"/>
  <c r="F34" i="3"/>
  <c r="F31" i="2"/>
  <c r="E144" i="1"/>
  <c r="F143" i="1"/>
  <c r="E35" i="10" l="1"/>
  <c r="F34" i="10"/>
  <c r="H38" i="10"/>
  <c r="K37" i="10"/>
  <c r="I37" i="10"/>
  <c r="L37" i="10" s="1"/>
  <c r="I31" i="8"/>
  <c r="K31" i="8"/>
  <c r="J30" i="8"/>
  <c r="G33" i="8"/>
  <c r="D32" i="8"/>
  <c r="H32" i="8" s="1"/>
  <c r="O33" i="8"/>
  <c r="L34" i="8"/>
  <c r="M34" i="8" s="1"/>
  <c r="P33" i="8"/>
  <c r="E37" i="7"/>
  <c r="F36" i="7"/>
  <c r="E36" i="3"/>
  <c r="F35" i="3"/>
  <c r="F32" i="2"/>
  <c r="E145" i="1"/>
  <c r="F144" i="1"/>
  <c r="K38" i="10" l="1"/>
  <c r="H39" i="10"/>
  <c r="I38" i="10"/>
  <c r="L38" i="10" s="1"/>
  <c r="E36" i="10"/>
  <c r="F35" i="10"/>
  <c r="I32" i="8"/>
  <c r="K32" i="8"/>
  <c r="J31" i="8"/>
  <c r="G34" i="8"/>
  <c r="D33" i="8"/>
  <c r="H33" i="8" s="1"/>
  <c r="L35" i="8"/>
  <c r="M35" i="8" s="1"/>
  <c r="O34" i="8"/>
  <c r="P34" i="8"/>
  <c r="E38" i="7"/>
  <c r="F37" i="7"/>
  <c r="E37" i="3"/>
  <c r="F36" i="3"/>
  <c r="F33" i="2"/>
  <c r="E146" i="1"/>
  <c r="F145" i="1"/>
  <c r="E37" i="10" l="1"/>
  <c r="F36" i="10"/>
  <c r="K39" i="10"/>
  <c r="H40" i="10"/>
  <c r="I39" i="10"/>
  <c r="L39" i="10" s="1"/>
  <c r="I33" i="8"/>
  <c r="K33" i="8"/>
  <c r="J32" i="8"/>
  <c r="G35" i="8"/>
  <c r="D34" i="8"/>
  <c r="H34" i="8" s="1"/>
  <c r="O35" i="8"/>
  <c r="L36" i="8"/>
  <c r="M36" i="8" s="1"/>
  <c r="P35" i="8"/>
  <c r="E39" i="7"/>
  <c r="F38" i="7"/>
  <c r="E38" i="3"/>
  <c r="F37" i="3"/>
  <c r="F34" i="2"/>
  <c r="E147" i="1"/>
  <c r="F146" i="1"/>
  <c r="H41" i="10" l="1"/>
  <c r="K40" i="10"/>
  <c r="I40" i="10"/>
  <c r="L40" i="10" s="1"/>
  <c r="E38" i="10"/>
  <c r="F37" i="10"/>
  <c r="I34" i="8"/>
  <c r="J33" i="8" s="1"/>
  <c r="K34" i="8"/>
  <c r="G36" i="8"/>
  <c r="D35" i="8"/>
  <c r="H35" i="8" s="1"/>
  <c r="O36" i="8"/>
  <c r="L37" i="8"/>
  <c r="M37" i="8" s="1"/>
  <c r="P36" i="8"/>
  <c r="E40" i="7"/>
  <c r="F39" i="7"/>
  <c r="E39" i="3"/>
  <c r="F38" i="3"/>
  <c r="F35" i="2"/>
  <c r="E148" i="1"/>
  <c r="F147" i="1"/>
  <c r="E39" i="10" l="1"/>
  <c r="F38" i="10"/>
  <c r="H42" i="10"/>
  <c r="K41" i="10"/>
  <c r="I41" i="10"/>
  <c r="L41" i="10" s="1"/>
  <c r="I35" i="8"/>
  <c r="K35" i="8"/>
  <c r="J34" i="8"/>
  <c r="G37" i="8"/>
  <c r="D36" i="8"/>
  <c r="H36" i="8" s="1"/>
  <c r="L38" i="8"/>
  <c r="M38" i="8" s="1"/>
  <c r="O37" i="8"/>
  <c r="P37" i="8"/>
  <c r="E41" i="7"/>
  <c r="F40" i="7"/>
  <c r="E40" i="3"/>
  <c r="F39" i="3"/>
  <c r="F36" i="2"/>
  <c r="E149" i="1"/>
  <c r="F148" i="1"/>
  <c r="K42" i="10" l="1"/>
  <c r="H43" i="10"/>
  <c r="I42" i="10"/>
  <c r="L42" i="10" s="1"/>
  <c r="E40" i="10"/>
  <c r="F39" i="10"/>
  <c r="I36" i="8"/>
  <c r="K36" i="8"/>
  <c r="J35" i="8"/>
  <c r="G38" i="8"/>
  <c r="D37" i="8"/>
  <c r="H37" i="8" s="1"/>
  <c r="O38" i="8"/>
  <c r="L39" i="8"/>
  <c r="M39" i="8" s="1"/>
  <c r="P38" i="8"/>
  <c r="E42" i="7"/>
  <c r="F41" i="7"/>
  <c r="E41" i="3"/>
  <c r="F40" i="3"/>
  <c r="F37" i="2"/>
  <c r="E150" i="1"/>
  <c r="F149" i="1"/>
  <c r="E41" i="10" l="1"/>
  <c r="F40" i="10"/>
  <c r="K43" i="10"/>
  <c r="H44" i="10"/>
  <c r="I43" i="10"/>
  <c r="L43" i="10" s="1"/>
  <c r="I37" i="8"/>
  <c r="J36" i="8" s="1"/>
  <c r="K37" i="8"/>
  <c r="G39" i="8"/>
  <c r="D38" i="8"/>
  <c r="H38" i="8" s="1"/>
  <c r="L40" i="8"/>
  <c r="M40" i="8" s="1"/>
  <c r="O39" i="8"/>
  <c r="P39" i="8"/>
  <c r="E43" i="7"/>
  <c r="F42" i="7"/>
  <c r="E42" i="3"/>
  <c r="F41" i="3"/>
  <c r="F38" i="2"/>
  <c r="E151" i="1"/>
  <c r="F150" i="1"/>
  <c r="K44" i="10" l="1"/>
  <c r="H45" i="10"/>
  <c r="I44" i="10"/>
  <c r="L44" i="10" s="1"/>
  <c r="E42" i="10"/>
  <c r="F41" i="10"/>
  <c r="I38" i="8"/>
  <c r="J37" i="8" s="1"/>
  <c r="K38" i="8"/>
  <c r="G40" i="8"/>
  <c r="D39" i="8"/>
  <c r="H39" i="8" s="1"/>
  <c r="L41" i="8"/>
  <c r="M41" i="8" s="1"/>
  <c r="O40" i="8"/>
  <c r="P40" i="8"/>
  <c r="E44" i="7"/>
  <c r="F43" i="7"/>
  <c r="E43" i="3"/>
  <c r="F42" i="3"/>
  <c r="F39" i="2"/>
  <c r="E152" i="1"/>
  <c r="F151" i="1"/>
  <c r="H46" i="10" l="1"/>
  <c r="K45" i="10"/>
  <c r="I45" i="10"/>
  <c r="L45" i="10" s="1"/>
  <c r="E43" i="10"/>
  <c r="F42" i="10"/>
  <c r="I39" i="8"/>
  <c r="K39" i="8"/>
  <c r="J38" i="8"/>
  <c r="G41" i="8"/>
  <c r="D40" i="8"/>
  <c r="H40" i="8" s="1"/>
  <c r="O41" i="8"/>
  <c r="L42" i="8"/>
  <c r="M42" i="8" s="1"/>
  <c r="P41" i="8"/>
  <c r="E45" i="7"/>
  <c r="F44" i="7"/>
  <c r="E44" i="3"/>
  <c r="F43" i="3"/>
  <c r="F40" i="2"/>
  <c r="E153" i="1"/>
  <c r="F152" i="1"/>
  <c r="E44" i="10" l="1"/>
  <c r="F43" i="10"/>
  <c r="H47" i="10"/>
  <c r="K46" i="10"/>
  <c r="I46" i="10"/>
  <c r="L46" i="10" s="1"/>
  <c r="I40" i="8"/>
  <c r="K40" i="8"/>
  <c r="J39" i="8"/>
  <c r="G42" i="8"/>
  <c r="D41" i="8"/>
  <c r="H41" i="8" s="1"/>
  <c r="L43" i="8"/>
  <c r="M43" i="8" s="1"/>
  <c r="O42" i="8"/>
  <c r="P42" i="8"/>
  <c r="E46" i="7"/>
  <c r="F45" i="7"/>
  <c r="E45" i="3"/>
  <c r="F44" i="3"/>
  <c r="F41" i="2"/>
  <c r="E154" i="1"/>
  <c r="F153" i="1"/>
  <c r="K47" i="10" l="1"/>
  <c r="H48" i="10"/>
  <c r="I47" i="10"/>
  <c r="L47" i="10" s="1"/>
  <c r="E45" i="10"/>
  <c r="F44" i="10"/>
  <c r="I41" i="8"/>
  <c r="J40" i="8" s="1"/>
  <c r="K41" i="8"/>
  <c r="G43" i="8"/>
  <c r="D42" i="8"/>
  <c r="H42" i="8" s="1"/>
  <c r="L44" i="8"/>
  <c r="M44" i="8" s="1"/>
  <c r="O43" i="8"/>
  <c r="P43" i="8"/>
  <c r="E47" i="7"/>
  <c r="F46" i="7"/>
  <c r="E46" i="3"/>
  <c r="F45" i="3"/>
  <c r="F42" i="2"/>
  <c r="E155" i="1"/>
  <c r="F154" i="1"/>
  <c r="E46" i="10" l="1"/>
  <c r="F45" i="10"/>
  <c r="H49" i="10"/>
  <c r="K48" i="10"/>
  <c r="I48" i="10"/>
  <c r="L48" i="10" s="1"/>
  <c r="I42" i="8"/>
  <c r="K42" i="8"/>
  <c r="J41" i="8"/>
  <c r="G44" i="8"/>
  <c r="D43" i="8"/>
  <c r="H43" i="8" s="1"/>
  <c r="O44" i="8"/>
  <c r="L45" i="8"/>
  <c r="M45" i="8" s="1"/>
  <c r="P44" i="8"/>
  <c r="E48" i="7"/>
  <c r="F47" i="7"/>
  <c r="E47" i="3"/>
  <c r="F46" i="3"/>
  <c r="F43" i="2"/>
  <c r="E156" i="1"/>
  <c r="F155" i="1"/>
  <c r="H50" i="10" l="1"/>
  <c r="K49" i="10"/>
  <c r="I49" i="10"/>
  <c r="L49" i="10" s="1"/>
  <c r="E47" i="10"/>
  <c r="F46" i="10"/>
  <c r="I43" i="8"/>
  <c r="J42" i="8" s="1"/>
  <c r="K43" i="8"/>
  <c r="G45" i="8"/>
  <c r="D44" i="8"/>
  <c r="H44" i="8" s="1"/>
  <c r="L46" i="8"/>
  <c r="M46" i="8" s="1"/>
  <c r="O45" i="8"/>
  <c r="P45" i="8"/>
  <c r="E49" i="7"/>
  <c r="F48" i="7"/>
  <c r="E48" i="3"/>
  <c r="F47" i="3"/>
  <c r="F44" i="2"/>
  <c r="E157" i="1"/>
  <c r="F156" i="1"/>
  <c r="E48" i="10" l="1"/>
  <c r="F47" i="10"/>
  <c r="K50" i="10"/>
  <c r="H51" i="10"/>
  <c r="I50" i="10"/>
  <c r="L50" i="10" s="1"/>
  <c r="I44" i="8"/>
  <c r="K44" i="8"/>
  <c r="J43" i="8"/>
  <c r="G46" i="8"/>
  <c r="D45" i="8"/>
  <c r="H45" i="8" s="1"/>
  <c r="L47" i="8"/>
  <c r="M47" i="8" s="1"/>
  <c r="O46" i="8"/>
  <c r="P46" i="8"/>
  <c r="E50" i="7"/>
  <c r="F49" i="7"/>
  <c r="E49" i="3"/>
  <c r="F48" i="3"/>
  <c r="F45" i="2"/>
  <c r="E158" i="1"/>
  <c r="F157" i="1"/>
  <c r="K51" i="10" l="1"/>
  <c r="H52" i="10"/>
  <c r="I51" i="10"/>
  <c r="L51" i="10" s="1"/>
  <c r="E49" i="10"/>
  <c r="F48" i="10"/>
  <c r="I45" i="8"/>
  <c r="J44" i="8" s="1"/>
  <c r="K45" i="8"/>
  <c r="G47" i="8"/>
  <c r="D46" i="8"/>
  <c r="H46" i="8" s="1"/>
  <c r="O47" i="8"/>
  <c r="L48" i="8"/>
  <c r="M48" i="8" s="1"/>
  <c r="P47" i="8"/>
  <c r="E51" i="7"/>
  <c r="F50" i="7"/>
  <c r="E50" i="3"/>
  <c r="F49" i="3"/>
  <c r="F46" i="2"/>
  <c r="E159" i="1"/>
  <c r="F158" i="1"/>
  <c r="E50" i="10" l="1"/>
  <c r="F49" i="10"/>
  <c r="H53" i="10"/>
  <c r="K52" i="10"/>
  <c r="I52" i="10"/>
  <c r="L52" i="10" s="1"/>
  <c r="I46" i="8"/>
  <c r="J45" i="8" s="1"/>
  <c r="K46" i="8"/>
  <c r="G48" i="8"/>
  <c r="D47" i="8"/>
  <c r="H47" i="8" s="1"/>
  <c r="L49" i="8"/>
  <c r="M49" i="8" s="1"/>
  <c r="O48" i="8"/>
  <c r="P48" i="8"/>
  <c r="E52" i="7"/>
  <c r="F51" i="7"/>
  <c r="E51" i="3"/>
  <c r="F50" i="3"/>
  <c r="F47" i="2"/>
  <c r="E160" i="1"/>
  <c r="F159" i="1"/>
  <c r="H54" i="10" l="1"/>
  <c r="K53" i="10"/>
  <c r="I53" i="10"/>
  <c r="L53" i="10" s="1"/>
  <c r="E51" i="10"/>
  <c r="F50" i="10"/>
  <c r="I47" i="8"/>
  <c r="J46" i="8" s="1"/>
  <c r="K47" i="8"/>
  <c r="G49" i="8"/>
  <c r="D48" i="8"/>
  <c r="H48" i="8" s="1"/>
  <c r="L50" i="8"/>
  <c r="M50" i="8" s="1"/>
  <c r="O49" i="8"/>
  <c r="P49" i="8"/>
  <c r="E53" i="7"/>
  <c r="F52" i="7"/>
  <c r="E52" i="3"/>
  <c r="F51" i="3"/>
  <c r="F48" i="2"/>
  <c r="E161" i="1"/>
  <c r="F160" i="1"/>
  <c r="E52" i="10" l="1"/>
  <c r="F51" i="10"/>
  <c r="H55" i="10"/>
  <c r="K54" i="10"/>
  <c r="I54" i="10"/>
  <c r="L54" i="10" s="1"/>
  <c r="I48" i="8"/>
  <c r="J47" i="8" s="1"/>
  <c r="K48" i="8"/>
  <c r="G50" i="8"/>
  <c r="D49" i="8"/>
  <c r="H49" i="8" s="1"/>
  <c r="O50" i="8"/>
  <c r="L51" i="8"/>
  <c r="M51" i="8" s="1"/>
  <c r="P50" i="8"/>
  <c r="E54" i="7"/>
  <c r="F53" i="7"/>
  <c r="E53" i="3"/>
  <c r="F52" i="3"/>
  <c r="F49" i="2"/>
  <c r="E162" i="1"/>
  <c r="F161" i="1"/>
  <c r="K55" i="10" l="1"/>
  <c r="H56" i="10"/>
  <c r="I55" i="10"/>
  <c r="L55" i="10" s="1"/>
  <c r="E53" i="10"/>
  <c r="F52" i="10"/>
  <c r="I49" i="8"/>
  <c r="K49" i="8"/>
  <c r="J48" i="8"/>
  <c r="G51" i="8"/>
  <c r="D50" i="8"/>
  <c r="H50" i="8" s="1"/>
  <c r="L52" i="8"/>
  <c r="M52" i="8" s="1"/>
  <c r="O51" i="8"/>
  <c r="P51" i="8"/>
  <c r="E55" i="7"/>
  <c r="F54" i="7"/>
  <c r="E54" i="3"/>
  <c r="F53" i="3"/>
  <c r="F50" i="2"/>
  <c r="E163" i="1"/>
  <c r="F162" i="1"/>
  <c r="E54" i="10" l="1"/>
  <c r="F53" i="10"/>
  <c r="K56" i="10"/>
  <c r="H57" i="10"/>
  <c r="I56" i="10"/>
  <c r="L56" i="10" s="1"/>
  <c r="I50" i="8"/>
  <c r="J49" i="8" s="1"/>
  <c r="K50" i="8"/>
  <c r="G52" i="8"/>
  <c r="D51" i="8"/>
  <c r="H51" i="8" s="1"/>
  <c r="L53" i="8"/>
  <c r="M53" i="8" s="1"/>
  <c r="O52" i="8"/>
  <c r="P52" i="8"/>
  <c r="E56" i="7"/>
  <c r="F55" i="7"/>
  <c r="E55" i="3"/>
  <c r="F54" i="3"/>
  <c r="F51" i="2"/>
  <c r="E164" i="1"/>
  <c r="F163" i="1"/>
  <c r="H58" i="10" l="1"/>
  <c r="K57" i="10"/>
  <c r="I57" i="10"/>
  <c r="L57" i="10" s="1"/>
  <c r="E55" i="10"/>
  <c r="F54" i="10"/>
  <c r="I51" i="8"/>
  <c r="K51" i="8"/>
  <c r="J50" i="8"/>
  <c r="G53" i="8"/>
  <c r="D52" i="8"/>
  <c r="H52" i="8" s="1"/>
  <c r="O53" i="8"/>
  <c r="L54" i="8"/>
  <c r="M54" i="8" s="1"/>
  <c r="P53" i="8"/>
  <c r="E57" i="7"/>
  <c r="F56" i="7"/>
  <c r="E56" i="3"/>
  <c r="F55" i="3"/>
  <c r="F52" i="2"/>
  <c r="E165" i="1"/>
  <c r="F164" i="1"/>
  <c r="E56" i="10" l="1"/>
  <c r="F55" i="10"/>
  <c r="H59" i="10"/>
  <c r="K58" i="10"/>
  <c r="I58" i="10"/>
  <c r="L58" i="10" s="1"/>
  <c r="I52" i="8"/>
  <c r="J51" i="8" s="1"/>
  <c r="K52" i="8"/>
  <c r="G54" i="8"/>
  <c r="D53" i="8"/>
  <c r="H53" i="8" s="1"/>
  <c r="L55" i="8"/>
  <c r="M55" i="8" s="1"/>
  <c r="O54" i="8"/>
  <c r="P54" i="8"/>
  <c r="E58" i="7"/>
  <c r="F57" i="7"/>
  <c r="E57" i="3"/>
  <c r="F56" i="3"/>
  <c r="F53" i="2"/>
  <c r="E166" i="1"/>
  <c r="F165" i="1"/>
  <c r="K59" i="10" l="1"/>
  <c r="H60" i="10"/>
  <c r="I59" i="10"/>
  <c r="L59" i="10" s="1"/>
  <c r="E57" i="10"/>
  <c r="F56" i="10"/>
  <c r="I53" i="8"/>
  <c r="J52" i="8" s="1"/>
  <c r="K53" i="8"/>
  <c r="G55" i="8"/>
  <c r="D54" i="8"/>
  <c r="H54" i="8" s="1"/>
  <c r="L56" i="8"/>
  <c r="M56" i="8" s="1"/>
  <c r="O55" i="8"/>
  <c r="P55" i="8"/>
  <c r="E59" i="7"/>
  <c r="F58" i="7"/>
  <c r="E58" i="3"/>
  <c r="F57" i="3"/>
  <c r="F54" i="2"/>
  <c r="E167" i="1"/>
  <c r="F166" i="1"/>
  <c r="E58" i="10" l="1"/>
  <c r="F57" i="10"/>
  <c r="K60" i="10"/>
  <c r="H61" i="10"/>
  <c r="I60" i="10"/>
  <c r="L60" i="10" s="1"/>
  <c r="I54" i="8"/>
  <c r="K54" i="8"/>
  <c r="J53" i="8"/>
  <c r="G56" i="8"/>
  <c r="D55" i="8"/>
  <c r="H55" i="8" s="1"/>
  <c r="O56" i="8"/>
  <c r="L57" i="8"/>
  <c r="M57" i="8" s="1"/>
  <c r="P56" i="8"/>
  <c r="E60" i="7"/>
  <c r="F59" i="7"/>
  <c r="E59" i="3"/>
  <c r="F58" i="3"/>
  <c r="F55" i="2"/>
  <c r="E168" i="1"/>
  <c r="F167" i="1"/>
  <c r="H62" i="10" l="1"/>
  <c r="K61" i="10"/>
  <c r="I61" i="10"/>
  <c r="L61" i="10" s="1"/>
  <c r="E59" i="10"/>
  <c r="F58" i="10"/>
  <c r="I55" i="8"/>
  <c r="K55" i="8"/>
  <c r="J54" i="8"/>
  <c r="G57" i="8"/>
  <c r="D56" i="8"/>
  <c r="H56" i="8" s="1"/>
  <c r="L58" i="8"/>
  <c r="M58" i="8" s="1"/>
  <c r="O57" i="8"/>
  <c r="P57" i="8"/>
  <c r="E61" i="7"/>
  <c r="F60" i="7"/>
  <c r="E60" i="3"/>
  <c r="F59" i="3"/>
  <c r="F56" i="2"/>
  <c r="E169" i="1"/>
  <c r="F168" i="1"/>
  <c r="E60" i="10" l="1"/>
  <c r="F59" i="10"/>
  <c r="H63" i="10"/>
  <c r="K62" i="10"/>
  <c r="I62" i="10"/>
  <c r="L62" i="10" s="1"/>
  <c r="I56" i="8"/>
  <c r="K56" i="8"/>
  <c r="J55" i="8"/>
  <c r="G58" i="8"/>
  <c r="D57" i="8"/>
  <c r="H57" i="8" s="1"/>
  <c r="L59" i="8"/>
  <c r="M59" i="8" s="1"/>
  <c r="O58" i="8"/>
  <c r="P58" i="8"/>
  <c r="E62" i="7"/>
  <c r="F61" i="7"/>
  <c r="E61" i="3"/>
  <c r="F60" i="3"/>
  <c r="F57" i="2"/>
  <c r="E170" i="1"/>
  <c r="F169" i="1"/>
  <c r="K63" i="10" l="1"/>
  <c r="H64" i="10"/>
  <c r="I63" i="10"/>
  <c r="L63" i="10" s="1"/>
  <c r="E61" i="10"/>
  <c r="F60" i="10"/>
  <c r="I57" i="8"/>
  <c r="K57" i="8"/>
  <c r="J56" i="8"/>
  <c r="G59" i="8"/>
  <c r="D58" i="8"/>
  <c r="H58" i="8" s="1"/>
  <c r="O59" i="8"/>
  <c r="L60" i="8"/>
  <c r="M60" i="8" s="1"/>
  <c r="P59" i="8"/>
  <c r="E63" i="7"/>
  <c r="F62" i="7"/>
  <c r="E62" i="3"/>
  <c r="F61" i="3"/>
  <c r="F58" i="2"/>
  <c r="E171" i="1"/>
  <c r="F170" i="1"/>
  <c r="E62" i="10" l="1"/>
  <c r="F61" i="10"/>
  <c r="K64" i="10"/>
  <c r="H65" i="10"/>
  <c r="I64" i="10"/>
  <c r="L64" i="10" s="1"/>
  <c r="I58" i="8"/>
  <c r="K58" i="8"/>
  <c r="J57" i="8"/>
  <c r="G60" i="8"/>
  <c r="D59" i="8"/>
  <c r="H59" i="8" s="1"/>
  <c r="L61" i="8"/>
  <c r="M61" i="8" s="1"/>
  <c r="O60" i="8"/>
  <c r="P60" i="8"/>
  <c r="E64" i="7"/>
  <c r="F63" i="7"/>
  <c r="E63" i="3"/>
  <c r="F62" i="3"/>
  <c r="F59" i="2"/>
  <c r="E172" i="1"/>
  <c r="F171" i="1"/>
  <c r="H66" i="10" l="1"/>
  <c r="K65" i="10"/>
  <c r="I65" i="10"/>
  <c r="L65" i="10" s="1"/>
  <c r="E63" i="10"/>
  <c r="F62" i="10"/>
  <c r="I59" i="8"/>
  <c r="K59" i="8"/>
  <c r="J58" i="8"/>
  <c r="G61" i="8"/>
  <c r="D60" i="8"/>
  <c r="H60" i="8" s="1"/>
  <c r="O61" i="8"/>
  <c r="L62" i="8"/>
  <c r="M62" i="8" s="1"/>
  <c r="P61" i="8"/>
  <c r="E65" i="7"/>
  <c r="F64" i="7"/>
  <c r="E64" i="3"/>
  <c r="F63" i="3"/>
  <c r="F60" i="2"/>
  <c r="E173" i="1"/>
  <c r="F172" i="1"/>
  <c r="E64" i="10" l="1"/>
  <c r="F63" i="10"/>
  <c r="H67" i="10"/>
  <c r="K66" i="10"/>
  <c r="I66" i="10"/>
  <c r="L66" i="10" s="1"/>
  <c r="I60" i="8"/>
  <c r="K60" i="8"/>
  <c r="J59" i="8"/>
  <c r="G62" i="8"/>
  <c r="D61" i="8"/>
  <c r="H61" i="8" s="1"/>
  <c r="O62" i="8"/>
  <c r="L63" i="8"/>
  <c r="M63" i="8" s="1"/>
  <c r="P62" i="8"/>
  <c r="E66" i="7"/>
  <c r="F65" i="7"/>
  <c r="E65" i="3"/>
  <c r="F64" i="3"/>
  <c r="F61" i="2"/>
  <c r="E174" i="1"/>
  <c r="F173" i="1"/>
  <c r="K67" i="10" l="1"/>
  <c r="H68" i="10"/>
  <c r="I67" i="10"/>
  <c r="L67" i="10" s="1"/>
  <c r="E65" i="10"/>
  <c r="F64" i="10"/>
  <c r="I61" i="8"/>
  <c r="J60" i="8" s="1"/>
  <c r="K61" i="8"/>
  <c r="G63" i="8"/>
  <c r="D62" i="8"/>
  <c r="H62" i="8" s="1"/>
  <c r="L64" i="8"/>
  <c r="M64" i="8" s="1"/>
  <c r="O63" i="8"/>
  <c r="P63" i="8"/>
  <c r="E67" i="7"/>
  <c r="F66" i="7"/>
  <c r="E66" i="3"/>
  <c r="F65" i="3"/>
  <c r="F62" i="2"/>
  <c r="E175" i="1"/>
  <c r="F174" i="1"/>
  <c r="E66" i="10" l="1"/>
  <c r="F65" i="10"/>
  <c r="K68" i="10"/>
  <c r="H69" i="10"/>
  <c r="I68" i="10"/>
  <c r="L68" i="10" s="1"/>
  <c r="I62" i="8"/>
  <c r="J61" i="8" s="1"/>
  <c r="K62" i="8"/>
  <c r="G64" i="8"/>
  <c r="D63" i="8"/>
  <c r="H63" i="8" s="1"/>
  <c r="O64" i="8"/>
  <c r="L65" i="8"/>
  <c r="M65" i="8" s="1"/>
  <c r="P64" i="8"/>
  <c r="E68" i="7"/>
  <c r="F67" i="7"/>
  <c r="E67" i="3"/>
  <c r="F66" i="3"/>
  <c r="F63" i="2"/>
  <c r="E176" i="1"/>
  <c r="F175" i="1"/>
  <c r="H70" i="10" l="1"/>
  <c r="K69" i="10"/>
  <c r="I69" i="10"/>
  <c r="L69" i="10" s="1"/>
  <c r="E67" i="10"/>
  <c r="F66" i="10"/>
  <c r="I63" i="8"/>
  <c r="K63" i="8"/>
  <c r="J62" i="8"/>
  <c r="G65" i="8"/>
  <c r="D64" i="8"/>
  <c r="H64" i="8" s="1"/>
  <c r="L66" i="8"/>
  <c r="M66" i="8" s="1"/>
  <c r="O65" i="8"/>
  <c r="P65" i="8"/>
  <c r="E69" i="7"/>
  <c r="F68" i="7"/>
  <c r="E68" i="3"/>
  <c r="F67" i="3"/>
  <c r="F64" i="2"/>
  <c r="E177" i="1"/>
  <c r="F176" i="1"/>
  <c r="E68" i="10" l="1"/>
  <c r="F67" i="10"/>
  <c r="H71" i="10"/>
  <c r="K70" i="10"/>
  <c r="I70" i="10"/>
  <c r="L70" i="10" s="1"/>
  <c r="I64" i="8"/>
  <c r="J63" i="8" s="1"/>
  <c r="K64" i="8"/>
  <c r="G66" i="8"/>
  <c r="D65" i="8"/>
  <c r="H65" i="8" s="1"/>
  <c r="L67" i="8"/>
  <c r="M67" i="8" s="1"/>
  <c r="O66" i="8"/>
  <c r="P66" i="8"/>
  <c r="E70" i="7"/>
  <c r="F69" i="7"/>
  <c r="E69" i="3"/>
  <c r="F68" i="3"/>
  <c r="F65" i="2"/>
  <c r="E178" i="1"/>
  <c r="F177" i="1"/>
  <c r="K71" i="10" l="1"/>
  <c r="H72" i="10"/>
  <c r="I71" i="10"/>
  <c r="L71" i="10" s="1"/>
  <c r="E69" i="10"/>
  <c r="F68" i="10"/>
  <c r="I65" i="8"/>
  <c r="K65" i="8"/>
  <c r="J64" i="8"/>
  <c r="G67" i="8"/>
  <c r="D66" i="8"/>
  <c r="H66" i="8" s="1"/>
  <c r="O67" i="8"/>
  <c r="L68" i="8"/>
  <c r="M68" i="8" s="1"/>
  <c r="P67" i="8"/>
  <c r="E71" i="7"/>
  <c r="F70" i="7"/>
  <c r="E70" i="3"/>
  <c r="F69" i="3"/>
  <c r="F66" i="2"/>
  <c r="E179" i="1"/>
  <c r="F178" i="1"/>
  <c r="E70" i="10" l="1"/>
  <c r="F69" i="10"/>
  <c r="K72" i="10"/>
  <c r="H73" i="10"/>
  <c r="I72" i="10"/>
  <c r="L72" i="10" s="1"/>
  <c r="I66" i="8"/>
  <c r="K66" i="8"/>
  <c r="J65" i="8"/>
  <c r="G68" i="8"/>
  <c r="D67" i="8"/>
  <c r="H67" i="8" s="1"/>
  <c r="L69" i="8"/>
  <c r="M69" i="8" s="1"/>
  <c r="O68" i="8"/>
  <c r="P68" i="8"/>
  <c r="E72" i="7"/>
  <c r="F71" i="7"/>
  <c r="E71" i="3"/>
  <c r="F70" i="3"/>
  <c r="F67" i="2"/>
  <c r="E180" i="1"/>
  <c r="F179" i="1"/>
  <c r="H74" i="10" l="1"/>
  <c r="K73" i="10"/>
  <c r="I73" i="10"/>
  <c r="L73" i="10" s="1"/>
  <c r="E71" i="10"/>
  <c r="F70" i="10"/>
  <c r="I67" i="8"/>
  <c r="J66" i="8" s="1"/>
  <c r="K67" i="8"/>
  <c r="G69" i="8"/>
  <c r="D68" i="8"/>
  <c r="H68" i="8" s="1"/>
  <c r="O69" i="8"/>
  <c r="L70" i="8"/>
  <c r="M70" i="8" s="1"/>
  <c r="P69" i="8"/>
  <c r="E73" i="7"/>
  <c r="F72" i="7"/>
  <c r="E72" i="3"/>
  <c r="F71" i="3"/>
  <c r="F68" i="2"/>
  <c r="F180" i="1"/>
  <c r="E181" i="1"/>
  <c r="E72" i="10" l="1"/>
  <c r="F71" i="10"/>
  <c r="H75" i="10"/>
  <c r="K74" i="10"/>
  <c r="I74" i="10"/>
  <c r="L74" i="10" s="1"/>
  <c r="I68" i="8"/>
  <c r="J67" i="8" s="1"/>
  <c r="K68" i="8"/>
  <c r="G70" i="8"/>
  <c r="D69" i="8"/>
  <c r="H69" i="8" s="1"/>
  <c r="L71" i="8"/>
  <c r="M71" i="8" s="1"/>
  <c r="O70" i="8"/>
  <c r="P70" i="8"/>
  <c r="E74" i="7"/>
  <c r="F73" i="7"/>
  <c r="E73" i="3"/>
  <c r="F72" i="3"/>
  <c r="F69" i="2"/>
  <c r="E182" i="1"/>
  <c r="F181" i="1"/>
  <c r="K75" i="10" l="1"/>
  <c r="H76" i="10"/>
  <c r="I75" i="10"/>
  <c r="L75" i="10" s="1"/>
  <c r="E73" i="10"/>
  <c r="F72" i="10"/>
  <c r="I69" i="8"/>
  <c r="K69" i="8"/>
  <c r="J68" i="8"/>
  <c r="G71" i="8"/>
  <c r="D70" i="8"/>
  <c r="H70" i="8" s="1"/>
  <c r="O71" i="8"/>
  <c r="L72" i="8"/>
  <c r="M72" i="8" s="1"/>
  <c r="P71" i="8"/>
  <c r="E75" i="7"/>
  <c r="F74" i="7"/>
  <c r="E74" i="3"/>
  <c r="F73" i="3"/>
  <c r="F70" i="2"/>
  <c r="E183" i="1"/>
  <c r="F182" i="1"/>
  <c r="K76" i="10" l="1"/>
  <c r="H77" i="10"/>
  <c r="I76" i="10"/>
  <c r="L76" i="10" s="1"/>
  <c r="E74" i="10"/>
  <c r="F73" i="10"/>
  <c r="I70" i="8"/>
  <c r="J69" i="8" s="1"/>
  <c r="K70" i="8"/>
  <c r="G72" i="8"/>
  <c r="D71" i="8"/>
  <c r="H71" i="8" s="1"/>
  <c r="L73" i="8"/>
  <c r="M73" i="8" s="1"/>
  <c r="O72" i="8"/>
  <c r="P72" i="8"/>
  <c r="E76" i="7"/>
  <c r="F75" i="7"/>
  <c r="E75" i="3"/>
  <c r="F74" i="3"/>
  <c r="F71" i="2"/>
  <c r="E184" i="1"/>
  <c r="F183" i="1"/>
  <c r="E75" i="10" l="1"/>
  <c r="F74" i="10"/>
  <c r="H78" i="10"/>
  <c r="K77" i="10"/>
  <c r="I77" i="10"/>
  <c r="L77" i="10" s="1"/>
  <c r="I71" i="8"/>
  <c r="J70" i="8"/>
  <c r="G73" i="8"/>
  <c r="D72" i="8"/>
  <c r="H72" i="8" s="1"/>
  <c r="L74" i="8"/>
  <c r="M74" i="8" s="1"/>
  <c r="O73" i="8"/>
  <c r="P73" i="8"/>
  <c r="F76" i="7"/>
  <c r="E77" i="7"/>
  <c r="E76" i="3"/>
  <c r="F75" i="3"/>
  <c r="F72" i="2"/>
  <c r="E185" i="1"/>
  <c r="F184" i="1"/>
  <c r="H79" i="10" l="1"/>
  <c r="K78" i="10"/>
  <c r="I78" i="10"/>
  <c r="L78" i="10" s="1"/>
  <c r="E76" i="10"/>
  <c r="F75" i="10"/>
  <c r="I72" i="8"/>
  <c r="J71" i="8"/>
  <c r="G74" i="8"/>
  <c r="D73" i="8"/>
  <c r="H73" i="8" s="1"/>
  <c r="L75" i="8"/>
  <c r="M75" i="8" s="1"/>
  <c r="O74" i="8"/>
  <c r="P74" i="8"/>
  <c r="E78" i="7"/>
  <c r="F77" i="7"/>
  <c r="E77" i="3"/>
  <c r="F76" i="3"/>
  <c r="F73" i="2"/>
  <c r="E186" i="1"/>
  <c r="F185" i="1"/>
  <c r="E77" i="10" l="1"/>
  <c r="F76" i="10"/>
  <c r="K79" i="10"/>
  <c r="H80" i="10"/>
  <c r="I79" i="10"/>
  <c r="L79" i="10" s="1"/>
  <c r="I73" i="8"/>
  <c r="J72" i="8" s="1"/>
  <c r="G75" i="8"/>
  <c r="D74" i="8"/>
  <c r="H74" i="8" s="1"/>
  <c r="L76" i="8"/>
  <c r="M76" i="8" s="1"/>
  <c r="O75" i="8"/>
  <c r="P75" i="8"/>
  <c r="E79" i="7"/>
  <c r="F78" i="7"/>
  <c r="E78" i="3"/>
  <c r="F77" i="3"/>
  <c r="F74" i="2"/>
  <c r="F186" i="1"/>
  <c r="E187" i="1"/>
  <c r="K80" i="10" l="1"/>
  <c r="H81" i="10"/>
  <c r="I80" i="10"/>
  <c r="L80" i="10" s="1"/>
  <c r="E78" i="10"/>
  <c r="F77" i="10"/>
  <c r="I74" i="8"/>
  <c r="J73" i="8"/>
  <c r="G76" i="8"/>
  <c r="D75" i="8"/>
  <c r="H75" i="8" s="1"/>
  <c r="O76" i="8"/>
  <c r="L77" i="8"/>
  <c r="M77" i="8" s="1"/>
  <c r="P76" i="8"/>
  <c r="E80" i="7"/>
  <c r="F79" i="7"/>
  <c r="E79" i="3"/>
  <c r="F78" i="3"/>
  <c r="F75" i="2"/>
  <c r="E188" i="1"/>
  <c r="F187" i="1"/>
  <c r="E79" i="10" l="1"/>
  <c r="F78" i="10"/>
  <c r="H82" i="10"/>
  <c r="K81" i="10"/>
  <c r="I81" i="10"/>
  <c r="L81" i="10" s="1"/>
  <c r="I75" i="8"/>
  <c r="J74" i="8" s="1"/>
  <c r="G77" i="8"/>
  <c r="D76" i="8"/>
  <c r="H76" i="8" s="1"/>
  <c r="L78" i="8"/>
  <c r="M78" i="8" s="1"/>
  <c r="O77" i="8"/>
  <c r="P77" i="8"/>
  <c r="E81" i="7"/>
  <c r="F80" i="7"/>
  <c r="E80" i="3"/>
  <c r="F79" i="3"/>
  <c r="F76" i="2"/>
  <c r="F188" i="1"/>
  <c r="E189" i="1"/>
  <c r="H83" i="10" l="1"/>
  <c r="K82" i="10"/>
  <c r="I82" i="10"/>
  <c r="L82" i="10" s="1"/>
  <c r="E80" i="10"/>
  <c r="F79" i="10"/>
  <c r="I76" i="8"/>
  <c r="J75" i="8"/>
  <c r="G78" i="8"/>
  <c r="D77" i="8"/>
  <c r="H77" i="8" s="1"/>
  <c r="O78" i="8"/>
  <c r="L79" i="8"/>
  <c r="M79" i="8" s="1"/>
  <c r="P78" i="8"/>
  <c r="E82" i="7"/>
  <c r="F81" i="7"/>
  <c r="E81" i="3"/>
  <c r="F80" i="3"/>
  <c r="F77" i="2"/>
  <c r="F189" i="1"/>
  <c r="E190" i="1"/>
  <c r="E81" i="10" l="1"/>
  <c r="F80" i="10"/>
  <c r="K83" i="10"/>
  <c r="H84" i="10"/>
  <c r="I83" i="10"/>
  <c r="L83" i="10" s="1"/>
  <c r="I77" i="8"/>
  <c r="J76" i="8" s="1"/>
  <c r="G79" i="8"/>
  <c r="D78" i="8"/>
  <c r="H78" i="8" s="1"/>
  <c r="L80" i="8"/>
  <c r="M80" i="8" s="1"/>
  <c r="O79" i="8"/>
  <c r="P79" i="8"/>
  <c r="E83" i="7"/>
  <c r="F82" i="7"/>
  <c r="E82" i="3"/>
  <c r="F81" i="3"/>
  <c r="F78" i="2"/>
  <c r="F190" i="1"/>
  <c r="E191" i="1"/>
  <c r="K84" i="10" l="1"/>
  <c r="H85" i="10"/>
  <c r="I84" i="10"/>
  <c r="L84" i="10" s="1"/>
  <c r="E82" i="10"/>
  <c r="F81" i="10"/>
  <c r="I78" i="8"/>
  <c r="J77" i="8"/>
  <c r="G80" i="8"/>
  <c r="D79" i="8"/>
  <c r="H79" i="8" s="1"/>
  <c r="O80" i="8"/>
  <c r="L81" i="8"/>
  <c r="M81" i="8" s="1"/>
  <c r="P80" i="8"/>
  <c r="E84" i="7"/>
  <c r="F83" i="7"/>
  <c r="E83" i="3"/>
  <c r="F82" i="3"/>
  <c r="F79" i="2"/>
  <c r="E192" i="1"/>
  <c r="F191" i="1"/>
  <c r="E83" i="10" l="1"/>
  <c r="F82" i="10"/>
  <c r="H86" i="10"/>
  <c r="K85" i="10"/>
  <c r="I85" i="10"/>
  <c r="L85" i="10" s="1"/>
  <c r="I79" i="8"/>
  <c r="J78" i="8"/>
  <c r="G81" i="8"/>
  <c r="D80" i="8"/>
  <c r="H80" i="8" s="1"/>
  <c r="L82" i="8"/>
  <c r="M82" i="8" s="1"/>
  <c r="O81" i="8"/>
  <c r="P81" i="8"/>
  <c r="E85" i="7"/>
  <c r="F84" i="7"/>
  <c r="E84" i="3"/>
  <c r="F83" i="3"/>
  <c r="F80" i="2"/>
  <c r="E193" i="1"/>
  <c r="F192" i="1"/>
  <c r="H87" i="10" l="1"/>
  <c r="K86" i="10"/>
  <c r="I86" i="10"/>
  <c r="L86" i="10" s="1"/>
  <c r="E84" i="10"/>
  <c r="F83" i="10"/>
  <c r="I80" i="8"/>
  <c r="J79" i="8"/>
  <c r="G82" i="8"/>
  <c r="D81" i="8"/>
  <c r="H81" i="8" s="1"/>
  <c r="L83" i="8"/>
  <c r="M83" i="8" s="1"/>
  <c r="O82" i="8"/>
  <c r="P82" i="8"/>
  <c r="E86" i="7"/>
  <c r="F85" i="7"/>
  <c r="E85" i="3"/>
  <c r="F84" i="3"/>
  <c r="F81" i="2"/>
  <c r="E194" i="1"/>
  <c r="F193" i="1"/>
  <c r="E85" i="10" l="1"/>
  <c r="F84" i="10"/>
  <c r="K87" i="10"/>
  <c r="H88" i="10"/>
  <c r="I87" i="10"/>
  <c r="L87" i="10" s="1"/>
  <c r="I81" i="8"/>
  <c r="J80" i="8" s="1"/>
  <c r="G83" i="8"/>
  <c r="D82" i="8"/>
  <c r="H82" i="8" s="1"/>
  <c r="O83" i="8"/>
  <c r="L84" i="8"/>
  <c r="M84" i="8" s="1"/>
  <c r="P83" i="8"/>
  <c r="E87" i="7"/>
  <c r="F86" i="7"/>
  <c r="E86" i="3"/>
  <c r="F85" i="3"/>
  <c r="F82" i="2"/>
  <c r="E195" i="1"/>
  <c r="F194" i="1"/>
  <c r="K88" i="10" l="1"/>
  <c r="H89" i="10"/>
  <c r="I88" i="10"/>
  <c r="L88" i="10" s="1"/>
  <c r="E86" i="10"/>
  <c r="F85" i="10"/>
  <c r="I82" i="8"/>
  <c r="J81" i="8"/>
  <c r="G84" i="8"/>
  <c r="D83" i="8"/>
  <c r="H83" i="8" s="1"/>
  <c r="L85" i="8"/>
  <c r="M85" i="8" s="1"/>
  <c r="O84" i="8"/>
  <c r="P84" i="8"/>
  <c r="E88" i="7"/>
  <c r="F87" i="7"/>
  <c r="E87" i="3"/>
  <c r="F86" i="3"/>
  <c r="F83" i="2"/>
  <c r="E196" i="1"/>
  <c r="F195" i="1"/>
  <c r="H90" i="10" l="1"/>
  <c r="K89" i="10"/>
  <c r="I89" i="10"/>
  <c r="L89" i="10" s="1"/>
  <c r="E87" i="10"/>
  <c r="F86" i="10"/>
  <c r="I83" i="8"/>
  <c r="J82" i="8"/>
  <c r="G85" i="8"/>
  <c r="D84" i="8"/>
  <c r="H84" i="8" s="1"/>
  <c r="O85" i="8"/>
  <c r="L86" i="8"/>
  <c r="M86" i="8" s="1"/>
  <c r="P85" i="8"/>
  <c r="E89" i="7"/>
  <c r="F88" i="7"/>
  <c r="E88" i="3"/>
  <c r="F87" i="3"/>
  <c r="F84" i="2"/>
  <c r="F196" i="1"/>
  <c r="E197" i="1"/>
  <c r="E88" i="10" l="1"/>
  <c r="F87" i="10"/>
  <c r="H91" i="10"/>
  <c r="K90" i="10"/>
  <c r="I90" i="10"/>
  <c r="L90" i="10" s="1"/>
  <c r="I84" i="8"/>
  <c r="J83" i="8"/>
  <c r="G86" i="8"/>
  <c r="D85" i="8"/>
  <c r="H85" i="8" s="1"/>
  <c r="L87" i="8"/>
  <c r="M87" i="8" s="1"/>
  <c r="O86" i="8"/>
  <c r="P86" i="8"/>
  <c r="E90" i="7"/>
  <c r="F89" i="7"/>
  <c r="E89" i="3"/>
  <c r="F88" i="3"/>
  <c r="F85" i="2"/>
  <c r="F197" i="1"/>
  <c r="E198" i="1"/>
  <c r="K91" i="10" l="1"/>
  <c r="H92" i="10"/>
  <c r="I91" i="10"/>
  <c r="L91" i="10" s="1"/>
  <c r="E89" i="10"/>
  <c r="F88" i="10"/>
  <c r="I85" i="8"/>
  <c r="J84" i="8"/>
  <c r="G87" i="8"/>
  <c r="D86" i="8"/>
  <c r="H86" i="8" s="1"/>
  <c r="O87" i="8"/>
  <c r="L88" i="8"/>
  <c r="M88" i="8" s="1"/>
  <c r="P87" i="8"/>
  <c r="E91" i="7"/>
  <c r="F90" i="7"/>
  <c r="E90" i="3"/>
  <c r="F89" i="3"/>
  <c r="F86" i="2"/>
  <c r="F198" i="1"/>
  <c r="E199" i="1"/>
  <c r="E90" i="10" l="1"/>
  <c r="F89" i="10"/>
  <c r="H93" i="10"/>
  <c r="K92" i="10"/>
  <c r="I92" i="10"/>
  <c r="L92" i="10" s="1"/>
  <c r="I86" i="8"/>
  <c r="J85" i="8"/>
  <c r="G88" i="8"/>
  <c r="D87" i="8"/>
  <c r="H87" i="8" s="1"/>
  <c r="L89" i="8"/>
  <c r="M89" i="8" s="1"/>
  <c r="O88" i="8"/>
  <c r="P88" i="8"/>
  <c r="E92" i="7"/>
  <c r="F91" i="7"/>
  <c r="E91" i="3"/>
  <c r="F90" i="3"/>
  <c r="F87" i="2"/>
  <c r="E200" i="1"/>
  <c r="F199" i="1"/>
  <c r="H94" i="10" l="1"/>
  <c r="K93" i="10"/>
  <c r="I93" i="10"/>
  <c r="L93" i="10" s="1"/>
  <c r="E91" i="10"/>
  <c r="F90" i="10"/>
  <c r="I87" i="8"/>
  <c r="J86" i="8" s="1"/>
  <c r="G89" i="8"/>
  <c r="D88" i="8"/>
  <c r="H88" i="8" s="1"/>
  <c r="L90" i="8"/>
  <c r="M90" i="8" s="1"/>
  <c r="O89" i="8"/>
  <c r="P89" i="8"/>
  <c r="E93" i="7"/>
  <c r="F92" i="7"/>
  <c r="E92" i="3"/>
  <c r="F91" i="3"/>
  <c r="F88" i="2"/>
  <c r="F200" i="1"/>
  <c r="E201" i="1"/>
  <c r="E92" i="10" l="1"/>
  <c r="F91" i="10"/>
  <c r="H95" i="10"/>
  <c r="K94" i="10"/>
  <c r="I94" i="10"/>
  <c r="L94" i="10" s="1"/>
  <c r="I88" i="8"/>
  <c r="J87" i="8" s="1"/>
  <c r="G90" i="8"/>
  <c r="D89" i="8"/>
  <c r="H89" i="8" s="1"/>
  <c r="L91" i="8"/>
  <c r="M91" i="8" s="1"/>
  <c r="O90" i="8"/>
  <c r="P90" i="8"/>
  <c r="E94" i="7"/>
  <c r="F93" i="7"/>
  <c r="E93" i="3"/>
  <c r="F92" i="3"/>
  <c r="F89" i="2"/>
  <c r="F201" i="1"/>
  <c r="E202" i="1"/>
  <c r="K95" i="10" l="1"/>
  <c r="H96" i="10"/>
  <c r="I95" i="10"/>
  <c r="L95" i="10" s="1"/>
  <c r="E93" i="10"/>
  <c r="F92" i="10"/>
  <c r="I89" i="8"/>
  <c r="J88" i="8" s="1"/>
  <c r="G91" i="8"/>
  <c r="D90" i="8"/>
  <c r="H90" i="8" s="1"/>
  <c r="O91" i="8"/>
  <c r="L92" i="8"/>
  <c r="M92" i="8" s="1"/>
  <c r="P91" i="8"/>
  <c r="E95" i="7"/>
  <c r="F94" i="7"/>
  <c r="E94" i="3"/>
  <c r="F93" i="3"/>
  <c r="F90" i="2"/>
  <c r="E203" i="1"/>
  <c r="F203" i="1" s="1"/>
  <c r="F202" i="1"/>
  <c r="E94" i="10" l="1"/>
  <c r="F93" i="10"/>
  <c r="H97" i="10"/>
  <c r="K96" i="10"/>
  <c r="I96" i="10"/>
  <c r="L96" i="10" s="1"/>
  <c r="I90" i="8"/>
  <c r="J89" i="8"/>
  <c r="G92" i="8"/>
  <c r="D91" i="8"/>
  <c r="H91" i="8" s="1"/>
  <c r="O92" i="8"/>
  <c r="L93" i="8"/>
  <c r="M93" i="8" s="1"/>
  <c r="P92" i="8"/>
  <c r="E96" i="7"/>
  <c r="F95" i="7"/>
  <c r="E95" i="3"/>
  <c r="F94" i="3"/>
  <c r="F91" i="2"/>
  <c r="H98" i="10" l="1"/>
  <c r="K97" i="10"/>
  <c r="I97" i="10"/>
  <c r="L97" i="10" s="1"/>
  <c r="E95" i="10"/>
  <c r="F94" i="10"/>
  <c r="I91" i="8"/>
  <c r="J90" i="8" s="1"/>
  <c r="G93" i="8"/>
  <c r="D92" i="8"/>
  <c r="H92" i="8" s="1"/>
  <c r="L94" i="8"/>
  <c r="M94" i="8" s="1"/>
  <c r="O93" i="8"/>
  <c r="P93" i="8"/>
  <c r="E97" i="7"/>
  <c r="F96" i="7"/>
  <c r="E96" i="3"/>
  <c r="F95" i="3"/>
  <c r="F92" i="2"/>
  <c r="E96" i="10" l="1"/>
  <c r="F95" i="10"/>
  <c r="K98" i="10"/>
  <c r="H99" i="10"/>
  <c r="I98" i="10"/>
  <c r="L98" i="10" s="1"/>
  <c r="I92" i="8"/>
  <c r="J91" i="8" s="1"/>
  <c r="K137" i="8"/>
  <c r="K138" i="8" s="1"/>
  <c r="K139" i="8" s="1"/>
  <c r="K140" i="8" s="1"/>
  <c r="K141" i="8" s="1"/>
  <c r="K142" i="8" s="1"/>
  <c r="K143" i="8" s="1"/>
  <c r="K144" i="8" s="1"/>
  <c r="K145" i="8" s="1"/>
  <c r="K146" i="8" s="1"/>
  <c r="K147" i="8" s="1"/>
  <c r="K148" i="8" s="1"/>
  <c r="K149" i="8" s="1"/>
  <c r="K150" i="8" s="1"/>
  <c r="K151" i="8" s="1"/>
  <c r="K152" i="8" s="1"/>
  <c r="K153" i="8" s="1"/>
  <c r="K154" i="8" s="1"/>
  <c r="K155" i="8" s="1"/>
  <c r="K156" i="8" s="1"/>
  <c r="K157" i="8" s="1"/>
  <c r="K158" i="8" s="1"/>
  <c r="K159" i="8" s="1"/>
  <c r="K160" i="8" s="1"/>
  <c r="K161" i="8" s="1"/>
  <c r="K162" i="8" s="1"/>
  <c r="K163" i="8" s="1"/>
  <c r="K164" i="8" s="1"/>
  <c r="K165" i="8" s="1"/>
  <c r="K166" i="8" s="1"/>
  <c r="K167" i="8" s="1"/>
  <c r="K168" i="8" s="1"/>
  <c r="K169" i="8" s="1"/>
  <c r="K170" i="8" s="1"/>
  <c r="K171" i="8" s="1"/>
  <c r="K172" i="8" s="1"/>
  <c r="K173" i="8" s="1"/>
  <c r="K174" i="8" s="1"/>
  <c r="K175" i="8" s="1"/>
  <c r="K176" i="8" s="1"/>
  <c r="K177" i="8" s="1"/>
  <c r="K178" i="8" s="1"/>
  <c r="K179" i="8" s="1"/>
  <c r="K180" i="8" s="1"/>
  <c r="K181" i="8" s="1"/>
  <c r="K182" i="8" s="1"/>
  <c r="K183" i="8" s="1"/>
  <c r="K184" i="8" s="1"/>
  <c r="K185" i="8" s="1"/>
  <c r="K186" i="8" s="1"/>
  <c r="K187" i="8" s="1"/>
  <c r="K188" i="8" s="1"/>
  <c r="K189" i="8" s="1"/>
  <c r="K190" i="8" s="1"/>
  <c r="K191" i="8" s="1"/>
  <c r="K192" i="8" s="1"/>
  <c r="K193" i="8" s="1"/>
  <c r="K194" i="8" s="1"/>
  <c r="K195" i="8" s="1"/>
  <c r="K196" i="8" s="1"/>
  <c r="K197" i="8" s="1"/>
  <c r="K198" i="8" s="1"/>
  <c r="K199" i="8" s="1"/>
  <c r="K200" i="8" s="1"/>
  <c r="K201" i="8" s="1"/>
  <c r="K202" i="8" s="1"/>
  <c r="K203" i="8" s="1"/>
  <c r="G94" i="8"/>
  <c r="D93" i="8"/>
  <c r="H93" i="8" s="1"/>
  <c r="L95" i="8"/>
  <c r="M95" i="8" s="1"/>
  <c r="O94" i="8"/>
  <c r="P94" i="8"/>
  <c r="E98" i="7"/>
  <c r="F97" i="7"/>
  <c r="E97" i="3"/>
  <c r="F96" i="3"/>
  <c r="F93" i="2"/>
  <c r="K99" i="10" l="1"/>
  <c r="H100" i="10"/>
  <c r="I99" i="10"/>
  <c r="L99" i="10" s="1"/>
  <c r="E97" i="10"/>
  <c r="F96" i="10"/>
  <c r="I93" i="8"/>
  <c r="J92" i="8"/>
  <c r="G95" i="8"/>
  <c r="D94" i="8"/>
  <c r="H94" i="8" s="1"/>
  <c r="O95" i="8"/>
  <c r="L96" i="8"/>
  <c r="M96" i="8" s="1"/>
  <c r="P95" i="8"/>
  <c r="E99" i="7"/>
  <c r="F98" i="7"/>
  <c r="E98" i="3"/>
  <c r="F97" i="3"/>
  <c r="F94" i="2"/>
  <c r="E98" i="10" l="1"/>
  <c r="F97" i="10"/>
  <c r="K100" i="10"/>
  <c r="H101" i="10"/>
  <c r="I100" i="10"/>
  <c r="L100" i="10" s="1"/>
  <c r="I94" i="8"/>
  <c r="J93" i="8"/>
  <c r="G96" i="8"/>
  <c r="D95" i="8"/>
  <c r="H95" i="8" s="1"/>
  <c r="O96" i="8"/>
  <c r="L97" i="8"/>
  <c r="M97" i="8" s="1"/>
  <c r="P96" i="8"/>
  <c r="E100" i="7"/>
  <c r="F99" i="7"/>
  <c r="E99" i="3"/>
  <c r="F98" i="3"/>
  <c r="F95" i="2"/>
  <c r="H102" i="10" l="1"/>
  <c r="K101" i="10"/>
  <c r="I101" i="10"/>
  <c r="L101" i="10" s="1"/>
  <c r="E99" i="10"/>
  <c r="F98" i="10"/>
  <c r="I95" i="8"/>
  <c r="J94" i="8"/>
  <c r="G97" i="8"/>
  <c r="D96" i="8"/>
  <c r="H96" i="8" s="1"/>
  <c r="L98" i="8"/>
  <c r="M98" i="8" s="1"/>
  <c r="O97" i="8"/>
  <c r="P97" i="8"/>
  <c r="E101" i="7"/>
  <c r="F100" i="7"/>
  <c r="E100" i="3"/>
  <c r="F99" i="3"/>
  <c r="F96" i="2"/>
  <c r="E100" i="10" l="1"/>
  <c r="F99" i="10"/>
  <c r="K102" i="10"/>
  <c r="H103" i="10"/>
  <c r="I102" i="10"/>
  <c r="L102" i="10" s="1"/>
  <c r="I96" i="8"/>
  <c r="J95" i="8"/>
  <c r="G98" i="8"/>
  <c r="D97" i="8"/>
  <c r="H97" i="8" s="1"/>
  <c r="L99" i="8"/>
  <c r="M99" i="8" s="1"/>
  <c r="O98" i="8"/>
  <c r="P98" i="8"/>
  <c r="E102" i="7"/>
  <c r="F101" i="7"/>
  <c r="E101" i="3"/>
  <c r="F100" i="3"/>
  <c r="F97" i="2"/>
  <c r="K103" i="10" l="1"/>
  <c r="H104" i="10"/>
  <c r="I103" i="10"/>
  <c r="L103" i="10" s="1"/>
  <c r="E101" i="10"/>
  <c r="F100" i="10"/>
  <c r="I97" i="8"/>
  <c r="J96" i="8"/>
  <c r="G99" i="8"/>
  <c r="D98" i="8"/>
  <c r="H98" i="8" s="1"/>
  <c r="O99" i="8"/>
  <c r="L100" i="8"/>
  <c r="M100" i="8" s="1"/>
  <c r="P99" i="8"/>
  <c r="E103" i="7"/>
  <c r="F102" i="7"/>
  <c r="E102" i="3"/>
  <c r="F101" i="3"/>
  <c r="F98" i="2"/>
  <c r="E102" i="10" l="1"/>
  <c r="F101" i="10"/>
  <c r="H105" i="10"/>
  <c r="K104" i="10"/>
  <c r="I104" i="10"/>
  <c r="L104" i="10" s="1"/>
  <c r="I98" i="8"/>
  <c r="J97" i="8"/>
  <c r="G100" i="8"/>
  <c r="D99" i="8"/>
  <c r="H99" i="8" s="1"/>
  <c r="O100" i="8"/>
  <c r="L101" i="8"/>
  <c r="M101" i="8" s="1"/>
  <c r="P100" i="8"/>
  <c r="E104" i="7"/>
  <c r="F103" i="7"/>
  <c r="E103" i="3"/>
  <c r="F102" i="3"/>
  <c r="F99" i="2"/>
  <c r="H106" i="10" l="1"/>
  <c r="K105" i="10"/>
  <c r="I105" i="10"/>
  <c r="L105" i="10" s="1"/>
  <c r="E103" i="10"/>
  <c r="F102" i="10"/>
  <c r="I99" i="8"/>
  <c r="J98" i="8"/>
  <c r="G101" i="8"/>
  <c r="D100" i="8"/>
  <c r="H100" i="8" s="1"/>
  <c r="L102" i="8"/>
  <c r="M102" i="8" s="1"/>
  <c r="O101" i="8"/>
  <c r="P101" i="8"/>
  <c r="E105" i="7"/>
  <c r="F104" i="7"/>
  <c r="E104" i="3"/>
  <c r="F103" i="3"/>
  <c r="F100" i="2"/>
  <c r="E104" i="10" l="1"/>
  <c r="F103" i="10"/>
  <c r="H107" i="10"/>
  <c r="K106" i="10"/>
  <c r="I106" i="10"/>
  <c r="L106" i="10" s="1"/>
  <c r="I100" i="8"/>
  <c r="J99" i="8"/>
  <c r="G102" i="8"/>
  <c r="D101" i="8"/>
  <c r="H101" i="8" s="1"/>
  <c r="L103" i="8"/>
  <c r="M103" i="8" s="1"/>
  <c r="O102" i="8"/>
  <c r="P102" i="8"/>
  <c r="E106" i="7"/>
  <c r="F105" i="7"/>
  <c r="E105" i="3"/>
  <c r="F104" i="3"/>
  <c r="F101" i="2"/>
  <c r="K107" i="10" l="1"/>
  <c r="H108" i="10"/>
  <c r="I107" i="10"/>
  <c r="L107" i="10" s="1"/>
  <c r="E105" i="10"/>
  <c r="F104" i="10"/>
  <c r="I101" i="8"/>
  <c r="J100" i="8"/>
  <c r="G103" i="8"/>
  <c r="D102" i="8"/>
  <c r="H102" i="8" s="1"/>
  <c r="O103" i="8"/>
  <c r="L104" i="8"/>
  <c r="M104" i="8" s="1"/>
  <c r="P103" i="8"/>
  <c r="E107" i="7"/>
  <c r="F106" i="7"/>
  <c r="E106" i="3"/>
  <c r="F105" i="3"/>
  <c r="F102" i="2"/>
  <c r="E106" i="10" l="1"/>
  <c r="F105" i="10"/>
  <c r="H109" i="10"/>
  <c r="K108" i="10"/>
  <c r="I108" i="10"/>
  <c r="L108" i="10" s="1"/>
  <c r="I102" i="8"/>
  <c r="J101" i="8"/>
  <c r="G104" i="8"/>
  <c r="D103" i="8"/>
  <c r="H103" i="8" s="1"/>
  <c r="O104" i="8"/>
  <c r="L105" i="8"/>
  <c r="M105" i="8" s="1"/>
  <c r="P104" i="8"/>
  <c r="E108" i="7"/>
  <c r="F107" i="7"/>
  <c r="E107" i="3"/>
  <c r="F106" i="3"/>
  <c r="F103" i="2"/>
  <c r="H110" i="10" l="1"/>
  <c r="K109" i="10"/>
  <c r="I109" i="10"/>
  <c r="L109" i="10" s="1"/>
  <c r="E107" i="10"/>
  <c r="F106" i="10"/>
  <c r="I103" i="8"/>
  <c r="J102" i="8" s="1"/>
  <c r="G105" i="8"/>
  <c r="D104" i="8"/>
  <c r="H104" i="8" s="1"/>
  <c r="L106" i="8"/>
  <c r="M106" i="8" s="1"/>
  <c r="O105" i="8"/>
  <c r="P105" i="8"/>
  <c r="F108" i="7"/>
  <c r="E109" i="7"/>
  <c r="E108" i="3"/>
  <c r="F107" i="3"/>
  <c r="F104" i="2"/>
  <c r="E108" i="10" l="1"/>
  <c r="F107" i="10"/>
  <c r="H111" i="10"/>
  <c r="K110" i="10"/>
  <c r="I110" i="10"/>
  <c r="L110" i="10" s="1"/>
  <c r="I104" i="8"/>
  <c r="J103" i="8"/>
  <c r="G106" i="8"/>
  <c r="D105" i="8"/>
  <c r="H105" i="8" s="1"/>
  <c r="L107" i="8"/>
  <c r="M107" i="8" s="1"/>
  <c r="O106" i="8"/>
  <c r="P106" i="8"/>
  <c r="E110" i="7"/>
  <c r="F109" i="7"/>
  <c r="E109" i="3"/>
  <c r="F108" i="3"/>
  <c r="F105" i="2"/>
  <c r="K111" i="10" l="1"/>
  <c r="H112" i="10"/>
  <c r="I111" i="10"/>
  <c r="L111" i="10" s="1"/>
  <c r="E109" i="10"/>
  <c r="F108" i="10"/>
  <c r="I105" i="8"/>
  <c r="J104" i="8"/>
  <c r="G107" i="8"/>
  <c r="D106" i="8"/>
  <c r="H106" i="8" s="1"/>
  <c r="O107" i="8"/>
  <c r="L108" i="8"/>
  <c r="M108" i="8" s="1"/>
  <c r="P107" i="8"/>
  <c r="E111" i="7"/>
  <c r="F110" i="7"/>
  <c r="E110" i="3"/>
  <c r="F109" i="3"/>
  <c r="F106" i="2"/>
  <c r="E110" i="10" l="1"/>
  <c r="F109" i="10"/>
  <c r="H113" i="10"/>
  <c r="K112" i="10"/>
  <c r="I112" i="10"/>
  <c r="L112" i="10" s="1"/>
  <c r="I106" i="8"/>
  <c r="J105" i="8"/>
  <c r="G108" i="8"/>
  <c r="D107" i="8"/>
  <c r="H107" i="8" s="1"/>
  <c r="O108" i="8"/>
  <c r="L109" i="8"/>
  <c r="M109" i="8" s="1"/>
  <c r="P108" i="8"/>
  <c r="E112" i="7"/>
  <c r="F111" i="7"/>
  <c r="E111" i="3"/>
  <c r="F110" i="3"/>
  <c r="F107" i="2"/>
  <c r="H114" i="10" l="1"/>
  <c r="K113" i="10"/>
  <c r="I113" i="10"/>
  <c r="L113" i="10" s="1"/>
  <c r="E111" i="10"/>
  <c r="F110" i="10"/>
  <c r="I107" i="8"/>
  <c r="J106" i="8"/>
  <c r="G109" i="8"/>
  <c r="D108" i="8"/>
  <c r="H108" i="8" s="1"/>
  <c r="L110" i="8"/>
  <c r="M110" i="8" s="1"/>
  <c r="O109" i="8"/>
  <c r="P109" i="8"/>
  <c r="E113" i="7"/>
  <c r="F112" i="7"/>
  <c r="E112" i="3"/>
  <c r="F111" i="3"/>
  <c r="F108" i="2"/>
  <c r="E112" i="10" l="1"/>
  <c r="F111" i="10"/>
  <c r="K114" i="10"/>
  <c r="H115" i="10"/>
  <c r="I114" i="10"/>
  <c r="L114" i="10" s="1"/>
  <c r="I108" i="8"/>
  <c r="J107" i="8"/>
  <c r="G110" i="8"/>
  <c r="D109" i="8"/>
  <c r="H109" i="8" s="1"/>
  <c r="L111" i="8"/>
  <c r="M111" i="8" s="1"/>
  <c r="O110" i="8"/>
  <c r="P110" i="8"/>
  <c r="E114" i="7"/>
  <c r="F113" i="7"/>
  <c r="E113" i="3"/>
  <c r="F112" i="3"/>
  <c r="F109" i="2"/>
  <c r="K115" i="10" l="1"/>
  <c r="H116" i="10"/>
  <c r="I115" i="10"/>
  <c r="L115" i="10" s="1"/>
  <c r="E113" i="10"/>
  <c r="F112" i="10"/>
  <c r="I109" i="8"/>
  <c r="J108" i="8"/>
  <c r="G111" i="8"/>
  <c r="D110" i="8"/>
  <c r="H110" i="8" s="1"/>
  <c r="O111" i="8"/>
  <c r="L112" i="8"/>
  <c r="M112" i="8" s="1"/>
  <c r="P111" i="8"/>
  <c r="E115" i="7"/>
  <c r="F114" i="7"/>
  <c r="E114" i="3"/>
  <c r="F113" i="3"/>
  <c r="F110" i="2"/>
  <c r="E114" i="10" l="1"/>
  <c r="F113" i="10"/>
  <c r="K116" i="10"/>
  <c r="H117" i="10"/>
  <c r="I116" i="10"/>
  <c r="L116" i="10" s="1"/>
  <c r="I110" i="8"/>
  <c r="J109" i="8"/>
  <c r="G112" i="8"/>
  <c r="D111" i="8"/>
  <c r="H111" i="8" s="1"/>
  <c r="O112" i="8"/>
  <c r="L113" i="8"/>
  <c r="M113" i="8" s="1"/>
  <c r="P112" i="8"/>
  <c r="E116" i="7"/>
  <c r="F115" i="7"/>
  <c r="E115" i="3"/>
  <c r="F114" i="3"/>
  <c r="F111" i="2"/>
  <c r="H118" i="10" l="1"/>
  <c r="K117" i="10"/>
  <c r="I117" i="10"/>
  <c r="L117" i="10" s="1"/>
  <c r="E115" i="10"/>
  <c r="F114" i="10"/>
  <c r="I111" i="8"/>
  <c r="J110" i="8"/>
  <c r="G113" i="8"/>
  <c r="D112" i="8"/>
  <c r="H112" i="8" s="1"/>
  <c r="L114" i="8"/>
  <c r="M114" i="8" s="1"/>
  <c r="O113" i="8"/>
  <c r="P113" i="8"/>
  <c r="F116" i="7"/>
  <c r="E117" i="7"/>
  <c r="E116" i="3"/>
  <c r="F115" i="3"/>
  <c r="F112" i="2"/>
  <c r="E116" i="10" l="1"/>
  <c r="F115" i="10"/>
  <c r="K118" i="10"/>
  <c r="H119" i="10"/>
  <c r="I118" i="10"/>
  <c r="L118" i="10" s="1"/>
  <c r="I112" i="8"/>
  <c r="J111" i="8"/>
  <c r="G114" i="8"/>
  <c r="D113" i="8"/>
  <c r="H113" i="8" s="1"/>
  <c r="L115" i="8"/>
  <c r="M115" i="8" s="1"/>
  <c r="O114" i="8"/>
  <c r="P114" i="8"/>
  <c r="E118" i="7"/>
  <c r="F117" i="7"/>
  <c r="E117" i="3"/>
  <c r="F116" i="3"/>
  <c r="F113" i="2"/>
  <c r="K119" i="10" l="1"/>
  <c r="H120" i="10"/>
  <c r="I119" i="10"/>
  <c r="L119" i="10" s="1"/>
  <c r="E117" i="10"/>
  <c r="F116" i="10"/>
  <c r="I113" i="8"/>
  <c r="J112" i="8"/>
  <c r="G115" i="8"/>
  <c r="D114" i="8"/>
  <c r="H114" i="8" s="1"/>
  <c r="O115" i="8"/>
  <c r="L116" i="8"/>
  <c r="M116" i="8" s="1"/>
  <c r="P115" i="8"/>
  <c r="E119" i="7"/>
  <c r="F118" i="7"/>
  <c r="E118" i="3"/>
  <c r="F117" i="3"/>
  <c r="F114" i="2"/>
  <c r="E118" i="10" l="1"/>
  <c r="F117" i="10"/>
  <c r="H121" i="10"/>
  <c r="K120" i="10"/>
  <c r="I120" i="10"/>
  <c r="L120" i="10" s="1"/>
  <c r="I114" i="8"/>
  <c r="J113" i="8" s="1"/>
  <c r="G116" i="8"/>
  <c r="D115" i="8"/>
  <c r="H115" i="8" s="1"/>
  <c r="O116" i="8"/>
  <c r="L117" i="8"/>
  <c r="M117" i="8" s="1"/>
  <c r="P116" i="8"/>
  <c r="E120" i="7"/>
  <c r="F119" i="7"/>
  <c r="E119" i="3"/>
  <c r="F118" i="3"/>
  <c r="F115" i="2"/>
  <c r="H122" i="10" l="1"/>
  <c r="K121" i="10"/>
  <c r="I121" i="10"/>
  <c r="L121" i="10" s="1"/>
  <c r="E119" i="10"/>
  <c r="F118" i="10"/>
  <c r="I115" i="8"/>
  <c r="J114" i="8"/>
  <c r="G117" i="8"/>
  <c r="D116" i="8"/>
  <c r="H116" i="8" s="1"/>
  <c r="L118" i="8"/>
  <c r="M118" i="8" s="1"/>
  <c r="O117" i="8"/>
  <c r="P117" i="8"/>
  <c r="E121" i="7"/>
  <c r="F120" i="7"/>
  <c r="E120" i="3"/>
  <c r="F119" i="3"/>
  <c r="F116" i="2"/>
  <c r="E120" i="10" l="1"/>
  <c r="F119" i="10"/>
  <c r="H123" i="10"/>
  <c r="K122" i="10"/>
  <c r="I122" i="10"/>
  <c r="L122" i="10" s="1"/>
  <c r="I116" i="8"/>
  <c r="J115" i="8"/>
  <c r="G118" i="8"/>
  <c r="D117" i="8"/>
  <c r="H117" i="8" s="1"/>
  <c r="L119" i="8"/>
  <c r="M119" i="8" s="1"/>
  <c r="O118" i="8"/>
  <c r="P118" i="8"/>
  <c r="E122" i="7"/>
  <c r="F121" i="7"/>
  <c r="E121" i="3"/>
  <c r="F120" i="3"/>
  <c r="F117" i="2"/>
  <c r="K123" i="10" l="1"/>
  <c r="H124" i="10"/>
  <c r="I123" i="10"/>
  <c r="L123" i="10" s="1"/>
  <c r="E121" i="10"/>
  <c r="F120" i="10"/>
  <c r="I117" i="8"/>
  <c r="J116" i="8" s="1"/>
  <c r="G119" i="8"/>
  <c r="D118" i="8"/>
  <c r="H118" i="8" s="1"/>
  <c r="O119" i="8"/>
  <c r="L120" i="8"/>
  <c r="M120" i="8" s="1"/>
  <c r="P119" i="8"/>
  <c r="E123" i="7"/>
  <c r="F122" i="7"/>
  <c r="E122" i="3"/>
  <c r="F121" i="3"/>
  <c r="F118" i="2"/>
  <c r="E122" i="10" l="1"/>
  <c r="F121" i="10"/>
  <c r="H125" i="10"/>
  <c r="K124" i="10"/>
  <c r="I124" i="10"/>
  <c r="L124" i="10" s="1"/>
  <c r="I118" i="8"/>
  <c r="J117" i="8"/>
  <c r="G120" i="8"/>
  <c r="D119" i="8"/>
  <c r="H119" i="8" s="1"/>
  <c r="O120" i="8"/>
  <c r="L121" i="8"/>
  <c r="M121" i="8" s="1"/>
  <c r="P120" i="8"/>
  <c r="E124" i="7"/>
  <c r="F123" i="7"/>
  <c r="E123" i="3"/>
  <c r="F122" i="3"/>
  <c r="F119" i="2"/>
  <c r="H126" i="10" l="1"/>
  <c r="K125" i="10"/>
  <c r="I125" i="10"/>
  <c r="L125" i="10" s="1"/>
  <c r="E123" i="10"/>
  <c r="F122" i="10"/>
  <c r="I119" i="8"/>
  <c r="J118" i="8"/>
  <c r="G121" i="8"/>
  <c r="D120" i="8"/>
  <c r="H120" i="8" s="1"/>
  <c r="L122" i="8"/>
  <c r="M122" i="8" s="1"/>
  <c r="O121" i="8"/>
  <c r="P121" i="8"/>
  <c r="E125" i="7"/>
  <c r="F124" i="7"/>
  <c r="E124" i="3"/>
  <c r="F123" i="3"/>
  <c r="F120" i="2"/>
  <c r="E124" i="10" l="1"/>
  <c r="F123" i="10"/>
  <c r="H127" i="10"/>
  <c r="K126" i="10"/>
  <c r="I126" i="10"/>
  <c r="L126" i="10" s="1"/>
  <c r="I120" i="8"/>
  <c r="J119" i="8" s="1"/>
  <c r="G122" i="8"/>
  <c r="D121" i="8"/>
  <c r="H121" i="8" s="1"/>
  <c r="L123" i="8"/>
  <c r="M123" i="8" s="1"/>
  <c r="O122" i="8"/>
  <c r="P122" i="8"/>
  <c r="E126" i="7"/>
  <c r="F125" i="7"/>
  <c r="E125" i="3"/>
  <c r="F124" i="3"/>
  <c r="F121" i="2"/>
  <c r="K127" i="10" l="1"/>
  <c r="H128" i="10"/>
  <c r="I127" i="10"/>
  <c r="L127" i="10" s="1"/>
  <c r="E125" i="10"/>
  <c r="F124" i="10"/>
  <c r="I121" i="8"/>
  <c r="J120" i="8"/>
  <c r="G123" i="8"/>
  <c r="D122" i="8"/>
  <c r="H122" i="8" s="1"/>
  <c r="O123" i="8"/>
  <c r="L124" i="8"/>
  <c r="M124" i="8" s="1"/>
  <c r="P123" i="8"/>
  <c r="E127" i="7"/>
  <c r="F126" i="7"/>
  <c r="E126" i="3"/>
  <c r="F125" i="3"/>
  <c r="F122" i="2"/>
  <c r="E126" i="10" l="1"/>
  <c r="F125" i="10"/>
  <c r="H129" i="10"/>
  <c r="K128" i="10"/>
  <c r="I128" i="10"/>
  <c r="L128" i="10" s="1"/>
  <c r="I122" i="8"/>
  <c r="J121" i="8"/>
  <c r="G124" i="8"/>
  <c r="D123" i="8"/>
  <c r="H123" i="8" s="1"/>
  <c r="O124" i="8"/>
  <c r="L125" i="8"/>
  <c r="M125" i="8" s="1"/>
  <c r="P124" i="8"/>
  <c r="E128" i="7"/>
  <c r="F127" i="7"/>
  <c r="E127" i="3"/>
  <c r="F126" i="3"/>
  <c r="F123" i="2"/>
  <c r="H130" i="10" l="1"/>
  <c r="K129" i="10"/>
  <c r="I129" i="10"/>
  <c r="L129" i="10" s="1"/>
  <c r="E127" i="10"/>
  <c r="F126" i="10"/>
  <c r="I123" i="8"/>
  <c r="J122" i="8"/>
  <c r="G125" i="8"/>
  <c r="D124" i="8"/>
  <c r="H124" i="8" s="1"/>
  <c r="L126" i="8"/>
  <c r="M126" i="8" s="1"/>
  <c r="O125" i="8"/>
  <c r="P125" i="8"/>
  <c r="F128" i="7"/>
  <c r="E129" i="7"/>
  <c r="E128" i="3"/>
  <c r="F127" i="3"/>
  <c r="F124" i="2"/>
  <c r="E128" i="10" l="1"/>
  <c r="F127" i="10"/>
  <c r="K130" i="10"/>
  <c r="H131" i="10"/>
  <c r="I130" i="10"/>
  <c r="L130" i="10" s="1"/>
  <c r="I124" i="8"/>
  <c r="J123" i="8"/>
  <c r="G126" i="8"/>
  <c r="D125" i="8"/>
  <c r="H125" i="8" s="1"/>
  <c r="L127" i="8"/>
  <c r="M127" i="8" s="1"/>
  <c r="O126" i="8"/>
  <c r="P126" i="8"/>
  <c r="E130" i="7"/>
  <c r="F129" i="7"/>
  <c r="E129" i="3"/>
  <c r="F128" i="3"/>
  <c r="F125" i="2"/>
  <c r="K131" i="10" l="1"/>
  <c r="H132" i="10"/>
  <c r="I131" i="10"/>
  <c r="L131" i="10" s="1"/>
  <c r="E129" i="10"/>
  <c r="F128" i="10"/>
  <c r="I125" i="8"/>
  <c r="J124" i="8"/>
  <c r="G127" i="8"/>
  <c r="D126" i="8"/>
  <c r="H126" i="8" s="1"/>
  <c r="I126" i="8" s="1"/>
  <c r="O127" i="8"/>
  <c r="L128" i="8"/>
  <c r="M128" i="8" s="1"/>
  <c r="P127" i="8"/>
  <c r="E131" i="7"/>
  <c r="F130" i="7"/>
  <c r="E130" i="3"/>
  <c r="F129" i="3"/>
  <c r="F126" i="2"/>
  <c r="E130" i="10" l="1"/>
  <c r="F129" i="10"/>
  <c r="K132" i="10"/>
  <c r="H133" i="10"/>
  <c r="I132" i="10"/>
  <c r="L132" i="10" s="1"/>
  <c r="J125" i="8"/>
  <c r="G128" i="8"/>
  <c r="D127" i="8"/>
  <c r="H127" i="8" s="1"/>
  <c r="I127" i="8" s="1"/>
  <c r="O128" i="8"/>
  <c r="L129" i="8"/>
  <c r="M129" i="8" s="1"/>
  <c r="P128" i="8"/>
  <c r="E132" i="7"/>
  <c r="F131" i="7"/>
  <c r="E131" i="3"/>
  <c r="F130" i="3"/>
  <c r="F127" i="2"/>
  <c r="H134" i="10" l="1"/>
  <c r="K133" i="10"/>
  <c r="I133" i="10"/>
  <c r="L133" i="10" s="1"/>
  <c r="E131" i="10"/>
  <c r="F130" i="10"/>
  <c r="J126" i="8"/>
  <c r="G129" i="8"/>
  <c r="D128" i="8"/>
  <c r="H128" i="8" s="1"/>
  <c r="I128" i="8" s="1"/>
  <c r="L130" i="8"/>
  <c r="M130" i="8" s="1"/>
  <c r="O129" i="8"/>
  <c r="P129" i="8"/>
  <c r="E133" i="7"/>
  <c r="F132" i="7"/>
  <c r="E132" i="3"/>
  <c r="F131" i="3"/>
  <c r="F128" i="2"/>
  <c r="E132" i="10" l="1"/>
  <c r="F131" i="10"/>
  <c r="K134" i="10"/>
  <c r="H135" i="10"/>
  <c r="I134" i="10"/>
  <c r="L134" i="10" s="1"/>
  <c r="J127" i="8"/>
  <c r="G130" i="8"/>
  <c r="D129" i="8"/>
  <c r="H129" i="8" s="1"/>
  <c r="I129" i="8" s="1"/>
  <c r="L131" i="8"/>
  <c r="M131" i="8" s="1"/>
  <c r="O130" i="8"/>
  <c r="P130" i="8"/>
  <c r="E134" i="7"/>
  <c r="F133" i="7"/>
  <c r="E133" i="3"/>
  <c r="F132" i="3"/>
  <c r="F129" i="2"/>
  <c r="K135" i="10" l="1"/>
  <c r="H136" i="10"/>
  <c r="I135" i="10"/>
  <c r="L135" i="10" s="1"/>
  <c r="E133" i="10"/>
  <c r="F132" i="10"/>
  <c r="J128" i="8"/>
  <c r="G131" i="8"/>
  <c r="D130" i="8"/>
  <c r="H130" i="8" s="1"/>
  <c r="I130" i="8" s="1"/>
  <c r="O131" i="8"/>
  <c r="L132" i="8"/>
  <c r="M132" i="8" s="1"/>
  <c r="P131" i="8"/>
  <c r="E135" i="7"/>
  <c r="F134" i="7"/>
  <c r="E134" i="3"/>
  <c r="F133" i="3"/>
  <c r="F130" i="2"/>
  <c r="E134" i="10" l="1"/>
  <c r="F133" i="10"/>
  <c r="H137" i="10"/>
  <c r="K136" i="10"/>
  <c r="I136" i="10"/>
  <c r="L136" i="10" s="1"/>
  <c r="J129" i="8"/>
  <c r="G132" i="8"/>
  <c r="D131" i="8"/>
  <c r="H131" i="8" s="1"/>
  <c r="I131" i="8" s="1"/>
  <c r="O132" i="8"/>
  <c r="L133" i="8"/>
  <c r="M133" i="8" s="1"/>
  <c r="P132" i="8"/>
  <c r="E136" i="7"/>
  <c r="F135" i="7"/>
  <c r="E135" i="3"/>
  <c r="F134" i="3"/>
  <c r="F131" i="2"/>
  <c r="H138" i="10" l="1"/>
  <c r="K137" i="10"/>
  <c r="I137" i="10"/>
  <c r="L137" i="10" s="1"/>
  <c r="E135" i="10"/>
  <c r="F134" i="10"/>
  <c r="J130" i="8"/>
  <c r="G133" i="8"/>
  <c r="D132" i="8"/>
  <c r="H132" i="8" s="1"/>
  <c r="I132" i="8" s="1"/>
  <c r="L134" i="8"/>
  <c r="M134" i="8" s="1"/>
  <c r="O133" i="8"/>
  <c r="P133" i="8"/>
  <c r="E137" i="7"/>
  <c r="F136" i="7"/>
  <c r="E136" i="3"/>
  <c r="F135" i="3"/>
  <c r="F132" i="2"/>
  <c r="E136" i="10" l="1"/>
  <c r="F135" i="10"/>
  <c r="H139" i="10"/>
  <c r="K138" i="10"/>
  <c r="I138" i="10"/>
  <c r="L138" i="10" s="1"/>
  <c r="J131" i="8"/>
  <c r="G134" i="8"/>
  <c r="D133" i="8"/>
  <c r="H133" i="8" s="1"/>
  <c r="I133" i="8" s="1"/>
  <c r="L135" i="8"/>
  <c r="M135" i="8" s="1"/>
  <c r="O134" i="8"/>
  <c r="P134" i="8"/>
  <c r="E138" i="7"/>
  <c r="F137" i="7"/>
  <c r="E137" i="3"/>
  <c r="F136" i="3"/>
  <c r="F133" i="2"/>
  <c r="K139" i="10" l="1"/>
  <c r="H140" i="10"/>
  <c r="I139" i="10"/>
  <c r="L139" i="10" s="1"/>
  <c r="E137" i="10"/>
  <c r="F136" i="10"/>
  <c r="J132" i="8"/>
  <c r="G135" i="8"/>
  <c r="D134" i="8"/>
  <c r="H134" i="8" s="1"/>
  <c r="I134" i="8" s="1"/>
  <c r="O135" i="8"/>
  <c r="L136" i="8"/>
  <c r="M136" i="8" s="1"/>
  <c r="P135" i="8"/>
  <c r="E139" i="7"/>
  <c r="F138" i="7"/>
  <c r="E138" i="3"/>
  <c r="F137" i="3"/>
  <c r="F134" i="2"/>
  <c r="E138" i="10" l="1"/>
  <c r="F137" i="10"/>
  <c r="H141" i="10"/>
  <c r="K140" i="10"/>
  <c r="I140" i="10"/>
  <c r="L140" i="10" s="1"/>
  <c r="J133" i="8"/>
  <c r="G136" i="8"/>
  <c r="D135" i="8"/>
  <c r="H135" i="8" s="1"/>
  <c r="I135" i="8" s="1"/>
  <c r="O136" i="8"/>
  <c r="L137" i="8"/>
  <c r="M137" i="8" s="1"/>
  <c r="P136" i="8"/>
  <c r="E140" i="7"/>
  <c r="F139" i="7"/>
  <c r="E139" i="3"/>
  <c r="F138" i="3"/>
  <c r="F135" i="2"/>
  <c r="H142" i="10" l="1"/>
  <c r="K141" i="10"/>
  <c r="I141" i="10"/>
  <c r="L141" i="10" s="1"/>
  <c r="E139" i="10"/>
  <c r="F138" i="10"/>
  <c r="J134" i="8"/>
  <c r="G137" i="8"/>
  <c r="D136" i="8"/>
  <c r="H136" i="8" s="1"/>
  <c r="I136" i="8" s="1"/>
  <c r="L138" i="8"/>
  <c r="M138" i="8" s="1"/>
  <c r="O137" i="8"/>
  <c r="P137" i="8"/>
  <c r="F140" i="7"/>
  <c r="E141" i="7"/>
  <c r="E140" i="3"/>
  <c r="F139" i="3"/>
  <c r="F136" i="2"/>
  <c r="E140" i="10" l="1"/>
  <c r="F139" i="10"/>
  <c r="H143" i="10"/>
  <c r="K142" i="10"/>
  <c r="I142" i="10"/>
  <c r="L142" i="10" s="1"/>
  <c r="J135" i="8"/>
  <c r="G138" i="8"/>
  <c r="D137" i="8"/>
  <c r="H137" i="8" s="1"/>
  <c r="I137" i="8" s="1"/>
  <c r="L139" i="8"/>
  <c r="M139" i="8" s="1"/>
  <c r="O138" i="8"/>
  <c r="P138" i="8"/>
  <c r="E142" i="7"/>
  <c r="F141" i="7"/>
  <c r="E141" i="3"/>
  <c r="F140" i="3"/>
  <c r="F137" i="2"/>
  <c r="K143" i="10" l="1"/>
  <c r="H144" i="10"/>
  <c r="I143" i="10"/>
  <c r="L143" i="10" s="1"/>
  <c r="E141" i="10"/>
  <c r="F140" i="10"/>
  <c r="J136" i="8"/>
  <c r="G139" i="8"/>
  <c r="D138" i="8"/>
  <c r="H138" i="8" s="1"/>
  <c r="I138" i="8" s="1"/>
  <c r="O139" i="8"/>
  <c r="L140" i="8"/>
  <c r="M140" i="8" s="1"/>
  <c r="P139" i="8"/>
  <c r="E143" i="7"/>
  <c r="F142" i="7"/>
  <c r="E142" i="3"/>
  <c r="F141" i="3"/>
  <c r="F138" i="2"/>
  <c r="E142" i="10" l="1"/>
  <c r="F141" i="10"/>
  <c r="H145" i="10"/>
  <c r="K144" i="10"/>
  <c r="I144" i="10"/>
  <c r="L144" i="10" s="1"/>
  <c r="J137" i="8"/>
  <c r="G140" i="8"/>
  <c r="D139" i="8"/>
  <c r="H139" i="8" s="1"/>
  <c r="I139" i="8" s="1"/>
  <c r="O140" i="8"/>
  <c r="L141" i="8"/>
  <c r="M141" i="8" s="1"/>
  <c r="P140" i="8"/>
  <c r="E144" i="7"/>
  <c r="F143" i="7"/>
  <c r="E143" i="3"/>
  <c r="F142" i="3"/>
  <c r="F139" i="2"/>
  <c r="H146" i="10" l="1"/>
  <c r="K145" i="10"/>
  <c r="I145" i="10"/>
  <c r="L145" i="10" s="1"/>
  <c r="E143" i="10"/>
  <c r="F142" i="10"/>
  <c r="J138" i="8"/>
  <c r="G141" i="8"/>
  <c r="D140" i="8"/>
  <c r="H140" i="8" s="1"/>
  <c r="I140" i="8" s="1"/>
  <c r="L142" i="8"/>
  <c r="M142" i="8" s="1"/>
  <c r="O141" i="8"/>
  <c r="P141" i="8"/>
  <c r="E145" i="7"/>
  <c r="F144" i="7"/>
  <c r="E144" i="3"/>
  <c r="F143" i="3"/>
  <c r="F140" i="2"/>
  <c r="E144" i="10" l="1"/>
  <c r="F143" i="10"/>
  <c r="K146" i="10"/>
  <c r="H147" i="10"/>
  <c r="I146" i="10"/>
  <c r="L146" i="10" s="1"/>
  <c r="J139" i="8"/>
  <c r="G142" i="8"/>
  <c r="D141" i="8"/>
  <c r="H141" i="8" s="1"/>
  <c r="I141" i="8" s="1"/>
  <c r="L143" i="8"/>
  <c r="M143" i="8" s="1"/>
  <c r="O142" i="8"/>
  <c r="P142" i="8"/>
  <c r="E146" i="7"/>
  <c r="F145" i="7"/>
  <c r="E145" i="3"/>
  <c r="F144" i="3"/>
  <c r="F141" i="2"/>
  <c r="K147" i="10" l="1"/>
  <c r="H148" i="10"/>
  <c r="I147" i="10"/>
  <c r="L147" i="10" s="1"/>
  <c r="E145" i="10"/>
  <c r="F144" i="10"/>
  <c r="J140" i="8"/>
  <c r="G143" i="8"/>
  <c r="D142" i="8"/>
  <c r="H142" i="8" s="1"/>
  <c r="I142" i="8" s="1"/>
  <c r="O143" i="8"/>
  <c r="L144" i="8"/>
  <c r="M144" i="8" s="1"/>
  <c r="P143" i="8"/>
  <c r="E147" i="7"/>
  <c r="F146" i="7"/>
  <c r="E146" i="3"/>
  <c r="F145" i="3"/>
  <c r="F142" i="2"/>
  <c r="E146" i="10" l="1"/>
  <c r="F145" i="10"/>
  <c r="K148" i="10"/>
  <c r="H149" i="10"/>
  <c r="I148" i="10"/>
  <c r="L148" i="10" s="1"/>
  <c r="J141" i="8"/>
  <c r="G144" i="8"/>
  <c r="D143" i="8"/>
  <c r="H143" i="8" s="1"/>
  <c r="I143" i="8" s="1"/>
  <c r="O144" i="8"/>
  <c r="L145" i="8"/>
  <c r="M145" i="8" s="1"/>
  <c r="P144" i="8"/>
  <c r="E148" i="7"/>
  <c r="F147" i="7"/>
  <c r="E147" i="3"/>
  <c r="F146" i="3"/>
  <c r="F143" i="2"/>
  <c r="H150" i="10" l="1"/>
  <c r="K149" i="10"/>
  <c r="I149" i="10"/>
  <c r="L149" i="10" s="1"/>
  <c r="E147" i="10"/>
  <c r="F146" i="10"/>
  <c r="J142" i="8"/>
  <c r="G145" i="8"/>
  <c r="D144" i="8"/>
  <c r="H144" i="8" s="1"/>
  <c r="I144" i="8" s="1"/>
  <c r="L146" i="8"/>
  <c r="M146" i="8" s="1"/>
  <c r="O145" i="8"/>
  <c r="P145" i="8"/>
  <c r="E149" i="7"/>
  <c r="F148" i="7"/>
  <c r="E148" i="3"/>
  <c r="F147" i="3"/>
  <c r="F144" i="2"/>
  <c r="E148" i="10" l="1"/>
  <c r="F147" i="10"/>
  <c r="K150" i="10"/>
  <c r="H151" i="10"/>
  <c r="I150" i="10"/>
  <c r="L150" i="10" s="1"/>
  <c r="J143" i="8"/>
  <c r="G146" i="8"/>
  <c r="D145" i="8"/>
  <c r="H145" i="8" s="1"/>
  <c r="I145" i="8" s="1"/>
  <c r="L147" i="8"/>
  <c r="M147" i="8" s="1"/>
  <c r="O146" i="8"/>
  <c r="P146" i="8"/>
  <c r="E150" i="7"/>
  <c r="F149" i="7"/>
  <c r="E149" i="3"/>
  <c r="F148" i="3"/>
  <c r="F145" i="2"/>
  <c r="K151" i="10" l="1"/>
  <c r="H152" i="10"/>
  <c r="I151" i="10"/>
  <c r="L151" i="10" s="1"/>
  <c r="E149" i="10"/>
  <c r="F148" i="10"/>
  <c r="J144" i="8"/>
  <c r="G147" i="8"/>
  <c r="D146" i="8"/>
  <c r="H146" i="8" s="1"/>
  <c r="I146" i="8" s="1"/>
  <c r="O147" i="8"/>
  <c r="L148" i="8"/>
  <c r="M148" i="8" s="1"/>
  <c r="P147" i="8"/>
  <c r="E151" i="7"/>
  <c r="F150" i="7"/>
  <c r="E150" i="3"/>
  <c r="F149" i="3"/>
  <c r="F146" i="2"/>
  <c r="E150" i="10" l="1"/>
  <c r="F149" i="10"/>
  <c r="H153" i="10"/>
  <c r="K152" i="10"/>
  <c r="I152" i="10"/>
  <c r="L152" i="10" s="1"/>
  <c r="J145" i="8"/>
  <c r="G148" i="8"/>
  <c r="D147" i="8"/>
  <c r="H147" i="8" s="1"/>
  <c r="I147" i="8" s="1"/>
  <c r="O148" i="8"/>
  <c r="L149" i="8"/>
  <c r="M149" i="8" s="1"/>
  <c r="P148" i="8"/>
  <c r="E152" i="7"/>
  <c r="F151" i="7"/>
  <c r="E151" i="3"/>
  <c r="F150" i="3"/>
  <c r="F147" i="2"/>
  <c r="H154" i="10" l="1"/>
  <c r="K153" i="10"/>
  <c r="I153" i="10"/>
  <c r="L153" i="10" s="1"/>
  <c r="E151" i="10"/>
  <c r="F150" i="10"/>
  <c r="J146" i="8"/>
  <c r="G149" i="8"/>
  <c r="D148" i="8"/>
  <c r="H148" i="8" s="1"/>
  <c r="I148" i="8" s="1"/>
  <c r="L150" i="8"/>
  <c r="M150" i="8" s="1"/>
  <c r="O149" i="8"/>
  <c r="P149" i="8"/>
  <c r="E153" i="7"/>
  <c r="F152" i="7"/>
  <c r="E152" i="3"/>
  <c r="F151" i="3"/>
  <c r="F148" i="2"/>
  <c r="E152" i="10" l="1"/>
  <c r="F151" i="10"/>
  <c r="H155" i="10"/>
  <c r="K154" i="10"/>
  <c r="I154" i="10"/>
  <c r="L154" i="10" s="1"/>
  <c r="J147" i="8"/>
  <c r="G150" i="8"/>
  <c r="D149" i="8"/>
  <c r="H149" i="8" s="1"/>
  <c r="I149" i="8" s="1"/>
  <c r="L151" i="8"/>
  <c r="M151" i="8" s="1"/>
  <c r="O150" i="8"/>
  <c r="P150" i="8"/>
  <c r="E154" i="7"/>
  <c r="F153" i="7"/>
  <c r="E153" i="3"/>
  <c r="F152" i="3"/>
  <c r="F149" i="2"/>
  <c r="K155" i="10" l="1"/>
  <c r="H156" i="10"/>
  <c r="I155" i="10"/>
  <c r="L155" i="10" s="1"/>
  <c r="E153" i="10"/>
  <c r="F152" i="10"/>
  <c r="J148" i="8"/>
  <c r="G151" i="8"/>
  <c r="D150" i="8"/>
  <c r="H150" i="8" s="1"/>
  <c r="I150" i="8" s="1"/>
  <c r="O151" i="8"/>
  <c r="L152" i="8"/>
  <c r="M152" i="8" s="1"/>
  <c r="P151" i="8"/>
  <c r="E155" i="7"/>
  <c r="F154" i="7"/>
  <c r="E154" i="3"/>
  <c r="F153" i="3"/>
  <c r="F150" i="2"/>
  <c r="E154" i="10" l="1"/>
  <c r="F153" i="10"/>
  <c r="H157" i="10"/>
  <c r="K156" i="10"/>
  <c r="I156" i="10"/>
  <c r="L156" i="10" s="1"/>
  <c r="J149" i="8"/>
  <c r="G152" i="8"/>
  <c r="D151" i="8"/>
  <c r="H151" i="8" s="1"/>
  <c r="I151" i="8" s="1"/>
  <c r="O152" i="8"/>
  <c r="L153" i="8"/>
  <c r="M153" i="8" s="1"/>
  <c r="P152" i="8"/>
  <c r="E156" i="7"/>
  <c r="F155" i="7"/>
  <c r="E155" i="3"/>
  <c r="F154" i="3"/>
  <c r="F151" i="2"/>
  <c r="H158" i="10" l="1"/>
  <c r="K157" i="10"/>
  <c r="I157" i="10"/>
  <c r="L157" i="10" s="1"/>
  <c r="E155" i="10"/>
  <c r="F154" i="10"/>
  <c r="J150" i="8"/>
  <c r="G153" i="8"/>
  <c r="D152" i="8"/>
  <c r="H152" i="8" s="1"/>
  <c r="I152" i="8" s="1"/>
  <c r="L154" i="8"/>
  <c r="M154" i="8" s="1"/>
  <c r="O153" i="8"/>
  <c r="P153" i="8"/>
  <c r="E157" i="7"/>
  <c r="F156" i="7"/>
  <c r="E156" i="3"/>
  <c r="F155" i="3"/>
  <c r="F152" i="2"/>
  <c r="E156" i="10" l="1"/>
  <c r="F155" i="10"/>
  <c r="H159" i="10"/>
  <c r="K158" i="10"/>
  <c r="I158" i="10"/>
  <c r="L158" i="10" s="1"/>
  <c r="J151" i="8"/>
  <c r="G154" i="8"/>
  <c r="D153" i="8"/>
  <c r="H153" i="8" s="1"/>
  <c r="I153" i="8" s="1"/>
  <c r="L155" i="8"/>
  <c r="M155" i="8" s="1"/>
  <c r="O154" i="8"/>
  <c r="P154" i="8"/>
  <c r="E158" i="7"/>
  <c r="F157" i="7"/>
  <c r="E157" i="3"/>
  <c r="F156" i="3"/>
  <c r="F153" i="2"/>
  <c r="K159" i="10" l="1"/>
  <c r="H160" i="10"/>
  <c r="I159" i="10"/>
  <c r="L159" i="10" s="1"/>
  <c r="E157" i="10"/>
  <c r="F156" i="10"/>
  <c r="J152" i="8"/>
  <c r="G155" i="8"/>
  <c r="D154" i="8"/>
  <c r="H154" i="8" s="1"/>
  <c r="I154" i="8" s="1"/>
  <c r="O155" i="8"/>
  <c r="L156" i="8"/>
  <c r="M156" i="8" s="1"/>
  <c r="P155" i="8"/>
  <c r="E159" i="7"/>
  <c r="F158" i="7"/>
  <c r="E158" i="3"/>
  <c r="F157" i="3"/>
  <c r="F154" i="2"/>
  <c r="E158" i="10" l="1"/>
  <c r="F157" i="10"/>
  <c r="H161" i="10"/>
  <c r="K160" i="10"/>
  <c r="I160" i="10"/>
  <c r="L160" i="10" s="1"/>
  <c r="J153" i="8"/>
  <c r="G156" i="8"/>
  <c r="D155" i="8"/>
  <c r="H155" i="8" s="1"/>
  <c r="I155" i="8" s="1"/>
  <c r="O156" i="8"/>
  <c r="L157" i="8"/>
  <c r="M157" i="8" s="1"/>
  <c r="P156" i="8"/>
  <c r="E160" i="7"/>
  <c r="F159" i="7"/>
  <c r="E159" i="3"/>
  <c r="F158" i="3"/>
  <c r="F155" i="2"/>
  <c r="H162" i="10" l="1"/>
  <c r="K161" i="10"/>
  <c r="I161" i="10"/>
  <c r="L161" i="10" s="1"/>
  <c r="E159" i="10"/>
  <c r="F158" i="10"/>
  <c r="J154" i="8"/>
  <c r="G157" i="8"/>
  <c r="D156" i="8"/>
  <c r="H156" i="8" s="1"/>
  <c r="I156" i="8" s="1"/>
  <c r="L158" i="8"/>
  <c r="M158" i="8" s="1"/>
  <c r="O157" i="8"/>
  <c r="P157" i="8"/>
  <c r="E161" i="7"/>
  <c r="F160" i="7"/>
  <c r="E160" i="3"/>
  <c r="F159" i="3"/>
  <c r="F156" i="2"/>
  <c r="E160" i="10" l="1"/>
  <c r="F159" i="10"/>
  <c r="K162" i="10"/>
  <c r="H163" i="10"/>
  <c r="I162" i="10"/>
  <c r="L162" i="10" s="1"/>
  <c r="J155" i="8"/>
  <c r="G158" i="8"/>
  <c r="D157" i="8"/>
  <c r="H157" i="8" s="1"/>
  <c r="I157" i="8" s="1"/>
  <c r="L159" i="8"/>
  <c r="M159" i="8" s="1"/>
  <c r="O158" i="8"/>
  <c r="P158" i="8"/>
  <c r="E162" i="7"/>
  <c r="F161" i="7"/>
  <c r="E161" i="3"/>
  <c r="F160" i="3"/>
  <c r="F157" i="2"/>
  <c r="K163" i="10" l="1"/>
  <c r="H164" i="10"/>
  <c r="I163" i="10"/>
  <c r="L163" i="10" s="1"/>
  <c r="E161" i="10"/>
  <c r="F160" i="10"/>
  <c r="J156" i="8"/>
  <c r="G159" i="8"/>
  <c r="D158" i="8"/>
  <c r="H158" i="8" s="1"/>
  <c r="I158" i="8" s="1"/>
  <c r="O159" i="8"/>
  <c r="L160" i="8"/>
  <c r="M160" i="8" s="1"/>
  <c r="P159" i="8"/>
  <c r="E163" i="7"/>
  <c r="F162" i="7"/>
  <c r="E162" i="3"/>
  <c r="F161" i="3"/>
  <c r="F158" i="2"/>
  <c r="E162" i="10" l="1"/>
  <c r="F161" i="10"/>
  <c r="K164" i="10"/>
  <c r="H165" i="10"/>
  <c r="I164" i="10"/>
  <c r="L164" i="10" s="1"/>
  <c r="J157" i="8"/>
  <c r="G160" i="8"/>
  <c r="D159" i="8"/>
  <c r="H159" i="8" s="1"/>
  <c r="I159" i="8" s="1"/>
  <c r="O160" i="8"/>
  <c r="L161" i="8"/>
  <c r="M161" i="8" s="1"/>
  <c r="P160" i="8"/>
  <c r="E164" i="7"/>
  <c r="F163" i="7"/>
  <c r="E163" i="3"/>
  <c r="F162" i="3"/>
  <c r="F159" i="2"/>
  <c r="H166" i="10" l="1"/>
  <c r="K165" i="10"/>
  <c r="I165" i="10"/>
  <c r="L165" i="10" s="1"/>
  <c r="E163" i="10"/>
  <c r="F162" i="10"/>
  <c r="J158" i="8"/>
  <c r="G161" i="8"/>
  <c r="D160" i="8"/>
  <c r="H160" i="8" s="1"/>
  <c r="I160" i="8" s="1"/>
  <c r="L162" i="8"/>
  <c r="M162" i="8" s="1"/>
  <c r="O161" i="8"/>
  <c r="P161" i="8"/>
  <c r="E165" i="7"/>
  <c r="F164" i="7"/>
  <c r="E164" i="3"/>
  <c r="F163" i="3"/>
  <c r="F160" i="2"/>
  <c r="E164" i="10" l="1"/>
  <c r="F163" i="10"/>
  <c r="K166" i="10"/>
  <c r="H167" i="10"/>
  <c r="I166" i="10"/>
  <c r="L166" i="10" s="1"/>
  <c r="J159" i="8"/>
  <c r="G162" i="8"/>
  <c r="D161" i="8"/>
  <c r="H161" i="8" s="1"/>
  <c r="I161" i="8" s="1"/>
  <c r="L163" i="8"/>
  <c r="M163" i="8" s="1"/>
  <c r="O162" i="8"/>
  <c r="P162" i="8"/>
  <c r="E166" i="7"/>
  <c r="F165" i="7"/>
  <c r="E165" i="3"/>
  <c r="F164" i="3"/>
  <c r="F161" i="2"/>
  <c r="K167" i="10" l="1"/>
  <c r="H168" i="10"/>
  <c r="I167" i="10"/>
  <c r="L167" i="10" s="1"/>
  <c r="E165" i="10"/>
  <c r="F164" i="10"/>
  <c r="J160" i="8"/>
  <c r="G163" i="8"/>
  <c r="D162" i="8"/>
  <c r="H162" i="8" s="1"/>
  <c r="I162" i="8" s="1"/>
  <c r="O163" i="8"/>
  <c r="L164" i="8"/>
  <c r="M164" i="8" s="1"/>
  <c r="P163" i="8"/>
  <c r="E167" i="7"/>
  <c r="F166" i="7"/>
  <c r="E166" i="3"/>
  <c r="F165" i="3"/>
  <c r="F162" i="2"/>
  <c r="E166" i="10" l="1"/>
  <c r="F165" i="10"/>
  <c r="H169" i="10"/>
  <c r="K168" i="10"/>
  <c r="I168" i="10"/>
  <c r="L168" i="10" s="1"/>
  <c r="J161" i="8"/>
  <c r="G164" i="8"/>
  <c r="D163" i="8"/>
  <c r="H163" i="8" s="1"/>
  <c r="I163" i="8" s="1"/>
  <c r="O164" i="8"/>
  <c r="L165" i="8"/>
  <c r="M165" i="8" s="1"/>
  <c r="P164" i="8"/>
  <c r="E168" i="7"/>
  <c r="F167" i="7"/>
  <c r="E167" i="3"/>
  <c r="F166" i="3"/>
  <c r="F163" i="2"/>
  <c r="H170" i="10" l="1"/>
  <c r="K169" i="10"/>
  <c r="I169" i="10"/>
  <c r="L169" i="10" s="1"/>
  <c r="E167" i="10"/>
  <c r="F166" i="10"/>
  <c r="J162" i="8"/>
  <c r="G165" i="8"/>
  <c r="D164" i="8"/>
  <c r="H164" i="8" s="1"/>
  <c r="I164" i="8" s="1"/>
  <c r="L166" i="8"/>
  <c r="M166" i="8" s="1"/>
  <c r="O165" i="8"/>
  <c r="P165" i="8"/>
  <c r="E169" i="7"/>
  <c r="F168" i="7"/>
  <c r="E168" i="3"/>
  <c r="F167" i="3"/>
  <c r="F164" i="2"/>
  <c r="E168" i="10" l="1"/>
  <c r="F167" i="10"/>
  <c r="H171" i="10"/>
  <c r="K170" i="10"/>
  <c r="I170" i="10"/>
  <c r="L170" i="10" s="1"/>
  <c r="J163" i="8"/>
  <c r="G166" i="8"/>
  <c r="D165" i="8"/>
  <c r="H165" i="8" s="1"/>
  <c r="I165" i="8" s="1"/>
  <c r="L167" i="8"/>
  <c r="M167" i="8" s="1"/>
  <c r="O166" i="8"/>
  <c r="P166" i="8"/>
  <c r="E170" i="7"/>
  <c r="F169" i="7"/>
  <c r="E169" i="3"/>
  <c r="F168" i="3"/>
  <c r="F165" i="2"/>
  <c r="K171" i="10" l="1"/>
  <c r="H172" i="10"/>
  <c r="I171" i="10"/>
  <c r="L171" i="10" s="1"/>
  <c r="E169" i="10"/>
  <c r="F168" i="10"/>
  <c r="J164" i="8"/>
  <c r="G167" i="8"/>
  <c r="D166" i="8"/>
  <c r="H166" i="8" s="1"/>
  <c r="I166" i="8" s="1"/>
  <c r="O167" i="8"/>
  <c r="L168" i="8"/>
  <c r="M168" i="8" s="1"/>
  <c r="P167" i="8"/>
  <c r="E171" i="7"/>
  <c r="F170" i="7"/>
  <c r="E170" i="3"/>
  <c r="F169" i="3"/>
  <c r="F166" i="2"/>
  <c r="E170" i="10" l="1"/>
  <c r="F169" i="10"/>
  <c r="H173" i="10"/>
  <c r="K172" i="10"/>
  <c r="I172" i="10"/>
  <c r="L172" i="10" s="1"/>
  <c r="J165" i="8"/>
  <c r="G168" i="8"/>
  <c r="D167" i="8"/>
  <c r="H167" i="8" s="1"/>
  <c r="I167" i="8" s="1"/>
  <c r="O168" i="8"/>
  <c r="L169" i="8"/>
  <c r="M169" i="8" s="1"/>
  <c r="P168" i="8"/>
  <c r="E172" i="7"/>
  <c r="F171" i="7"/>
  <c r="E171" i="3"/>
  <c r="F170" i="3"/>
  <c r="F167" i="2"/>
  <c r="H174" i="10" l="1"/>
  <c r="K173" i="10"/>
  <c r="I173" i="10"/>
  <c r="L173" i="10" s="1"/>
  <c r="E171" i="10"/>
  <c r="F170" i="10"/>
  <c r="J166" i="8"/>
  <c r="G169" i="8"/>
  <c r="D168" i="8"/>
  <c r="H168" i="8" s="1"/>
  <c r="I168" i="8" s="1"/>
  <c r="L170" i="8"/>
  <c r="M170" i="8" s="1"/>
  <c r="O169" i="8"/>
  <c r="P169" i="8"/>
  <c r="E173" i="7"/>
  <c r="F172" i="7"/>
  <c r="E172" i="3"/>
  <c r="F171" i="3"/>
  <c r="F168" i="2"/>
  <c r="E172" i="10" l="1"/>
  <c r="F171" i="10"/>
  <c r="H175" i="10"/>
  <c r="K174" i="10"/>
  <c r="I174" i="10"/>
  <c r="L174" i="10" s="1"/>
  <c r="J167" i="8"/>
  <c r="G170" i="8"/>
  <c r="D169" i="8"/>
  <c r="H169" i="8" s="1"/>
  <c r="I169" i="8" s="1"/>
  <c r="L171" i="8"/>
  <c r="M171" i="8" s="1"/>
  <c r="O170" i="8"/>
  <c r="P170" i="8"/>
  <c r="E174" i="7"/>
  <c r="F173" i="7"/>
  <c r="E173" i="3"/>
  <c r="F172" i="3"/>
  <c r="F169" i="2"/>
  <c r="K175" i="10" l="1"/>
  <c r="H176" i="10"/>
  <c r="I175" i="10"/>
  <c r="L175" i="10" s="1"/>
  <c r="E173" i="10"/>
  <c r="F172" i="10"/>
  <c r="J168" i="8"/>
  <c r="G171" i="8"/>
  <c r="D170" i="8"/>
  <c r="H170" i="8" s="1"/>
  <c r="I170" i="8" s="1"/>
  <c r="O171" i="8"/>
  <c r="L172" i="8"/>
  <c r="M172" i="8" s="1"/>
  <c r="P171" i="8"/>
  <c r="E175" i="7"/>
  <c r="F174" i="7"/>
  <c r="E174" i="3"/>
  <c r="F173" i="3"/>
  <c r="F170" i="2"/>
  <c r="E174" i="10" l="1"/>
  <c r="F173" i="10"/>
  <c r="H177" i="10"/>
  <c r="K176" i="10"/>
  <c r="I176" i="10"/>
  <c r="L176" i="10" s="1"/>
  <c r="J169" i="8"/>
  <c r="G172" i="8"/>
  <c r="D171" i="8"/>
  <c r="H171" i="8" s="1"/>
  <c r="I171" i="8" s="1"/>
  <c r="O172" i="8"/>
  <c r="L173" i="8"/>
  <c r="M173" i="8" s="1"/>
  <c r="P172" i="8"/>
  <c r="E176" i="7"/>
  <c r="F175" i="7"/>
  <c r="E175" i="3"/>
  <c r="F174" i="3"/>
  <c r="F171" i="2"/>
  <c r="H178" i="10" l="1"/>
  <c r="K177" i="10"/>
  <c r="I177" i="10"/>
  <c r="L177" i="10" s="1"/>
  <c r="E175" i="10"/>
  <c r="F174" i="10"/>
  <c r="J170" i="8"/>
  <c r="G173" i="8"/>
  <c r="D172" i="8"/>
  <c r="H172" i="8" s="1"/>
  <c r="I172" i="8" s="1"/>
  <c r="L174" i="8"/>
  <c r="M174" i="8" s="1"/>
  <c r="O173" i="8"/>
  <c r="P173" i="8"/>
  <c r="E177" i="7"/>
  <c r="F176" i="7"/>
  <c r="E176" i="3"/>
  <c r="F175" i="3"/>
  <c r="F172" i="2"/>
  <c r="E176" i="10" l="1"/>
  <c r="F175" i="10"/>
  <c r="K178" i="10"/>
  <c r="H179" i="10"/>
  <c r="I178" i="10"/>
  <c r="L178" i="10" s="1"/>
  <c r="J171" i="8"/>
  <c r="G174" i="8"/>
  <c r="D173" i="8"/>
  <c r="H173" i="8" s="1"/>
  <c r="I173" i="8" s="1"/>
  <c r="O174" i="8"/>
  <c r="P174" i="8"/>
  <c r="E178" i="7"/>
  <c r="F177" i="7"/>
  <c r="E177" i="3"/>
  <c r="F176" i="3"/>
  <c r="F173" i="2"/>
  <c r="K179" i="10" l="1"/>
  <c r="H180" i="10"/>
  <c r="I179" i="10"/>
  <c r="L179" i="10" s="1"/>
  <c r="E177" i="10"/>
  <c r="F176" i="10"/>
  <c r="J172" i="8"/>
  <c r="G175" i="8"/>
  <c r="D174" i="8"/>
  <c r="H174" i="8" s="1"/>
  <c r="I174" i="8" s="1"/>
  <c r="E179" i="7"/>
  <c r="F178" i="7"/>
  <c r="E178" i="3"/>
  <c r="F177" i="3"/>
  <c r="F174" i="2"/>
  <c r="E178" i="10" l="1"/>
  <c r="F177" i="10"/>
  <c r="K180" i="10"/>
  <c r="H181" i="10"/>
  <c r="I180" i="10"/>
  <c r="L180" i="10" s="1"/>
  <c r="J173" i="8"/>
  <c r="G176" i="8"/>
  <c r="D175" i="8"/>
  <c r="H175" i="8" s="1"/>
  <c r="I175" i="8" s="1"/>
  <c r="E180" i="7"/>
  <c r="F179" i="7"/>
  <c r="E179" i="3"/>
  <c r="F178" i="3"/>
  <c r="F175" i="2"/>
  <c r="H182" i="10" l="1"/>
  <c r="K181" i="10"/>
  <c r="I181" i="10"/>
  <c r="L181" i="10" s="1"/>
  <c r="E179" i="10"/>
  <c r="F178" i="10"/>
  <c r="J174" i="8"/>
  <c r="G177" i="8"/>
  <c r="D176" i="8"/>
  <c r="H176" i="8" s="1"/>
  <c r="I176" i="8" s="1"/>
  <c r="F180" i="7"/>
  <c r="E181" i="7"/>
  <c r="E180" i="3"/>
  <c r="F179" i="3"/>
  <c r="F176" i="2"/>
  <c r="E180" i="10" l="1"/>
  <c r="F179" i="10"/>
  <c r="H183" i="10"/>
  <c r="K182" i="10"/>
  <c r="I182" i="10"/>
  <c r="L182" i="10" s="1"/>
  <c r="J175" i="8"/>
  <c r="G178" i="8"/>
  <c r="D177" i="8"/>
  <c r="H177" i="8" s="1"/>
  <c r="I177" i="8" s="1"/>
  <c r="E182" i="7"/>
  <c r="F181" i="7"/>
  <c r="E181" i="3"/>
  <c r="F180" i="3"/>
  <c r="F177" i="2"/>
  <c r="K183" i="10" l="1"/>
  <c r="H184" i="10"/>
  <c r="I183" i="10"/>
  <c r="L183" i="10" s="1"/>
  <c r="E181" i="10"/>
  <c r="F180" i="10"/>
  <c r="J176" i="8"/>
  <c r="G179" i="8"/>
  <c r="D178" i="8"/>
  <c r="H178" i="8" s="1"/>
  <c r="I178" i="8" s="1"/>
  <c r="E183" i="7"/>
  <c r="F182" i="7"/>
  <c r="E182" i="3"/>
  <c r="F181" i="3"/>
  <c r="F178" i="2"/>
  <c r="K184" i="10" l="1"/>
  <c r="H185" i="10"/>
  <c r="I184" i="10"/>
  <c r="L184" i="10" s="1"/>
  <c r="E182" i="10"/>
  <c r="F181" i="10"/>
  <c r="J177" i="8"/>
  <c r="G180" i="8"/>
  <c r="D179" i="8"/>
  <c r="H179" i="8" s="1"/>
  <c r="I179" i="8" s="1"/>
  <c r="E184" i="7"/>
  <c r="F183" i="7"/>
  <c r="E183" i="3"/>
  <c r="F182" i="3"/>
  <c r="F179" i="2"/>
  <c r="H186" i="10" l="1"/>
  <c r="K185" i="10"/>
  <c r="I185" i="10"/>
  <c r="L185" i="10" s="1"/>
  <c r="E183" i="10"/>
  <c r="F182" i="10"/>
  <c r="J178" i="8"/>
  <c r="G181" i="8"/>
  <c r="D180" i="8"/>
  <c r="H180" i="8" s="1"/>
  <c r="I180" i="8" s="1"/>
  <c r="E185" i="7"/>
  <c r="F184" i="7"/>
  <c r="E184" i="3"/>
  <c r="F183" i="3"/>
  <c r="F180" i="2"/>
  <c r="E184" i="10" l="1"/>
  <c r="F183" i="10"/>
  <c r="H187" i="10"/>
  <c r="K186" i="10"/>
  <c r="I186" i="10"/>
  <c r="L186" i="10" s="1"/>
  <c r="J179" i="8"/>
  <c r="G182" i="8"/>
  <c r="D181" i="8"/>
  <c r="H181" i="8" s="1"/>
  <c r="I181" i="8" s="1"/>
  <c r="E186" i="7"/>
  <c r="F185" i="7"/>
  <c r="E185" i="3"/>
  <c r="F184" i="3"/>
  <c r="F181" i="2"/>
  <c r="K187" i="10" l="1"/>
  <c r="H188" i="10"/>
  <c r="I187" i="10"/>
  <c r="L187" i="10" s="1"/>
  <c r="E185" i="10"/>
  <c r="F184" i="10"/>
  <c r="J180" i="8"/>
  <c r="G183" i="8"/>
  <c r="D182" i="8"/>
  <c r="H182" i="8" s="1"/>
  <c r="I182" i="8" s="1"/>
  <c r="E187" i="7"/>
  <c r="F186" i="7"/>
  <c r="E186" i="3"/>
  <c r="F185" i="3"/>
  <c r="F182" i="2"/>
  <c r="E186" i="10" l="1"/>
  <c r="F185" i="10"/>
  <c r="K188" i="10"/>
  <c r="H189" i="10"/>
  <c r="I188" i="10"/>
  <c r="L188" i="10" s="1"/>
  <c r="J181" i="8"/>
  <c r="G184" i="8"/>
  <c r="D183" i="8"/>
  <c r="H183" i="8" s="1"/>
  <c r="I183" i="8" s="1"/>
  <c r="E188" i="7"/>
  <c r="F187" i="7"/>
  <c r="E187" i="3"/>
  <c r="F186" i="3"/>
  <c r="F183" i="2"/>
  <c r="H190" i="10" l="1"/>
  <c r="K189" i="10"/>
  <c r="I189" i="10"/>
  <c r="L189" i="10" s="1"/>
  <c r="E187" i="10"/>
  <c r="F186" i="10"/>
  <c r="J182" i="8"/>
  <c r="G185" i="8"/>
  <c r="D184" i="8"/>
  <c r="H184" i="8" s="1"/>
  <c r="I184" i="8" s="1"/>
  <c r="E189" i="7"/>
  <c r="F188" i="7"/>
  <c r="E188" i="3"/>
  <c r="F187" i="3"/>
  <c r="F184" i="2"/>
  <c r="E188" i="10" l="1"/>
  <c r="F187" i="10"/>
  <c r="H191" i="10"/>
  <c r="K190" i="10"/>
  <c r="I190" i="10"/>
  <c r="L190" i="10" s="1"/>
  <c r="J183" i="8"/>
  <c r="G186" i="8"/>
  <c r="D185" i="8"/>
  <c r="H185" i="8" s="1"/>
  <c r="I185" i="8" s="1"/>
  <c r="E190" i="7"/>
  <c r="F189" i="7"/>
  <c r="E189" i="3"/>
  <c r="F188" i="3"/>
  <c r="F185" i="2"/>
  <c r="K191" i="10" l="1"/>
  <c r="H192" i="10"/>
  <c r="I191" i="10"/>
  <c r="L191" i="10" s="1"/>
  <c r="E189" i="10"/>
  <c r="F188" i="10"/>
  <c r="J184" i="8"/>
  <c r="G187" i="8"/>
  <c r="D186" i="8"/>
  <c r="H186" i="8" s="1"/>
  <c r="I186" i="8" s="1"/>
  <c r="E191" i="7"/>
  <c r="F190" i="7"/>
  <c r="E190" i="3"/>
  <c r="F189" i="3"/>
  <c r="F186" i="2"/>
  <c r="E190" i="10" l="1"/>
  <c r="F189" i="10"/>
  <c r="K192" i="10"/>
  <c r="H193" i="10"/>
  <c r="I192" i="10"/>
  <c r="L192" i="10" s="1"/>
  <c r="J185" i="8"/>
  <c r="G188" i="8"/>
  <c r="D187" i="8"/>
  <c r="H187" i="8" s="1"/>
  <c r="I187" i="8" s="1"/>
  <c r="E192" i="7"/>
  <c r="F191" i="7"/>
  <c r="E191" i="3"/>
  <c r="F190" i="3"/>
  <c r="F187" i="2"/>
  <c r="H194" i="10" l="1"/>
  <c r="K193" i="10"/>
  <c r="I193" i="10"/>
  <c r="L193" i="10" s="1"/>
  <c r="E191" i="10"/>
  <c r="F190" i="10"/>
  <c r="J186" i="8"/>
  <c r="G189" i="8"/>
  <c r="D188" i="8"/>
  <c r="H188" i="8" s="1"/>
  <c r="I188" i="8" s="1"/>
  <c r="F192" i="7"/>
  <c r="E193" i="7"/>
  <c r="E192" i="3"/>
  <c r="F191" i="3"/>
  <c r="F188" i="2"/>
  <c r="E192" i="10" l="1"/>
  <c r="F191" i="10"/>
  <c r="H195" i="10"/>
  <c r="K194" i="10"/>
  <c r="I194" i="10"/>
  <c r="L194" i="10" s="1"/>
  <c r="J187" i="8"/>
  <c r="G190" i="8"/>
  <c r="D189" i="8"/>
  <c r="H189" i="8" s="1"/>
  <c r="I189" i="8" s="1"/>
  <c r="E194" i="7"/>
  <c r="F193" i="7"/>
  <c r="E193" i="3"/>
  <c r="F192" i="3"/>
  <c r="F189" i="2"/>
  <c r="K195" i="10" l="1"/>
  <c r="H196" i="10"/>
  <c r="I195" i="10"/>
  <c r="L195" i="10" s="1"/>
  <c r="E193" i="10"/>
  <c r="F192" i="10"/>
  <c r="J188" i="8"/>
  <c r="G191" i="8"/>
  <c r="D190" i="8"/>
  <c r="H190" i="8" s="1"/>
  <c r="I190" i="8" s="1"/>
  <c r="E195" i="7"/>
  <c r="F194" i="7"/>
  <c r="E194" i="3"/>
  <c r="F193" i="3"/>
  <c r="F190" i="2"/>
  <c r="E194" i="10" l="1"/>
  <c r="F193" i="10"/>
  <c r="K196" i="10"/>
  <c r="H197" i="10"/>
  <c r="I196" i="10"/>
  <c r="L196" i="10" s="1"/>
  <c r="J189" i="8"/>
  <c r="G192" i="8"/>
  <c r="D191" i="8"/>
  <c r="H191" i="8" s="1"/>
  <c r="I191" i="8" s="1"/>
  <c r="E196" i="7"/>
  <c r="F195" i="7"/>
  <c r="E195" i="3"/>
  <c r="F194" i="3"/>
  <c r="F191" i="2"/>
  <c r="H198" i="10" l="1"/>
  <c r="K197" i="10"/>
  <c r="I197" i="10"/>
  <c r="L197" i="10" s="1"/>
  <c r="E195" i="10"/>
  <c r="F194" i="10"/>
  <c r="J190" i="8"/>
  <c r="G193" i="8"/>
  <c r="D192" i="8"/>
  <c r="H192" i="8" s="1"/>
  <c r="I192" i="8" s="1"/>
  <c r="E197" i="7"/>
  <c r="F196" i="7"/>
  <c r="E196" i="3"/>
  <c r="F195" i="3"/>
  <c r="F192" i="2"/>
  <c r="E196" i="10" l="1"/>
  <c r="F195" i="10"/>
  <c r="H199" i="10"/>
  <c r="K198" i="10"/>
  <c r="I198" i="10"/>
  <c r="L198" i="10" s="1"/>
  <c r="J191" i="8"/>
  <c r="G194" i="8"/>
  <c r="D193" i="8"/>
  <c r="H193" i="8" s="1"/>
  <c r="I193" i="8" s="1"/>
  <c r="E198" i="7"/>
  <c r="F197" i="7"/>
  <c r="E197" i="3"/>
  <c r="F196" i="3"/>
  <c r="F193" i="2"/>
  <c r="K199" i="10" l="1"/>
  <c r="H200" i="10"/>
  <c r="I199" i="10"/>
  <c r="L199" i="10" s="1"/>
  <c r="E197" i="10"/>
  <c r="F196" i="10"/>
  <c r="J192" i="8"/>
  <c r="G195" i="8"/>
  <c r="D194" i="8"/>
  <c r="H194" i="8" s="1"/>
  <c r="I194" i="8" s="1"/>
  <c r="E199" i="7"/>
  <c r="F198" i="7"/>
  <c r="E198" i="3"/>
  <c r="F197" i="3"/>
  <c r="F194" i="2"/>
  <c r="E198" i="10" l="1"/>
  <c r="F197" i="10"/>
  <c r="K200" i="10"/>
  <c r="H201" i="10"/>
  <c r="I200" i="10"/>
  <c r="L200" i="10" s="1"/>
  <c r="J193" i="8"/>
  <c r="G196" i="8"/>
  <c r="D195" i="8"/>
  <c r="H195" i="8" s="1"/>
  <c r="I195" i="8" s="1"/>
  <c r="E200" i="7"/>
  <c r="F199" i="7"/>
  <c r="E199" i="3"/>
  <c r="F198" i="3"/>
  <c r="F195" i="2"/>
  <c r="H202" i="10" l="1"/>
  <c r="K201" i="10"/>
  <c r="I201" i="10"/>
  <c r="L201" i="10" s="1"/>
  <c r="E199" i="10"/>
  <c r="F198" i="10"/>
  <c r="J194" i="8"/>
  <c r="G197" i="8"/>
  <c r="D196" i="8"/>
  <c r="H196" i="8" s="1"/>
  <c r="I196" i="8" s="1"/>
  <c r="E201" i="7"/>
  <c r="F200" i="7"/>
  <c r="E200" i="3"/>
  <c r="F199" i="3"/>
  <c r="F196" i="2"/>
  <c r="E200" i="10" l="1"/>
  <c r="F199" i="10"/>
  <c r="H203" i="10"/>
  <c r="K202" i="10"/>
  <c r="I202" i="10"/>
  <c r="L202" i="10" s="1"/>
  <c r="J195" i="8"/>
  <c r="G198" i="8"/>
  <c r="D197" i="8"/>
  <c r="H197" i="8" s="1"/>
  <c r="I197" i="8" s="1"/>
  <c r="E202" i="7"/>
  <c r="F201" i="7"/>
  <c r="E201" i="3"/>
  <c r="F200" i="3"/>
  <c r="F197" i="2"/>
  <c r="K203" i="10" l="1"/>
  <c r="I203" i="10"/>
  <c r="L203" i="10" s="1"/>
  <c r="E201" i="10"/>
  <c r="F200" i="10"/>
  <c r="J196" i="8"/>
  <c r="G199" i="8"/>
  <c r="D198" i="8"/>
  <c r="H198" i="8" s="1"/>
  <c r="I198" i="8" s="1"/>
  <c r="E203" i="7"/>
  <c r="F203" i="7" s="1"/>
  <c r="F202" i="7"/>
  <c r="E202" i="3"/>
  <c r="F201" i="3"/>
  <c r="F198" i="2"/>
  <c r="E202" i="10" l="1"/>
  <c r="F201" i="10"/>
  <c r="J197" i="8"/>
  <c r="G200" i="8"/>
  <c r="D199" i="8"/>
  <c r="H199" i="8" s="1"/>
  <c r="I199" i="8" s="1"/>
  <c r="E203" i="3"/>
  <c r="F203" i="3" s="1"/>
  <c r="F202" i="3"/>
  <c r="F199" i="2"/>
  <c r="E203" i="10" l="1"/>
  <c r="F203" i="10" s="1"/>
  <c r="F202" i="10"/>
  <c r="J198" i="8"/>
  <c r="G201" i="8"/>
  <c r="D200" i="8"/>
  <c r="H200" i="8" s="1"/>
  <c r="I200" i="8" s="1"/>
  <c r="F200" i="2"/>
  <c r="J199" i="8" l="1"/>
  <c r="G202" i="8"/>
  <c r="D201" i="8"/>
  <c r="H201" i="8" s="1"/>
  <c r="I201" i="8" s="1"/>
  <c r="F201" i="2"/>
  <c r="J200" i="8" l="1"/>
  <c r="G203" i="8"/>
  <c r="D203" i="8" s="1"/>
  <c r="H203" i="8" s="1"/>
  <c r="I203" i="8" s="1"/>
  <c r="D202" i="8"/>
  <c r="H202" i="8" s="1"/>
  <c r="I202" i="8" s="1"/>
  <c r="J202" i="8" s="1"/>
  <c r="F203" i="2"/>
  <c r="F202" i="2"/>
  <c r="J203" i="8" l="1"/>
  <c r="J201" i="8"/>
</calcChain>
</file>

<file path=xl/sharedStrings.xml><?xml version="1.0" encoding="utf-8"?>
<sst xmlns="http://schemas.openxmlformats.org/spreadsheetml/2006/main" count="103" uniqueCount="27">
  <si>
    <t>x_0</t>
  </si>
  <si>
    <t>v_0</t>
  </si>
  <si>
    <t>omega_n</t>
  </si>
  <si>
    <t>timestep</t>
  </si>
  <si>
    <t>C</t>
  </si>
  <si>
    <t>phi</t>
  </si>
  <si>
    <t>a1</t>
  </si>
  <si>
    <t>a2</t>
  </si>
  <si>
    <t>c</t>
  </si>
  <si>
    <t>k</t>
  </si>
  <si>
    <t>m</t>
  </si>
  <si>
    <t>r1</t>
  </si>
  <si>
    <t>r2</t>
  </si>
  <si>
    <t>r2-r1</t>
  </si>
  <si>
    <t>a1 = 10</t>
  </si>
  <si>
    <t>a2 = 6</t>
  </si>
  <si>
    <t>= x0</t>
  </si>
  <si>
    <t>=v0</t>
  </si>
  <si>
    <t>c1</t>
  </si>
  <si>
    <t>c2</t>
  </si>
  <si>
    <t>zeta</t>
  </si>
  <si>
    <t>omega_d</t>
  </si>
  <si>
    <t>A</t>
  </si>
  <si>
    <t>omega_n*t/pi</t>
  </si>
  <si>
    <t>mu_k</t>
  </si>
  <si>
    <t>mu_s</t>
  </si>
  <si>
    <t>static friction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</si>
</sst>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9502487562189053E-3"/>
          <c:w val="1"/>
          <c:h val="0.990049751243781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'1dof free undamped'!$E$21:$E$203</c:f>
              <c:numCache>
                <c:formatCode>General</c:formatCode>
                <c:ptCount val="183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0.06</c:v>
                </c:pt>
                <c:pt idx="5">
                  <c:v>7.4999999999999997E-2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0.13500000000000001</c:v>
                </c:pt>
                <c:pt idx="10">
                  <c:v>0.15000000000000002</c:v>
                </c:pt>
                <c:pt idx="11">
                  <c:v>0.16500000000000004</c:v>
                </c:pt>
                <c:pt idx="12">
                  <c:v>0.18000000000000005</c:v>
                </c:pt>
                <c:pt idx="13">
                  <c:v>0.19500000000000006</c:v>
                </c:pt>
                <c:pt idx="14">
                  <c:v>0.21000000000000008</c:v>
                </c:pt>
                <c:pt idx="15">
                  <c:v>0.22500000000000009</c:v>
                </c:pt>
                <c:pt idx="16">
                  <c:v>0.2400000000000001</c:v>
                </c:pt>
                <c:pt idx="17">
                  <c:v>0.25500000000000012</c:v>
                </c:pt>
                <c:pt idx="18">
                  <c:v>0.27000000000000013</c:v>
                </c:pt>
                <c:pt idx="19">
                  <c:v>0.28500000000000014</c:v>
                </c:pt>
                <c:pt idx="20">
                  <c:v>0.30000000000000016</c:v>
                </c:pt>
                <c:pt idx="21">
                  <c:v>0.31500000000000017</c:v>
                </c:pt>
                <c:pt idx="22">
                  <c:v>0.33000000000000018</c:v>
                </c:pt>
                <c:pt idx="23">
                  <c:v>0.3450000000000002</c:v>
                </c:pt>
                <c:pt idx="24">
                  <c:v>0.36000000000000021</c:v>
                </c:pt>
                <c:pt idx="25">
                  <c:v>0.37500000000000022</c:v>
                </c:pt>
                <c:pt idx="26">
                  <c:v>0.39000000000000024</c:v>
                </c:pt>
                <c:pt idx="27">
                  <c:v>0.40500000000000025</c:v>
                </c:pt>
                <c:pt idx="28">
                  <c:v>0.42000000000000026</c:v>
                </c:pt>
                <c:pt idx="29">
                  <c:v>0.43500000000000028</c:v>
                </c:pt>
                <c:pt idx="30">
                  <c:v>0.45000000000000029</c:v>
                </c:pt>
                <c:pt idx="31">
                  <c:v>0.4650000000000003</c:v>
                </c:pt>
                <c:pt idx="32">
                  <c:v>0.48000000000000032</c:v>
                </c:pt>
                <c:pt idx="33">
                  <c:v>0.49500000000000033</c:v>
                </c:pt>
                <c:pt idx="34">
                  <c:v>0.51000000000000034</c:v>
                </c:pt>
                <c:pt idx="35">
                  <c:v>0.52500000000000036</c:v>
                </c:pt>
                <c:pt idx="36">
                  <c:v>0.54000000000000037</c:v>
                </c:pt>
                <c:pt idx="37">
                  <c:v>0.55500000000000038</c:v>
                </c:pt>
                <c:pt idx="38">
                  <c:v>0.5700000000000004</c:v>
                </c:pt>
                <c:pt idx="39">
                  <c:v>0.58500000000000041</c:v>
                </c:pt>
                <c:pt idx="40">
                  <c:v>0.60000000000000042</c:v>
                </c:pt>
                <c:pt idx="41">
                  <c:v>0.61500000000000044</c:v>
                </c:pt>
                <c:pt idx="42">
                  <c:v>0.63000000000000045</c:v>
                </c:pt>
                <c:pt idx="43">
                  <c:v>0.64500000000000046</c:v>
                </c:pt>
                <c:pt idx="44">
                  <c:v>0.66000000000000048</c:v>
                </c:pt>
                <c:pt idx="45">
                  <c:v>0.67500000000000049</c:v>
                </c:pt>
                <c:pt idx="46">
                  <c:v>0.6900000000000005</c:v>
                </c:pt>
                <c:pt idx="47">
                  <c:v>0.70500000000000052</c:v>
                </c:pt>
                <c:pt idx="48">
                  <c:v>0.72000000000000053</c:v>
                </c:pt>
                <c:pt idx="49">
                  <c:v>0.73500000000000054</c:v>
                </c:pt>
                <c:pt idx="50">
                  <c:v>0.75000000000000056</c:v>
                </c:pt>
                <c:pt idx="51">
                  <c:v>0.76500000000000057</c:v>
                </c:pt>
                <c:pt idx="52">
                  <c:v>0.78000000000000058</c:v>
                </c:pt>
                <c:pt idx="53">
                  <c:v>0.7950000000000006</c:v>
                </c:pt>
                <c:pt idx="54">
                  <c:v>0.81000000000000061</c:v>
                </c:pt>
                <c:pt idx="55">
                  <c:v>0.82500000000000062</c:v>
                </c:pt>
                <c:pt idx="56">
                  <c:v>0.84000000000000064</c:v>
                </c:pt>
                <c:pt idx="57">
                  <c:v>0.85500000000000065</c:v>
                </c:pt>
                <c:pt idx="58">
                  <c:v>0.87000000000000066</c:v>
                </c:pt>
                <c:pt idx="59">
                  <c:v>0.88500000000000068</c:v>
                </c:pt>
                <c:pt idx="60">
                  <c:v>0.90000000000000069</c:v>
                </c:pt>
                <c:pt idx="61">
                  <c:v>0.9150000000000007</c:v>
                </c:pt>
                <c:pt idx="62">
                  <c:v>0.93000000000000071</c:v>
                </c:pt>
                <c:pt idx="63">
                  <c:v>0.94500000000000073</c:v>
                </c:pt>
                <c:pt idx="64">
                  <c:v>0.96000000000000074</c:v>
                </c:pt>
                <c:pt idx="65">
                  <c:v>0.97500000000000075</c:v>
                </c:pt>
                <c:pt idx="66">
                  <c:v>0.99000000000000077</c:v>
                </c:pt>
                <c:pt idx="67">
                  <c:v>1.0050000000000008</c:v>
                </c:pt>
                <c:pt idx="68">
                  <c:v>1.0200000000000007</c:v>
                </c:pt>
                <c:pt idx="69">
                  <c:v>1.0350000000000006</c:v>
                </c:pt>
                <c:pt idx="70">
                  <c:v>1.0500000000000005</c:v>
                </c:pt>
                <c:pt idx="71">
                  <c:v>1.0650000000000004</c:v>
                </c:pt>
                <c:pt idx="72">
                  <c:v>1.0800000000000003</c:v>
                </c:pt>
                <c:pt idx="73">
                  <c:v>1.0950000000000002</c:v>
                </c:pt>
                <c:pt idx="74">
                  <c:v>1.1100000000000001</c:v>
                </c:pt>
                <c:pt idx="75">
                  <c:v>1.125</c:v>
                </c:pt>
                <c:pt idx="76">
                  <c:v>1.1399999999999999</c:v>
                </c:pt>
                <c:pt idx="77">
                  <c:v>1.1549999999999998</c:v>
                </c:pt>
                <c:pt idx="78">
                  <c:v>1.1699999999999997</c:v>
                </c:pt>
                <c:pt idx="79">
                  <c:v>1.1849999999999996</c:v>
                </c:pt>
                <c:pt idx="80">
                  <c:v>1.1999999999999995</c:v>
                </c:pt>
                <c:pt idx="81">
                  <c:v>1.2149999999999994</c:v>
                </c:pt>
                <c:pt idx="82">
                  <c:v>1.2299999999999993</c:v>
                </c:pt>
                <c:pt idx="83">
                  <c:v>1.2449999999999992</c:v>
                </c:pt>
                <c:pt idx="84">
                  <c:v>1.2599999999999991</c:v>
                </c:pt>
                <c:pt idx="85">
                  <c:v>1.274999999999999</c:v>
                </c:pt>
                <c:pt idx="86">
                  <c:v>1.2899999999999989</c:v>
                </c:pt>
                <c:pt idx="87">
                  <c:v>1.3049999999999988</c:v>
                </c:pt>
                <c:pt idx="88">
                  <c:v>1.3199999999999987</c:v>
                </c:pt>
                <c:pt idx="89">
                  <c:v>1.3349999999999986</c:v>
                </c:pt>
                <c:pt idx="90">
                  <c:v>1.3499999999999985</c:v>
                </c:pt>
                <c:pt idx="91">
                  <c:v>1.3649999999999984</c:v>
                </c:pt>
                <c:pt idx="92">
                  <c:v>1.3799999999999983</c:v>
                </c:pt>
                <c:pt idx="93">
                  <c:v>1.3949999999999982</c:v>
                </c:pt>
                <c:pt idx="94">
                  <c:v>1.4099999999999981</c:v>
                </c:pt>
                <c:pt idx="95">
                  <c:v>1.424999999999998</c:v>
                </c:pt>
                <c:pt idx="96">
                  <c:v>1.4399999999999979</c:v>
                </c:pt>
                <c:pt idx="97">
                  <c:v>1.4549999999999979</c:v>
                </c:pt>
                <c:pt idx="98">
                  <c:v>1.4699999999999978</c:v>
                </c:pt>
                <c:pt idx="99">
                  <c:v>1.4849999999999977</c:v>
                </c:pt>
                <c:pt idx="100">
                  <c:v>1.4999999999999976</c:v>
                </c:pt>
                <c:pt idx="101">
                  <c:v>1.5149999999999975</c:v>
                </c:pt>
                <c:pt idx="102">
                  <c:v>1.5299999999999974</c:v>
                </c:pt>
                <c:pt idx="103">
                  <c:v>1.5449999999999973</c:v>
                </c:pt>
                <c:pt idx="104">
                  <c:v>1.5599999999999972</c:v>
                </c:pt>
                <c:pt idx="105">
                  <c:v>1.5749999999999971</c:v>
                </c:pt>
                <c:pt idx="106">
                  <c:v>1.589999999999997</c:v>
                </c:pt>
                <c:pt idx="107">
                  <c:v>1.6049999999999969</c:v>
                </c:pt>
                <c:pt idx="108">
                  <c:v>1.6199999999999968</c:v>
                </c:pt>
                <c:pt idx="109">
                  <c:v>1.6349999999999967</c:v>
                </c:pt>
                <c:pt idx="110">
                  <c:v>1.6499999999999966</c:v>
                </c:pt>
                <c:pt idx="111">
                  <c:v>1.6649999999999965</c:v>
                </c:pt>
                <c:pt idx="112">
                  <c:v>1.6799999999999964</c:v>
                </c:pt>
                <c:pt idx="113">
                  <c:v>1.6949999999999963</c:v>
                </c:pt>
                <c:pt idx="114">
                  <c:v>1.7099999999999962</c:v>
                </c:pt>
                <c:pt idx="115">
                  <c:v>1.7249999999999961</c:v>
                </c:pt>
                <c:pt idx="116">
                  <c:v>1.739999999999996</c:v>
                </c:pt>
                <c:pt idx="117">
                  <c:v>1.7549999999999959</c:v>
                </c:pt>
                <c:pt idx="118">
                  <c:v>1.7699999999999958</c:v>
                </c:pt>
                <c:pt idx="119">
                  <c:v>1.7849999999999957</c:v>
                </c:pt>
                <c:pt idx="120">
                  <c:v>1.7999999999999956</c:v>
                </c:pt>
                <c:pt idx="121">
                  <c:v>1.8149999999999955</c:v>
                </c:pt>
                <c:pt idx="122">
                  <c:v>1.8299999999999954</c:v>
                </c:pt>
                <c:pt idx="123">
                  <c:v>1.8449999999999953</c:v>
                </c:pt>
                <c:pt idx="124">
                  <c:v>1.8599999999999952</c:v>
                </c:pt>
                <c:pt idx="125">
                  <c:v>1.8749999999999951</c:v>
                </c:pt>
                <c:pt idx="126">
                  <c:v>1.889999999999995</c:v>
                </c:pt>
                <c:pt idx="127">
                  <c:v>1.9049999999999949</c:v>
                </c:pt>
                <c:pt idx="128">
                  <c:v>1.9199999999999948</c:v>
                </c:pt>
                <c:pt idx="129">
                  <c:v>1.9349999999999947</c:v>
                </c:pt>
                <c:pt idx="130">
                  <c:v>1.9499999999999946</c:v>
                </c:pt>
                <c:pt idx="131">
                  <c:v>1.9649999999999945</c:v>
                </c:pt>
                <c:pt idx="132">
                  <c:v>1.9799999999999944</c:v>
                </c:pt>
                <c:pt idx="133">
                  <c:v>1.9949999999999943</c:v>
                </c:pt>
                <c:pt idx="134">
                  <c:v>2.0099999999999945</c:v>
                </c:pt>
                <c:pt idx="135">
                  <c:v>2.0249999999999946</c:v>
                </c:pt>
                <c:pt idx="136">
                  <c:v>2.0399999999999947</c:v>
                </c:pt>
                <c:pt idx="137">
                  <c:v>2.0549999999999948</c:v>
                </c:pt>
                <c:pt idx="138">
                  <c:v>2.069999999999995</c:v>
                </c:pt>
                <c:pt idx="139">
                  <c:v>2.0849999999999951</c:v>
                </c:pt>
                <c:pt idx="140">
                  <c:v>2.0999999999999952</c:v>
                </c:pt>
                <c:pt idx="141">
                  <c:v>2.1149999999999953</c:v>
                </c:pt>
                <c:pt idx="142">
                  <c:v>2.1299999999999955</c:v>
                </c:pt>
                <c:pt idx="143">
                  <c:v>2.1449999999999956</c:v>
                </c:pt>
                <c:pt idx="144">
                  <c:v>2.1599999999999957</c:v>
                </c:pt>
                <c:pt idx="145">
                  <c:v>2.1749999999999958</c:v>
                </c:pt>
                <c:pt idx="146">
                  <c:v>2.1899999999999959</c:v>
                </c:pt>
                <c:pt idx="147">
                  <c:v>2.2049999999999961</c:v>
                </c:pt>
                <c:pt idx="148">
                  <c:v>2.2199999999999962</c:v>
                </c:pt>
                <c:pt idx="149">
                  <c:v>2.2349999999999963</c:v>
                </c:pt>
                <c:pt idx="150">
                  <c:v>2.2499999999999964</c:v>
                </c:pt>
                <c:pt idx="151">
                  <c:v>2.2649999999999966</c:v>
                </c:pt>
                <c:pt idx="152">
                  <c:v>2.2799999999999967</c:v>
                </c:pt>
                <c:pt idx="153">
                  <c:v>2.2949999999999968</c:v>
                </c:pt>
                <c:pt idx="154">
                  <c:v>2.3099999999999969</c:v>
                </c:pt>
                <c:pt idx="155">
                  <c:v>2.3249999999999971</c:v>
                </c:pt>
                <c:pt idx="156">
                  <c:v>2.3399999999999972</c:v>
                </c:pt>
                <c:pt idx="157">
                  <c:v>2.3549999999999973</c:v>
                </c:pt>
                <c:pt idx="158">
                  <c:v>2.3699999999999974</c:v>
                </c:pt>
                <c:pt idx="159">
                  <c:v>2.3849999999999976</c:v>
                </c:pt>
                <c:pt idx="160">
                  <c:v>2.3999999999999977</c:v>
                </c:pt>
                <c:pt idx="161">
                  <c:v>2.4149999999999978</c:v>
                </c:pt>
                <c:pt idx="162">
                  <c:v>2.4299999999999979</c:v>
                </c:pt>
                <c:pt idx="163">
                  <c:v>2.4449999999999981</c:v>
                </c:pt>
                <c:pt idx="164">
                  <c:v>2.4599999999999982</c:v>
                </c:pt>
                <c:pt idx="165">
                  <c:v>2.4749999999999983</c:v>
                </c:pt>
                <c:pt idx="166">
                  <c:v>2.4899999999999984</c:v>
                </c:pt>
                <c:pt idx="167">
                  <c:v>2.5049999999999986</c:v>
                </c:pt>
                <c:pt idx="168">
                  <c:v>2.5199999999999987</c:v>
                </c:pt>
                <c:pt idx="169">
                  <c:v>2.5349999999999988</c:v>
                </c:pt>
                <c:pt idx="170">
                  <c:v>2.5499999999999989</c:v>
                </c:pt>
                <c:pt idx="171">
                  <c:v>2.5649999999999991</c:v>
                </c:pt>
                <c:pt idx="172">
                  <c:v>2.5799999999999992</c:v>
                </c:pt>
                <c:pt idx="173">
                  <c:v>2.5949999999999993</c:v>
                </c:pt>
                <c:pt idx="174">
                  <c:v>2.6099999999999994</c:v>
                </c:pt>
                <c:pt idx="175">
                  <c:v>2.6249999999999996</c:v>
                </c:pt>
                <c:pt idx="176">
                  <c:v>2.6399999999999997</c:v>
                </c:pt>
                <c:pt idx="177">
                  <c:v>2.6549999999999998</c:v>
                </c:pt>
                <c:pt idx="178">
                  <c:v>2.67</c:v>
                </c:pt>
                <c:pt idx="179">
                  <c:v>2.6850000000000001</c:v>
                </c:pt>
                <c:pt idx="180">
                  <c:v>2.7</c:v>
                </c:pt>
                <c:pt idx="181">
                  <c:v>2.7150000000000003</c:v>
                </c:pt>
                <c:pt idx="182">
                  <c:v>2.7300000000000004</c:v>
                </c:pt>
              </c:numCache>
            </c:numRef>
          </c:xVal>
          <c:yVal>
            <c:numRef>
              <c:f>'1dof free undamped'!$F$21:$F$203</c:f>
              <c:numCache>
                <c:formatCode>General</c:formatCode>
                <c:ptCount val="183"/>
                <c:pt idx="0">
                  <c:v>2</c:v>
                </c:pt>
                <c:pt idx="1">
                  <c:v>2.0699510441559412</c:v>
                </c:pt>
                <c:pt idx="2">
                  <c:v>2.1357111447408061</c:v>
                </c:pt>
                <c:pt idx="3">
                  <c:v>2.1971471600208532</c:v>
                </c:pt>
                <c:pt idx="4">
                  <c:v>2.2541347030575616</c:v>
                </c:pt>
                <c:pt idx="5">
                  <c:v>2.3065583935486793</c:v>
                </c:pt>
                <c:pt idx="6">
                  <c:v>2.3543120914339108</c:v>
                </c:pt>
                <c:pt idx="7">
                  <c:v>2.3972991117922713</c:v>
                </c:pt>
                <c:pt idx="8">
                  <c:v>2.4354324205960136</c:v>
                </c:pt>
                <c:pt idx="9">
                  <c:v>2.4686348109247982</c:v>
                </c:pt>
                <c:pt idx="10">
                  <c:v>2.4968390592833223</c:v>
                </c:pt>
                <c:pt idx="11">
                  <c:v>2.5199880617059298</c:v>
                </c:pt>
                <c:pt idx="12">
                  <c:v>2.5380349493726295</c:v>
                </c:pt>
                <c:pt idx="13">
                  <c:v>2.5509431835024392</c:v>
                </c:pt>
                <c:pt idx="14">
                  <c:v>2.5586866293319352</c:v>
                </c:pt>
                <c:pt idx="15">
                  <c:v>2.5612496090292134</c:v>
                </c:pt>
                <c:pt idx="16">
                  <c:v>2.5586269334361469</c:v>
                </c:pt>
                <c:pt idx="17">
                  <c:v>2.5508239125746544</c:v>
                </c:pt>
                <c:pt idx="18">
                  <c:v>2.5378563448957223</c:v>
                </c:pt>
                <c:pt idx="19">
                  <c:v>2.5197504852929375</c:v>
                </c:pt>
                <c:pt idx="20">
                  <c:v>2.4965429919453022</c:v>
                </c:pt>
                <c:pt idx="21">
                  <c:v>2.468280852096945</c:v>
                </c:pt>
                <c:pt idx="22">
                  <c:v>2.4350212869240075</c:v>
                </c:pt>
                <c:pt idx="23">
                  <c:v>2.3968316356813153</c:v>
                </c:pt>
                <c:pt idx="24">
                  <c:v>2.3537892193633954</c:v>
                </c:pt>
                <c:pt idx="25">
                  <c:v>2.3059811841558839</c:v>
                </c:pt>
                <c:pt idx="26">
                  <c:v>2.2535043249942763</c:v>
                </c:pt>
                <c:pt idx="27">
                  <c:v>2.1964648895872592</c:v>
                </c:pt>
                <c:pt idx="28">
                  <c:v>2.1349783633014026</c:v>
                </c:pt>
                <c:pt idx="29">
                  <c:v>2.0691692353427547</c:v>
                </c:pt>
                <c:pt idx="30">
                  <c:v>1.9991707467087367</c:v>
                </c:pt>
                <c:pt idx="31">
                  <c:v>1.9251246204206505</c:v>
                </c:pt>
                <c:pt idx="32">
                  <c:v>1.8471807745829882</c:v>
                </c:pt>
                <c:pt idx="33">
                  <c:v>1.7654970188504946</c:v>
                </c:pt>
                <c:pt idx="34">
                  <c:v>1.6802387349175414</c:v>
                </c:pt>
                <c:pt idx="35">
                  <c:v>1.5915785416767059</c:v>
                </c:pt>
                <c:pt idx="36">
                  <c:v>1.4996959457244952</c:v>
                </c:pt>
                <c:pt idx="37">
                  <c:v>1.4047769779218253</c:v>
                </c:pt>
                <c:pt idx="38">
                  <c:v>1.3070138167450955</c:v>
                </c:pt>
                <c:pt idx="39">
                  <c:v>1.206604399190438</c:v>
                </c:pt>
                <c:pt idx="40">
                  <c:v>1.1037520200189361</c:v>
                </c:pt>
                <c:pt idx="41">
                  <c:v>0.99866492015419739</c:v>
                </c:pt>
                <c:pt idx="42">
                  <c:v>0.89155586506564011</c:v>
                </c:pt>
                <c:pt idx="43">
                  <c:v>0.78264171399111782</c:v>
                </c:pt>
                <c:pt idx="44">
                  <c:v>0.67214298087106006</c:v>
                </c:pt>
                <c:pt idx="45">
                  <c:v>0.56028338788309451</c:v>
                </c:pt>
                <c:pt idx="46">
                  <c:v>0.44728941248108162</c:v>
                </c:pt>
                <c:pt idx="47">
                  <c:v>0.3333898288556566</c:v>
                </c:pt>
                <c:pt idx="48">
                  <c:v>0.21881524474466479</c:v>
                </c:pt>
                <c:pt idx="49">
                  <c:v>0.10379763453128767</c:v>
                </c:pt>
                <c:pt idx="50">
                  <c:v>-1.1430130424809237E-2</c:v>
                </c:pt>
                <c:pt idx="51">
                  <c:v>-0.12663475327242216</c:v>
                </c:pt>
                <c:pt idx="52">
                  <c:v>-0.24158298401520714</c:v>
                </c:pt>
                <c:pt idx="53">
                  <c:v>-0.35604209176322449</c:v>
                </c:pt>
                <c:pt idx="54">
                  <c:v>-0.46978033593346774</c:v>
                </c:pt>
                <c:pt idx="55">
                  <c:v>-0.58256743544535927</c:v>
                </c:pt>
                <c:pt idx="56">
                  <c:v>-0.69417503496125277</c:v>
                </c:pt>
                <c:pt idx="57">
                  <c:v>-0.80437716722796593</c:v>
                </c:pt>
                <c:pt idx="58">
                  <c:v>-0.91295071058324717</c:v>
                </c:pt>
                <c:pt idx="59">
                  <c:v>-1.0196758407009157</c:v>
                </c:pt>
                <c:pt idx="60">
                  <c:v>-1.1243364756599994</c:v>
                </c:pt>
                <c:pt idx="61">
                  <c:v>-1.2267207134367937</c:v>
                </c:pt>
                <c:pt idx="62">
                  <c:v>-1.3266212609340529</c:v>
                </c:pt>
                <c:pt idx="63">
                  <c:v>-1.4238358536786806</c:v>
                </c:pt>
                <c:pt idx="64">
                  <c:v>-1.5181676653381764</c:v>
                </c:pt>
                <c:pt idx="65">
                  <c:v>-1.6094257062267039</c:v>
                </c:pt>
                <c:pt idx="66">
                  <c:v>-1.6974252099939398</c:v>
                </c:pt>
                <c:pt idx="67">
                  <c:v>-1.7819880077138073</c:v>
                </c:pt>
                <c:pt idx="68">
                  <c:v>-1.8629428886156669</c:v>
                </c:pt>
                <c:pt idx="69">
                  <c:v>-1.9401259467276244</c:v>
                </c:pt>
                <c:pt idx="70">
                  <c:v>-2.0133809127301241</c:v>
                </c:pt>
                <c:pt idx="71">
                  <c:v>-2.0825594703479151</c:v>
                </c:pt>
                <c:pt idx="72">
                  <c:v>-2.1475215566398362</c:v>
                </c:pt>
                <c:pt idx="73">
                  <c:v>-2.2081356455784094</c:v>
                </c:pt>
                <c:pt idx="74">
                  <c:v>-2.2642790143451088</c:v>
                </c:pt>
                <c:pt idx="75">
                  <c:v>-2.3158379918021281</c:v>
                </c:pt>
                <c:pt idx="76">
                  <c:v>-2.3627081886375962</c:v>
                </c:pt>
                <c:pt idx="77">
                  <c:v>-2.4047947087182657</c:v>
                </c:pt>
                <c:pt idx="78">
                  <c:v>-2.4420123412217558</c:v>
                </c:pt>
                <c:pt idx="79">
                  <c:v>-2.4742857331593515</c:v>
                </c:pt>
                <c:pt idx="80">
                  <c:v>-2.5015495419400575</c:v>
                </c:pt>
                <c:pt idx="81">
                  <c:v>-2.5237485676670182</c:v>
                </c:pt>
                <c:pt idx="82">
                  <c:v>-2.5408378648984491</c:v>
                </c:pt>
                <c:pt idx="83">
                  <c:v>-2.5527828336467944</c:v>
                </c:pt>
                <c:pt idx="84">
                  <c:v>-2.5595592894318839</c:v>
                </c:pt>
                <c:pt idx="85">
                  <c:v>-2.5611535122462379</c:v>
                </c:pt>
                <c:pt idx="86">
                  <c:v>-2.5575622743333968</c:v>
                </c:pt>
                <c:pt idx="87">
                  <c:v>-2.5487928467230234</c:v>
                </c:pt>
                <c:pt idx="88">
                  <c:v>-2.5348629845095529</c:v>
                </c:pt>
                <c:pt idx="89">
                  <c:v>-2.5158008909041949</c:v>
                </c:pt>
                <c:pt idx="90">
                  <c:v>-2.4916451601330634</c:v>
                </c:pt>
                <c:pt idx="91">
                  <c:v>-2.4624446992970621</c:v>
                </c:pt>
                <c:pt idx="92">
                  <c:v>-2.4282586293517117</c:v>
                </c:pt>
                <c:pt idx="93">
                  <c:v>-2.3891561654074196</c:v>
                </c:pt>
                <c:pt idx="94">
                  <c:v>-2.3452164765925305</c:v>
                </c:pt>
                <c:pt idx="95">
                  <c:v>-2.2965285257628909</c:v>
                </c:pt>
                <c:pt idx="96">
                  <c:v>-2.2431908893824688</c:v>
                </c:pt>
                <c:pt idx="97">
                  <c:v>-2.1853115579396953</c:v>
                </c:pt>
                <c:pt idx="98">
                  <c:v>-2.1230077173036226</c:v>
                </c:pt>
                <c:pt idx="99">
                  <c:v>-2.056405511462585</c:v>
                </c:pt>
                <c:pt idx="100">
                  <c:v>-1.9856397871257259</c:v>
                </c:pt>
                <c:pt idx="101">
                  <c:v>-1.9108538207044838</c:v>
                </c:pt>
                <c:pt idx="102">
                  <c:v>-1.8321990282268219</c:v>
                </c:pt>
                <c:pt idx="103">
                  <c:v>-1.7498346587715006</c:v>
                </c:pt>
                <c:pt idx="104">
                  <c:v>-1.6639274720431192</c:v>
                </c:pt>
                <c:pt idx="105">
                  <c:v>-1.5746514007406891</c:v>
                </c:pt>
                <c:pt idx="106">
                  <c:v>-1.4821871984033463</c:v>
                </c:pt>
                <c:pt idx="107">
                  <c:v>-1.3867220734462065</c:v>
                </c:pt>
                <c:pt idx="108">
                  <c:v>-1.2884493101272867</c:v>
                </c:pt>
                <c:pt idx="109">
                  <c:v>-1.1875678772129283</c:v>
                </c:pt>
                <c:pt idx="110">
                  <c:v>-1.0842820251340353</c:v>
                </c:pt>
                <c:pt idx="111">
                  <c:v>-0.97880087244873271</c:v>
                </c:pt>
                <c:pt idx="112">
                  <c:v>-0.87133798244875582</c:v>
                </c:pt>
                <c:pt idx="113">
                  <c:v>-0.76211093076675107</c:v>
                </c:pt>
                <c:pt idx="114">
                  <c:v>-0.6513408648599579</c:v>
                </c:pt>
                <c:pt idx="115">
                  <c:v>-0.5392520562621862</c:v>
                </c:pt>
                <c:pt idx="116">
                  <c:v>-0.42607144651058421</c:v>
                </c:pt>
                <c:pt idx="117">
                  <c:v>-0.31202818766657298</c:v>
                </c:pt>
                <c:pt idx="118">
                  <c:v>-0.19735317836122448</c:v>
                </c:pt>
                <c:pt idx="119">
                  <c:v>-8.2278596304421706E-2</c:v>
                </c:pt>
                <c:pt idx="120">
                  <c:v>3.2962571795656231E-2</c:v>
                </c:pt>
                <c:pt idx="121">
                  <c:v>0.14813700195101423</c:v>
                </c:pt>
                <c:pt idx="122">
                  <c:v>0.26301150529519807</c:v>
                </c:pt>
                <c:pt idx="123">
                  <c:v>0.37735350021105551</c:v>
                </c:pt>
                <c:pt idx="124">
                  <c:v>0.49093148322904823</c:v>
                </c:pt>
                <c:pt idx="125">
                  <c:v>0.60351549774267155</c:v>
                </c:pt>
                <c:pt idx="126">
                  <c:v>0.71487759959200503</c:v>
                </c:pt>
                <c:pt idx="127">
                  <c:v>0.82479231857275792</c:v>
                </c:pt>
                <c:pt idx="128">
                  <c:v>0.93303711493637698</c:v>
                </c:pt>
                <c:pt idx="129">
                  <c:v>1.0393928299570039</c:v>
                </c:pt>
                <c:pt idx="130">
                  <c:v>1.1436441296530147</c:v>
                </c:pt>
                <c:pt idx="131">
                  <c:v>1.2455799407647423</c:v>
                </c:pt>
                <c:pt idx="132">
                  <c:v>1.3449938781057122</c:v>
                </c:pt>
                <c:pt idx="133">
                  <c:v>1.4416846624221222</c:v>
                </c:pt>
                <c:pt idx="134">
                  <c:v>1.5354565279145556</c:v>
                </c:pt>
                <c:pt idx="135">
                  <c:v>1.6261196185968316</c:v>
                </c:pt>
                <c:pt idx="136">
                  <c:v>1.7134903726895077</c:v>
                </c:pt>
                <c:pt idx="137">
                  <c:v>1.7973918942697535</c:v>
                </c:pt>
                <c:pt idx="138">
                  <c:v>1.8776543114251556</c:v>
                </c:pt>
                <c:pt idx="139">
                  <c:v>1.9541151201862976</c:v>
                </c:pt>
                <c:pt idx="140">
                  <c:v>2.0266195135417679</c:v>
                </c:pt>
                <c:pt idx="141">
                  <c:v>2.0950206948694583</c:v>
                </c:pt>
                <c:pt idx="142">
                  <c:v>2.1591801751495683</c:v>
                </c:pt>
                <c:pt idx="143">
                  <c:v>2.2189680533575489</c:v>
                </c:pt>
                <c:pt idx="144">
                  <c:v>2.2742632794692899</c:v>
                </c:pt>
                <c:pt idx="145">
                  <c:v>2.3249538995460544</c:v>
                </c:pt>
                <c:pt idx="146">
                  <c:v>2.3709372824029518</c:v>
                </c:pt>
                <c:pt idx="147">
                  <c:v>2.4121203274020213</c:v>
                </c:pt>
                <c:pt idx="148">
                  <c:v>2.4484196529492097</c:v>
                </c:pt>
                <c:pt idx="149">
                  <c:v>2.4797617653136057</c:v>
                </c:pt>
                <c:pt idx="150">
                  <c:v>2.5060832074271362</c:v>
                </c:pt>
                <c:pt idx="151">
                  <c:v>2.527330687363444</c:v>
                </c:pt>
                <c:pt idx="152">
                  <c:v>2.5434611862358314</c:v>
                </c:pt>
                <c:pt idx="153">
                  <c:v>2.5544420452958025</c:v>
                </c:pt>
                <c:pt idx="154">
                  <c:v>2.5602510320558736</c:v>
                </c:pt>
                <c:pt idx="155">
                  <c:v>2.5608763853027612</c:v>
                </c:pt>
                <c:pt idx="156">
                  <c:v>2.556316838909821</c:v>
                </c:pt>
                <c:pt idx="157">
                  <c:v>2.5465816244005208</c:v>
                </c:pt>
                <c:pt idx="158">
                  <c:v>2.5316904522577621</c:v>
                </c:pt>
                <c:pt idx="159">
                  <c:v>2.5116734720168838</c:v>
                </c:pt>
                <c:pt idx="160">
                  <c:v>2.4865712112231591</c:v>
                </c:pt>
                <c:pt idx="161">
                  <c:v>2.4564344933773588</c:v>
                </c:pt>
                <c:pt idx="162">
                  <c:v>2.4213243350355369</c:v>
                </c:pt>
                <c:pt idx="163">
                  <c:v>2.3813118222713445</c:v>
                </c:pt>
                <c:pt idx="164">
                  <c:v>2.3364779667510267</c:v>
                </c:pt>
                <c:pt idx="165">
                  <c:v>2.2869135417124751</c:v>
                </c:pt>
                <c:pt idx="166">
                  <c:v>2.2327188981804462</c:v>
                </c:pt>
                <c:pt idx="167">
                  <c:v>2.174003761790015</c:v>
                </c:pt>
                <c:pt idx="168">
                  <c:v>2.1108870106296633</c:v>
                </c:pt>
                <c:pt idx="169">
                  <c:v>2.0434964345537665</c:v>
                </c:pt>
                <c:pt idx="170">
                  <c:v>1.9719684764518144</c:v>
                </c:pt>
                <c:pt idx="171">
                  <c:v>1.8964479559981664</c:v>
                </c:pt>
                <c:pt idx="172">
                  <c:v>1.8170877764417048</c:v>
                </c:pt>
                <c:pt idx="173">
                  <c:v>1.7340486150289982</c:v>
                </c:pt>
                <c:pt idx="174">
                  <c:v>1.6474985976877898</c:v>
                </c:pt>
                <c:pt idx="175">
                  <c:v>1.5576129586294252</c:v>
                </c:pt>
                <c:pt idx="176">
                  <c:v>1.4645736855594627</c:v>
                </c:pt>
                <c:pt idx="177">
                  <c:v>1.3685691512147469</c:v>
                </c:pt>
                <c:pt idx="178">
                  <c:v>1.2697937319729982</c:v>
                </c:pt>
                <c:pt idx="179">
                  <c:v>1.1684474143070429</c:v>
                </c:pt>
                <c:pt idx="180">
                  <c:v>1.0647353898805514</c:v>
                </c:pt>
                <c:pt idx="181">
                  <c:v>0.95886764010504388</c:v>
                </c:pt>
                <c:pt idx="182">
                  <c:v>0.85105851099925867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D3-CC4B-91D0-0B0925E84689}"/>
            </c:ext>
          </c:extLst>
        </c:ser>
        <c:ser>
          <c:idx val="1"/>
          <c:order val="1"/>
          <c:spPr>
            <a:ln w="1905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'1dof free undamped'!$E$1:$E$21</c:f>
              <c:numCache>
                <c:formatCode>General</c:formatCode>
                <c:ptCount val="21"/>
                <c:pt idx="0">
                  <c:v>-0.30000000000000016</c:v>
                </c:pt>
                <c:pt idx="1">
                  <c:v>-0.28500000000000014</c:v>
                </c:pt>
                <c:pt idx="2">
                  <c:v>-0.27000000000000013</c:v>
                </c:pt>
                <c:pt idx="3">
                  <c:v>-0.25500000000000012</c:v>
                </c:pt>
                <c:pt idx="4">
                  <c:v>-0.2400000000000001</c:v>
                </c:pt>
                <c:pt idx="5">
                  <c:v>-0.22500000000000009</c:v>
                </c:pt>
                <c:pt idx="6">
                  <c:v>-0.21000000000000008</c:v>
                </c:pt>
                <c:pt idx="7">
                  <c:v>-0.19500000000000006</c:v>
                </c:pt>
                <c:pt idx="8">
                  <c:v>-0.18000000000000005</c:v>
                </c:pt>
                <c:pt idx="9">
                  <c:v>-0.16500000000000004</c:v>
                </c:pt>
                <c:pt idx="10">
                  <c:v>-0.15000000000000002</c:v>
                </c:pt>
                <c:pt idx="11">
                  <c:v>-0.13500000000000001</c:v>
                </c:pt>
                <c:pt idx="12">
                  <c:v>-0.12</c:v>
                </c:pt>
                <c:pt idx="13">
                  <c:v>-0.105</c:v>
                </c:pt>
                <c:pt idx="14">
                  <c:v>-0.09</c:v>
                </c:pt>
                <c:pt idx="15">
                  <c:v>-7.4999999999999997E-2</c:v>
                </c:pt>
                <c:pt idx="16">
                  <c:v>-0.06</c:v>
                </c:pt>
                <c:pt idx="17">
                  <c:v>-4.4999999999999998E-2</c:v>
                </c:pt>
                <c:pt idx="18">
                  <c:v>-0.03</c:v>
                </c:pt>
                <c:pt idx="19">
                  <c:v>-1.4999999999999999E-2</c:v>
                </c:pt>
                <c:pt idx="20">
                  <c:v>0</c:v>
                </c:pt>
              </c:numCache>
            </c:numRef>
          </c:xVal>
          <c:yVal>
            <c:numRef>
              <c:f>'1dof free undamped'!$F$1:$F$21</c:f>
              <c:numCache>
                <c:formatCode>General</c:formatCode>
                <c:ptCount val="21"/>
                <c:pt idx="0">
                  <c:v>-1.0103118862645779E-2</c:v>
                </c:pt>
                <c:pt idx="1">
                  <c:v>0.10512355366226031</c:v>
                </c:pt>
                <c:pt idx="2">
                  <c:v>0.22013738691126497</c:v>
                </c:pt>
                <c:pt idx="3">
                  <c:v>0.3347055171717695</c:v>
                </c:pt>
                <c:pt idx="4">
                  <c:v>0.4485959831274321</c:v>
                </c:pt>
                <c:pt idx="5">
                  <c:v>0.56157819550057331</c:v>
                </c:pt>
                <c:pt idx="6">
                  <c:v>0.67342340391667199</c:v>
                </c:pt>
                <c:pt idx="7">
                  <c:v>0.78390516004571054</c:v>
                </c:pt>
                <c:pt idx="8">
                  <c:v>0.89279977608266692</c:v>
                </c:pt>
                <c:pt idx="9">
                  <c:v>0.99988677763888689</c:v>
                </c:pt>
                <c:pt idx="10">
                  <c:v>1.1049493501273855</c:v>
                </c:pt>
                <c:pt idx="11">
                  <c:v>1.2077747777383008</c:v>
                </c:pt>
                <c:pt idx="12">
                  <c:v>1.3081548741157256</c:v>
                </c:pt>
                <c:pt idx="13">
                  <c:v>1.405886403863942</c:v>
                </c:pt>
                <c:pt idx="14">
                  <c:v>1.500771494029651</c:v>
                </c:pt>
                <c:pt idx="15">
                  <c:v>1.592618034727094</c:v>
                </c:pt>
                <c:pt idx="16">
                  <c:v>1.6812400680949242</c:v>
                </c:pt>
                <c:pt idx="17">
                  <c:v>1.7664581647973387</c:v>
                </c:pt>
                <c:pt idx="18">
                  <c:v>1.8480997873071709</c:v>
                </c:pt>
                <c:pt idx="19">
                  <c:v>1.9259996392354284</c:v>
                </c:pt>
                <c:pt idx="2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3D3-CC4B-91D0-0B0925E84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18447"/>
        <c:axId val="1810021167"/>
      </c:scatterChart>
      <c:valAx>
        <c:axId val="1810018447"/>
        <c:scaling>
          <c:orientation val="minMax"/>
          <c:max val="2.73"/>
          <c:min val="-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21167"/>
        <c:crosses val="autoZero"/>
        <c:crossBetween val="midCat"/>
      </c:valAx>
      <c:valAx>
        <c:axId val="1810021167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1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9502487562189053E-3"/>
          <c:w val="1"/>
          <c:h val="0.990049751243781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'annotated underdamped (2)'!$E$1:$E$203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'annotated underdamped (2)'!$F$1:$F$203</c:f>
              <c:numCache>
                <c:formatCode>General</c:formatCode>
                <c:ptCount val="203"/>
                <c:pt idx="0">
                  <c:v>5</c:v>
                </c:pt>
                <c:pt idx="1">
                  <c:v>4.9524577255058606</c:v>
                </c:pt>
                <c:pt idx="2">
                  <c:v>4.8122378971028956</c:v>
                </c:pt>
                <c:pt idx="3">
                  <c:v>4.5841942146605374</c:v>
                </c:pt>
                <c:pt idx="4">
                  <c:v>4.2747287561929106</c:v>
                </c:pt>
                <c:pt idx="5">
                  <c:v>3.8916339967855111</c:v>
                </c:pt>
                <c:pt idx="6">
                  <c:v>3.4439122382842564</c:v>
                </c:pt>
                <c:pt idx="7">
                  <c:v>2.9415764056345397</c:v>
                </c:pt>
                <c:pt idx="8">
                  <c:v>2.3954364248829387</c:v>
                </c:pt>
                <c:pt idx="9">
                  <c:v>1.816875570997335</c:v>
                </c:pt>
                <c:pt idx="10">
                  <c:v>1.2176212595818598</c:v>
                </c:pt>
                <c:pt idx="11">
                  <c:v>0.60951475570224634</c:v>
                </c:pt>
                <c:pt idx="12">
                  <c:v>4.2841874691849965E-3</c:v>
                </c:pt>
                <c:pt idx="13">
                  <c:v>-0.58667491461846011</c:v>
                </c:pt>
                <c:pt idx="14">
                  <c:v>-1.1525075742128832</c:v>
                </c:pt>
                <c:pt idx="15">
                  <c:v>-1.6830921554259031</c:v>
                </c:pt>
                <c:pt idx="16">
                  <c:v>-2.1692146870738225</c:v>
                </c:pt>
                <c:pt idx="17">
                  <c:v>-2.6027218607807776</c:v>
                </c:pt>
                <c:pt idx="18">
                  <c:v>-2.9766503107228877</c:v>
                </c:pt>
                <c:pt idx="19">
                  <c:v>-3.2853302887769935</c:v>
                </c:pt>
                <c:pt idx="20">
                  <c:v>-3.5244623785476792</c:v>
                </c:pt>
                <c:pt idx="21">
                  <c:v>-3.6911664345885851</c:v>
                </c:pt>
                <c:pt idx="22">
                  <c:v>-3.7840024785152253</c:v>
                </c:pt>
                <c:pt idx="23">
                  <c:v>-3.8029638212364287</c:v>
                </c:pt>
                <c:pt idx="24">
                  <c:v>-3.7494432002147664</c:v>
                </c:pt>
                <c:pt idx="25">
                  <c:v>-3.6261732130828537</c:v>
                </c:pt>
                <c:pt idx="26">
                  <c:v>-3.4371427854118961</c:v>
                </c:pt>
                <c:pt idx="27">
                  <c:v>-3.1874918231576999</c:v>
                </c:pt>
                <c:pt idx="28">
                  <c:v>-2.8833865625173321</c:v>
                </c:pt>
                <c:pt idx="29">
                  <c:v>-2.5318784359541864</c:v>
                </c:pt>
                <c:pt idx="30">
                  <c:v>-2.1407495185261882</c:v>
                </c:pt>
                <c:pt idx="31">
                  <c:v>-1.7183478001719492</c:v>
                </c:pt>
                <c:pt idx="32">
                  <c:v>-1.2734156453487275</c:v>
                </c:pt>
                <c:pt idx="33">
                  <c:v>-0.81491485074206349</c:v>
                </c:pt>
                <c:pt idx="34">
                  <c:v>-0.35185169532043176</c:v>
                </c:pt>
                <c:pt idx="35">
                  <c:v>0.10689470333960806</c:v>
                </c:pt>
                <c:pt idx="36">
                  <c:v>0.5527375537440038</c:v>
                </c:pt>
                <c:pt idx="37">
                  <c:v>0.97753810143150199</c:v>
                </c:pt>
                <c:pt idx="38">
                  <c:v>1.3737491610361243</c:v>
                </c:pt>
                <c:pt idx="39">
                  <c:v>1.7345440396206728</c:v>
                </c:pt>
                <c:pt idx="40">
                  <c:v>2.0539287557674442</c:v>
                </c:pt>
                <c:pt idx="41">
                  <c:v>2.3268358250027004</c:v>
                </c:pt>
                <c:pt idx="42">
                  <c:v>2.5491982722973066</c:v>
                </c:pt>
                <c:pt idx="43">
                  <c:v>2.7180029386663813</c:v>
                </c:pt>
                <c:pt idx="44">
                  <c:v>2.8313225632082233</c:v>
                </c:pt>
                <c:pt idx="45">
                  <c:v>2.8883265362388619</c:v>
                </c:pt>
                <c:pt idx="46">
                  <c:v>2.8892706256458793</c:v>
                </c:pt>
                <c:pt idx="47">
                  <c:v>2.835466369690852</c:v>
                </c:pt>
                <c:pt idx="48">
                  <c:v>2.7292311981900288</c:v>
                </c:pt>
                <c:pt idx="49">
                  <c:v>2.5738206838456912</c:v>
                </c:pt>
                <c:pt idx="50">
                  <c:v>2.3733446307331305</c:v>
                </c:pt>
                <c:pt idx="51">
                  <c:v>2.1326689726097574</c:v>
                </c:pt>
                <c:pt idx="52">
                  <c:v>1.8573056757100979</c:v>
                </c:pt>
                <c:pt idx="53">
                  <c:v>1.5532930158536262</c:v>
                </c:pt>
                <c:pt idx="54">
                  <c:v>1.2270687258147925</c:v>
                </c:pt>
                <c:pt idx="55">
                  <c:v>0.88533858475997451</c:v>
                </c:pt>
                <c:pt idx="56">
                  <c:v>0.53494304689977223</c:v>
                </c:pt>
                <c:pt idx="57">
                  <c:v>0.18272448205498981</c:v>
                </c:pt>
                <c:pt idx="58">
                  <c:v>-0.16460247176536652</c:v>
                </c:pt>
                <c:pt idx="59">
                  <c:v>-0.50057506190881629</c:v>
                </c:pt>
                <c:pt idx="60">
                  <c:v>-0.81909885942577809</c:v>
                </c:pt>
                <c:pt idx="61">
                  <c:v>-1.114554459708017</c:v>
                </c:pt>
                <c:pt idx="62">
                  <c:v>-1.3818926553147532</c:v>
                </c:pt>
                <c:pt idx="63">
                  <c:v>-1.6167165516825435</c:v>
                </c:pt>
                <c:pt idx="64">
                  <c:v>-1.815349379997498</c:v>
                </c:pt>
                <c:pt idx="65">
                  <c:v>-1.9748870619612648</c:v>
                </c:pt>
                <c:pt idx="66">
                  <c:v>-2.09323489241438</c:v>
                </c:pt>
                <c:pt idx="67">
                  <c:v>-2.1691280216416526</c:v>
                </c:pt>
                <c:pt idx="68">
                  <c:v>-2.2021357335812151</c:v>
                </c:pt>
                <c:pt idx="69">
                  <c:v>-2.1926498231719385</c:v>
                </c:pt>
                <c:pt idx="70">
                  <c:v>-2.1418576700626564</c:v>
                </c:pt>
                <c:pt idx="71">
                  <c:v>-2.0517008816116027</c:v>
                </c:pt>
                <c:pt idx="72">
                  <c:v>-1.9248206307371067</c:v>
                </c:pt>
                <c:pt idx="73">
                  <c:v>-1.7644910395027964</c:v>
                </c:pt>
                <c:pt idx="74">
                  <c:v>-1.5745421537122535</c:v>
                </c:pt>
                <c:pt idx="75">
                  <c:v>-1.3592742143006653</c:v>
                </c:pt>
                <c:pt idx="76">
                  <c:v>-1.1233650557076769</c:v>
                </c:pt>
                <c:pt idx="77">
                  <c:v>-0.8717725481967098</c:v>
                </c:pt>
                <c:pt idx="78">
                  <c:v>-0.60963404949953348</c:v>
                </c:pt>
                <c:pt idx="79">
                  <c:v>-0.34216484120407625</c:v>
                </c:pt>
                <c:pt idx="80">
                  <c:v>-7.4557497687846377E-2</c:v>
                </c:pt>
                <c:pt idx="81">
                  <c:v>0.18811592845483638</c:v>
                </c:pt>
                <c:pt idx="82">
                  <c:v>0.44099711856759571</c:v>
                </c:pt>
                <c:pt idx="83">
                  <c:v>0.6795284412712469</c:v>
                </c:pt>
                <c:pt idx="84">
                  <c:v>0.89953214841928653</c:v>
                </c:pt>
                <c:pt idx="85">
                  <c:v>1.0972804975720978</c:v>
                </c:pt>
                <c:pt idx="86">
                  <c:v>1.2695556879644325</c:v>
                </c:pt>
                <c:pt idx="87">
                  <c:v>1.4136987162789327</c:v>
                </c:pt>
                <c:pt idx="88">
                  <c:v>1.52764648960266</c:v>
                </c:pt>
                <c:pt idx="89">
                  <c:v>1.6099567710790459</c:v>
                </c:pt>
                <c:pt idx="90">
                  <c:v>1.6598207742962601</c:v>
                </c:pt>
                <c:pt idx="91">
                  <c:v>1.6770634607618859</c:v>
                </c:pt>
                <c:pt idx="92">
                  <c:v>1.6621318264419869</c:v>
                </c:pt>
                <c:pt idx="93">
                  <c:v>1.6160716840611946</c:v>
                </c:pt>
                <c:pt idx="94">
                  <c:v>1.5404936537473874</c:v>
                </c:pt>
                <c:pt idx="95">
                  <c:v>1.4375292621119442</c:v>
                </c:pt>
                <c:pt idx="96">
                  <c:v>1.3097782158685904</c:v>
                </c:pt>
                <c:pt idx="97">
                  <c:v>1.1602480579759351</c:v>
                </c:pt>
                <c:pt idx="98">
                  <c:v>0.99228752992563407</c:v>
                </c:pt>
                <c:pt idx="99">
                  <c:v>0.80951505162187276</c:v>
                </c:pt>
                <c:pt idx="100">
                  <c:v>0.61574378930459972</c:v>
                </c:pt>
                <c:pt idx="101">
                  <c:v>0.41490481172444316</c:v>
                </c:pt>
                <c:pt idx="102">
                  <c:v>0.21096983541141315</c:v>
                </c:pt>
                <c:pt idx="103">
                  <c:v>7.8750320711776841E-3</c:v>
                </c:pt>
                <c:pt idx="104">
                  <c:v>-0.1905526839071533</c:v>
                </c:pt>
                <c:pt idx="105">
                  <c:v>-0.3806655504503243</c:v>
                </c:pt>
                <c:pt idx="106">
                  <c:v>-0.55905980194840366</c:v>
                </c:pt>
                <c:pt idx="107">
                  <c:v>-0.72263435410851484</c:v>
                </c:pt>
                <c:pt idx="108">
                  <c:v>-0.86864236402252937</c:v>
                </c:pt>
                <c:pt idx="109">
                  <c:v>-0.99473485780370396</c:v>
                </c:pt>
                <c:pt idx="110">
                  <c:v>-1.0989957875489085</c:v>
                </c:pt>
                <c:pt idx="111">
                  <c:v>-1.1799680568565685</c:v>
                </c:pt>
                <c:pt idx="112">
                  <c:v>-1.2366702361227138</c:v>
                </c:pt>
                <c:pt idx="113">
                  <c:v>-1.2686038717944192</c:v>
                </c:pt>
                <c:pt idx="114">
                  <c:v>-1.2757514741929499</c:v>
                </c:pt>
                <c:pt idx="115">
                  <c:v>-1.2585654430705628</c:v>
                </c:pt>
                <c:pt idx="116">
                  <c:v>-1.2179483555682948</c:v>
                </c:pt>
                <c:pt idx="117">
                  <c:v>-1.1552251947769667</c:v>
                </c:pt>
                <c:pt idx="118">
                  <c:v>-1.0721082360458394</c:v>
                </c:pt>
                <c:pt idx="119">
                  <c:v>-0.97065543024704826</c:v>
                </c:pt>
                <c:pt idx="120">
                  <c:v>-0.8532232264775742</c:v>
                </c:pt>
                <c:pt idx="121">
                  <c:v>-0.72241485965334462</c:v>
                </c:pt>
                <c:pt idx="122">
                  <c:v>-0.58102519003202469</c:v>
                </c:pt>
                <c:pt idx="123">
                  <c:v>-0.43198322123311172</c:v>
                </c:pt>
                <c:pt idx="124">
                  <c:v>-0.27829344057982586</c:v>
                </c:pt>
                <c:pt idx="125">
                  <c:v>-0.12297712076901297</c:v>
                </c:pt>
                <c:pt idx="126">
                  <c:v>3.0985304403171259E-2</c:v>
                </c:pt>
                <c:pt idx="127">
                  <c:v>0.18070972426316917</c:v>
                </c:pt>
                <c:pt idx="128">
                  <c:v>0.32346069524731891</c:v>
                </c:pt>
                <c:pt idx="129">
                  <c:v>0.45669972767044215</c:v>
                </c:pt>
                <c:pt idx="130">
                  <c:v>0.57812869688529445</c:v>
                </c:pt>
                <c:pt idx="131">
                  <c:v>0.68572767219958697</c:v>
                </c:pt>
                <c:pt idx="132">
                  <c:v>0.77778657940819862</c:v>
                </c:pt>
                <c:pt idx="133">
                  <c:v>0.85293024344894453</c:v>
                </c:pt>
                <c:pt idx="134">
                  <c:v>0.91013649383220485</c:v>
                </c:pt>
                <c:pt idx="135">
                  <c:v>0.94874715441903712</c:v>
                </c:pt>
                <c:pt idx="136">
                  <c:v>0.96847187813200686</c:v>
                </c:pt>
                <c:pt idx="137">
                  <c:v>0.96938492364238893</c:v>
                </c:pt>
                <c:pt idx="138">
                  <c:v>0.95191510246288358</c:v>
                </c:pt>
                <c:pt idx="139">
                  <c:v>0.91682924881790484</c:v>
                </c:pt>
                <c:pt idx="140">
                  <c:v>0.86520967899299239</c:v>
                </c:pt>
                <c:pt idx="141">
                  <c:v>0.79842620964323052</c:v>
                </c:pt>
                <c:pt idx="142">
                  <c:v>0.71810339409507018</c:v>
                </c:pt>
                <c:pt idx="143">
                  <c:v>0.62608371062382595</c:v>
                </c:pt>
                <c:pt idx="144">
                  <c:v>0.52438749595732825</c:v>
                </c:pt>
                <c:pt idx="145">
                  <c:v>0.41517046009379205</c:v>
                </c:pt>
                <c:pt idx="146">
                  <c:v>0.30067964450727303</c:v>
                </c:pt>
                <c:pt idx="147">
                  <c:v>0.18320869485466026</c:v>
                </c:pt>
                <c:pt idx="148">
                  <c:v>6.5053311624261437E-2</c:v>
                </c:pt>
                <c:pt idx="149">
                  <c:v>-5.1532281680098047E-2</c:v>
                </c:pt>
                <c:pt idx="150">
                  <c:v>-0.16437705240924569</c:v>
                </c:pt>
                <c:pt idx="151">
                  <c:v>-0.27143230769793963</c:v>
                </c:pt>
                <c:pt idx="152">
                  <c:v>-0.37080759775524169</c:v>
                </c:pt>
                <c:pt idx="153">
                  <c:v>-0.46080277043637025</c:v>
                </c:pt>
                <c:pt idx="154">
                  <c:v>-0.53993566121679715</c:v>
                </c:pt>
                <c:pt idx="155">
                  <c:v>-0.60696499759350897</c:v>
                </c:pt>
                <c:pt idx="156">
                  <c:v>-0.66090819756532615</c:v>
                </c:pt>
                <c:pt idx="157">
                  <c:v>-0.70105384615285471</c:v>
                </c:pt>
                <c:pt idx="158">
                  <c:v>-0.72696873984560495</c:v>
                </c:pt>
                <c:pt idx="159">
                  <c:v>-0.73849949436443962</c:v>
                </c:pt>
                <c:pt idx="160">
                  <c:v>-0.73576881421371521</c:v>
                </c:pt>
                <c:pt idx="161">
                  <c:v>-0.71916662127373976</c:v>
                </c:pt>
                <c:pt idx="162">
                  <c:v>-0.68933633238196701</c:v>
                </c:pt>
                <c:pt idx="163">
                  <c:v>-0.6471566608588819</c:v>
                </c:pt>
                <c:pt idx="164">
                  <c:v>-0.59371939282413411</c:v>
                </c:pt>
                <c:pt idx="165">
                  <c:v>-0.53030365469886631</c:v>
                </c:pt>
                <c:pt idx="166">
                  <c:v>-0.45834724250503506</c:v>
                </c:pt>
                <c:pt idx="167">
                  <c:v>-0.37941562569363624</c:v>
                </c:pt>
                <c:pt idx="168">
                  <c:v>-0.29516926775027313</c:v>
                </c:pt>
                <c:pt idx="169">
                  <c:v>-0.20732992247809198</c:v>
                </c:pt>
                <c:pt idx="170">
                  <c:v>-0.11764656863453615</c:v>
                </c:pt>
                <c:pt idx="171">
                  <c:v>-2.7861636733526655E-2</c:v>
                </c:pt>
                <c:pt idx="172">
                  <c:v>6.0321839214054242E-2</c:v>
                </c:pt>
                <c:pt idx="173">
                  <c:v>0.14527154477368792</c:v>
                </c:pt>
                <c:pt idx="174">
                  <c:v>0.22545512584969302</c:v>
                </c:pt>
                <c:pt idx="175">
                  <c:v>0.29946684266525753</c:v>
                </c:pt>
                <c:pt idx="176">
                  <c:v>0.36605119344804665</c:v>
                </c:pt>
                <c:pt idx="177">
                  <c:v>0.42412313222419912</c:v>
                </c:pt>
                <c:pt idx="178">
                  <c:v>0.47278457854174011</c:v>
                </c:pt>
                <c:pt idx="179">
                  <c:v>0.51133699434544688</c:v>
                </c:pt>
                <c:pt idx="180">
                  <c:v>0.53928988304802183</c:v>
                </c:pt>
                <c:pt idx="181">
                  <c:v>0.55636514651807689</c:v>
                </c:pt>
                <c:pt idx="182">
                  <c:v>0.56249731568536121</c:v>
                </c:pt>
                <c:pt idx="183">
                  <c:v>0.55782974824953779</c:v>
                </c:pt>
                <c:pt idx="184">
                  <c:v>0.54270696114936978</c:v>
                </c:pt>
                <c:pt idx="185">
                  <c:v>0.51766333468517267</c:v>
                </c:pt>
                <c:pt idx="186">
                  <c:v>0.48340848829452249</c:v>
                </c:pt>
                <c:pt idx="187">
                  <c:v>0.44080968390945391</c:v>
                </c:pt>
                <c:pt idx="188">
                  <c:v>0.39087166068368723</c:v>
                </c:pt>
                <c:pt idx="189">
                  <c:v>0.33471434395549893</c:v>
                </c:pt>
                <c:pt idx="190">
                  <c:v>0.27354890107395857</c:v>
                </c:pt>
                <c:pt idx="191">
                  <c:v>0.20865263682042362</c:v>
                </c:pt>
                <c:pt idx="192">
                  <c:v>0.14134323145171784</c:v>
                </c:pt>
                <c:pt idx="193">
                  <c:v>7.2952824914032002E-2</c:v>
                </c:pt>
                <c:pt idx="194">
                  <c:v>4.8024417488851745E-3</c:v>
                </c:pt>
                <c:pt idx="195">
                  <c:v>-6.182276696772019E-2</c:v>
                </c:pt>
                <c:pt idx="196">
                  <c:v>-0.12569701508351522</c:v>
                </c:pt>
                <c:pt idx="197">
                  <c:v>-0.18567569130809111</c:v>
                </c:pt>
                <c:pt idx="198">
                  <c:v>-0.24071511440284091</c:v>
                </c:pt>
                <c:pt idx="199">
                  <c:v>-0.2898899081646456</c:v>
                </c:pt>
                <c:pt idx="200">
                  <c:v>-0.3324077235469049</c:v>
                </c:pt>
                <c:pt idx="201">
                  <c:v>-0.36762109197558762</c:v>
                </c:pt>
                <c:pt idx="202">
                  <c:v>-0.39503625337710291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1B-9C48-AC27-F6EC04500A32}"/>
            </c:ext>
          </c:extLst>
        </c:ser>
        <c:ser>
          <c:idx val="1"/>
          <c:order val="1"/>
          <c:tx>
            <c:v>Upper bound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'annotated underdamped (2)'!$H$1:$H$203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'annotated underdamped (2)'!$I$1:$I$203</c:f>
              <c:numCache>
                <c:formatCode>General</c:formatCode>
                <c:ptCount val="203"/>
                <c:pt idx="0">
                  <c:v>5.0188561322849559</c:v>
                </c:pt>
                <c:pt idx="1">
                  <c:v>4.9589897752344001</c:v>
                </c:pt>
                <c:pt idx="2">
                  <c:v>4.899837521280654</c:v>
                </c:pt>
                <c:pt idx="3">
                  <c:v>4.8413908523969322</c:v>
                </c:pt>
                <c:pt idx="4">
                  <c:v>4.7836413521619177</c:v>
                </c:pt>
                <c:pt idx="5">
                  <c:v>4.7265807045477883</c:v>
                </c:pt>
                <c:pt idx="6">
                  <c:v>4.6702006927226831</c:v>
                </c:pt>
                <c:pt idx="7">
                  <c:v>4.6144931978674757</c:v>
                </c:pt>
                <c:pt idx="8">
                  <c:v>4.5594501980066449</c:v>
                </c:pt>
                <c:pt idx="9">
                  <c:v>4.5050637668530937</c:v>
                </c:pt>
                <c:pt idx="10">
                  <c:v>4.451326072666757</c:v>
                </c:pt>
                <c:pt idx="11">
                  <c:v>4.3982293771268131</c:v>
                </c:pt>
                <c:pt idx="12">
                  <c:v>4.3457660342173527</c:v>
                </c:pt>
                <c:pt idx="13">
                  <c:v>4.2939284891263378</c:v>
                </c:pt>
                <c:pt idx="14">
                  <c:v>4.2427092771577026</c:v>
                </c:pt>
                <c:pt idx="15">
                  <c:v>4.1921010226564137</c:v>
                </c:pt>
                <c:pt idx="16">
                  <c:v>4.1420964379463738</c:v>
                </c:pt>
                <c:pt idx="17">
                  <c:v>4.0926883222809751</c:v>
                </c:pt>
                <c:pt idx="18">
                  <c:v>4.0438695608061836</c:v>
                </c:pt>
                <c:pt idx="19">
                  <c:v>3.9956331235359883</c:v>
                </c:pt>
                <c:pt idx="20">
                  <c:v>3.9479720643400698</c:v>
                </c:pt>
                <c:pt idx="21">
                  <c:v>3.9008795199435444</c:v>
                </c:pt>
                <c:pt idx="22">
                  <c:v>3.8543487089386432</c:v>
                </c:pt>
                <c:pt idx="23">
                  <c:v>3.8083729308081757</c:v>
                </c:pt>
                <c:pt idx="24">
                  <c:v>3.7629455649606447</c:v>
                </c:pt>
                <c:pt idx="25">
                  <c:v>3.7180600697768695</c:v>
                </c:pt>
                <c:pt idx="26">
                  <c:v>3.6737099816679804</c:v>
                </c:pt>
                <c:pt idx="27">
                  <c:v>3.6298889141446526</c:v>
                </c:pt>
                <c:pt idx="28">
                  <c:v>3.5865905568974399</c:v>
                </c:pt>
                <c:pt idx="29">
                  <c:v>3.543808674888079</c:v>
                </c:pt>
                <c:pt idx="30">
                  <c:v>3.5015371074516324</c:v>
                </c:pt>
                <c:pt idx="31">
                  <c:v>3.4597697674093442</c:v>
                </c:pt>
                <c:pt idx="32">
                  <c:v>3.4185006401920734</c:v>
                </c:pt>
                <c:pt idx="33">
                  <c:v>3.3777237829741882</c:v>
                </c:pt>
                <c:pt idx="34">
                  <c:v>3.3374333238177858</c:v>
                </c:pt>
                <c:pt idx="35">
                  <c:v>3.2976234608271255</c:v>
                </c:pt>
                <c:pt idx="36">
                  <c:v>3.2582884613131458</c:v>
                </c:pt>
                <c:pt idx="37">
                  <c:v>3.2194226609679433</c:v>
                </c:pt>
                <c:pt idx="38">
                  <c:v>3.1810204630491099</c:v>
                </c:pt>
                <c:pt idx="39">
                  <c:v>3.1430763375737856</c:v>
                </c:pt>
                <c:pt idx="40">
                  <c:v>3.105584820522334</c:v>
                </c:pt>
                <c:pt idx="41">
                  <c:v>3.0685405130515138</c:v>
                </c:pt>
                <c:pt idx="42">
                  <c:v>3.031938080717036</c:v>
                </c:pt>
                <c:pt idx="43">
                  <c:v>2.9957722527053963</c:v>
                </c:pt>
                <c:pt idx="44">
                  <c:v>2.9600378210748648</c:v>
                </c:pt>
                <c:pt idx="45">
                  <c:v>2.9247296400055385</c:v>
                </c:pt>
                <c:pt idx="46">
                  <c:v>2.8898426250583298</c:v>
                </c:pt>
                <c:pt idx="47">
                  <c:v>2.8553717524428017</c:v>
                </c:pt>
                <c:pt idx="48">
                  <c:v>2.8213120582937314</c:v>
                </c:pt>
                <c:pt idx="49">
                  <c:v>2.787658637956306</c:v>
                </c:pt>
                <c:pt idx="50">
                  <c:v>2.7544066452798432</c:v>
                </c:pt>
                <c:pt idx="51">
                  <c:v>2.7215512919199392</c:v>
                </c:pt>
                <c:pt idx="52">
                  <c:v>2.6890878466489343</c:v>
                </c:pt>
                <c:pt idx="53">
                  <c:v>2.6570116346746127</c:v>
                </c:pt>
                <c:pt idx="54">
                  <c:v>2.6253180369670224</c:v>
                </c:pt>
                <c:pt idx="55">
                  <c:v>2.5940024895933269</c:v>
                </c:pt>
                <c:pt idx="56">
                  <c:v>2.5630604830605908</c:v>
                </c:pt>
                <c:pt idx="57">
                  <c:v>2.5324875616664051</c:v>
                </c:pt>
                <c:pt idx="58">
                  <c:v>2.5022793228572584</c:v>
                </c:pt>
                <c:pt idx="59">
                  <c:v>2.4724314165945631</c:v>
                </c:pt>
                <c:pt idx="60">
                  <c:v>2.4429395447282394</c:v>
                </c:pt>
                <c:pt idx="61">
                  <c:v>2.4137994603777764</c:v>
                </c:pt>
                <c:pt idx="62">
                  <c:v>2.3850069673206731</c:v>
                </c:pt>
                <c:pt idx="63">
                  <c:v>2.3565579193881758</c:v>
                </c:pt>
                <c:pt idx="64">
                  <c:v>2.3284482198682221</c:v>
                </c:pt>
                <c:pt idx="65">
                  <c:v>2.3006738209155073</c:v>
                </c:pt>
                <c:pt idx="66">
                  <c:v>2.2732307229685875</c:v>
                </c:pt>
                <c:pt idx="67">
                  <c:v>2.246114974173937</c:v>
                </c:pt>
                <c:pt idx="68">
                  <c:v>2.2193226698168727</c:v>
                </c:pt>
                <c:pt idx="69">
                  <c:v>2.1928499517592699</c:v>
                </c:pt>
                <c:pt idx="70">
                  <c:v>2.1666930078839837</c:v>
                </c:pt>
                <c:pt idx="71">
                  <c:v>2.140848071545896</c:v>
                </c:pt>
                <c:pt idx="72">
                  <c:v>2.1153114210295145</c:v>
                </c:pt>
                <c:pt idx="73">
                  <c:v>2.0900793790130368</c:v>
                </c:pt>
                <c:pt idx="74">
                  <c:v>2.0651483120388114</c:v>
                </c:pt>
                <c:pt idx="75">
                  <c:v>2.0405146299901129</c:v>
                </c:pt>
                <c:pt idx="76">
                  <c:v>2.0161747855741594</c:v>
                </c:pt>
                <c:pt idx="77">
                  <c:v>1.9921252738112949</c:v>
                </c:pt>
                <c:pt idx="78">
                  <c:v>1.9683626315302685</c:v>
                </c:pt>
                <c:pt idx="79">
                  <c:v>1.9448834368695294</c:v>
                </c:pt>
                <c:pt idx="80">
                  <c:v>1.9216843087844744</c:v>
                </c:pt>
                <c:pt idx="81">
                  <c:v>1.8987619065605705</c:v>
                </c:pt>
                <c:pt idx="82">
                  <c:v>1.876112929332288</c:v>
                </c:pt>
                <c:pt idx="83">
                  <c:v>1.8537341156077676</c:v>
                </c:pt>
                <c:pt idx="84">
                  <c:v>1.8316222427991626</c:v>
                </c:pt>
                <c:pt idx="85">
                  <c:v>1.8097741267585794</c:v>
                </c:pt>
                <c:pt idx="86">
                  <c:v>1.7881866213195543</c:v>
                </c:pt>
                <c:pt idx="87">
                  <c:v>1.7668566178440004</c:v>
                </c:pt>
                <c:pt idx="88">
                  <c:v>1.7457810447745588</c:v>
                </c:pt>
                <c:pt idx="89">
                  <c:v>1.724956867192289</c:v>
                </c:pt>
                <c:pt idx="90">
                  <c:v>1.7043810863796345</c:v>
                </c:pt>
                <c:pt idx="91">
                  <c:v>1.6840507393886037</c:v>
                </c:pt>
                <c:pt idx="92">
                  <c:v>1.6639628986140982</c:v>
                </c:pt>
                <c:pt idx="93">
                  <c:v>1.6441146713723349</c:v>
                </c:pt>
                <c:pt idx="94">
                  <c:v>1.6245031994842927</c:v>
                </c:pt>
                <c:pt idx="95">
                  <c:v>1.6051256588641314</c:v>
                </c:pt>
                <c:pt idx="96">
                  <c:v>1.5859792591125175</c:v>
                </c:pt>
                <c:pt idx="97">
                  <c:v>1.5670612431148006</c:v>
                </c:pt>
                <c:pt idx="98">
                  <c:v>1.5483688866439871</c:v>
                </c:pt>
                <c:pt idx="99">
                  <c:v>1.5298994979684448</c:v>
                </c:pt>
                <c:pt idx="100">
                  <c:v>1.5116504174642889</c:v>
                </c:pt>
                <c:pt idx="101">
                  <c:v>1.493619017232392</c:v>
                </c:pt>
                <c:pt idx="102">
                  <c:v>1.4758027007199628</c:v>
                </c:pt>
                <c:pt idx="103">
                  <c:v>1.4581989023466368</c:v>
                </c:pt>
                <c:pt idx="104">
                  <c:v>1.4408050871350286</c:v>
                </c:pt>
                <c:pt idx="105">
                  <c:v>1.4236187503456905</c:v>
                </c:pt>
                <c:pt idx="106">
                  <c:v>1.4066374171164275</c:v>
                </c:pt>
                <c:pt idx="107">
                  <c:v>1.3898586421059105</c:v>
                </c:pt>
                <c:pt idx="108">
                  <c:v>1.373280009141544</c:v>
                </c:pt>
                <c:pt idx="109">
                  <c:v>1.356899130871533</c:v>
                </c:pt>
                <c:pt idx="110">
                  <c:v>1.3407136484211002</c:v>
                </c:pt>
                <c:pt idx="111">
                  <c:v>1.3247212310528045</c:v>
                </c:pt>
                <c:pt idx="112">
                  <c:v>1.30891957583091</c:v>
                </c:pt>
                <c:pt idx="113">
                  <c:v>1.2933064072897587</c:v>
                </c:pt>
                <c:pt idx="114">
                  <c:v>1.2778794771061015</c:v>
                </c:pt>
                <c:pt idx="115">
                  <c:v>1.2626365637753338</c:v>
                </c:pt>
                <c:pt idx="116">
                  <c:v>1.2475754722915964</c:v>
                </c:pt>
                <c:pt idx="117">
                  <c:v>1.2326940338316896</c:v>
                </c:pt>
                <c:pt idx="118">
                  <c:v>1.21799010544276</c:v>
                </c:pt>
                <c:pt idx="119">
                  <c:v>1.2034615697337112</c:v>
                </c:pt>
                <c:pt idx="120">
                  <c:v>1.1891063345702957</c:v>
                </c:pt>
                <c:pt idx="121">
                  <c:v>1.1749223327738441</c:v>
                </c:pt>
                <c:pt idx="122">
                  <c:v>1.1609075218235871</c:v>
                </c:pt>
                <c:pt idx="123">
                  <c:v>1.1470598835625307</c:v>
                </c:pt>
                <c:pt idx="124">
                  <c:v>1.1333774239068362</c:v>
                </c:pt>
                <c:pt idx="125">
                  <c:v>1.11985817255867</c:v>
                </c:pt>
                <c:pt idx="126">
                  <c:v>1.1065001827224765</c:v>
                </c:pt>
                <c:pt idx="127">
                  <c:v>1.0933015308246363</c:v>
                </c:pt>
                <c:pt idx="128">
                  <c:v>1.0802603162364692</c:v>
                </c:pt>
                <c:pt idx="129">
                  <c:v>1.067374661000539</c:v>
                </c:pt>
                <c:pt idx="130">
                  <c:v>1.0546427095602251</c:v>
                </c:pt>
                <c:pt idx="131">
                  <c:v>1.0420626284925192</c:v>
                </c:pt>
                <c:pt idx="132">
                  <c:v>1.0296326062440089</c:v>
                </c:pt>
                <c:pt idx="133">
                  <c:v>1.0173508528700115</c:v>
                </c:pt>
                <c:pt idx="134">
                  <c:v>1.0052155997768182</c:v>
                </c:pt>
                <c:pt idx="135">
                  <c:v>0.99322509946701343</c:v>
                </c:pt>
                <c:pt idx="136">
                  <c:v>0.98137762528783334</c:v>
                </c:pt>
                <c:pt idx="137">
                  <c:v>0.96967147118252339</c:v>
                </c:pt>
                <c:pt idx="138">
                  <c:v>0.95810495144466401</c:v>
                </c:pt>
                <c:pt idx="139">
                  <c:v>0.94667640047542589</c:v>
                </c:pt>
                <c:pt idx="140">
                  <c:v>0.93538417254372086</c:v>
                </c:pt>
                <c:pt idx="141">
                  <c:v>0.92422664154921386</c:v>
                </c:pt>
                <c:pt idx="142">
                  <c:v>0.91320220078816128</c:v>
                </c:pt>
                <c:pt idx="143">
                  <c:v>0.90230926272204315</c:v>
                </c:pt>
                <c:pt idx="144">
                  <c:v>0.89154625874895488</c:v>
                </c:pt>
                <c:pt idx="145">
                  <c:v>0.88091163897772573</c:v>
                </c:pt>
                <c:pt idx="146">
                  <c:v>0.87040387200473202</c:v>
                </c:pt>
                <c:pt idx="147">
                  <c:v>0.86002144469337216</c:v>
                </c:pt>
                <c:pt idx="148">
                  <c:v>0.84976286195617223</c:v>
                </c:pt>
                <c:pt idx="149">
                  <c:v>0.83962664653949126</c:v>
                </c:pt>
                <c:pt idx="150">
                  <c:v>0.82961133881079407</c:v>
                </c:pt>
                <c:pt idx="151">
                  <c:v>0.81971549654846065</c:v>
                </c:pt>
                <c:pt idx="152">
                  <c:v>0.80993769473410548</c:v>
                </c:pt>
                <c:pt idx="153">
                  <c:v>0.80027652534737104</c:v>
                </c:pt>
                <c:pt idx="154">
                  <c:v>0.79073059716317096</c:v>
                </c:pt>
                <c:pt idx="155">
                  <c:v>0.78129853555135154</c:v>
                </c:pt>
                <c:pt idx="156">
                  <c:v>0.77197898227874184</c:v>
                </c:pt>
                <c:pt idx="157">
                  <c:v>0.76277059531356639</c:v>
                </c:pt>
                <c:pt idx="158">
                  <c:v>0.75367204863219006</c:v>
                </c:pt>
                <c:pt idx="159">
                  <c:v>0.74468203202816818</c:v>
                </c:pt>
                <c:pt idx="160">
                  <c:v>0.73579925092357523</c:v>
                </c:pt>
                <c:pt idx="161">
                  <c:v>0.72702242618258239</c:v>
                </c:pt>
                <c:pt idx="162">
                  <c:v>0.71835029392726046</c:v>
                </c:pt>
                <c:pt idx="163">
                  <c:v>0.70978160535557955</c:v>
                </c:pt>
                <c:pt idx="164">
                  <c:v>0.70131512656157835</c:v>
                </c:pt>
                <c:pt idx="165">
                  <c:v>0.69294963835768031</c:v>
                </c:pt>
                <c:pt idx="166">
                  <c:v>0.68468393609912848</c:v>
                </c:pt>
                <c:pt idx="167">
                  <c:v>0.67651682951051451</c:v>
                </c:pt>
                <c:pt idx="168">
                  <c:v>0.66844714251437676</c:v>
                </c:pt>
                <c:pt idx="169">
                  <c:v>0.6604737130618431</c:v>
                </c:pt>
                <c:pt idx="170">
                  <c:v>0.65259539296529456</c:v>
                </c:pt>
                <c:pt idx="171">
                  <c:v>0.64481104773302322</c:v>
                </c:pt>
                <c:pt idx="172">
                  <c:v>0.63711955640586437</c:v>
                </c:pt>
                <c:pt idx="173">
                  <c:v>0.62951981139577573</c:v>
                </c:pt>
                <c:pt idx="174">
                  <c:v>0.62201071832634358</c:v>
                </c:pt>
                <c:pt idx="175">
                  <c:v>0.61459119587519018</c:v>
                </c:pt>
                <c:pt idx="176">
                  <c:v>0.6072601756182614</c:v>
                </c:pt>
                <c:pt idx="177">
                  <c:v>0.60001660187597217</c:v>
                </c:pt>
                <c:pt idx="178">
                  <c:v>0.59285943156118692</c:v>
                </c:pt>
                <c:pt idx="179">
                  <c:v>0.58578763402901246</c:v>
                </c:pt>
                <c:pt idx="180">
                  <c:v>0.57880019092838408</c:v>
                </c:pt>
                <c:pt idx="181">
                  <c:v>0.5718960960554208</c:v>
                </c:pt>
                <c:pt idx="182">
                  <c:v>0.56507435520853078</c:v>
                </c:pt>
                <c:pt idx="183">
                  <c:v>0.55833398604524398</c:v>
                </c:pt>
                <c:pt idx="184">
                  <c:v>0.55167401794075344</c:v>
                </c:pt>
                <c:pt idx="185">
                  <c:v>0.54509349184814371</c:v>
                </c:pt>
                <c:pt idx="186">
                  <c:v>0.53859146016028614</c:v>
                </c:pt>
                <c:pt idx="187">
                  <c:v>0.53216698657338213</c:v>
                </c:pt>
                <c:pt idx="188">
                  <c:v>0.52581914595213364</c:v>
                </c:pt>
                <c:pt idx="189">
                  <c:v>0.5195470241965221</c:v>
                </c:pt>
                <c:pt idx="190">
                  <c:v>0.51334971811017649</c:v>
                </c:pt>
                <c:pt idx="191">
                  <c:v>0.50722633527031125</c:v>
                </c:pt>
                <c:pt idx="192">
                  <c:v>0.5011759938992163</c:v>
                </c:pt>
                <c:pt idx="193">
                  <c:v>0.49519782273727908</c:v>
                </c:pt>
                <c:pt idx="194">
                  <c:v>0.489290960917522</c:v>
                </c:pt>
                <c:pt idx="195">
                  <c:v>0.48345455784163588</c:v>
                </c:pt>
                <c:pt idx="196">
                  <c:v>0.47768777305749238</c:v>
                </c:pt>
                <c:pt idx="197">
                  <c:v>0.47198977613811766</c:v>
                </c:pt>
                <c:pt idx="198">
                  <c:v>0.46635974656210905</c:v>
                </c:pt>
                <c:pt idx="199">
                  <c:v>0.46079687359547894</c:v>
                </c:pt>
                <c:pt idx="200">
                  <c:v>0.45530035617490733</c:v>
                </c:pt>
                <c:pt idx="201">
                  <c:v>0.44986940279238796</c:v>
                </c:pt>
                <c:pt idx="202">
                  <c:v>0.4445032313812487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1B-9C48-AC27-F6EC04500A32}"/>
            </c:ext>
          </c:extLst>
        </c:ser>
        <c:ser>
          <c:idx val="2"/>
          <c:order val="2"/>
          <c:tx>
            <c:v>Lower bound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'annotated underdamped (2)'!$K$1:$K$203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'annotated underdamped (2)'!$L$1:$L$203</c:f>
              <c:numCache>
                <c:formatCode>General</c:formatCode>
                <c:ptCount val="203"/>
                <c:pt idx="0">
                  <c:v>-5.0188561322849559</c:v>
                </c:pt>
                <c:pt idx="1">
                  <c:v>-4.9589897752344001</c:v>
                </c:pt>
                <c:pt idx="2">
                  <c:v>-4.899837521280654</c:v>
                </c:pt>
                <c:pt idx="3">
                  <c:v>-4.8413908523969322</c:v>
                </c:pt>
                <c:pt idx="4">
                  <c:v>-4.7836413521619177</c:v>
                </c:pt>
                <c:pt idx="5">
                  <c:v>-4.7265807045477883</c:v>
                </c:pt>
                <c:pt idx="6">
                  <c:v>-4.6702006927226831</c:v>
                </c:pt>
                <c:pt idx="7">
                  <c:v>-4.6144931978674757</c:v>
                </c:pt>
                <c:pt idx="8">
                  <c:v>-4.5594501980066449</c:v>
                </c:pt>
                <c:pt idx="9">
                  <c:v>-4.5050637668530937</c:v>
                </c:pt>
                <c:pt idx="10">
                  <c:v>-4.451326072666757</c:v>
                </c:pt>
                <c:pt idx="11">
                  <c:v>-4.3982293771268131</c:v>
                </c:pt>
                <c:pt idx="12">
                  <c:v>-4.3457660342173527</c:v>
                </c:pt>
                <c:pt idx="13">
                  <c:v>-4.2939284891263378</c:v>
                </c:pt>
                <c:pt idx="14">
                  <c:v>-4.2427092771577026</c:v>
                </c:pt>
                <c:pt idx="15">
                  <c:v>-4.1921010226564137</c:v>
                </c:pt>
                <c:pt idx="16">
                  <c:v>-4.1420964379463738</c:v>
                </c:pt>
                <c:pt idx="17">
                  <c:v>-4.0926883222809751</c:v>
                </c:pt>
                <c:pt idx="18">
                  <c:v>-4.0438695608061836</c:v>
                </c:pt>
                <c:pt idx="19">
                  <c:v>-3.9956331235359883</c:v>
                </c:pt>
                <c:pt idx="20">
                  <c:v>-3.9479720643400698</c:v>
                </c:pt>
                <c:pt idx="21">
                  <c:v>-3.9008795199435444</c:v>
                </c:pt>
                <c:pt idx="22">
                  <c:v>-3.8543487089386432</c:v>
                </c:pt>
                <c:pt idx="23">
                  <c:v>-3.8083729308081757</c:v>
                </c:pt>
                <c:pt idx="24">
                  <c:v>-3.7629455649606447</c:v>
                </c:pt>
                <c:pt idx="25">
                  <c:v>-3.7180600697768695</c:v>
                </c:pt>
                <c:pt idx="26">
                  <c:v>-3.6737099816679804</c:v>
                </c:pt>
                <c:pt idx="27">
                  <c:v>-3.6298889141446526</c:v>
                </c:pt>
                <c:pt idx="28">
                  <c:v>-3.5865905568974399</c:v>
                </c:pt>
                <c:pt idx="29">
                  <c:v>-3.543808674888079</c:v>
                </c:pt>
                <c:pt idx="30">
                  <c:v>-3.5015371074516324</c:v>
                </c:pt>
                <c:pt idx="31">
                  <c:v>-3.4597697674093442</c:v>
                </c:pt>
                <c:pt idx="32">
                  <c:v>-3.4185006401920734</c:v>
                </c:pt>
                <c:pt idx="33">
                  <c:v>-3.3777237829741882</c:v>
                </c:pt>
                <c:pt idx="34">
                  <c:v>-3.3374333238177858</c:v>
                </c:pt>
                <c:pt idx="35">
                  <c:v>-3.2976234608271255</c:v>
                </c:pt>
                <c:pt idx="36">
                  <c:v>-3.2582884613131458</c:v>
                </c:pt>
                <c:pt idx="37">
                  <c:v>-3.2194226609679433</c:v>
                </c:pt>
                <c:pt idx="38">
                  <c:v>-3.1810204630491099</c:v>
                </c:pt>
                <c:pt idx="39">
                  <c:v>-3.1430763375737856</c:v>
                </c:pt>
                <c:pt idx="40">
                  <c:v>-3.105584820522334</c:v>
                </c:pt>
                <c:pt idx="41">
                  <c:v>-3.0685405130515138</c:v>
                </c:pt>
                <c:pt idx="42">
                  <c:v>-3.031938080717036</c:v>
                </c:pt>
                <c:pt idx="43">
                  <c:v>-2.9957722527053963</c:v>
                </c:pt>
                <c:pt idx="44">
                  <c:v>-2.9600378210748648</c:v>
                </c:pt>
                <c:pt idx="45">
                  <c:v>-2.9247296400055385</c:v>
                </c:pt>
                <c:pt idx="46">
                  <c:v>-2.8898426250583298</c:v>
                </c:pt>
                <c:pt idx="47">
                  <c:v>-2.8553717524428017</c:v>
                </c:pt>
                <c:pt idx="48">
                  <c:v>-2.8213120582937314</c:v>
                </c:pt>
                <c:pt idx="49">
                  <c:v>-2.787658637956306</c:v>
                </c:pt>
                <c:pt idx="50">
                  <c:v>-2.7544066452798432</c:v>
                </c:pt>
                <c:pt idx="51">
                  <c:v>-2.7215512919199392</c:v>
                </c:pt>
                <c:pt idx="52">
                  <c:v>-2.6890878466489343</c:v>
                </c:pt>
                <c:pt idx="53">
                  <c:v>-2.6570116346746127</c:v>
                </c:pt>
                <c:pt idx="54">
                  <c:v>-2.6253180369670224</c:v>
                </c:pt>
                <c:pt idx="55">
                  <c:v>-2.5940024895933269</c:v>
                </c:pt>
                <c:pt idx="56">
                  <c:v>-2.5630604830605908</c:v>
                </c:pt>
                <c:pt idx="57">
                  <c:v>-2.5324875616664051</c:v>
                </c:pt>
                <c:pt idx="58">
                  <c:v>-2.5022793228572584</c:v>
                </c:pt>
                <c:pt idx="59">
                  <c:v>-2.4724314165945631</c:v>
                </c:pt>
                <c:pt idx="60">
                  <c:v>-2.4429395447282394</c:v>
                </c:pt>
                <c:pt idx="61">
                  <c:v>-2.4137994603777764</c:v>
                </c:pt>
                <c:pt idx="62">
                  <c:v>-2.3850069673206731</c:v>
                </c:pt>
                <c:pt idx="63">
                  <c:v>-2.3565579193881758</c:v>
                </c:pt>
                <c:pt idx="64">
                  <c:v>-2.3284482198682221</c:v>
                </c:pt>
                <c:pt idx="65">
                  <c:v>-2.3006738209155073</c:v>
                </c:pt>
                <c:pt idx="66">
                  <c:v>-2.2732307229685875</c:v>
                </c:pt>
                <c:pt idx="67">
                  <c:v>-2.246114974173937</c:v>
                </c:pt>
                <c:pt idx="68">
                  <c:v>-2.2193226698168727</c:v>
                </c:pt>
                <c:pt idx="69">
                  <c:v>-2.1928499517592699</c:v>
                </c:pt>
                <c:pt idx="70">
                  <c:v>-2.1666930078839837</c:v>
                </c:pt>
                <c:pt idx="71">
                  <c:v>-2.140848071545896</c:v>
                </c:pt>
                <c:pt idx="72">
                  <c:v>-2.1153114210295145</c:v>
                </c:pt>
                <c:pt idx="73">
                  <c:v>-2.0900793790130368</c:v>
                </c:pt>
                <c:pt idx="74">
                  <c:v>-2.0651483120388114</c:v>
                </c:pt>
                <c:pt idx="75">
                  <c:v>-2.0405146299901129</c:v>
                </c:pt>
                <c:pt idx="76">
                  <c:v>-2.0161747855741594</c:v>
                </c:pt>
                <c:pt idx="77">
                  <c:v>-1.9921252738112949</c:v>
                </c:pt>
                <c:pt idx="78">
                  <c:v>-1.9683626315302685</c:v>
                </c:pt>
                <c:pt idx="79">
                  <c:v>-1.9448834368695294</c:v>
                </c:pt>
                <c:pt idx="80">
                  <c:v>-1.9216843087844744</c:v>
                </c:pt>
                <c:pt idx="81">
                  <c:v>-1.8987619065605705</c:v>
                </c:pt>
                <c:pt idx="82">
                  <c:v>-1.876112929332288</c:v>
                </c:pt>
                <c:pt idx="83">
                  <c:v>-1.8537341156077676</c:v>
                </c:pt>
                <c:pt idx="84">
                  <c:v>-1.8316222427991626</c:v>
                </c:pt>
                <c:pt idx="85">
                  <c:v>-1.8097741267585794</c:v>
                </c:pt>
                <c:pt idx="86">
                  <c:v>-1.7881866213195543</c:v>
                </c:pt>
                <c:pt idx="87">
                  <c:v>-1.7668566178440004</c:v>
                </c:pt>
                <c:pt idx="88">
                  <c:v>-1.7457810447745588</c:v>
                </c:pt>
                <c:pt idx="89">
                  <c:v>-1.724956867192289</c:v>
                </c:pt>
                <c:pt idx="90">
                  <c:v>-1.7043810863796345</c:v>
                </c:pt>
                <c:pt idx="91">
                  <c:v>-1.6840507393886037</c:v>
                </c:pt>
                <c:pt idx="92">
                  <c:v>-1.6639628986140982</c:v>
                </c:pt>
                <c:pt idx="93">
                  <c:v>-1.6441146713723349</c:v>
                </c:pt>
                <c:pt idx="94">
                  <c:v>-1.6245031994842927</c:v>
                </c:pt>
                <c:pt idx="95">
                  <c:v>-1.6051256588641314</c:v>
                </c:pt>
                <c:pt idx="96">
                  <c:v>-1.5859792591125175</c:v>
                </c:pt>
                <c:pt idx="97">
                  <c:v>-1.5670612431148006</c:v>
                </c:pt>
                <c:pt idx="98">
                  <c:v>-1.5483688866439871</c:v>
                </c:pt>
                <c:pt idx="99">
                  <c:v>-1.5298994979684448</c:v>
                </c:pt>
                <c:pt idx="100">
                  <c:v>-1.5116504174642889</c:v>
                </c:pt>
                <c:pt idx="101">
                  <c:v>-1.493619017232392</c:v>
                </c:pt>
                <c:pt idx="102">
                  <c:v>-1.4758027007199628</c:v>
                </c:pt>
                <c:pt idx="103">
                  <c:v>-1.4581989023466368</c:v>
                </c:pt>
                <c:pt idx="104">
                  <c:v>-1.4408050871350286</c:v>
                </c:pt>
                <c:pt idx="105">
                  <c:v>-1.4236187503456905</c:v>
                </c:pt>
                <c:pt idx="106">
                  <c:v>-1.4066374171164275</c:v>
                </c:pt>
                <c:pt idx="107">
                  <c:v>-1.3898586421059105</c:v>
                </c:pt>
                <c:pt idx="108">
                  <c:v>-1.373280009141544</c:v>
                </c:pt>
                <c:pt idx="109">
                  <c:v>-1.356899130871533</c:v>
                </c:pt>
                <c:pt idx="110">
                  <c:v>-1.3407136484211002</c:v>
                </c:pt>
                <c:pt idx="111">
                  <c:v>-1.3247212310528045</c:v>
                </c:pt>
                <c:pt idx="112">
                  <c:v>-1.30891957583091</c:v>
                </c:pt>
                <c:pt idx="113">
                  <c:v>-1.2933064072897587</c:v>
                </c:pt>
                <c:pt idx="114">
                  <c:v>-1.2778794771061015</c:v>
                </c:pt>
                <c:pt idx="115">
                  <c:v>-1.2626365637753338</c:v>
                </c:pt>
                <c:pt idx="116">
                  <c:v>-1.2475754722915964</c:v>
                </c:pt>
                <c:pt idx="117">
                  <c:v>-1.2326940338316896</c:v>
                </c:pt>
                <c:pt idx="118">
                  <c:v>-1.21799010544276</c:v>
                </c:pt>
                <c:pt idx="119">
                  <c:v>-1.2034615697337112</c:v>
                </c:pt>
                <c:pt idx="120">
                  <c:v>-1.1891063345702957</c:v>
                </c:pt>
                <c:pt idx="121">
                  <c:v>-1.1749223327738441</c:v>
                </c:pt>
                <c:pt idx="122">
                  <c:v>-1.1609075218235871</c:v>
                </c:pt>
                <c:pt idx="123">
                  <c:v>-1.1470598835625307</c:v>
                </c:pt>
                <c:pt idx="124">
                  <c:v>-1.1333774239068362</c:v>
                </c:pt>
                <c:pt idx="125">
                  <c:v>-1.11985817255867</c:v>
                </c:pt>
                <c:pt idx="126">
                  <c:v>-1.1065001827224765</c:v>
                </c:pt>
                <c:pt idx="127">
                  <c:v>-1.0933015308246363</c:v>
                </c:pt>
                <c:pt idx="128">
                  <c:v>-1.0802603162364692</c:v>
                </c:pt>
                <c:pt idx="129">
                  <c:v>-1.067374661000539</c:v>
                </c:pt>
                <c:pt idx="130">
                  <c:v>-1.0546427095602251</c:v>
                </c:pt>
                <c:pt idx="131">
                  <c:v>-1.0420626284925192</c:v>
                </c:pt>
                <c:pt idx="132">
                  <c:v>-1.0296326062440089</c:v>
                </c:pt>
                <c:pt idx="133">
                  <c:v>-1.0173508528700115</c:v>
                </c:pt>
                <c:pt idx="134">
                  <c:v>-1.0052155997768182</c:v>
                </c:pt>
                <c:pt idx="135">
                  <c:v>-0.99322509946701343</c:v>
                </c:pt>
                <c:pt idx="136">
                  <c:v>-0.98137762528783334</c:v>
                </c:pt>
                <c:pt idx="137">
                  <c:v>-0.96967147118252339</c:v>
                </c:pt>
                <c:pt idx="138">
                  <c:v>-0.95810495144466401</c:v>
                </c:pt>
                <c:pt idx="139">
                  <c:v>-0.94667640047542589</c:v>
                </c:pt>
                <c:pt idx="140">
                  <c:v>-0.93538417254372086</c:v>
                </c:pt>
                <c:pt idx="141">
                  <c:v>-0.92422664154921386</c:v>
                </c:pt>
                <c:pt idx="142">
                  <c:v>-0.91320220078816128</c:v>
                </c:pt>
                <c:pt idx="143">
                  <c:v>-0.90230926272204315</c:v>
                </c:pt>
                <c:pt idx="144">
                  <c:v>-0.89154625874895488</c:v>
                </c:pt>
                <c:pt idx="145">
                  <c:v>-0.88091163897772573</c:v>
                </c:pt>
                <c:pt idx="146">
                  <c:v>-0.87040387200473202</c:v>
                </c:pt>
                <c:pt idx="147">
                  <c:v>-0.86002144469337216</c:v>
                </c:pt>
                <c:pt idx="148">
                  <c:v>-0.84976286195617223</c:v>
                </c:pt>
                <c:pt idx="149">
                  <c:v>-0.83962664653949126</c:v>
                </c:pt>
                <c:pt idx="150">
                  <c:v>-0.82961133881079407</c:v>
                </c:pt>
                <c:pt idx="151">
                  <c:v>-0.81971549654846065</c:v>
                </c:pt>
                <c:pt idx="152">
                  <c:v>-0.80993769473410548</c:v>
                </c:pt>
                <c:pt idx="153">
                  <c:v>-0.80027652534737104</c:v>
                </c:pt>
                <c:pt idx="154">
                  <c:v>-0.79073059716317096</c:v>
                </c:pt>
                <c:pt idx="155">
                  <c:v>-0.78129853555135154</c:v>
                </c:pt>
                <c:pt idx="156">
                  <c:v>-0.77197898227874184</c:v>
                </c:pt>
                <c:pt idx="157">
                  <c:v>-0.76277059531356639</c:v>
                </c:pt>
                <c:pt idx="158">
                  <c:v>-0.75367204863219006</c:v>
                </c:pt>
                <c:pt idx="159">
                  <c:v>-0.74468203202816818</c:v>
                </c:pt>
                <c:pt idx="160">
                  <c:v>-0.73579925092357523</c:v>
                </c:pt>
                <c:pt idx="161">
                  <c:v>-0.72702242618258239</c:v>
                </c:pt>
                <c:pt idx="162">
                  <c:v>-0.71835029392726046</c:v>
                </c:pt>
                <c:pt idx="163">
                  <c:v>-0.70978160535557955</c:v>
                </c:pt>
                <c:pt idx="164">
                  <c:v>-0.70131512656157835</c:v>
                </c:pt>
                <c:pt idx="165">
                  <c:v>-0.69294963835768031</c:v>
                </c:pt>
                <c:pt idx="166">
                  <c:v>-0.68468393609912848</c:v>
                </c:pt>
                <c:pt idx="167">
                  <c:v>-0.67651682951051451</c:v>
                </c:pt>
                <c:pt idx="168">
                  <c:v>-0.66844714251437676</c:v>
                </c:pt>
                <c:pt idx="169">
                  <c:v>-0.6604737130618431</c:v>
                </c:pt>
                <c:pt idx="170">
                  <c:v>-0.65259539296529456</c:v>
                </c:pt>
                <c:pt idx="171">
                  <c:v>-0.64481104773302322</c:v>
                </c:pt>
                <c:pt idx="172">
                  <c:v>-0.63711955640586437</c:v>
                </c:pt>
                <c:pt idx="173">
                  <c:v>-0.62951981139577573</c:v>
                </c:pt>
                <c:pt idx="174">
                  <c:v>-0.62201071832634358</c:v>
                </c:pt>
                <c:pt idx="175">
                  <c:v>-0.61459119587519018</c:v>
                </c:pt>
                <c:pt idx="176">
                  <c:v>-0.6072601756182614</c:v>
                </c:pt>
                <c:pt idx="177">
                  <c:v>-0.60001660187597217</c:v>
                </c:pt>
                <c:pt idx="178">
                  <c:v>-0.59285943156118692</c:v>
                </c:pt>
                <c:pt idx="179">
                  <c:v>-0.58578763402901246</c:v>
                </c:pt>
                <c:pt idx="180">
                  <c:v>-0.57880019092838408</c:v>
                </c:pt>
                <c:pt idx="181">
                  <c:v>-0.5718960960554208</c:v>
                </c:pt>
                <c:pt idx="182">
                  <c:v>-0.56507435520853078</c:v>
                </c:pt>
                <c:pt idx="183">
                  <c:v>-0.55833398604524398</c:v>
                </c:pt>
                <c:pt idx="184">
                  <c:v>-0.55167401794075344</c:v>
                </c:pt>
                <c:pt idx="185">
                  <c:v>-0.54509349184814371</c:v>
                </c:pt>
                <c:pt idx="186">
                  <c:v>-0.53859146016028614</c:v>
                </c:pt>
                <c:pt idx="187">
                  <c:v>-0.53216698657338213</c:v>
                </c:pt>
                <c:pt idx="188">
                  <c:v>-0.52581914595213364</c:v>
                </c:pt>
                <c:pt idx="189">
                  <c:v>-0.5195470241965221</c:v>
                </c:pt>
                <c:pt idx="190">
                  <c:v>-0.51334971811017649</c:v>
                </c:pt>
                <c:pt idx="191">
                  <c:v>-0.50722633527031125</c:v>
                </c:pt>
                <c:pt idx="192">
                  <c:v>-0.5011759938992163</c:v>
                </c:pt>
                <c:pt idx="193">
                  <c:v>-0.49519782273727908</c:v>
                </c:pt>
                <c:pt idx="194">
                  <c:v>-0.489290960917522</c:v>
                </c:pt>
                <c:pt idx="195">
                  <c:v>-0.48345455784163588</c:v>
                </c:pt>
                <c:pt idx="196">
                  <c:v>-0.47768777305749238</c:v>
                </c:pt>
                <c:pt idx="197">
                  <c:v>-0.47198977613811766</c:v>
                </c:pt>
                <c:pt idx="198">
                  <c:v>-0.46635974656210905</c:v>
                </c:pt>
                <c:pt idx="199">
                  <c:v>-0.46079687359547894</c:v>
                </c:pt>
                <c:pt idx="200">
                  <c:v>-0.45530035617490733</c:v>
                </c:pt>
                <c:pt idx="201">
                  <c:v>-0.44986940279238796</c:v>
                </c:pt>
                <c:pt idx="202">
                  <c:v>-0.4445032313812487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1B-9C48-AC27-F6EC04500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18447"/>
        <c:axId val="1810021167"/>
      </c:scatterChart>
      <c:valAx>
        <c:axId val="1810018447"/>
        <c:scaling>
          <c:orientation val="minMax"/>
          <c:max val="8.1"/>
          <c:min val="-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21167"/>
        <c:crosses val="autoZero"/>
        <c:crossBetween val="midCat"/>
      </c:valAx>
      <c:valAx>
        <c:axId val="181002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1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9502487562189053E-3"/>
          <c:w val="1"/>
          <c:h val="0.990049751243781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overdamped!$E$1:$E$203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overdamped!$F$1:$F$203</c:f>
              <c:numCache>
                <c:formatCode>General</c:formatCode>
                <c:ptCount val="203"/>
                <c:pt idx="0">
                  <c:v>5</c:v>
                </c:pt>
                <c:pt idx="1">
                  <c:v>4.4523524210798993</c:v>
                </c:pt>
                <c:pt idx="2">
                  <c:v>3.9962375272656487</c:v>
                </c:pt>
                <c:pt idx="3">
                  <c:v>3.6147186701840521</c:v>
                </c:pt>
                <c:pt idx="4">
                  <c:v>3.2940487906998017</c:v>
                </c:pt>
                <c:pt idx="5">
                  <c:v>3.0230680274868127</c:v>
                </c:pt>
                <c:pt idx="6">
                  <c:v>2.7927151460310062</c:v>
                </c:pt>
                <c:pt idx="7">
                  <c:v>2.5956312804064257</c:v>
                </c:pt>
                <c:pt idx="8">
                  <c:v>2.4258385443287698</c:v>
                </c:pt>
                <c:pt idx="9">
                  <c:v>2.2784793641729082</c:v>
                </c:pt>
                <c:pt idx="10">
                  <c:v>2.1496050599641929</c:v>
                </c:pt>
                <c:pt idx="11">
                  <c:v>2.0360043685152549</c:v>
                </c:pt>
                <c:pt idx="12">
                  <c:v>1.9350643613377854</c:v>
                </c:pt>
                <c:pt idx="13">
                  <c:v>1.844657636131773</c:v>
                </c:pt>
                <c:pt idx="14">
                  <c:v>1.7630508173326709</c:v>
                </c:pt>
                <c:pt idx="15">
                  <c:v>1.6888303393047834</c:v>
                </c:pt>
                <c:pt idx="16">
                  <c:v>1.6208422466086985</c:v>
                </c:pt>
                <c:pt idx="17">
                  <c:v>1.5581433628391053</c:v>
                </c:pt>
                <c:pt idx="18">
                  <c:v>1.4999616799943987</c:v>
                </c:pt>
                <c:pt idx="19">
                  <c:v>1.4456642262348816</c:v>
                </c:pt>
                <c:pt idx="20">
                  <c:v>1.3947309990824017</c:v>
                </c:pt>
                <c:pt idx="21">
                  <c:v>1.3467338181043078</c:v>
                </c:pt>
                <c:pt idx="22">
                  <c:v>1.3013191676633502</c:v>
                </c:pt>
                <c:pt idx="23">
                  <c:v>1.258194275936054</c:v>
                </c:pt>
                <c:pt idx="24">
                  <c:v>1.2171158188371753</c:v>
                </c:pt>
                <c:pt idx="25">
                  <c:v>1.1778807530079776</c:v>
                </c:pt>
                <c:pt idx="26">
                  <c:v>1.1403188757172396</c:v>
                </c:pt>
                <c:pt idx="27">
                  <c:v>1.1042867855109773</c:v>
                </c:pt>
                <c:pt idx="28">
                  <c:v>1.0696629790752665</c:v>
                </c:pt>
                <c:pt idx="29">
                  <c:v>1.0363438697595599</c:v>
                </c:pt>
                <c:pt idx="30">
                  <c:v>1.0042405537460612</c:v>
                </c:pt>
                <c:pt idx="31">
                  <c:v>0.97327618272875993</c:v>
                </c:pt>
                <c:pt idx="32">
                  <c:v>0.94338382863116355</c:v>
                </c:pt>
                <c:pt idx="33">
                  <c:v>0.91450474751848954</c:v>
                </c:pt>
                <c:pt idx="34">
                  <c:v>0.88658696740029552</c:v>
                </c:pt>
                <c:pt idx="35">
                  <c:v>0.85958413884535878</c:v>
                </c:pt>
                <c:pt idx="36">
                  <c:v>0.83345459886842843</c:v>
                </c:pt>
                <c:pt idx="37">
                  <c:v>0.80816060790614974</c:v>
                </c:pt>
                <c:pt idx="38">
                  <c:v>0.78366772728898515</c:v>
                </c:pt>
                <c:pt idx="39">
                  <c:v>0.75994431077145819</c:v>
                </c:pt>
                <c:pt idx="40">
                  <c:v>0.73696108867545718</c:v>
                </c:pt>
                <c:pt idx="41">
                  <c:v>0.71469082725049171</c:v>
                </c:pt>
                <c:pt idx="42">
                  <c:v>0.69310804913887558</c:v>
                </c:pt>
                <c:pt idx="43">
                  <c:v>0.67218880349743537</c:v>
                </c:pt>
                <c:pt idx="44">
                  <c:v>0.65191047648771772</c:v>
                </c:pt>
                <c:pt idx="45">
                  <c:v>0.63225163459890266</c:v>
                </c:pt>
                <c:pt idx="46">
                  <c:v>0.61319189468884816</c:v>
                </c:pt>
                <c:pt idx="47">
                  <c:v>0.59471181578141841</c:v>
                </c:pt>
                <c:pt idx="48">
                  <c:v>0.57679280859325266</c:v>
                </c:pt>
                <c:pt idx="49">
                  <c:v>0.55941705952151399</c:v>
                </c:pt>
                <c:pt idx="50">
                  <c:v>0.54256746643932419</c:v>
                </c:pt>
                <c:pt idx="51">
                  <c:v>0.52622758414457527</c:v>
                </c:pt>
                <c:pt idx="52">
                  <c:v>0.51038157771258597</c:v>
                </c:pt>
                <c:pt idx="53">
                  <c:v>0.49501418233141714</c:v>
                </c:pt>
                <c:pt idx="54">
                  <c:v>0.48011066846504435</c:v>
                </c:pt>
                <c:pt idx="55">
                  <c:v>0.46565681140567994</c:v>
                </c:pt>
                <c:pt idx="56">
                  <c:v>0.45163886445187901</c:v>
                </c:pt>
                <c:pt idx="57">
                  <c:v>0.43804353509131871</c:v>
                </c:pt>
                <c:pt idx="58">
                  <c:v>0.42485796368258338</c:v>
                </c:pt>
                <c:pt idx="59">
                  <c:v>0.41206970422397476</c:v>
                </c:pt>
                <c:pt idx="60">
                  <c:v>0.39966670687339462</c:v>
                </c:pt>
                <c:pt idx="61">
                  <c:v>0.38763730194508311</c:v>
                </c:pt>
                <c:pt idx="62">
                  <c:v>0.37597018515909658</c:v>
                </c:pt>
                <c:pt idx="63">
                  <c:v>0.36465440396011417</c:v>
                </c:pt>
                <c:pt idx="64">
                  <c:v>0.35367934475520862</c:v>
                </c:pt>
                <c:pt idx="65">
                  <c:v>0.34303472094707854</c:v>
                </c:pt>
                <c:pt idx="66">
                  <c:v>0.33271056166106716</c:v>
                </c:pt>
                <c:pt idx="67">
                  <c:v>0.32269720108203992</c:v>
                </c:pt>
                <c:pt idx="68">
                  <c:v>0.31298526833163398</c:v>
                </c:pt>
                <c:pt idx="69">
                  <c:v>0.30356567782814842</c:v>
                </c:pt>
                <c:pt idx="70">
                  <c:v>0.29442962008091239</c:v>
                </c:pt>
                <c:pt idx="71">
                  <c:v>0.28556855287877914</c:v>
                </c:pt>
                <c:pt idx="72">
                  <c:v>0.27697419283876035</c:v>
                </c:pt>
                <c:pt idx="73">
                  <c:v>0.26863850728601701</c:v>
                </c:pt>
                <c:pt idx="74">
                  <c:v>0.26055370644068609</c:v>
                </c:pt>
                <c:pt idx="75">
                  <c:v>0.25271223589050068</c:v>
                </c:pt>
                <c:pt idx="76">
                  <c:v>0.24510676933103454</c:v>
                </c:pt>
                <c:pt idx="77">
                  <c:v>0.23773020155775082</c:v>
                </c:pt>
                <c:pt idx="78">
                  <c:v>0.23057564169598085</c:v>
                </c:pt>
                <c:pt idx="79">
                  <c:v>0.22363640665656651</c:v>
                </c:pt>
                <c:pt idx="80">
                  <c:v>0.21690601480623165</c:v>
                </c:pt>
                <c:pt idx="81">
                  <c:v>0.21037817984286236</c:v>
                </c:pt>
                <c:pt idx="82">
                  <c:v>0.20404680486680415</c:v>
                </c:pt>
                <c:pt idx="83">
                  <c:v>0.19790597664006768</c:v>
                </c:pt>
                <c:pt idx="84">
                  <c:v>0.19194996002599637</c:v>
                </c:pt>
                <c:pt idx="85">
                  <c:v>0.1861731926025102</c:v>
                </c:pt>
                <c:pt idx="86">
                  <c:v>0.18057027944252424</c:v>
                </c:pt>
                <c:pt idx="87">
                  <c:v>0.17513598805555472</c:v>
                </c:pt>
                <c:pt idx="88">
                  <c:v>0.16986524348488502</c:v>
                </c:pt>
                <c:pt idx="89">
                  <c:v>0.16475312355498326</c:v>
                </c:pt>
                <c:pt idx="90">
                  <c:v>0.15979485426413775</c:v>
                </c:pt>
                <c:pt idx="91">
                  <c:v>0.15498580531752737</c:v>
                </c:pt>
                <c:pt idx="92">
                  <c:v>0.15032148579616397</c:v>
                </c:pt>
                <c:pt idx="93">
                  <c:v>0.14579753995734748</c:v>
                </c:pt>
                <c:pt idx="94">
                  <c:v>0.14140974316245303</c:v>
                </c:pt>
                <c:pt idx="95">
                  <c:v>0.13715399792804017</c:v>
                </c:pt>
                <c:pt idx="96">
                  <c:v>0.13302633009642778</c:v>
                </c:pt>
                <c:pt idx="97">
                  <c:v>0.12902288512202084</c:v>
                </c:pt>
                <c:pt idx="98">
                  <c:v>0.12513992446981101</c:v>
                </c:pt>
                <c:pt idx="99">
                  <c:v>0.12137382212259662</c:v>
                </c:pt>
                <c:pt idx="100">
                  <c:v>0.11772106119358815</c:v>
                </c:pt>
                <c:pt idx="101">
                  <c:v>0.11417823064117638</c:v>
                </c:pt>
                <c:pt idx="102">
                  <c:v>0.11074202208274719</c:v>
                </c:pt>
                <c:pt idx="103">
                  <c:v>0.10740922670452906</c:v>
                </c:pt>
                <c:pt idx="104">
                  <c:v>0.1041767322645554</c:v>
                </c:pt>
                <c:pt idx="105">
                  <c:v>0.10104152018591808</c:v>
                </c:pt>
                <c:pt idx="106">
                  <c:v>9.8000662737576141E-2</c:v>
                </c:pt>
                <c:pt idx="107">
                  <c:v>9.5051320300070963E-2</c:v>
                </c:pt>
                <c:pt idx="108">
                  <c:v>9.2190738713580564E-2</c:v>
                </c:pt>
                <c:pt idx="109">
                  <c:v>8.9416246705825222E-2</c:v>
                </c:pt>
                <c:pt idx="110">
                  <c:v>8.6725253397414062E-2</c:v>
                </c:pt>
                <c:pt idx="111">
                  <c:v>8.4115245882295103E-2</c:v>
                </c:pt>
                <c:pt idx="112">
                  <c:v>8.1583786881044382E-2</c:v>
                </c:pt>
                <c:pt idx="113">
                  <c:v>7.9128512464796782E-2</c:v>
                </c:pt>
                <c:pt idx="114">
                  <c:v>7.6747129847690054E-2</c:v>
                </c:pt>
                <c:pt idx="115">
                  <c:v>7.4437415245757338E-2</c:v>
                </c:pt>
                <c:pt idx="116">
                  <c:v>7.2197211800265476E-2</c:v>
                </c:pt>
                <c:pt idx="117">
                  <c:v>7.0024427563559158E-2</c:v>
                </c:pt>
                <c:pt idx="118">
                  <c:v>6.7917033545526889E-2</c:v>
                </c:pt>
                <c:pt idx="119">
                  <c:v>6.5873061818864195E-2</c:v>
                </c:pt>
                <c:pt idx="120">
                  <c:v>6.3890603681363206E-2</c:v>
                </c:pt>
                <c:pt idx="121">
                  <c:v>6.1967807873511485E-2</c:v>
                </c:pt>
                <c:pt idx="122">
                  <c:v>6.0102878849735558E-2</c:v>
                </c:pt>
                <c:pt idx="123">
                  <c:v>5.8294075101673337E-2</c:v>
                </c:pt>
                <c:pt idx="124">
                  <c:v>5.6539707531909802E-2</c:v>
                </c:pt>
                <c:pt idx="125">
                  <c:v>5.4838137876656916E-2</c:v>
                </c:pt>
                <c:pt idx="126">
                  <c:v>5.3187777175903964E-2</c:v>
                </c:pt>
                <c:pt idx="127">
                  <c:v>5.1587084289610299E-2</c:v>
                </c:pt>
                <c:pt idx="128">
                  <c:v>5.0034564458553921E-2</c:v>
                </c:pt>
                <c:pt idx="129">
                  <c:v>4.8528767908492171E-2</c:v>
                </c:pt>
                <c:pt idx="130">
                  <c:v>4.7068288496331004E-2</c:v>
                </c:pt>
                <c:pt idx="131">
                  <c:v>4.5651762397038192E-2</c:v>
                </c:pt>
                <c:pt idx="132">
                  <c:v>4.4277866830074619E-2</c:v>
                </c:pt>
                <c:pt idx="133">
                  <c:v>4.2945318824153721E-2</c:v>
                </c:pt>
                <c:pt idx="134">
                  <c:v>4.1652874019176341E-2</c:v>
                </c:pt>
                <c:pt idx="135">
                  <c:v>4.0399325504221061E-2</c:v>
                </c:pt>
                <c:pt idx="136">
                  <c:v>3.9183502690506147E-2</c:v>
                </c:pt>
                <c:pt idx="137">
                  <c:v>3.8004270218269444E-2</c:v>
                </c:pt>
                <c:pt idx="138">
                  <c:v>3.6860526896546252E-2</c:v>
                </c:pt>
                <c:pt idx="139">
                  <c:v>3.5751204674854785E-2</c:v>
                </c:pt>
                <c:pt idx="140">
                  <c:v>3.4675267645828713E-2</c:v>
                </c:pt>
                <c:pt idx="141">
                  <c:v>3.3631711077866028E-2</c:v>
                </c:pt>
                <c:pt idx="142">
                  <c:v>3.2619560476890089E-2</c:v>
                </c:pt>
                <c:pt idx="143">
                  <c:v>3.1637870676347421E-2</c:v>
                </c:pt>
                <c:pt idx="144">
                  <c:v>3.0685724954592163E-2</c:v>
                </c:pt>
                <c:pt idx="145">
                  <c:v>2.976223417883269E-2</c:v>
                </c:pt>
                <c:pt idx="146">
                  <c:v>2.8866535974841689E-2</c:v>
                </c:pt>
                <c:pt idx="147">
                  <c:v>2.7997793921653528E-2</c:v>
                </c:pt>
                <c:pt idx="148">
                  <c:v>2.7155196770497613E-2</c:v>
                </c:pt>
                <c:pt idx="149">
                  <c:v>2.6337957687237991E-2</c:v>
                </c:pt>
                <c:pt idx="150">
                  <c:v>2.5545313517611672E-2</c:v>
                </c:pt>
                <c:pt idx="151">
                  <c:v>2.4776524074579968E-2</c:v>
                </c:pt>
                <c:pt idx="152">
                  <c:v>2.4030871447126827E-2</c:v>
                </c:pt>
                <c:pt idx="153">
                  <c:v>2.3307659329859155E-2</c:v>
                </c:pt>
                <c:pt idx="154">
                  <c:v>2.2606212372782899E-2</c:v>
                </c:pt>
                <c:pt idx="155">
                  <c:v>2.192587555064749E-2</c:v>
                </c:pt>
                <c:pt idx="156">
                  <c:v>2.1266013551270325E-2</c:v>
                </c:pt>
                <c:pt idx="157">
                  <c:v>2.0626010182269276E-2</c:v>
                </c:pt>
                <c:pt idx="158">
                  <c:v>2.0005267795649963E-2</c:v>
                </c:pt>
                <c:pt idx="159">
                  <c:v>1.9403206729710132E-2</c:v>
                </c:pt>
                <c:pt idx="160">
                  <c:v>1.8819264767739725E-2</c:v>
                </c:pt>
                <c:pt idx="161">
                  <c:v>1.8252896613011826E-2</c:v>
                </c:pt>
                <c:pt idx="162">
                  <c:v>1.7703573379573467E-2</c:v>
                </c:pt>
                <c:pt idx="163">
                  <c:v>1.7170782098361387E-2</c:v>
                </c:pt>
                <c:pt idx="164">
                  <c:v>1.6654025238181245E-2</c:v>
                </c:pt>
                <c:pt idx="165">
                  <c:v>1.615282024110291E-2</c:v>
                </c:pt>
                <c:pt idx="166">
                  <c:v>1.5666699071838274E-2</c:v>
                </c:pt>
                <c:pt idx="167">
                  <c:v>1.5195207780680431E-2</c:v>
                </c:pt>
                <c:pt idx="168">
                  <c:v>1.473790607959634E-2</c:v>
                </c:pt>
                <c:pt idx="169">
                  <c:v>1.4294366931077088E-2</c:v>
                </c:pt>
                <c:pt idx="170">
                  <c:v>1.3864176149361584E-2</c:v>
                </c:pt>
                <c:pt idx="171">
                  <c:v>1.3446932013661643E-2</c:v>
                </c:pt>
                <c:pt idx="172">
                  <c:v>1.3042244893027069E-2</c:v>
                </c:pt>
                <c:pt idx="173">
                  <c:v>1.2649736882500378E-2</c:v>
                </c:pt>
                <c:pt idx="174">
                  <c:v>1.2269041450221648E-2</c:v>
                </c:pt>
                <c:pt idx="175">
                  <c:v>1.1899803095153632E-2</c:v>
                </c:pt>
                <c:pt idx="176">
                  <c:v>1.1541677015107794E-2</c:v>
                </c:pt>
                <c:pt idx="177">
                  <c:v>1.1194328784761115E-2</c:v>
                </c:pt>
                <c:pt idx="178">
                  <c:v>1.0857434043362969E-2</c:v>
                </c:pt>
                <c:pt idx="179">
                  <c:v>1.0530678191840594E-2</c:v>
                </c:pt>
                <c:pt idx="180">
                  <c:v>1.0213756099020111E-2</c:v>
                </c:pt>
                <c:pt idx="181">
                  <c:v>9.9063718166889411E-3</c:v>
                </c:pt>
                <c:pt idx="182">
                  <c:v>9.6082383032334226E-3</c:v>
                </c:pt>
                <c:pt idx="183">
                  <c:v>9.3190771555935643E-3</c:v>
                </c:pt>
                <c:pt idx="184">
                  <c:v>9.0386183492847227E-3</c:v>
                </c:pt>
                <c:pt idx="185">
                  <c:v>8.7665999862432693E-3</c:v>
                </c:pt>
                <c:pt idx="186">
                  <c:v>8.5027680502609421E-3</c:v>
                </c:pt>
                <c:pt idx="187">
                  <c:v>8.2468761697794355E-3</c:v>
                </c:pt>
                <c:pt idx="188">
                  <c:v>7.9986853878236362E-3</c:v>
                </c:pt>
                <c:pt idx="189">
                  <c:v>7.7579639388588705E-3</c:v>
                </c:pt>
                <c:pt idx="190">
                  <c:v>7.5244870323635344E-3</c:v>
                </c:pt>
                <c:pt idx="191">
                  <c:v>7.2980366429152219E-3</c:v>
                </c:pt>
                <c:pt idx="192">
                  <c:v>7.078401306594222E-3</c:v>
                </c:pt>
                <c:pt idx="193">
                  <c:v>6.8653759235142268E-3</c:v>
                </c:pt>
                <c:pt idx="194">
                  <c:v>6.6587615662959815E-3</c:v>
                </c:pt>
                <c:pt idx="195">
                  <c:v>6.4583652943048676E-3</c:v>
                </c:pt>
                <c:pt idx="196">
                  <c:v>6.2639999734790822E-3</c:v>
                </c:pt>
                <c:pt idx="197">
                  <c:v>6.0754841015801123E-3</c:v>
                </c:pt>
                <c:pt idx="198">
                  <c:v>5.8926416387022566E-3</c:v>
                </c:pt>
                <c:pt idx="199">
                  <c:v>5.7153018428830757E-3</c:v>
                </c:pt>
                <c:pt idx="200">
                  <c:v>5.5432991106610825E-3</c:v>
                </c:pt>
                <c:pt idx="201">
                  <c:v>5.3764728224319292E-3</c:v>
                </c:pt>
                <c:pt idx="202">
                  <c:v>5.2146671924585717E-3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03-D646-A9A9-E2F2A13F0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18447"/>
        <c:axId val="1810021167"/>
      </c:scatterChart>
      <c:valAx>
        <c:axId val="1810018447"/>
        <c:scaling>
          <c:orientation val="minMax"/>
          <c:max val="8.1"/>
          <c:min val="-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21167"/>
        <c:crosses val="autoZero"/>
        <c:crossBetween val="midCat"/>
      </c:valAx>
      <c:valAx>
        <c:axId val="1810021167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1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9502487562189053E-3"/>
          <c:w val="1"/>
          <c:h val="0.990049751243781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'critically damped'!$E$1:$E$203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'critically damped'!$F$1:$F$203</c:f>
              <c:numCache>
                <c:formatCode>General</c:formatCode>
                <c:ptCount val="203"/>
                <c:pt idx="0">
                  <c:v>5</c:v>
                </c:pt>
                <c:pt idx="1">
                  <c:v>4.6155817319331787</c:v>
                </c:pt>
                <c:pt idx="2">
                  <c:v>4.2607189448310567</c:v>
                </c:pt>
                <c:pt idx="3">
                  <c:v>3.9331393053327672</c:v>
                </c:pt>
                <c:pt idx="4">
                  <c:v>3.6307451853684549</c:v>
                </c:pt>
                <c:pt idx="5">
                  <c:v>3.3516002301781969</c:v>
                </c:pt>
                <c:pt idx="6">
                  <c:v>3.0939169590307043</c:v>
                </c:pt>
                <c:pt idx="7">
                  <c:v>2.8560453192440742</c:v>
                </c:pt>
                <c:pt idx="8">
                  <c:v>2.636462120215243</c:v>
                </c:pt>
                <c:pt idx="9">
                  <c:v>2.4337612797998585</c:v>
                </c:pt>
                <c:pt idx="10">
                  <c:v>2.2466448205861083</c:v>
                </c:pt>
                <c:pt idx="11">
                  <c:v>2.0739145584079073</c:v>
                </c:pt>
                <c:pt idx="12">
                  <c:v>1.9144644298755602</c:v>
                </c:pt>
                <c:pt idx="13">
                  <c:v>1.7672734097939011</c:v>
                </c:pt>
                <c:pt idx="14">
                  <c:v>1.6313989731151977</c:v>
                </c:pt>
                <c:pt idx="15">
                  <c:v>1.5059710595610107</c:v>
                </c:pt>
                <c:pt idx="16">
                  <c:v>1.3901865022659707</c:v>
                </c:pt>
                <c:pt idx="17">
                  <c:v>1.2833038847677793</c:v>
                </c:pt>
                <c:pt idx="18">
                  <c:v>1.1846387934106086</c:v>
                </c:pt>
                <c:pt idx="19">
                  <c:v>1.0935594347610735</c:v>
                </c:pt>
                <c:pt idx="20">
                  <c:v>1.0094825899732767</c:v>
                </c:pt>
                <c:pt idx="21">
                  <c:v>0.93186988019704942</c:v>
                </c:pt>
                <c:pt idx="22">
                  <c:v>0.86022431911525232</c:v>
                </c:pt>
                <c:pt idx="23">
                  <c:v>0.79408713053460311</c:v>
                </c:pt>
                <c:pt idx="24">
                  <c:v>0.73303481065175025</c:v>
                </c:pt>
                <c:pt idx="25">
                  <c:v>0.67667641618306307</c:v>
                </c:pt>
                <c:pt idx="26">
                  <c:v>0.62465106099291179</c:v>
                </c:pt>
                <c:pt idx="27">
                  <c:v>0.57662560519031225</c:v>
                </c:pt>
                <c:pt idx="28">
                  <c:v>0.53229252189626375</c:v>
                </c:pt>
                <c:pt idx="29">
                  <c:v>0.49136792802180729</c:v>
                </c:pt>
                <c:pt idx="30">
                  <c:v>0.45358976644706217</c:v>
                </c:pt>
                <c:pt idx="31">
                  <c:v>0.4187161279609794</c:v>
                </c:pt>
                <c:pt idx="32">
                  <c:v>0.38652370221649834</c:v>
                </c:pt>
                <c:pt idx="33">
                  <c:v>0.35680634778192993</c:v>
                </c:pt>
                <c:pt idx="34">
                  <c:v>0.32937377213201446</c:v>
                </c:pt>
                <c:pt idx="35">
                  <c:v>0.30405031312608949</c:v>
                </c:pt>
                <c:pt idx="36">
                  <c:v>0.28067381417066828</c:v>
                </c:pt>
                <c:pt idx="37">
                  <c:v>0.25909458586362882</c:v>
                </c:pt>
                <c:pt idx="38">
                  <c:v>0.23917444747099154</c:v>
                </c:pt>
                <c:pt idx="39">
                  <c:v>0.22078584209846402</c:v>
                </c:pt>
                <c:pt idx="40">
                  <c:v>0.20381101989183079</c:v>
                </c:pt>
                <c:pt idx="41">
                  <c:v>0.18814128403588076</c:v>
                </c:pt>
                <c:pt idx="42">
                  <c:v>0.1736762947236925</c:v>
                </c:pt>
                <c:pt idx="43">
                  <c:v>0.16032342663930357</c:v>
                </c:pt>
                <c:pt idx="44">
                  <c:v>0.14799717583945973</c:v>
                </c:pt>
                <c:pt idx="45">
                  <c:v>0.13661861223646254</c:v>
                </c:pt>
                <c:pt idx="46">
                  <c:v>0.12611487417613584</c:v>
                </c:pt>
                <c:pt idx="47">
                  <c:v>0.11641870187448479</c:v>
                </c:pt>
                <c:pt idx="48">
                  <c:v>0.10746800672544937</c:v>
                </c:pt>
                <c:pt idx="49">
                  <c:v>9.9205473721851206E-2</c:v>
                </c:pt>
                <c:pt idx="50">
                  <c:v>9.1578194443670741E-2</c:v>
                </c:pt>
                <c:pt idx="51">
                  <c:v>8.4537328263526237E-2</c:v>
                </c:pt>
                <c:pt idx="52">
                  <c:v>7.8037789599914018E-2</c:v>
                </c:pt>
                <c:pt idx="53">
                  <c:v>7.2037959215561623E-2</c:v>
                </c:pt>
                <c:pt idx="54">
                  <c:v>6.649941771221872E-2</c:v>
                </c:pt>
                <c:pt idx="55">
                  <c:v>6.1386699515342077E-2</c:v>
                </c:pt>
                <c:pt idx="56">
                  <c:v>5.6667065773336842E-2</c:v>
                </c:pt>
                <c:pt idx="57">
                  <c:v>5.231029471713388E-2</c:v>
                </c:pt>
                <c:pt idx="58">
                  <c:v>4.8288488137688754E-2</c:v>
                </c:pt>
                <c:pt idx="59">
                  <c:v>4.4575892742197643E-2</c:v>
                </c:pt>
                <c:pt idx="60">
                  <c:v>4.1148735245100036E-2</c:v>
                </c:pt>
                <c:pt idx="61">
                  <c:v>3.7985070137887739E-2</c:v>
                </c:pt>
                <c:pt idx="62">
                  <c:v>3.5064639162927028E-2</c:v>
                </c:pt>
                <c:pt idx="63">
                  <c:v>3.236874159144694E-2</c:v>
                </c:pt>
                <c:pt idx="64">
                  <c:v>2.9880114475029636E-2</c:v>
                </c:pt>
                <c:pt idx="65">
                  <c:v>2.7582822103803785E-2</c:v>
                </c:pt>
                <c:pt idx="66">
                  <c:v>2.5462153963495888E-2</c:v>
                </c:pt>
                <c:pt idx="67">
                  <c:v>2.3504530537916318E-2</c:v>
                </c:pt>
                <c:pt idx="68">
                  <c:v>2.1697416353694418E-2</c:v>
                </c:pt>
                <c:pt idx="69">
                  <c:v>2.0029239710452028E-2</c:v>
                </c:pt>
                <c:pt idx="70">
                  <c:v>1.8489318582414593E-2</c:v>
                </c:pt>
                <c:pt idx="71">
                  <c:v>1.7067792216977091E-2</c:v>
                </c:pt>
                <c:pt idx="72">
                  <c:v>1.5755557992222152E-2</c:v>
                </c:pt>
                <c:pt idx="73">
                  <c:v>1.4544213129062868E-2</c:v>
                </c:pt>
                <c:pt idx="74">
                  <c:v>1.3426000884769055E-2</c:v>
                </c:pt>
                <c:pt idx="75">
                  <c:v>1.2393760883331748E-2</c:v>
                </c:pt>
                <c:pt idx="76">
                  <c:v>1.1440883264610804E-2</c:v>
                </c:pt>
                <c:pt idx="77">
                  <c:v>1.0561266358663533E-2</c:v>
                </c:pt>
                <c:pt idx="78">
                  <c:v>9.7492776142255686E-3</c:v>
                </c:pt>
                <c:pt idx="79">
                  <c:v>8.9997175311529228E-3</c:v>
                </c:pt>
                <c:pt idx="80">
                  <c:v>8.3077863658696412E-3</c:v>
                </c:pt>
                <c:pt idx="81">
                  <c:v>7.6690533966222883E-3</c:v>
                </c:pt>
                <c:pt idx="82">
                  <c:v>7.0794285517339853E-3</c:v>
                </c:pt>
                <c:pt idx="83">
                  <c:v>6.5351362191819092E-3</c:v>
                </c:pt>
                <c:pt idx="84">
                  <c:v>6.032691069790176E-3</c:v>
                </c:pt>
                <c:pt idx="85">
                  <c:v>5.5688757392239911E-3</c:v>
                </c:pt>
                <c:pt idx="86">
                  <c:v>5.1407202258736259E-3</c:v>
                </c:pt>
                <c:pt idx="87">
                  <c:v>4.7454828727043425E-3</c:v>
                </c:pt>
                <c:pt idx="88">
                  <c:v>4.3806328112911885E-3</c:v>
                </c:pt>
                <c:pt idx="89">
                  <c:v>4.0438337556205394E-3</c:v>
                </c:pt>
                <c:pt idx="90">
                  <c:v>3.7329290418833799E-3</c:v>
                </c:pt>
                <c:pt idx="91">
                  <c:v>3.4459278184639499E-3</c:v>
                </c:pt>
                <c:pt idx="92">
                  <c:v>3.1809922976925118E-3</c:v>
                </c:pt>
                <c:pt idx="93">
                  <c:v>2.9364259877299407E-3</c:v>
                </c:pt>
                <c:pt idx="94">
                  <c:v>2.7106628292280313E-3</c:v>
                </c:pt>
                <c:pt idx="95">
                  <c:v>2.5022571672030413E-3</c:v>
                </c:pt>
                <c:pt idx="96">
                  <c:v>2.3098744939082441E-3</c:v>
                </c:pt>
                <c:pt idx="97">
                  <c:v>2.1322829034282577E-3</c:v>
                </c:pt>
                <c:pt idx="98">
                  <c:v>1.9683452032753807E-3</c:v>
                </c:pt>
                <c:pt idx="99">
                  <c:v>1.8170116324752294E-3</c:v>
                </c:pt>
                <c:pt idx="100">
                  <c:v>1.6773131395125503E-3</c:v>
                </c:pt>
                <c:pt idx="101">
                  <c:v>1.5483551770931227E-3</c:v>
                </c:pt>
                <c:pt idx="102">
                  <c:v>1.4293119739870359E-3</c:v>
                </c:pt>
                <c:pt idx="103">
                  <c:v>1.3194212472735826E-3</c:v>
                </c:pt>
                <c:pt idx="104">
                  <c:v>1.2179793211280873E-3</c:v>
                </c:pt>
                <c:pt idx="105">
                  <c:v>1.124336620894235E-3</c:v>
                </c:pt>
                <c:pt idx="106">
                  <c:v>1.0378935135885823E-3</c:v>
                </c:pt>
                <c:pt idx="107">
                  <c:v>9.5809646820227998E-4</c:v>
                </c:pt>
                <c:pt idx="108">
                  <c:v>8.8443451121282817E-4</c:v>
                </c:pt>
                <c:pt idx="109">
                  <c:v>8.1643595460903604E-4</c:v>
                </c:pt>
                <c:pt idx="110">
                  <c:v>7.5366537547737851E-4</c:v>
                </c:pt>
                <c:pt idx="111">
                  <c:v>6.9572082780878955E-4</c:v>
                </c:pt>
                <c:pt idx="112">
                  <c:v>6.4223126867193545E-4</c:v>
                </c:pt>
                <c:pt idx="113">
                  <c:v>5.9285418227169099E-4</c:v>
                </c:pt>
                <c:pt idx="114">
                  <c:v>5.4727338667867999E-4</c:v>
                </c:pt>
                <c:pt idx="115">
                  <c:v>5.0519700918546346E-4</c:v>
                </c:pt>
                <c:pt idx="116">
                  <c:v>4.663556173247407E-4</c:v>
                </c:pt>
                <c:pt idx="117">
                  <c:v>4.3050049358169873E-4</c:v>
                </c:pt>
                <c:pt idx="118">
                  <c:v>3.9740204275278107E-4</c:v>
                </c:pt>
                <c:pt idx="119">
                  <c:v>3.6684832175253284E-4</c:v>
                </c:pt>
                <c:pt idx="120">
                  <c:v>3.3864368245426705E-4</c:v>
                </c:pt>
                <c:pt idx="121">
                  <c:v>3.1260751887409908E-4</c:v>
                </c:pt>
                <c:pt idx="122">
                  <c:v>2.8857311067604963E-4</c:v>
                </c:pt>
                <c:pt idx="123">
                  <c:v>2.6638655559270121E-4</c:v>
                </c:pt>
                <c:pt idx="124">
                  <c:v>2.4590578392525472E-4</c:v>
                </c:pt>
                <c:pt idx="125">
                  <c:v>2.2699964881242265E-4</c:v>
                </c:pt>
                <c:pt idx="126">
                  <c:v>2.09547086442773E-4</c:v>
                </c:pt>
                <c:pt idx="127">
                  <c:v>1.9343634083301715E-4</c:v>
                </c:pt>
                <c:pt idx="128">
                  <c:v>1.7856424820817478E-4</c:v>
                </c:pt>
                <c:pt idx="129">
                  <c:v>1.6483557640120666E-4</c:v>
                </c:pt>
                <c:pt idx="130">
                  <c:v>1.5216241504201704E-4</c:v>
                </c:pt>
                <c:pt idx="131">
                  <c:v>1.4046361263095363E-4</c:v>
                </c:pt>
                <c:pt idx="132">
                  <c:v>1.2966425689215361E-4</c:v>
                </c:pt>
                <c:pt idx="133">
                  <c:v>1.19695195079223E-4</c:v>
                </c:pt>
                <c:pt idx="134">
                  <c:v>1.1049259116156795E-4</c:v>
                </c:pt>
                <c:pt idx="135">
                  <c:v>1.0199751705585888E-4</c:v>
                </c:pt>
                <c:pt idx="136">
                  <c:v>9.4155575285113027E-5</c:v>
                </c:pt>
                <c:pt idx="137">
                  <c:v>8.6916550649125343E-5</c:v>
                </c:pt>
                <c:pt idx="138">
                  <c:v>8.0234088675749555E-5</c:v>
                </c:pt>
                <c:pt idx="139">
                  <c:v>7.4065398794019281E-5</c:v>
                </c:pt>
                <c:pt idx="140">
                  <c:v>6.8370980328404213E-5</c:v>
                </c:pt>
                <c:pt idx="141">
                  <c:v>6.3114369559629039E-5</c:v>
                </c:pt>
                <c:pt idx="142">
                  <c:v>5.8261906232380652E-5</c:v>
                </c:pt>
                <c:pt idx="143">
                  <c:v>5.378251801475599E-5</c:v>
                </c:pt>
                <c:pt idx="144">
                  <c:v>4.9647521529254964E-5</c:v>
                </c:pt>
                <c:pt idx="145">
                  <c:v>4.5830438681237677E-5</c:v>
                </c:pt>
                <c:pt idx="146">
                  <c:v>4.2306827108720873E-5</c:v>
                </c:pt>
                <c:pt idx="147">
                  <c:v>3.9054123667813494E-5</c:v>
                </c:pt>
                <c:pt idx="148">
                  <c:v>3.6051499951563822E-5</c:v>
                </c:pt>
                <c:pt idx="149">
                  <c:v>3.3279728917045569E-5</c:v>
                </c:pt>
                <c:pt idx="150">
                  <c:v>3.0721061766640779E-5</c:v>
                </c:pt>
                <c:pt idx="151">
                  <c:v>2.8359114295139597E-5</c:v>
                </c:pt>
                <c:pt idx="152">
                  <c:v>2.6178761974890274E-5</c:v>
                </c:pt>
                <c:pt idx="153">
                  <c:v>2.41660431071861E-5</c:v>
                </c:pt>
                <c:pt idx="154">
                  <c:v>2.2308069419727576E-5</c:v>
                </c:pt>
                <c:pt idx="155">
                  <c:v>2.0592943537678356E-5</c:v>
                </c:pt>
                <c:pt idx="156">
                  <c:v>1.9009682799847923E-5</c:v>
                </c:pt>
                <c:pt idx="157">
                  <c:v>1.7548148932164489E-5</c:v>
                </c:pt>
                <c:pt idx="158">
                  <c:v>1.6198983128108223E-5</c:v>
                </c:pt>
                <c:pt idx="159">
                  <c:v>1.4953546120398021E-5</c:v>
                </c:pt>
                <c:pt idx="160">
                  <c:v>1.3803862860185873E-5</c:v>
                </c:pt>
                <c:pt idx="161">
                  <c:v>1.2742571449516958E-5</c:v>
                </c:pt>
                <c:pt idx="162">
                  <c:v>1.1762876000048752E-5</c:v>
                </c:pt>
                <c:pt idx="163">
                  <c:v>1.0858503116164046E-5</c:v>
                </c:pt>
                <c:pt idx="164">
                  <c:v>1.0023661723821251E-5</c:v>
                </c:pt>
                <c:pt idx="165">
                  <c:v>9.2530059879094406E-6</c:v>
                </c:pt>
                <c:pt idx="166">
                  <c:v>8.5416010806526264E-6</c:v>
                </c:pt>
                <c:pt idx="167">
                  <c:v>7.8848915818641925E-6</c:v>
                </c:pt>
                <c:pt idx="168">
                  <c:v>7.2786723087052136E-6</c:v>
                </c:pt>
                <c:pt idx="169">
                  <c:v>6.7190613881575353E-6</c:v>
                </c:pt>
                <c:pt idx="170">
                  <c:v>6.2024753997835018E-6</c:v>
                </c:pt>
                <c:pt idx="171">
                  <c:v>5.7256064296011327E-6</c:v>
                </c:pt>
                <c:pt idx="172">
                  <c:v>5.2854008881412284E-6</c:v>
                </c:pt>
                <c:pt idx="173">
                  <c:v>4.8790399570496101E-6</c:v>
                </c:pt>
                <c:pt idx="174">
                  <c:v>4.5039215390260442E-6</c:v>
                </c:pt>
                <c:pt idx="175">
                  <c:v>4.1576435955177951E-6</c:v>
                </c:pt>
                <c:pt idx="176">
                  <c:v>3.8379887654721829E-6</c:v>
                </c:pt>
                <c:pt idx="177">
                  <c:v>3.5429101666556355E-6</c:v>
                </c:pt>
                <c:pt idx="178">
                  <c:v>3.2705182886192168E-6</c:v>
                </c:pt>
                <c:pt idx="179">
                  <c:v>3.0190688933808444E-6</c:v>
                </c:pt>
                <c:pt idx="180">
                  <c:v>2.786951846347268E-6</c:v>
                </c:pt>
                <c:pt idx="181">
                  <c:v>2.572680805955579E-6</c:v>
                </c:pt>
                <c:pt idx="182">
                  <c:v>2.3748837060127393E-6</c:v>
                </c:pt>
                <c:pt idx="183">
                  <c:v>2.1922939697876329E-6</c:v>
                </c:pt>
                <c:pt idx="184">
                  <c:v>2.0237423995958135E-6</c:v>
                </c:pt>
                <c:pt idx="185">
                  <c:v>1.8681496899426101E-6</c:v>
                </c:pt>
                <c:pt idx="186">
                  <c:v>1.7245195162831487E-6</c:v>
                </c:pt>
                <c:pt idx="187">
                  <c:v>1.5919321551437487E-6</c:v>
                </c:pt>
                <c:pt idx="188">
                  <c:v>1.4695385947516999E-6</c:v>
                </c:pt>
                <c:pt idx="189">
                  <c:v>1.3565550984613403E-6</c:v>
                </c:pt>
                <c:pt idx="190">
                  <c:v>1.2522581861637954E-6</c:v>
                </c:pt>
                <c:pt idx="191">
                  <c:v>1.1559800015442782E-6</c:v>
                </c:pt>
                <c:pt idx="192">
                  <c:v>1.0671040355215716E-6</c:v>
                </c:pt>
                <c:pt idx="193">
                  <c:v>9.8506117848510794E-7</c:v>
                </c:pt>
                <c:pt idx="194">
                  <c:v>9.093260760504864E-7</c:v>
                </c:pt>
                <c:pt idx="195">
                  <c:v>8.3941376499782114E-7</c:v>
                </c:pt>
                <c:pt idx="196">
                  <c:v>7.7487656785143869E-7</c:v>
                </c:pt>
                <c:pt idx="197">
                  <c:v>7.1530122621563612E-7</c:v>
                </c:pt>
                <c:pt idx="198">
                  <c:v>6.6030625451005834E-7</c:v>
                </c:pt>
                <c:pt idx="199">
                  <c:v>6.0953949715956922E-7</c:v>
                </c:pt>
                <c:pt idx="200">
                  <c:v>5.6267587359628956E-7</c:v>
                </c:pt>
                <c:pt idx="201">
                  <c:v>5.1941529663411625E-7</c:v>
                </c:pt>
                <c:pt idx="202">
                  <c:v>4.7948075088621687E-7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D5-3E41-AAF3-FDF433394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18447"/>
        <c:axId val="1810021167"/>
      </c:scatterChart>
      <c:valAx>
        <c:axId val="1810018447"/>
        <c:scaling>
          <c:orientation val="minMax"/>
          <c:max val="8.1"/>
          <c:min val="-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21167"/>
        <c:crosses val="autoZero"/>
        <c:crossBetween val="midCat"/>
      </c:valAx>
      <c:valAx>
        <c:axId val="1810021167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1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9502487562189053E-3"/>
          <c:w val="1"/>
          <c:h val="0.990049751243781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underdamped!$E$1:$E$203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underdamped!$F$1:$F$203</c:f>
              <c:numCache>
                <c:formatCode>General</c:formatCode>
                <c:ptCount val="203"/>
                <c:pt idx="0">
                  <c:v>5</c:v>
                </c:pt>
                <c:pt idx="1">
                  <c:v>4.396688352128562</c:v>
                </c:pt>
                <c:pt idx="2">
                  <c:v>3.7894641413983159</c:v>
                </c:pt>
                <c:pt idx="3">
                  <c:v>3.1822882866262523</c:v>
                </c:pt>
                <c:pt idx="4">
                  <c:v>2.5789660935725527</c:v>
                </c:pt>
                <c:pt idx="5">
                  <c:v>1.9831294960375145</c:v>
                </c:pt>
                <c:pt idx="6">
                  <c:v>1.398221080396943</c:v>
                </c:pt>
                <c:pt idx="7">
                  <c:v>0.82747992381807522</c:v>
                </c:pt>
                <c:pt idx="8">
                  <c:v>0.27392926383984878</c:v>
                </c:pt>
                <c:pt idx="9">
                  <c:v>-0.25963399517530095</c:v>
                </c:pt>
                <c:pt idx="10">
                  <c:v>-0.77064794494473765</c:v>
                </c:pt>
                <c:pt idx="11">
                  <c:v>-1.2567925229852319</c:v>
                </c:pt>
                <c:pt idx="12">
                  <c:v>-1.7159945772947183</c:v>
                </c:pt>
                <c:pt idx="13">
                  <c:v>-2.1464311842312509</c:v>
                </c:pt>
                <c:pt idx="14">
                  <c:v>-2.546531267278028</c:v>
                </c:pt>
                <c:pt idx="15">
                  <c:v>-2.9149755731674731</c:v>
                </c:pt>
                <c:pt idx="16">
                  <c:v>-3.2506950699229558</c:v>
                </c:pt>
                <c:pt idx="17">
                  <c:v>-3.5528678387404984</c:v>
                </c:pt>
                <c:pt idx="18">
                  <c:v>-3.8209145382567855</c:v>
                </c:pt>
                <c:pt idx="19">
                  <c:v>-4.0544925256216446</c:v>
                </c:pt>
                <c:pt idx="20">
                  <c:v>-4.2534887239053223</c:v>
                </c:pt>
                <c:pt idx="21">
                  <c:v>-4.4180113297213151</c:v>
                </c:pt>
                <c:pt idx="22">
                  <c:v>-4.5483804585365775</c:v>
                </c:pt>
                <c:pt idx="23">
                  <c:v>-4.6451178279801564</c:v>
                </c:pt>
                <c:pt idx="24">
                  <c:v>-4.7089355815600351</c:v>
                </c:pt>
                <c:pt idx="25">
                  <c:v>-4.7407243565724473</c:v>
                </c:pt>
                <c:pt idx="26">
                  <c:v>-4.7415407006575929</c:v>
                </c:pt>
                <c:pt idx="27">
                  <c:v>-4.7125939414442435</c:v>
                </c:pt>
                <c:pt idx="28">
                  <c:v>-4.6552326130597743</c:v>
                </c:pt>
                <c:pt idx="29">
                  <c:v>-4.5709305419916317</c:v>
                </c:pt>
                <c:pt idx="30">
                  <c:v>-4.461272692903715</c:v>
                </c:pt>
                <c:pt idx="31">
                  <c:v>-4.327940872571574</c:v>
                </c:pt>
                <c:pt idx="32">
                  <c:v>-4.1726993871409022</c:v>
                </c:pt>
                <c:pt idx="33">
                  <c:v>-3.9973807444735159</c:v>
                </c:pt>
                <c:pt idx="34">
                  <c:v>-3.803871489464083</c:v>
                </c:pt>
                <c:pt idx="35">
                  <c:v>-3.5940982559312245</c:v>
                </c:pt>
                <c:pt idx="36">
                  <c:v>-3.3700141140504183</c:v>
                </c:pt>
                <c:pt idx="37">
                  <c:v>-3.1335852873466457</c:v>
                </c:pt>
                <c:pt idx="38">
                  <c:v>-2.8867783080451801</c:v>
                </c:pt>
                <c:pt idx="39">
                  <c:v>-2.63154767413261</c:v>
                </c:pt>
                <c:pt idx="40">
                  <c:v>-2.3698240658502532</c:v>
                </c:pt>
                <c:pt idx="41">
                  <c:v>-2.1035031735709313</c:v>
                </c:pt>
                <c:pt idx="42">
                  <c:v>-1.8344351831395067</c:v>
                </c:pt>
                <c:pt idx="43">
                  <c:v>-1.5644149588281753</c:v>
                </c:pt>
                <c:pt idx="44">
                  <c:v>-1.2951729581089142</c:v>
                </c:pt>
                <c:pt idx="45">
                  <c:v>-1.0283669065156225</c:v>
                </c:pt>
                <c:pt idx="46">
                  <c:v>-0.76557425499391152</c:v>
                </c:pt>
                <c:pt idx="47">
                  <c:v>-0.50828543635175405</c:v>
                </c:pt>
                <c:pt idx="48">
                  <c:v>-0.25789793176220421</c:v>
                </c:pt>
                <c:pt idx="49">
                  <c:v>-1.5711152760642395E-2</c:v>
                </c:pt>
                <c:pt idx="50">
                  <c:v>0.21707786114778607</c:v>
                </c:pt>
                <c:pt idx="51">
                  <c:v>0.43937793427362415</c:v>
                </c:pt>
                <c:pt idx="52">
                  <c:v>0.65020644581106524</c:v>
                </c:pt>
                <c:pt idx="53">
                  <c:v>0.84869123471112251</c:v>
                </c:pt>
                <c:pt idx="54">
                  <c:v>1.0340717372429127</c:v>
                </c:pt>
                <c:pt idx="55">
                  <c:v>1.2056993801968858</c:v>
                </c:pt>
                <c:pt idx="56">
                  <c:v>1.363037256451165</c:v>
                </c:pt>
                <c:pt idx="57">
                  <c:v>1.5056591130742978</c:v>
                </c:pt>
                <c:pt idx="58">
                  <c:v>1.6332476852651236</c:v>
                </c:pt>
                <c:pt idx="59">
                  <c:v>1.7455924122267004</c:v>
                </c:pt>
                <c:pt idx="60">
                  <c:v>1.8425865735311935</c:v>
                </c:pt>
                <c:pt idx="61">
                  <c:v>1.9242238866546197</c:v>
                </c:pt>
                <c:pt idx="62">
                  <c:v>1.9905946081439028</c:v>
                </c:pt>
                <c:pt idx="63">
                  <c:v>2.0418811823261089</c:v>
                </c:pt>
                <c:pt idx="64">
                  <c:v>2.078353482585082</c:v>
                </c:pt>
                <c:pt idx="65">
                  <c:v>2.1003636910199961</c:v>
                </c:pt>
                <c:pt idx="66">
                  <c:v>2.108340862771342</c:v>
                </c:pt>
                <c:pt idx="67">
                  <c:v>2.1027852214622986</c:v>
                </c:pt>
                <c:pt idx="68">
                  <c:v>2.084262232068129</c:v>
                </c:pt>
                <c:pt idx="69">
                  <c:v>2.0533964971059389</c:v>
                </c:pt>
                <c:pt idx="70">
                  <c:v>2.0108655213454916</c:v>
                </c:pt>
                <c:pt idx="71">
                  <c:v>1.9573933892938546</c:v>
                </c:pt>
                <c:pt idx="72">
                  <c:v>1.8937443985184217</c:v>
                </c:pt>
                <c:pt idx="73">
                  <c:v>1.8207166904611582</c:v>
                </c:pt>
                <c:pt idx="74">
                  <c:v>1.739135918779444</c:v>
                </c:pt>
                <c:pt idx="75">
                  <c:v>1.6498489934437464</c:v>
                </c:pt>
                <c:pt idx="76">
                  <c:v>1.5537179368483283</c:v>
                </c:pt>
                <c:pt idx="77">
                  <c:v>1.4516138860671972</c:v>
                </c:pt>
                <c:pt idx="78">
                  <c:v>1.3444112731327742</c:v>
                </c:pt>
                <c:pt idx="79">
                  <c:v>1.2329822128485857</c:v>
                </c:pt>
                <c:pt idx="80">
                  <c:v>1.1181911251887779</c:v>
                </c:pt>
                <c:pt idx="81">
                  <c:v>1.0008896168056043</c:v>
                </c:pt>
                <c:pt idx="82">
                  <c:v>0.88191164357981833</c:v>
                </c:pt>
                <c:pt idx="83">
                  <c:v>0.76206897352658687</c:v>
                </c:pt>
                <c:pt idx="84">
                  <c:v>0.64214696672898097</c:v>
                </c:pt>
                <c:pt idx="85">
                  <c:v>0.52290068632947562</c:v>
                </c:pt>
                <c:pt idx="86">
                  <c:v>0.40505135198389736</c:v>
                </c:pt>
                <c:pt idx="87">
                  <c:v>0.28928314458777304</c:v>
                </c:pt>
                <c:pt idx="88">
                  <c:v>0.17624036853692304</c:v>
                </c:pt>
                <c:pt idx="89">
                  <c:v>6.6524975296812131E-2</c:v>
                </c:pt>
                <c:pt idx="90">
                  <c:v>-3.9305550358397008E-2</c:v>
                </c:pt>
                <c:pt idx="91">
                  <c:v>-0.14073994240357313</c:v>
                </c:pt>
                <c:pt idx="92">
                  <c:v>-0.23731454711368666</c:v>
                </c:pt>
                <c:pt idx="93">
                  <c:v>-0.32861436342743278</c:v>
                </c:pt>
                <c:pt idx="94">
                  <c:v>-0.41427373744866036</c:v>
                </c:pt>
                <c:pt idx="95">
                  <c:v>-0.49397672029226325</c:v>
                </c:pt>
                <c:pt idx="96">
                  <c:v>-0.56745710023120421</c:v>
                </c:pt>
                <c:pt idx="97">
                  <c:v>-0.63449812171390585</c:v>
                </c:pt>
                <c:pt idx="98">
                  <c:v>-0.69493190529186744</c:v>
                </c:pt>
                <c:pt idx="99">
                  <c:v>-0.74863858382224424</c:v>
                </c:pt>
                <c:pt idx="100">
                  <c:v>-0.79554517148670145</c:v>
                </c:pt>
                <c:pt idx="101">
                  <c:v>-0.83562418319461407</c:v>
                </c:pt>
                <c:pt idx="102">
                  <c:v>-0.8688920228150081</c:v>
                </c:pt>
                <c:pt idx="103">
                  <c:v>-0.89540715940792226</c:v>
                </c:pt>
                <c:pt idx="104">
                  <c:v>-0.91526811120352569</c:v>
                </c:pt>
                <c:pt idx="105">
                  <c:v>-0.92861125750844409</c:v>
                </c:pt>
                <c:pt idx="106">
                  <c:v>-0.93560849900647558</c:v>
                </c:pt>
                <c:pt idx="107">
                  <c:v>-0.9364647870689462</c:v>
                </c:pt>
                <c:pt idx="108">
                  <c:v>-0.93141554270300075</c:v>
                </c:pt>
                <c:pt idx="109">
                  <c:v>-0.92072398564925728</c:v>
                </c:pt>
                <c:pt idx="110">
                  <c:v>-0.90467839389940674</c:v>
                </c:pt>
                <c:pt idx="111">
                  <c:v>-0.88358931354579373</c:v>
                </c:pt>
                <c:pt idx="112">
                  <c:v>-0.85778673840569641</c:v>
                </c:pt>
                <c:pt idx="113">
                  <c:v>-0.82761727829018494</c:v>
                </c:pt>
                <c:pt idx="114">
                  <c:v>-0.79344133411873852</c:v>
                </c:pt>
                <c:pt idx="115">
                  <c:v>-0.75563029732420206</c:v>
                </c:pt>
                <c:pt idx="116">
                  <c:v>-0.71456379015633575</c:v>
                </c:pt>
                <c:pt idx="117">
                  <c:v>-0.67062696258455845</c:v>
                </c:pt>
                <c:pt idx="118">
                  <c:v>-0.62420786052993893</c:v>
                </c:pt>
                <c:pt idx="119">
                  <c:v>-0.57569487913167028</c:v>
                </c:pt>
                <c:pt idx="120">
                  <c:v>-0.52547431368268371</c:v>
                </c:pt>
                <c:pt idx="121">
                  <c:v>-0.47392801976120325</c:v>
                </c:pt>
                <c:pt idx="122">
                  <c:v>-0.42143119294839509</c:v>
                </c:pt>
                <c:pt idx="123">
                  <c:v>-0.3683502773650173</c:v>
                </c:pt>
                <c:pt idx="124">
                  <c:v>-0.31504101109018529</c:v>
                </c:pt>
                <c:pt idx="125">
                  <c:v>-0.26184661535093279</c:v>
                </c:pt>
                <c:pt idx="126">
                  <c:v>-0.20909613319965037</c:v>
                </c:pt>
                <c:pt idx="127">
                  <c:v>-0.15710292223494463</c:v>
                </c:pt>
                <c:pt idx="128">
                  <c:v>-0.10616330477696226</c:v>
                </c:pt>
                <c:pt idx="129">
                  <c:v>-5.6555377787157829E-2</c:v>
                </c:pt>
                <c:pt idx="130">
                  <c:v>-8.5379837310631795E-3</c:v>
                </c:pt>
                <c:pt idx="131">
                  <c:v>3.7650157473579748E-2</c:v>
                </c:pt>
                <c:pt idx="132">
                  <c:v>8.1791156296577933E-2</c:v>
                </c:pt>
                <c:pt idx="133">
                  <c:v>0.12368850306653502</c:v>
                </c:pt>
                <c:pt idx="134">
                  <c:v>0.16316746183795158</c:v>
                </c:pt>
                <c:pt idx="135">
                  <c:v>0.20007531228581071</c:v>
                </c:pt>
                <c:pt idx="136">
                  <c:v>0.23428144406980686</c:v>
                </c:pt>
                <c:pt idx="137">
                  <c:v>0.26567730886128565</c:v>
                </c:pt>
                <c:pt idx="138">
                  <c:v>0.29417623591481978</c:v>
                </c:pt>
                <c:pt idx="139">
                  <c:v>0.31971311769133359</c:v>
                </c:pt>
                <c:pt idx="140">
                  <c:v>0.34224397259939465</c:v>
                </c:pt>
                <c:pt idx="141">
                  <c:v>0.36174539241469389</c:v>
                </c:pt>
                <c:pt idx="142">
                  <c:v>0.37821388236440978</c:v>
                </c:pt>
                <c:pt idx="143">
                  <c:v>0.39166510222304002</c:v>
                </c:pt>
                <c:pt idx="144">
                  <c:v>0.40213301705967464</c:v>
                </c:pt>
                <c:pt idx="145">
                  <c:v>0.40966896650444451</c:v>
                </c:pt>
                <c:pt idx="146">
                  <c:v>0.41434066156506405</c:v>
                </c:pt>
                <c:pt idx="147">
                  <c:v>0.41623111812458674</c:v>
                </c:pt>
                <c:pt idx="148">
                  <c:v>0.41543753629046815</c:v>
                </c:pt>
                <c:pt idx="149">
                  <c:v>0.41207013474500431</c:v>
                </c:pt>
                <c:pt idx="150">
                  <c:v>0.40625094917059579</c:v>
                </c:pt>
                <c:pt idx="151">
                  <c:v>0.39811260369276735</c:v>
                </c:pt>
                <c:pt idx="152">
                  <c:v>0.38779706410240861</c:v>
                </c:pt>
                <c:pt idx="153">
                  <c:v>0.37545438138941056</c:v>
                </c:pt>
                <c:pt idx="154">
                  <c:v>0.36124143384606744</c:v>
                </c:pt>
                <c:pt idx="155">
                  <c:v>0.3453206756837725</c:v>
                </c:pt>
                <c:pt idx="156">
                  <c:v>0.32785889975422106</c:v>
                </c:pt>
                <c:pt idx="157">
                  <c:v>0.30902602158023751</c:v>
                </c:pt>
                <c:pt idx="158">
                  <c:v>0.28899389148521443</c:v>
                </c:pt>
                <c:pt idx="159">
                  <c:v>0.26793514116775402</c:v>
                </c:pt>
                <c:pt idx="160">
                  <c:v>0.24602207060327469</c:v>
                </c:pt>
                <c:pt idx="161">
                  <c:v>0.22342558067084595</c:v>
                </c:pt>
                <c:pt idx="162">
                  <c:v>0.20031415640514402</c:v>
                </c:pt>
                <c:pt idx="163">
                  <c:v>0.17685290526384212</c:v>
                </c:pt>
                <c:pt idx="164">
                  <c:v>0.1532026542836466</c:v>
                </c:pt>
                <c:pt idx="165">
                  <c:v>0.12951910947707018</c:v>
                </c:pt>
                <c:pt idx="166">
                  <c:v>0.10595208030031113</c:v>
                </c:pt>
                <c:pt idx="167">
                  <c:v>8.2644771503621525E-2</c:v>
                </c:pt>
                <c:pt idx="168">
                  <c:v>5.9733144162406597E-2</c:v>
                </c:pt>
                <c:pt idx="169">
                  <c:v>3.7345347182985149E-2</c:v>
                </c:pt>
                <c:pt idx="170">
                  <c:v>1.560122008432094E-2</c:v>
                </c:pt>
                <c:pt idx="171">
                  <c:v>-5.3881326213133431E-3</c:v>
                </c:pt>
                <c:pt idx="172">
                  <c:v>-2.5520695587401332E-2</c:v>
                </c:pt>
                <c:pt idx="173">
                  <c:v>-4.4703825913271614E-2</c:v>
                </c:pt>
                <c:pt idx="174">
                  <c:v>-6.2854466548146123E-2</c:v>
                </c:pt>
                <c:pt idx="175">
                  <c:v>-7.9899291220918822E-2</c:v>
                </c:pt>
                <c:pt idx="176">
                  <c:v>-9.5774782671812331E-2</c:v>
                </c:pt>
                <c:pt idx="177">
                  <c:v>-0.11042724631064904</c:v>
                </c:pt>
                <c:pt idx="178">
                  <c:v>-0.12381276174804663</c:v>
                </c:pt>
                <c:pt idx="179">
                  <c:v>-0.13589707493949935</c:v>
                </c:pt>
                <c:pt idx="180">
                  <c:v>-0.1466554339472371</c:v>
                </c:pt>
                <c:pt idx="181">
                  <c:v>-0.1560723715604676</c:v>
                </c:pt>
                <c:pt idx="182">
                  <c:v>-0.16414143822076671</c:v>
                </c:pt>
                <c:pt idx="183">
                  <c:v>-0.17086488887582571</c:v>
                </c:pt>
                <c:pt idx="184">
                  <c:v>-0.17625332753158415</c:v>
                </c:pt>
                <c:pt idx="185">
                  <c:v>-0.18032531339020322</c:v>
                </c:pt>
                <c:pt idx="186">
                  <c:v>-0.18310693254976806</c:v>
                </c:pt>
                <c:pt idx="187">
                  <c:v>-0.18463133930165265</c:v>
                </c:pt>
                <c:pt idx="188">
                  <c:v>-0.18493827109386668</c:v>
                </c:pt>
                <c:pt idx="189">
                  <c:v>-0.18407354123429981</c:v>
                </c:pt>
                <c:pt idx="190">
                  <c:v>-0.18208851338762225</c:v>
                </c:pt>
                <c:pt idx="191">
                  <c:v>-0.17903956187480616</c:v>
                </c:pt>
                <c:pt idx="192">
                  <c:v>-0.17498752171606471</c:v>
                </c:pt>
                <c:pt idx="193">
                  <c:v>-0.16999713226779406</c:v>
                </c:pt>
                <c:pt idx="194">
                  <c:v>-0.16413647819329027</c:v>
                </c:pt>
                <c:pt idx="195">
                  <c:v>-0.15747643137709072</c:v>
                </c:pt>
                <c:pt idx="196">
                  <c:v>-0.15009009724532915</c:v>
                </c:pt>
                <c:pt idx="197">
                  <c:v>-0.1420522687911058</c:v>
                </c:pt>
                <c:pt idx="198">
                  <c:v>-0.13343889142620163</c:v>
                </c:pt>
                <c:pt idx="199">
                  <c:v>-0.12432654159019486</c:v>
                </c:pt>
                <c:pt idx="200">
                  <c:v>-0.11479192184684565</c:v>
                </c:pt>
                <c:pt idx="201">
                  <c:v>-0.10491137498719115</c:v>
                </c:pt>
                <c:pt idx="202">
                  <c:v>-9.476041944083119E-2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8C-4E44-AB52-3D410C7F1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18447"/>
        <c:axId val="1810021167"/>
      </c:scatterChart>
      <c:valAx>
        <c:axId val="1810018447"/>
        <c:scaling>
          <c:orientation val="minMax"/>
          <c:max val="8.1"/>
          <c:min val="-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21167"/>
        <c:crosses val="autoZero"/>
        <c:crossBetween val="midCat"/>
      </c:valAx>
      <c:valAx>
        <c:axId val="181002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1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9502487562189053E-3"/>
          <c:w val="1"/>
          <c:h val="0.990049751243781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undamped!$E$1:$E$203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undamped!$F$1:$F$203</c:f>
              <c:numCache>
                <c:formatCode>General</c:formatCode>
                <c:ptCount val="203"/>
                <c:pt idx="0">
                  <c:v>5</c:v>
                </c:pt>
                <c:pt idx="1">
                  <c:v>4.3846483267443013</c:v>
                </c:pt>
                <c:pt idx="2">
                  <c:v>3.7412498672712902</c:v>
                </c:pt>
                <c:pt idx="3">
                  <c:v>3.0739201760566388</c:v>
                </c:pt>
                <c:pt idx="4">
                  <c:v>2.3869278857913212</c:v>
                </c:pt>
                <c:pt idx="5">
                  <c:v>1.6846674026995467</c:v>
                </c:pt>
                <c:pt idx="6">
                  <c:v>0.97163079733529845</c:v>
                </c:pt>
                <c:pt idx="7">
                  <c:v>0.25237907066045473</c:v>
                </c:pt>
                <c:pt idx="8">
                  <c:v>-0.46848702079647797</c:v>
                </c:pt>
                <c:pt idx="9">
                  <c:v>-1.1863563940815727</c:v>
                </c:pt>
                <c:pt idx="10">
                  <c:v>-1.8966371350105922</c:v>
                </c:pt>
                <c:pt idx="11">
                  <c:v>-2.5947858707493672</c:v>
                </c:pt>
                <c:pt idx="12">
                  <c:v>-3.2763368318952026</c:v>
                </c:pt>
                <c:pt idx="13">
                  <c:v>-3.9369304181611446</c:v>
                </c:pt>
                <c:pt idx="14">
                  <c:v>-4.5723410849402253</c:v>
                </c:pt>
                <c:pt idx="15">
                  <c:v>-5.1785043723708295</c:v>
                </c:pt>
                <c:pt idx="16">
                  <c:v>-5.7515429040094102</c:v>
                </c:pt>
                <c:pt idx="17">
                  <c:v>-6.2877911888077751</c:v>
                </c:pt>
                <c:pt idx="18">
                  <c:v>-6.7838190677469212</c:v>
                </c:pt>
                <c:pt idx="19">
                  <c:v>-7.2364536551489778</c:v>
                </c:pt>
                <c:pt idx="20">
                  <c:v>-7.6427996343177336</c:v>
                </c:pt>
                <c:pt idx="21">
                  <c:v>-8.0002577776849275</c:v>
                </c:pt>
                <c:pt idx="22">
                  <c:v>-8.3065415729965402</c:v>
                </c:pt>
                <c:pt idx="23">
                  <c:v>-8.5596918491882636</c:v>
                </c:pt>
                <c:pt idx="24">
                  <c:v>-8.75808930839443</c:v>
                </c:pt>
                <c:pt idx="25">
                  <c:v>-8.9004648839283256</c:v>
                </c:pt>
                <c:pt idx="26">
                  <c:v>-8.9859078579781695</c:v>
                </c:pt>
                <c:pt idx="27">
                  <c:v>-9.0138716870931859</c:v>
                </c:pt>
                <c:pt idx="28">
                  <c:v>-8.9841774981965479</c:v>
                </c:pt>
                <c:pt idx="29">
                  <c:v>-8.8970152327626479</c:v>
                </c:pt>
                <c:pt idx="30">
                  <c:v>-8.7529424318398572</c:v>
                </c:pt>
                <c:pt idx="31">
                  <c:v>-8.5528806696904915</c:v>
                </c:pt>
                <c:pt idx="32">
                  <c:v>-8.2981096588604846</c:v>
                </c:pt>
                <c:pt idx="33">
                  <c:v>-7.9902590643862652</c:v>
                </c:pt>
                <c:pt idx="34">
                  <c:v>-7.6312980794999152</c:v>
                </c:pt>
                <c:pt idx="35">
                  <c:v>-7.2235228295125715</c:v>
                </c:pt>
                <c:pt idx="36">
                  <c:v>-6.769541684448197</c:v>
                </c:pt>
                <c:pt idx="37">
                  <c:v>-6.27225857437677</c:v>
                </c:pt>
                <c:pt idx="38">
                  <c:v>-5.7348544141718021</c:v>
                </c:pt>
                <c:pt idx="39">
                  <c:v>-5.1607667565103519</c:v>
                </c:pt>
                <c:pt idx="40">
                  <c:v>-4.5536678032669045</c:v>
                </c:pt>
                <c:pt idx="41">
                  <c:v>-3.9174409159531498</c:v>
                </c:pt>
                <c:pt idx="42">
                  <c:v>-3.2561557754566874</c:v>
                </c:pt>
                <c:pt idx="43">
                  <c:v>-2.5740423499715597</c:v>
                </c:pt>
                <c:pt idx="44">
                  <c:v>-1.8754638376370223</c:v>
                </c:pt>
                <c:pt idx="45">
                  <c:v>-1.1648887569593254</c:v>
                </c:pt>
                <c:pt idx="46">
                  <c:v>-0.44686236354256348</c:v>
                </c:pt>
                <c:pt idx="47">
                  <c:v>0.27402242403602806</c:v>
                </c:pt>
                <c:pt idx="48">
                  <c:v>0.99315440323114901</c:v>
                </c:pt>
                <c:pt idx="49">
                  <c:v>1.7059335834895095</c:v>
                </c:pt>
                <c:pt idx="50">
                  <c:v>2.4078006104914174</c:v>
                </c:pt>
                <c:pt idx="51">
                  <c:v>3.0942659304591622</c:v>
                </c:pt>
                <c:pt idx="52">
                  <c:v>3.7609385079800921</c:v>
                </c:pt>
                <c:pt idx="53">
                  <c:v>4.4035539136484037</c:v>
                </c:pt>
                <c:pt idx="54">
                  <c:v>5.0180016018605214</c:v>
                </c:pt>
                <c:pt idx="55">
                  <c:v>5.6003512042792867</c:v>
                </c:pt>
                <c:pt idx="56">
                  <c:v>6.1468776707785224</c:v>
                </c:pt>
                <c:pt idx="57">
                  <c:v>6.6540850970517171</c:v>
                </c:pt>
                <c:pt idx="58">
                  <c:v>7.1187290864694424</c:v>
                </c:pt>
                <c:pt idx="59">
                  <c:v>7.537837503145937</c:v>
                </c:pt>
                <c:pt idx="60">
                  <c:v>7.9087294834660486</c:v>
                </c:pt>
                <c:pt idx="61">
                  <c:v>8.2290325844636456</c:v>
                </c:pt>
                <c:pt idx="62">
                  <c:v>8.4966979593603824</c:v>
                </c:pt>
                <c:pt idx="63">
                  <c:v>8.7100134631931816</c:v>
                </c:pt>
                <c:pt idx="64">
                  <c:v>8.8676146046991189</c:v>
                </c:pt>
                <c:pt idx="65">
                  <c:v>8.9684932744030377</c:v>
                </c:pt>
                <c:pt idx="66">
                  <c:v>9.0120041930779085</c:v>
                </c:pt>
                <c:pt idx="67">
                  <c:v>8.9978690393297995</c:v>
                </c:pt>
                <c:pt idx="68">
                  <c:v>8.9261782299050019</c:v>
                </c:pt>
                <c:pt idx="69">
                  <c:v>8.7973903413314041</c:v>
                </c:pt>
                <c:pt idx="70">
                  <c:v>8.6123291765936507</c:v>
                </c:pt>
                <c:pt idx="71">
                  <c:v>8.3721784956053629</c:v>
                </c:pt>
                <c:pt idx="72">
                  <c:v>8.0784744431853959</c:v>
                </c:pt>
                <c:pt idx="73">
                  <c:v>7.733095722973248</c:v>
                </c:pt>
                <c:pt idx="74">
                  <c:v>7.3382515801370456</c:v>
                </c:pt>
                <c:pt idx="75">
                  <c:v>6.8964676697437532</c:v>
                </c:pt>
                <c:pt idx="76">
                  <c:v>6.4105699011857995</c:v>
                </c:pt>
                <c:pt idx="77">
                  <c:v>5.8836663620046847</c:v>
                </c:pt>
                <c:pt idx="78">
                  <c:v>5.3191274367373911</c:v>
                </c:pt>
                <c:pt idx="79">
                  <c:v>4.7205642479571335</c:v>
                </c:pt>
                <c:pt idx="80">
                  <c:v>4.0918055574122318</c:v>
                </c:pt>
                <c:pt idx="81">
                  <c:v>3.4368732750169744</c:v>
                </c:pt>
                <c:pt idx="82">
                  <c:v>2.7599567323533516</c:v>
                </c:pt>
                <c:pt idx="83">
                  <c:v>2.0653858852454707</c:v>
                </c:pt>
                <c:pt idx="84">
                  <c:v>1.3576036168187104</c:v>
                </c:pt>
                <c:pt idx="85">
                  <c:v>0.64113731820952458</c:v>
                </c:pt>
                <c:pt idx="86">
                  <c:v>-7.9430071287630355E-2</c:v>
                </c:pt>
                <c:pt idx="87">
                  <c:v>-0.7994893793920208</c:v>
                </c:pt>
                <c:pt idx="88">
                  <c:v>-1.5144346838099487</c:v>
                </c:pt>
                <c:pt idx="89">
                  <c:v>-2.2196927744192276</c:v>
                </c:pt>
                <c:pt idx="90">
                  <c:v>-2.9107524062074148</c:v>
                </c:pt>
                <c:pt idx="91">
                  <c:v>-3.5831931558447834</c:v>
                </c:pt>
                <c:pt idx="92">
                  <c:v>-4.2327136973084816</c:v>
                </c:pt>
                <c:pt idx="93">
                  <c:v>-4.8551593156903419</c:v>
                </c:pt>
                <c:pt idx="94">
                  <c:v>-5.4465484831939008</c:v>
                </c:pt>
                <c:pt idx="95">
                  <c:v>-6.0030983273249046</c:v>
                </c:pt>
                <c:pt idx="96">
                  <c:v>-6.5212488283658301</c:v>
                </c:pt>
                <c:pt idx="97">
                  <c:v>-6.9976855913531306</c:v>
                </c:pt>
                <c:pt idx="98">
                  <c:v>-7.4293610468942779</c:v>
                </c:pt>
                <c:pt idx="99">
                  <c:v>-7.8135139452117306</c:v>
                </c:pt>
                <c:pt idx="100">
                  <c:v>-8.147687018718452</c:v>
                </c:pt>
                <c:pt idx="101">
                  <c:v>-8.4297427001447787</c:v>
                </c:pt>
                <c:pt idx="102">
                  <c:v>-8.6578767956742784</c:v>
                </c:pt>
                <c:pt idx="103">
                  <c:v>-8.8306300256271726</c:v>
                </c:pt>
                <c:pt idx="104">
                  <c:v>-8.9468973588703395</c:v>
                </c:pt>
                <c:pt idx="105">
                  <c:v>-9.0059350812455339</c:v>
                </c:pt>
                <c:pt idx="106">
                  <c:v>-9.0073655528019962</c:v>
                </c:pt>
                <c:pt idx="107">
                  <c:v>-8.9511796234033962</c:v>
                </c:pt>
                <c:pt idx="108">
                  <c:v>-8.8377366912574917</c:v>
                </c:pt>
                <c:pt idx="109">
                  <c:v>-8.6677624039940699</c:v>
                </c:pt>
                <c:pt idx="110">
                  <c:v>-8.4423440169964756</c:v>
                </c:pt>
                <c:pt idx="111">
                  <c:v>-8.1629234386775238</c:v>
                </c:pt>
                <c:pt idx="112">
                  <c:v>-7.8312880071863251</c:v>
                </c:pt>
                <c:pt idx="113">
                  <c:v>-7.4495590575436132</c:v>
                </c:pt>
                <c:pt idx="114">
                  <c:v>-7.0201783523368899</c:v>
                </c:pt>
                <c:pt idx="115">
                  <c:v>-6.5458924627726311</c:v>
                </c:pt>
                <c:pt idx="116">
                  <c:v>-6.0297351999935396</c:v>
                </c:pt>
                <c:pt idx="117">
                  <c:v>-5.4750082090404213</c:v>
                </c:pt>
                <c:pt idx="118">
                  <c:v>-4.8852598495911383</c:v>
                </c:pt>
                <c:pt idx="119">
                  <c:v>-4.2642624985678301</c:v>
                </c:pt>
                <c:pt idx="120">
                  <c:v>-3.6159884197982288</c:v>
                </c:pt>
                <c:pt idx="121">
                  <c:v>-2.9445843550829442</c:v>
                </c:pt>
                <c:pt idx="122">
                  <c:v>-2.254344999199124</c:v>
                </c:pt>
                <c:pt idx="123">
                  <c:v>-1.5496855285099835</c:v>
                </c:pt>
                <c:pt idx="124">
                  <c:v>-0.83511335890333305</c:v>
                </c:pt>
                <c:pt idx="125">
                  <c:v>-0.11519931371192449</c:v>
                </c:pt>
                <c:pt idx="126">
                  <c:v>0.60545161395745861</c:v>
                </c:pt>
                <c:pt idx="127">
                  <c:v>1.3222297174648645</c:v>
                </c:pt>
                <c:pt idx="128">
                  <c:v>2.0305500630285547</c:v>
                </c:pt>
                <c:pt idx="129">
                  <c:v>2.7258818176546464</c:v>
                </c:pt>
                <c:pt idx="130">
                  <c:v>3.4037772310063183</c:v>
                </c:pt>
                <c:pt idx="131">
                  <c:v>4.0599000858275591</c:v>
                </c:pt>
                <c:pt idx="132">
                  <c:v>4.6900534349358072</c:v>
                </c:pt>
                <c:pt idx="133">
                  <c:v>5.2902064473613875</c:v>
                </c:pt>
                <c:pt idx="134">
                  <c:v>5.8565201919100911</c:v>
                </c:pt>
                <c:pt idx="135">
                  <c:v>6.3853721932220573</c:v>
                </c:pt>
                <c:pt idx="136">
                  <c:v>6.8733796032520011</c:v>
                </c:pt>
                <c:pt idx="137">
                  <c:v>7.3174208399523737</c:v>
                </c:pt>
                <c:pt idx="138">
                  <c:v>7.7146555547457449</c:v>
                </c:pt>
                <c:pt idx="139">
                  <c:v>8.0625428010627047</c:v>
                </c:pt>
                <c:pt idx="140">
                  <c:v>8.3588572877286627</c:v>
                </c:pt>
                <c:pt idx="141">
                  <c:v>8.601703613233326</c:v>
                </c:pt>
                <c:pt idx="142">
                  <c:v>8.7895283898321104</c:v>
                </c:pt>
                <c:pt idx="143">
                  <c:v>8.9211301799265996</c:v>
                </c:pt>
                <c:pt idx="144">
                  <c:v>8.9956671811651461</c:v>
                </c:pt>
                <c:pt idx="145">
                  <c:v>9.0126626111051831</c:v>
                </c:pt>
                <c:pt idx="146">
                  <c:v>8.9720077569937882</c:v>
                </c:pt>
                <c:pt idx="147">
                  <c:v>8.8739626711583082</c:v>
                </c:pt>
                <c:pt idx="148">
                  <c:v>8.7191545075589154</c:v>
                </c:pt>
                <c:pt idx="149">
                  <c:v>8.5085735101434938</c:v>
                </c:pt>
                <c:pt idx="150">
                  <c:v>8.2435666786656903</c:v>
                </c:pt>
                <c:pt idx="151">
                  <c:v>7.92582915248326</c:v>
                </c:pt>
                <c:pt idx="152">
                  <c:v>7.5573933674510245</c:v>
                </c:pt>
                <c:pt idx="153">
                  <c:v>7.1406160552672979</c:v>
                </c:pt>
                <c:pt idx="154">
                  <c:v>6.6781631684336205</c:v>
                </c:pt>
                <c:pt idx="155">
                  <c:v>6.1729928272565804</c:v>
                </c:pt>
                <c:pt idx="156">
                  <c:v>5.6283363979727596</c:v>
                </c:pt>
                <c:pt idx="157">
                  <c:v>5.047677823032191</c:v>
                </c:pt>
                <c:pt idx="158">
                  <c:v>4.4347313357559992</c:v>
                </c:pt>
                <c:pt idx="159">
                  <c:v>3.7934177019183561</c:v>
                </c:pt>
                <c:pt idx="160">
                  <c:v>3.127839140225559</c:v>
                </c:pt>
                <c:pt idx="161">
                  <c:v>2.4422530821155544</c:v>
                </c:pt>
                <c:pt idx="162">
                  <c:v>1.7410449387256728</c:v>
                </c:pt>
                <c:pt idx="163">
                  <c:v>1.0287000492270248</c:v>
                </c:pt>
                <c:pt idx="164">
                  <c:v>0.3097749899605029</c:v>
                </c:pt>
                <c:pt idx="165">
                  <c:v>-0.41113157210201479</c:v>
                </c:pt>
                <c:pt idx="166">
                  <c:v>-1.1294082951328352</c:v>
                </c:pt>
                <c:pt idx="167">
                  <c:v>-1.8404606592994712</c:v>
                </c:pt>
                <c:pt idx="168">
                  <c:v>-2.5397403560122767</c:v>
                </c:pt>
                <c:pt idx="169">
                  <c:v>-3.2227743815778482</c:v>
                </c:pt>
                <c:pt idx="170">
                  <c:v>-3.8851936491580608</c:v>
                </c:pt>
                <c:pt idx="171">
                  <c:v>-4.522760936015862</c:v>
                </c:pt>
                <c:pt idx="172">
                  <c:v>-5.1313979872808249</c:v>
                </c:pt>
                <c:pt idx="173">
                  <c:v>-5.7072116028628432</c:v>
                </c:pt>
                <c:pt idx="174">
                  <c:v>-6.246518540646754</c:v>
                </c:pt>
                <c:pt idx="175">
                  <c:v>-6.7458690766724239</c:v>
                </c:pt>
                <c:pt idx="176">
                  <c:v>-7.2020690715955382</c:v>
                </c:pt>
                <c:pt idx="177">
                  <c:v>-7.6122004022790861</c:v>
                </c:pt>
                <c:pt idx="178">
                  <c:v>-7.9736396278230206</c:v>
                </c:pt>
                <c:pt idx="179">
                  <c:v>-8.2840747706332518</c:v>
                </c:pt>
                <c:pt idx="180">
                  <c:v>-8.5415201051883916</c:v>
                </c:pt>
                <c:pt idx="181">
                  <c:v>-8.7443288599065827</c:v>
                </c:pt>
                <c:pt idx="182">
                  <c:v>-8.8912037508638484</c:v>
                </c:pt>
                <c:pt idx="183">
                  <c:v>-8.9812052799840849</c:v>
                </c:pt>
                <c:pt idx="184">
                  <c:v>-9.0137577446206123</c:v>
                </c:pt>
                <c:pt idx="185">
                  <c:v>-8.9886529200884695</c:v>
                </c:pt>
                <c:pt idx="186">
                  <c:v>-8.9060513915918023</c:v>
                </c:pt>
                <c:pt idx="187">
                  <c:v>-8.7664815270265848</c:v>
                </c:pt>
                <c:pt idx="188">
                  <c:v>-8.5708360972291793</c:v>
                </c:pt>
                <c:pt idx="189">
                  <c:v>-8.3203665652896763</c:v>
                </c:pt>
                <c:pt idx="190">
                  <c:v>-8.0166750814588461</c:v>
                </c:pt>
                <c:pt idx="191">
                  <c:v>-7.6617042348540618</c:v>
                </c:pt>
                <c:pt idx="192">
                  <c:v>-7.2577246275182201</c:v>
                </c:pt>
                <c:pt idx="193">
                  <c:v>-6.8073203503153472</c:v>
                </c:pt>
                <c:pt idx="194">
                  <c:v>-6.3133724535675455</c:v>
                </c:pt>
                <c:pt idx="195">
                  <c:v>-5.7790405181648206</c:v>
                </c:pt>
                <c:pt idx="196">
                  <c:v>-5.2077424450297878</c:v>
                </c:pt>
                <c:pt idx="197">
                  <c:v>-4.6031325922157142</c:v>
                </c:pt>
                <c:pt idx="198">
                  <c:v>-3.9690783994858605</c:v>
                </c:pt>
                <c:pt idx="199">
                  <c:v>-3.309635649897035</c:v>
                </c:pt>
                <c:pt idx="200">
                  <c:v>-2.6290225266288414</c:v>
                </c:pt>
                <c:pt idx="201">
                  <c:v>-1.9315926310062714</c:v>
                </c:pt>
                <c:pt idx="202">
                  <c:v>-1.2218071343083934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36-1F47-BC09-289CE1405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18447"/>
        <c:axId val="1810021167"/>
      </c:scatterChart>
      <c:valAx>
        <c:axId val="1810018447"/>
        <c:scaling>
          <c:orientation val="minMax"/>
          <c:max val="8.1"/>
          <c:min val="-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21167"/>
        <c:crosses val="autoZero"/>
        <c:crossBetween val="midCat"/>
      </c:valAx>
      <c:valAx>
        <c:axId val="181002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1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9502487562189053E-3"/>
          <c:w val="1"/>
          <c:h val="0.99004975124378114"/>
        </c:manualLayout>
      </c:layout>
      <c:scatterChart>
        <c:scatterStyle val="smoothMarker"/>
        <c:varyColors val="0"/>
        <c:ser>
          <c:idx val="0"/>
          <c:order val="0"/>
          <c:tx>
            <c:v>Undamped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undamped!$E$1:$E$203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undamped!$F$1:$F$203</c:f>
              <c:numCache>
                <c:formatCode>General</c:formatCode>
                <c:ptCount val="203"/>
                <c:pt idx="0">
                  <c:v>5</c:v>
                </c:pt>
                <c:pt idx="1">
                  <c:v>4.3846483267443013</c:v>
                </c:pt>
                <c:pt idx="2">
                  <c:v>3.7412498672712902</c:v>
                </c:pt>
                <c:pt idx="3">
                  <c:v>3.0739201760566388</c:v>
                </c:pt>
                <c:pt idx="4">
                  <c:v>2.3869278857913212</c:v>
                </c:pt>
                <c:pt idx="5">
                  <c:v>1.6846674026995467</c:v>
                </c:pt>
                <c:pt idx="6">
                  <c:v>0.97163079733529845</c:v>
                </c:pt>
                <c:pt idx="7">
                  <c:v>0.25237907066045473</c:v>
                </c:pt>
                <c:pt idx="8">
                  <c:v>-0.46848702079647797</c:v>
                </c:pt>
                <c:pt idx="9">
                  <c:v>-1.1863563940815727</c:v>
                </c:pt>
                <c:pt idx="10">
                  <c:v>-1.8966371350105922</c:v>
                </c:pt>
                <c:pt idx="11">
                  <c:v>-2.5947858707493672</c:v>
                </c:pt>
                <c:pt idx="12">
                  <c:v>-3.2763368318952026</c:v>
                </c:pt>
                <c:pt idx="13">
                  <c:v>-3.9369304181611446</c:v>
                </c:pt>
                <c:pt idx="14">
                  <c:v>-4.5723410849402253</c:v>
                </c:pt>
                <c:pt idx="15">
                  <c:v>-5.1785043723708295</c:v>
                </c:pt>
                <c:pt idx="16">
                  <c:v>-5.7515429040094102</c:v>
                </c:pt>
                <c:pt idx="17">
                  <c:v>-6.2877911888077751</c:v>
                </c:pt>
                <c:pt idx="18">
                  <c:v>-6.7838190677469212</c:v>
                </c:pt>
                <c:pt idx="19">
                  <c:v>-7.2364536551489778</c:v>
                </c:pt>
                <c:pt idx="20">
                  <c:v>-7.6427996343177336</c:v>
                </c:pt>
                <c:pt idx="21">
                  <c:v>-8.0002577776849275</c:v>
                </c:pt>
                <c:pt idx="22">
                  <c:v>-8.3065415729965402</c:v>
                </c:pt>
                <c:pt idx="23">
                  <c:v>-8.5596918491882636</c:v>
                </c:pt>
                <c:pt idx="24">
                  <c:v>-8.75808930839443</c:v>
                </c:pt>
                <c:pt idx="25">
                  <c:v>-8.9004648839283256</c:v>
                </c:pt>
                <c:pt idx="26">
                  <c:v>-8.9859078579781695</c:v>
                </c:pt>
                <c:pt idx="27">
                  <c:v>-9.0138716870931859</c:v>
                </c:pt>
                <c:pt idx="28">
                  <c:v>-8.9841774981965479</c:v>
                </c:pt>
                <c:pt idx="29">
                  <c:v>-8.8970152327626479</c:v>
                </c:pt>
                <c:pt idx="30">
                  <c:v>-8.7529424318398572</c:v>
                </c:pt>
                <c:pt idx="31">
                  <c:v>-8.5528806696904915</c:v>
                </c:pt>
                <c:pt idx="32">
                  <c:v>-8.2981096588604846</c:v>
                </c:pt>
                <c:pt idx="33">
                  <c:v>-7.9902590643862652</c:v>
                </c:pt>
                <c:pt idx="34">
                  <c:v>-7.6312980794999152</c:v>
                </c:pt>
                <c:pt idx="35">
                  <c:v>-7.2235228295125715</c:v>
                </c:pt>
                <c:pt idx="36">
                  <c:v>-6.769541684448197</c:v>
                </c:pt>
                <c:pt idx="37">
                  <c:v>-6.27225857437677</c:v>
                </c:pt>
                <c:pt idx="38">
                  <c:v>-5.7348544141718021</c:v>
                </c:pt>
                <c:pt idx="39">
                  <c:v>-5.1607667565103519</c:v>
                </c:pt>
                <c:pt idx="40">
                  <c:v>-4.5536678032669045</c:v>
                </c:pt>
                <c:pt idx="41">
                  <c:v>-3.9174409159531498</c:v>
                </c:pt>
                <c:pt idx="42">
                  <c:v>-3.2561557754566874</c:v>
                </c:pt>
                <c:pt idx="43">
                  <c:v>-2.5740423499715597</c:v>
                </c:pt>
                <c:pt idx="44">
                  <c:v>-1.8754638376370223</c:v>
                </c:pt>
                <c:pt idx="45">
                  <c:v>-1.1648887569593254</c:v>
                </c:pt>
                <c:pt idx="46">
                  <c:v>-0.44686236354256348</c:v>
                </c:pt>
                <c:pt idx="47">
                  <c:v>0.27402242403602806</c:v>
                </c:pt>
                <c:pt idx="48">
                  <c:v>0.99315440323114901</c:v>
                </c:pt>
                <c:pt idx="49">
                  <c:v>1.7059335834895095</c:v>
                </c:pt>
                <c:pt idx="50">
                  <c:v>2.4078006104914174</c:v>
                </c:pt>
                <c:pt idx="51">
                  <c:v>3.0942659304591622</c:v>
                </c:pt>
                <c:pt idx="52">
                  <c:v>3.7609385079800921</c:v>
                </c:pt>
                <c:pt idx="53">
                  <c:v>4.4035539136484037</c:v>
                </c:pt>
                <c:pt idx="54">
                  <c:v>5.0180016018605214</c:v>
                </c:pt>
                <c:pt idx="55">
                  <c:v>5.6003512042792867</c:v>
                </c:pt>
                <c:pt idx="56">
                  <c:v>6.1468776707785224</c:v>
                </c:pt>
                <c:pt idx="57">
                  <c:v>6.6540850970517171</c:v>
                </c:pt>
                <c:pt idx="58">
                  <c:v>7.1187290864694424</c:v>
                </c:pt>
                <c:pt idx="59">
                  <c:v>7.537837503145937</c:v>
                </c:pt>
                <c:pt idx="60">
                  <c:v>7.9087294834660486</c:v>
                </c:pt>
                <c:pt idx="61">
                  <c:v>8.2290325844636456</c:v>
                </c:pt>
                <c:pt idx="62">
                  <c:v>8.4966979593603824</c:v>
                </c:pt>
                <c:pt idx="63">
                  <c:v>8.7100134631931816</c:v>
                </c:pt>
                <c:pt idx="64">
                  <c:v>8.8676146046991189</c:v>
                </c:pt>
                <c:pt idx="65">
                  <c:v>8.9684932744030377</c:v>
                </c:pt>
                <c:pt idx="66">
                  <c:v>9.0120041930779085</c:v>
                </c:pt>
                <c:pt idx="67">
                  <c:v>8.9978690393297995</c:v>
                </c:pt>
                <c:pt idx="68">
                  <c:v>8.9261782299050019</c:v>
                </c:pt>
                <c:pt idx="69">
                  <c:v>8.7973903413314041</c:v>
                </c:pt>
                <c:pt idx="70">
                  <c:v>8.6123291765936507</c:v>
                </c:pt>
                <c:pt idx="71">
                  <c:v>8.3721784956053629</c:v>
                </c:pt>
                <c:pt idx="72">
                  <c:v>8.0784744431853959</c:v>
                </c:pt>
                <c:pt idx="73">
                  <c:v>7.733095722973248</c:v>
                </c:pt>
                <c:pt idx="74">
                  <c:v>7.3382515801370456</c:v>
                </c:pt>
                <c:pt idx="75">
                  <c:v>6.8964676697437532</c:v>
                </c:pt>
                <c:pt idx="76">
                  <c:v>6.4105699011857995</c:v>
                </c:pt>
                <c:pt idx="77">
                  <c:v>5.8836663620046847</c:v>
                </c:pt>
                <c:pt idx="78">
                  <c:v>5.3191274367373911</c:v>
                </c:pt>
                <c:pt idx="79">
                  <c:v>4.7205642479571335</c:v>
                </c:pt>
                <c:pt idx="80">
                  <c:v>4.0918055574122318</c:v>
                </c:pt>
                <c:pt idx="81">
                  <c:v>3.4368732750169744</c:v>
                </c:pt>
                <c:pt idx="82">
                  <c:v>2.7599567323533516</c:v>
                </c:pt>
                <c:pt idx="83">
                  <c:v>2.0653858852454707</c:v>
                </c:pt>
                <c:pt idx="84">
                  <c:v>1.3576036168187104</c:v>
                </c:pt>
                <c:pt idx="85">
                  <c:v>0.64113731820952458</c:v>
                </c:pt>
                <c:pt idx="86">
                  <c:v>-7.9430071287630355E-2</c:v>
                </c:pt>
                <c:pt idx="87">
                  <c:v>-0.7994893793920208</c:v>
                </c:pt>
                <c:pt idx="88">
                  <c:v>-1.5144346838099487</c:v>
                </c:pt>
                <c:pt idx="89">
                  <c:v>-2.2196927744192276</c:v>
                </c:pt>
                <c:pt idx="90">
                  <c:v>-2.9107524062074148</c:v>
                </c:pt>
                <c:pt idx="91">
                  <c:v>-3.5831931558447834</c:v>
                </c:pt>
                <c:pt idx="92">
                  <c:v>-4.2327136973084816</c:v>
                </c:pt>
                <c:pt idx="93">
                  <c:v>-4.8551593156903419</c:v>
                </c:pt>
                <c:pt idx="94">
                  <c:v>-5.4465484831939008</c:v>
                </c:pt>
                <c:pt idx="95">
                  <c:v>-6.0030983273249046</c:v>
                </c:pt>
                <c:pt idx="96">
                  <c:v>-6.5212488283658301</c:v>
                </c:pt>
                <c:pt idx="97">
                  <c:v>-6.9976855913531306</c:v>
                </c:pt>
                <c:pt idx="98">
                  <c:v>-7.4293610468942779</c:v>
                </c:pt>
                <c:pt idx="99">
                  <c:v>-7.8135139452117306</c:v>
                </c:pt>
                <c:pt idx="100">
                  <c:v>-8.147687018718452</c:v>
                </c:pt>
                <c:pt idx="101">
                  <c:v>-8.4297427001447787</c:v>
                </c:pt>
                <c:pt idx="102">
                  <c:v>-8.6578767956742784</c:v>
                </c:pt>
                <c:pt idx="103">
                  <c:v>-8.8306300256271726</c:v>
                </c:pt>
                <c:pt idx="104">
                  <c:v>-8.9468973588703395</c:v>
                </c:pt>
                <c:pt idx="105">
                  <c:v>-9.0059350812455339</c:v>
                </c:pt>
                <c:pt idx="106">
                  <c:v>-9.0073655528019962</c:v>
                </c:pt>
                <c:pt idx="107">
                  <c:v>-8.9511796234033962</c:v>
                </c:pt>
                <c:pt idx="108">
                  <c:v>-8.8377366912574917</c:v>
                </c:pt>
                <c:pt idx="109">
                  <c:v>-8.6677624039940699</c:v>
                </c:pt>
                <c:pt idx="110">
                  <c:v>-8.4423440169964756</c:v>
                </c:pt>
                <c:pt idx="111">
                  <c:v>-8.1629234386775238</c:v>
                </c:pt>
                <c:pt idx="112">
                  <c:v>-7.8312880071863251</c:v>
                </c:pt>
                <c:pt idx="113">
                  <c:v>-7.4495590575436132</c:v>
                </c:pt>
                <c:pt idx="114">
                  <c:v>-7.0201783523368899</c:v>
                </c:pt>
                <c:pt idx="115">
                  <c:v>-6.5458924627726311</c:v>
                </c:pt>
                <c:pt idx="116">
                  <c:v>-6.0297351999935396</c:v>
                </c:pt>
                <c:pt idx="117">
                  <c:v>-5.4750082090404213</c:v>
                </c:pt>
                <c:pt idx="118">
                  <c:v>-4.8852598495911383</c:v>
                </c:pt>
                <c:pt idx="119">
                  <c:v>-4.2642624985678301</c:v>
                </c:pt>
                <c:pt idx="120">
                  <c:v>-3.6159884197982288</c:v>
                </c:pt>
                <c:pt idx="121">
                  <c:v>-2.9445843550829442</c:v>
                </c:pt>
                <c:pt idx="122">
                  <c:v>-2.254344999199124</c:v>
                </c:pt>
                <c:pt idx="123">
                  <c:v>-1.5496855285099835</c:v>
                </c:pt>
                <c:pt idx="124">
                  <c:v>-0.83511335890333305</c:v>
                </c:pt>
                <c:pt idx="125">
                  <c:v>-0.11519931371192449</c:v>
                </c:pt>
                <c:pt idx="126">
                  <c:v>0.60545161395745861</c:v>
                </c:pt>
                <c:pt idx="127">
                  <c:v>1.3222297174648645</c:v>
                </c:pt>
                <c:pt idx="128">
                  <c:v>2.0305500630285547</c:v>
                </c:pt>
                <c:pt idx="129">
                  <c:v>2.7258818176546464</c:v>
                </c:pt>
                <c:pt idx="130">
                  <c:v>3.4037772310063183</c:v>
                </c:pt>
                <c:pt idx="131">
                  <c:v>4.0599000858275591</c:v>
                </c:pt>
                <c:pt idx="132">
                  <c:v>4.6900534349358072</c:v>
                </c:pt>
                <c:pt idx="133">
                  <c:v>5.2902064473613875</c:v>
                </c:pt>
                <c:pt idx="134">
                  <c:v>5.8565201919100911</c:v>
                </c:pt>
                <c:pt idx="135">
                  <c:v>6.3853721932220573</c:v>
                </c:pt>
                <c:pt idx="136">
                  <c:v>6.8733796032520011</c:v>
                </c:pt>
                <c:pt idx="137">
                  <c:v>7.3174208399523737</c:v>
                </c:pt>
                <c:pt idx="138">
                  <c:v>7.7146555547457449</c:v>
                </c:pt>
                <c:pt idx="139">
                  <c:v>8.0625428010627047</c:v>
                </c:pt>
                <c:pt idx="140">
                  <c:v>8.3588572877286627</c:v>
                </c:pt>
                <c:pt idx="141">
                  <c:v>8.601703613233326</c:v>
                </c:pt>
                <c:pt idx="142">
                  <c:v>8.7895283898321104</c:v>
                </c:pt>
                <c:pt idx="143">
                  <c:v>8.9211301799265996</c:v>
                </c:pt>
                <c:pt idx="144">
                  <c:v>8.9956671811651461</c:v>
                </c:pt>
                <c:pt idx="145">
                  <c:v>9.0126626111051831</c:v>
                </c:pt>
                <c:pt idx="146">
                  <c:v>8.9720077569937882</c:v>
                </c:pt>
                <c:pt idx="147">
                  <c:v>8.8739626711583082</c:v>
                </c:pt>
                <c:pt idx="148">
                  <c:v>8.7191545075589154</c:v>
                </c:pt>
                <c:pt idx="149">
                  <c:v>8.5085735101434938</c:v>
                </c:pt>
                <c:pt idx="150">
                  <c:v>8.2435666786656903</c:v>
                </c:pt>
                <c:pt idx="151">
                  <c:v>7.92582915248326</c:v>
                </c:pt>
                <c:pt idx="152">
                  <c:v>7.5573933674510245</c:v>
                </c:pt>
                <c:pt idx="153">
                  <c:v>7.1406160552672979</c:v>
                </c:pt>
                <c:pt idx="154">
                  <c:v>6.6781631684336205</c:v>
                </c:pt>
                <c:pt idx="155">
                  <c:v>6.1729928272565804</c:v>
                </c:pt>
                <c:pt idx="156">
                  <c:v>5.6283363979727596</c:v>
                </c:pt>
                <c:pt idx="157">
                  <c:v>5.047677823032191</c:v>
                </c:pt>
                <c:pt idx="158">
                  <c:v>4.4347313357559992</c:v>
                </c:pt>
                <c:pt idx="159">
                  <c:v>3.7934177019183561</c:v>
                </c:pt>
                <c:pt idx="160">
                  <c:v>3.127839140225559</c:v>
                </c:pt>
                <c:pt idx="161">
                  <c:v>2.4422530821155544</c:v>
                </c:pt>
                <c:pt idx="162">
                  <c:v>1.7410449387256728</c:v>
                </c:pt>
                <c:pt idx="163">
                  <c:v>1.0287000492270248</c:v>
                </c:pt>
                <c:pt idx="164">
                  <c:v>0.3097749899605029</c:v>
                </c:pt>
                <c:pt idx="165">
                  <c:v>-0.41113157210201479</c:v>
                </c:pt>
                <c:pt idx="166">
                  <c:v>-1.1294082951328352</c:v>
                </c:pt>
                <c:pt idx="167">
                  <c:v>-1.8404606592994712</c:v>
                </c:pt>
                <c:pt idx="168">
                  <c:v>-2.5397403560122767</c:v>
                </c:pt>
                <c:pt idx="169">
                  <c:v>-3.2227743815778482</c:v>
                </c:pt>
                <c:pt idx="170">
                  <c:v>-3.8851936491580608</c:v>
                </c:pt>
                <c:pt idx="171">
                  <c:v>-4.522760936015862</c:v>
                </c:pt>
                <c:pt idx="172">
                  <c:v>-5.1313979872808249</c:v>
                </c:pt>
                <c:pt idx="173">
                  <c:v>-5.7072116028628432</c:v>
                </c:pt>
                <c:pt idx="174">
                  <c:v>-6.246518540646754</c:v>
                </c:pt>
                <c:pt idx="175">
                  <c:v>-6.7458690766724239</c:v>
                </c:pt>
                <c:pt idx="176">
                  <c:v>-7.2020690715955382</c:v>
                </c:pt>
                <c:pt idx="177">
                  <c:v>-7.6122004022790861</c:v>
                </c:pt>
                <c:pt idx="178">
                  <c:v>-7.9736396278230206</c:v>
                </c:pt>
                <c:pt idx="179">
                  <c:v>-8.2840747706332518</c:v>
                </c:pt>
                <c:pt idx="180">
                  <c:v>-8.5415201051883916</c:v>
                </c:pt>
                <c:pt idx="181">
                  <c:v>-8.7443288599065827</c:v>
                </c:pt>
                <c:pt idx="182">
                  <c:v>-8.8912037508638484</c:v>
                </c:pt>
                <c:pt idx="183">
                  <c:v>-8.9812052799840849</c:v>
                </c:pt>
                <c:pt idx="184">
                  <c:v>-9.0137577446206123</c:v>
                </c:pt>
                <c:pt idx="185">
                  <c:v>-8.9886529200884695</c:v>
                </c:pt>
                <c:pt idx="186">
                  <c:v>-8.9060513915918023</c:v>
                </c:pt>
                <c:pt idx="187">
                  <c:v>-8.7664815270265848</c:v>
                </c:pt>
                <c:pt idx="188">
                  <c:v>-8.5708360972291793</c:v>
                </c:pt>
                <c:pt idx="189">
                  <c:v>-8.3203665652896763</c:v>
                </c:pt>
                <c:pt idx="190">
                  <c:v>-8.0166750814588461</c:v>
                </c:pt>
                <c:pt idx="191">
                  <c:v>-7.6617042348540618</c:v>
                </c:pt>
                <c:pt idx="192">
                  <c:v>-7.2577246275182201</c:v>
                </c:pt>
                <c:pt idx="193">
                  <c:v>-6.8073203503153472</c:v>
                </c:pt>
                <c:pt idx="194">
                  <c:v>-6.3133724535675455</c:v>
                </c:pt>
                <c:pt idx="195">
                  <c:v>-5.7790405181648206</c:v>
                </c:pt>
                <c:pt idx="196">
                  <c:v>-5.2077424450297878</c:v>
                </c:pt>
                <c:pt idx="197">
                  <c:v>-4.6031325922157142</c:v>
                </c:pt>
                <c:pt idx="198">
                  <c:v>-3.9690783994858605</c:v>
                </c:pt>
                <c:pt idx="199">
                  <c:v>-3.309635649897035</c:v>
                </c:pt>
                <c:pt idx="200">
                  <c:v>-2.6290225266288414</c:v>
                </c:pt>
                <c:pt idx="201">
                  <c:v>-1.9315926310062714</c:v>
                </c:pt>
                <c:pt idx="202">
                  <c:v>-1.2218071343083934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FC-2645-8692-4FC30489C673}"/>
            </c:ext>
          </c:extLst>
        </c:ser>
        <c:ser>
          <c:idx val="1"/>
          <c:order val="1"/>
          <c:tx>
            <c:v>Underdamped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underdamped!$E$1:$E$203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underdamped!$F$1:$F$203</c:f>
              <c:numCache>
                <c:formatCode>General</c:formatCode>
                <c:ptCount val="203"/>
                <c:pt idx="0">
                  <c:v>5</c:v>
                </c:pt>
                <c:pt idx="1">
                  <c:v>4.396688352128562</c:v>
                </c:pt>
                <c:pt idx="2">
                  <c:v>3.7894641413983159</c:v>
                </c:pt>
                <c:pt idx="3">
                  <c:v>3.1822882866262523</c:v>
                </c:pt>
                <c:pt idx="4">
                  <c:v>2.5789660935725527</c:v>
                </c:pt>
                <c:pt idx="5">
                  <c:v>1.9831294960375145</c:v>
                </c:pt>
                <c:pt idx="6">
                  <c:v>1.398221080396943</c:v>
                </c:pt>
                <c:pt idx="7">
                  <c:v>0.82747992381807522</c:v>
                </c:pt>
                <c:pt idx="8">
                  <c:v>0.27392926383984878</c:v>
                </c:pt>
                <c:pt idx="9">
                  <c:v>-0.25963399517530095</c:v>
                </c:pt>
                <c:pt idx="10">
                  <c:v>-0.77064794494473765</c:v>
                </c:pt>
                <c:pt idx="11">
                  <c:v>-1.2567925229852319</c:v>
                </c:pt>
                <c:pt idx="12">
                  <c:v>-1.7159945772947183</c:v>
                </c:pt>
                <c:pt idx="13">
                  <c:v>-2.1464311842312509</c:v>
                </c:pt>
                <c:pt idx="14">
                  <c:v>-2.546531267278028</c:v>
                </c:pt>
                <c:pt idx="15">
                  <c:v>-2.9149755731674731</c:v>
                </c:pt>
                <c:pt idx="16">
                  <c:v>-3.2506950699229558</c:v>
                </c:pt>
                <c:pt idx="17">
                  <c:v>-3.5528678387404984</c:v>
                </c:pt>
                <c:pt idx="18">
                  <c:v>-3.8209145382567855</c:v>
                </c:pt>
                <c:pt idx="19">
                  <c:v>-4.0544925256216446</c:v>
                </c:pt>
                <c:pt idx="20">
                  <c:v>-4.2534887239053223</c:v>
                </c:pt>
                <c:pt idx="21">
                  <c:v>-4.4180113297213151</c:v>
                </c:pt>
                <c:pt idx="22">
                  <c:v>-4.5483804585365775</c:v>
                </c:pt>
                <c:pt idx="23">
                  <c:v>-4.6451178279801564</c:v>
                </c:pt>
                <c:pt idx="24">
                  <c:v>-4.7089355815600351</c:v>
                </c:pt>
                <c:pt idx="25">
                  <c:v>-4.7407243565724473</c:v>
                </c:pt>
                <c:pt idx="26">
                  <c:v>-4.7415407006575929</c:v>
                </c:pt>
                <c:pt idx="27">
                  <c:v>-4.7125939414442435</c:v>
                </c:pt>
                <c:pt idx="28">
                  <c:v>-4.6552326130597743</c:v>
                </c:pt>
                <c:pt idx="29">
                  <c:v>-4.5709305419916317</c:v>
                </c:pt>
                <c:pt idx="30">
                  <c:v>-4.461272692903715</c:v>
                </c:pt>
                <c:pt idx="31">
                  <c:v>-4.327940872571574</c:v>
                </c:pt>
                <c:pt idx="32">
                  <c:v>-4.1726993871409022</c:v>
                </c:pt>
                <c:pt idx="33">
                  <c:v>-3.9973807444735159</c:v>
                </c:pt>
                <c:pt idx="34">
                  <c:v>-3.803871489464083</c:v>
                </c:pt>
                <c:pt idx="35">
                  <c:v>-3.5940982559312245</c:v>
                </c:pt>
                <c:pt idx="36">
                  <c:v>-3.3700141140504183</c:v>
                </c:pt>
                <c:pt idx="37">
                  <c:v>-3.1335852873466457</c:v>
                </c:pt>
                <c:pt idx="38">
                  <c:v>-2.8867783080451801</c:v>
                </c:pt>
                <c:pt idx="39">
                  <c:v>-2.63154767413261</c:v>
                </c:pt>
                <c:pt idx="40">
                  <c:v>-2.3698240658502532</c:v>
                </c:pt>
                <c:pt idx="41">
                  <c:v>-2.1035031735709313</c:v>
                </c:pt>
                <c:pt idx="42">
                  <c:v>-1.8344351831395067</c:v>
                </c:pt>
                <c:pt idx="43">
                  <c:v>-1.5644149588281753</c:v>
                </c:pt>
                <c:pt idx="44">
                  <c:v>-1.2951729581089142</c:v>
                </c:pt>
                <c:pt idx="45">
                  <c:v>-1.0283669065156225</c:v>
                </c:pt>
                <c:pt idx="46">
                  <c:v>-0.76557425499391152</c:v>
                </c:pt>
                <c:pt idx="47">
                  <c:v>-0.50828543635175405</c:v>
                </c:pt>
                <c:pt idx="48">
                  <c:v>-0.25789793176220421</c:v>
                </c:pt>
                <c:pt idx="49">
                  <c:v>-1.5711152760642395E-2</c:v>
                </c:pt>
                <c:pt idx="50">
                  <c:v>0.21707786114778607</c:v>
                </c:pt>
                <c:pt idx="51">
                  <c:v>0.43937793427362415</c:v>
                </c:pt>
                <c:pt idx="52">
                  <c:v>0.65020644581106524</c:v>
                </c:pt>
                <c:pt idx="53">
                  <c:v>0.84869123471112251</c:v>
                </c:pt>
                <c:pt idx="54">
                  <c:v>1.0340717372429127</c:v>
                </c:pt>
                <c:pt idx="55">
                  <c:v>1.2056993801968858</c:v>
                </c:pt>
                <c:pt idx="56">
                  <c:v>1.363037256451165</c:v>
                </c:pt>
                <c:pt idx="57">
                  <c:v>1.5056591130742978</c:v>
                </c:pt>
                <c:pt idx="58">
                  <c:v>1.6332476852651236</c:v>
                </c:pt>
                <c:pt idx="59">
                  <c:v>1.7455924122267004</c:v>
                </c:pt>
                <c:pt idx="60">
                  <c:v>1.8425865735311935</c:v>
                </c:pt>
                <c:pt idx="61">
                  <c:v>1.9242238866546197</c:v>
                </c:pt>
                <c:pt idx="62">
                  <c:v>1.9905946081439028</c:v>
                </c:pt>
                <c:pt idx="63">
                  <c:v>2.0418811823261089</c:v>
                </c:pt>
                <c:pt idx="64">
                  <c:v>2.078353482585082</c:v>
                </c:pt>
                <c:pt idx="65">
                  <c:v>2.1003636910199961</c:v>
                </c:pt>
                <c:pt idx="66">
                  <c:v>2.108340862771342</c:v>
                </c:pt>
                <c:pt idx="67">
                  <c:v>2.1027852214622986</c:v>
                </c:pt>
                <c:pt idx="68">
                  <c:v>2.084262232068129</c:v>
                </c:pt>
                <c:pt idx="69">
                  <c:v>2.0533964971059389</c:v>
                </c:pt>
                <c:pt idx="70">
                  <c:v>2.0108655213454916</c:v>
                </c:pt>
                <c:pt idx="71">
                  <c:v>1.9573933892938546</c:v>
                </c:pt>
                <c:pt idx="72">
                  <c:v>1.8937443985184217</c:v>
                </c:pt>
                <c:pt idx="73">
                  <c:v>1.8207166904611582</c:v>
                </c:pt>
                <c:pt idx="74">
                  <c:v>1.739135918779444</c:v>
                </c:pt>
                <c:pt idx="75">
                  <c:v>1.6498489934437464</c:v>
                </c:pt>
                <c:pt idx="76">
                  <c:v>1.5537179368483283</c:v>
                </c:pt>
                <c:pt idx="77">
                  <c:v>1.4516138860671972</c:v>
                </c:pt>
                <c:pt idx="78">
                  <c:v>1.3444112731327742</c:v>
                </c:pt>
                <c:pt idx="79">
                  <c:v>1.2329822128485857</c:v>
                </c:pt>
                <c:pt idx="80">
                  <c:v>1.1181911251887779</c:v>
                </c:pt>
                <c:pt idx="81">
                  <c:v>1.0008896168056043</c:v>
                </c:pt>
                <c:pt idx="82">
                  <c:v>0.88191164357981833</c:v>
                </c:pt>
                <c:pt idx="83">
                  <c:v>0.76206897352658687</c:v>
                </c:pt>
                <c:pt idx="84">
                  <c:v>0.64214696672898097</c:v>
                </c:pt>
                <c:pt idx="85">
                  <c:v>0.52290068632947562</c:v>
                </c:pt>
                <c:pt idx="86">
                  <c:v>0.40505135198389736</c:v>
                </c:pt>
                <c:pt idx="87">
                  <c:v>0.28928314458777304</c:v>
                </c:pt>
                <c:pt idx="88">
                  <c:v>0.17624036853692304</c:v>
                </c:pt>
                <c:pt idx="89">
                  <c:v>6.6524975296812131E-2</c:v>
                </c:pt>
                <c:pt idx="90">
                  <c:v>-3.9305550358397008E-2</c:v>
                </c:pt>
                <c:pt idx="91">
                  <c:v>-0.14073994240357313</c:v>
                </c:pt>
                <c:pt idx="92">
                  <c:v>-0.23731454711368666</c:v>
                </c:pt>
                <c:pt idx="93">
                  <c:v>-0.32861436342743278</c:v>
                </c:pt>
                <c:pt idx="94">
                  <c:v>-0.41427373744866036</c:v>
                </c:pt>
                <c:pt idx="95">
                  <c:v>-0.49397672029226325</c:v>
                </c:pt>
                <c:pt idx="96">
                  <c:v>-0.56745710023120421</c:v>
                </c:pt>
                <c:pt idx="97">
                  <c:v>-0.63449812171390585</c:v>
                </c:pt>
                <c:pt idx="98">
                  <c:v>-0.69493190529186744</c:v>
                </c:pt>
                <c:pt idx="99">
                  <c:v>-0.74863858382224424</c:v>
                </c:pt>
                <c:pt idx="100">
                  <c:v>-0.79554517148670145</c:v>
                </c:pt>
                <c:pt idx="101">
                  <c:v>-0.83562418319461407</c:v>
                </c:pt>
                <c:pt idx="102">
                  <c:v>-0.8688920228150081</c:v>
                </c:pt>
                <c:pt idx="103">
                  <c:v>-0.89540715940792226</c:v>
                </c:pt>
                <c:pt idx="104">
                  <c:v>-0.91526811120352569</c:v>
                </c:pt>
                <c:pt idx="105">
                  <c:v>-0.92861125750844409</c:v>
                </c:pt>
                <c:pt idx="106">
                  <c:v>-0.93560849900647558</c:v>
                </c:pt>
                <c:pt idx="107">
                  <c:v>-0.9364647870689462</c:v>
                </c:pt>
                <c:pt idx="108">
                  <c:v>-0.93141554270300075</c:v>
                </c:pt>
                <c:pt idx="109">
                  <c:v>-0.92072398564925728</c:v>
                </c:pt>
                <c:pt idx="110">
                  <c:v>-0.90467839389940674</c:v>
                </c:pt>
                <c:pt idx="111">
                  <c:v>-0.88358931354579373</c:v>
                </c:pt>
                <c:pt idx="112">
                  <c:v>-0.85778673840569641</c:v>
                </c:pt>
                <c:pt idx="113">
                  <c:v>-0.82761727829018494</c:v>
                </c:pt>
                <c:pt idx="114">
                  <c:v>-0.79344133411873852</c:v>
                </c:pt>
                <c:pt idx="115">
                  <c:v>-0.75563029732420206</c:v>
                </c:pt>
                <c:pt idx="116">
                  <c:v>-0.71456379015633575</c:v>
                </c:pt>
                <c:pt idx="117">
                  <c:v>-0.67062696258455845</c:v>
                </c:pt>
                <c:pt idx="118">
                  <c:v>-0.62420786052993893</c:v>
                </c:pt>
                <c:pt idx="119">
                  <c:v>-0.57569487913167028</c:v>
                </c:pt>
                <c:pt idx="120">
                  <c:v>-0.52547431368268371</c:v>
                </c:pt>
                <c:pt idx="121">
                  <c:v>-0.47392801976120325</c:v>
                </c:pt>
                <c:pt idx="122">
                  <c:v>-0.42143119294839509</c:v>
                </c:pt>
                <c:pt idx="123">
                  <c:v>-0.3683502773650173</c:v>
                </c:pt>
                <c:pt idx="124">
                  <c:v>-0.31504101109018529</c:v>
                </c:pt>
                <c:pt idx="125">
                  <c:v>-0.26184661535093279</c:v>
                </c:pt>
                <c:pt idx="126">
                  <c:v>-0.20909613319965037</c:v>
                </c:pt>
                <c:pt idx="127">
                  <c:v>-0.15710292223494463</c:v>
                </c:pt>
                <c:pt idx="128">
                  <c:v>-0.10616330477696226</c:v>
                </c:pt>
                <c:pt idx="129">
                  <c:v>-5.6555377787157829E-2</c:v>
                </c:pt>
                <c:pt idx="130">
                  <c:v>-8.5379837310631795E-3</c:v>
                </c:pt>
                <c:pt idx="131">
                  <c:v>3.7650157473579748E-2</c:v>
                </c:pt>
                <c:pt idx="132">
                  <c:v>8.1791156296577933E-2</c:v>
                </c:pt>
                <c:pt idx="133">
                  <c:v>0.12368850306653502</c:v>
                </c:pt>
                <c:pt idx="134">
                  <c:v>0.16316746183795158</c:v>
                </c:pt>
                <c:pt idx="135">
                  <c:v>0.20007531228581071</c:v>
                </c:pt>
                <c:pt idx="136">
                  <c:v>0.23428144406980686</c:v>
                </c:pt>
                <c:pt idx="137">
                  <c:v>0.26567730886128565</c:v>
                </c:pt>
                <c:pt idx="138">
                  <c:v>0.29417623591481978</c:v>
                </c:pt>
                <c:pt idx="139">
                  <c:v>0.31971311769133359</c:v>
                </c:pt>
                <c:pt idx="140">
                  <c:v>0.34224397259939465</c:v>
                </c:pt>
                <c:pt idx="141">
                  <c:v>0.36174539241469389</c:v>
                </c:pt>
                <c:pt idx="142">
                  <c:v>0.37821388236440978</c:v>
                </c:pt>
                <c:pt idx="143">
                  <c:v>0.39166510222304002</c:v>
                </c:pt>
                <c:pt idx="144">
                  <c:v>0.40213301705967464</c:v>
                </c:pt>
                <c:pt idx="145">
                  <c:v>0.40966896650444451</c:v>
                </c:pt>
                <c:pt idx="146">
                  <c:v>0.41434066156506405</c:v>
                </c:pt>
                <c:pt idx="147">
                  <c:v>0.41623111812458674</c:v>
                </c:pt>
                <c:pt idx="148">
                  <c:v>0.41543753629046815</c:v>
                </c:pt>
                <c:pt idx="149">
                  <c:v>0.41207013474500431</c:v>
                </c:pt>
                <c:pt idx="150">
                  <c:v>0.40625094917059579</c:v>
                </c:pt>
                <c:pt idx="151">
                  <c:v>0.39811260369276735</c:v>
                </c:pt>
                <c:pt idx="152">
                  <c:v>0.38779706410240861</c:v>
                </c:pt>
                <c:pt idx="153">
                  <c:v>0.37545438138941056</c:v>
                </c:pt>
                <c:pt idx="154">
                  <c:v>0.36124143384606744</c:v>
                </c:pt>
                <c:pt idx="155">
                  <c:v>0.3453206756837725</c:v>
                </c:pt>
                <c:pt idx="156">
                  <c:v>0.32785889975422106</c:v>
                </c:pt>
                <c:pt idx="157">
                  <c:v>0.30902602158023751</c:v>
                </c:pt>
                <c:pt idx="158">
                  <c:v>0.28899389148521443</c:v>
                </c:pt>
                <c:pt idx="159">
                  <c:v>0.26793514116775402</c:v>
                </c:pt>
                <c:pt idx="160">
                  <c:v>0.24602207060327469</c:v>
                </c:pt>
                <c:pt idx="161">
                  <c:v>0.22342558067084595</c:v>
                </c:pt>
                <c:pt idx="162">
                  <c:v>0.20031415640514402</c:v>
                </c:pt>
                <c:pt idx="163">
                  <c:v>0.17685290526384212</c:v>
                </c:pt>
                <c:pt idx="164">
                  <c:v>0.1532026542836466</c:v>
                </c:pt>
                <c:pt idx="165">
                  <c:v>0.12951910947707018</c:v>
                </c:pt>
                <c:pt idx="166">
                  <c:v>0.10595208030031113</c:v>
                </c:pt>
                <c:pt idx="167">
                  <c:v>8.2644771503621525E-2</c:v>
                </c:pt>
                <c:pt idx="168">
                  <c:v>5.9733144162406597E-2</c:v>
                </c:pt>
                <c:pt idx="169">
                  <c:v>3.7345347182985149E-2</c:v>
                </c:pt>
                <c:pt idx="170">
                  <c:v>1.560122008432094E-2</c:v>
                </c:pt>
                <c:pt idx="171">
                  <c:v>-5.3881326213133431E-3</c:v>
                </c:pt>
                <c:pt idx="172">
                  <c:v>-2.5520695587401332E-2</c:v>
                </c:pt>
                <c:pt idx="173">
                  <c:v>-4.4703825913271614E-2</c:v>
                </c:pt>
                <c:pt idx="174">
                  <c:v>-6.2854466548146123E-2</c:v>
                </c:pt>
                <c:pt idx="175">
                  <c:v>-7.9899291220918822E-2</c:v>
                </c:pt>
                <c:pt idx="176">
                  <c:v>-9.5774782671812331E-2</c:v>
                </c:pt>
                <c:pt idx="177">
                  <c:v>-0.11042724631064904</c:v>
                </c:pt>
                <c:pt idx="178">
                  <c:v>-0.12381276174804663</c:v>
                </c:pt>
                <c:pt idx="179">
                  <c:v>-0.13589707493949935</c:v>
                </c:pt>
                <c:pt idx="180">
                  <c:v>-0.1466554339472371</c:v>
                </c:pt>
                <c:pt idx="181">
                  <c:v>-0.1560723715604676</c:v>
                </c:pt>
                <c:pt idx="182">
                  <c:v>-0.16414143822076671</c:v>
                </c:pt>
                <c:pt idx="183">
                  <c:v>-0.17086488887582571</c:v>
                </c:pt>
                <c:pt idx="184">
                  <c:v>-0.17625332753158415</c:v>
                </c:pt>
                <c:pt idx="185">
                  <c:v>-0.18032531339020322</c:v>
                </c:pt>
                <c:pt idx="186">
                  <c:v>-0.18310693254976806</c:v>
                </c:pt>
                <c:pt idx="187">
                  <c:v>-0.18463133930165265</c:v>
                </c:pt>
                <c:pt idx="188">
                  <c:v>-0.18493827109386668</c:v>
                </c:pt>
                <c:pt idx="189">
                  <c:v>-0.18407354123429981</c:v>
                </c:pt>
                <c:pt idx="190">
                  <c:v>-0.18208851338762225</c:v>
                </c:pt>
                <c:pt idx="191">
                  <c:v>-0.17903956187480616</c:v>
                </c:pt>
                <c:pt idx="192">
                  <c:v>-0.17498752171606471</c:v>
                </c:pt>
                <c:pt idx="193">
                  <c:v>-0.16999713226779406</c:v>
                </c:pt>
                <c:pt idx="194">
                  <c:v>-0.16413647819329027</c:v>
                </c:pt>
                <c:pt idx="195">
                  <c:v>-0.15747643137709072</c:v>
                </c:pt>
                <c:pt idx="196">
                  <c:v>-0.15009009724532915</c:v>
                </c:pt>
                <c:pt idx="197">
                  <c:v>-0.1420522687911058</c:v>
                </c:pt>
                <c:pt idx="198">
                  <c:v>-0.13343889142620163</c:v>
                </c:pt>
                <c:pt idx="199">
                  <c:v>-0.12432654159019486</c:v>
                </c:pt>
                <c:pt idx="200">
                  <c:v>-0.11479192184684565</c:v>
                </c:pt>
                <c:pt idx="201">
                  <c:v>-0.10491137498719115</c:v>
                </c:pt>
                <c:pt idx="202">
                  <c:v>-9.476041944083119E-2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FC-2645-8692-4FC30489C673}"/>
            </c:ext>
          </c:extLst>
        </c:ser>
        <c:ser>
          <c:idx val="2"/>
          <c:order val="2"/>
          <c:tx>
            <c:v>Critically-damped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'critically damped'!$E$1:$E$203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'critically damped'!$F$1:$F$203</c:f>
              <c:numCache>
                <c:formatCode>General</c:formatCode>
                <c:ptCount val="203"/>
                <c:pt idx="0">
                  <c:v>5</c:v>
                </c:pt>
                <c:pt idx="1">
                  <c:v>4.6155817319331787</c:v>
                </c:pt>
                <c:pt idx="2">
                  <c:v>4.2607189448310567</c:v>
                </c:pt>
                <c:pt idx="3">
                  <c:v>3.9331393053327672</c:v>
                </c:pt>
                <c:pt idx="4">
                  <c:v>3.6307451853684549</c:v>
                </c:pt>
                <c:pt idx="5">
                  <c:v>3.3516002301781969</c:v>
                </c:pt>
                <c:pt idx="6">
                  <c:v>3.0939169590307043</c:v>
                </c:pt>
                <c:pt idx="7">
                  <c:v>2.8560453192440742</c:v>
                </c:pt>
                <c:pt idx="8">
                  <c:v>2.636462120215243</c:v>
                </c:pt>
                <c:pt idx="9">
                  <c:v>2.4337612797998585</c:v>
                </c:pt>
                <c:pt idx="10">
                  <c:v>2.2466448205861083</c:v>
                </c:pt>
                <c:pt idx="11">
                  <c:v>2.0739145584079073</c:v>
                </c:pt>
                <c:pt idx="12">
                  <c:v>1.9144644298755602</c:v>
                </c:pt>
                <c:pt idx="13">
                  <c:v>1.7672734097939011</c:v>
                </c:pt>
                <c:pt idx="14">
                  <c:v>1.6313989731151977</c:v>
                </c:pt>
                <c:pt idx="15">
                  <c:v>1.5059710595610107</c:v>
                </c:pt>
                <c:pt idx="16">
                  <c:v>1.3901865022659707</c:v>
                </c:pt>
                <c:pt idx="17">
                  <c:v>1.2833038847677793</c:v>
                </c:pt>
                <c:pt idx="18">
                  <c:v>1.1846387934106086</c:v>
                </c:pt>
                <c:pt idx="19">
                  <c:v>1.0935594347610735</c:v>
                </c:pt>
                <c:pt idx="20">
                  <c:v>1.0094825899732767</c:v>
                </c:pt>
                <c:pt idx="21">
                  <c:v>0.93186988019704942</c:v>
                </c:pt>
                <c:pt idx="22">
                  <c:v>0.86022431911525232</c:v>
                </c:pt>
                <c:pt idx="23">
                  <c:v>0.79408713053460311</c:v>
                </c:pt>
                <c:pt idx="24">
                  <c:v>0.73303481065175025</c:v>
                </c:pt>
                <c:pt idx="25">
                  <c:v>0.67667641618306307</c:v>
                </c:pt>
                <c:pt idx="26">
                  <c:v>0.62465106099291179</c:v>
                </c:pt>
                <c:pt idx="27">
                  <c:v>0.57662560519031225</c:v>
                </c:pt>
                <c:pt idx="28">
                  <c:v>0.53229252189626375</c:v>
                </c:pt>
                <c:pt idx="29">
                  <c:v>0.49136792802180729</c:v>
                </c:pt>
                <c:pt idx="30">
                  <c:v>0.45358976644706217</c:v>
                </c:pt>
                <c:pt idx="31">
                  <c:v>0.4187161279609794</c:v>
                </c:pt>
                <c:pt idx="32">
                  <c:v>0.38652370221649834</c:v>
                </c:pt>
                <c:pt idx="33">
                  <c:v>0.35680634778192993</c:v>
                </c:pt>
                <c:pt idx="34">
                  <c:v>0.32937377213201446</c:v>
                </c:pt>
                <c:pt idx="35">
                  <c:v>0.30405031312608949</c:v>
                </c:pt>
                <c:pt idx="36">
                  <c:v>0.28067381417066828</c:v>
                </c:pt>
                <c:pt idx="37">
                  <c:v>0.25909458586362882</c:v>
                </c:pt>
                <c:pt idx="38">
                  <c:v>0.23917444747099154</c:v>
                </c:pt>
                <c:pt idx="39">
                  <c:v>0.22078584209846402</c:v>
                </c:pt>
                <c:pt idx="40">
                  <c:v>0.20381101989183079</c:v>
                </c:pt>
                <c:pt idx="41">
                  <c:v>0.18814128403588076</c:v>
                </c:pt>
                <c:pt idx="42">
                  <c:v>0.1736762947236925</c:v>
                </c:pt>
                <c:pt idx="43">
                  <c:v>0.16032342663930357</c:v>
                </c:pt>
                <c:pt idx="44">
                  <c:v>0.14799717583945973</c:v>
                </c:pt>
                <c:pt idx="45">
                  <c:v>0.13661861223646254</c:v>
                </c:pt>
                <c:pt idx="46">
                  <c:v>0.12611487417613584</c:v>
                </c:pt>
                <c:pt idx="47">
                  <c:v>0.11641870187448479</c:v>
                </c:pt>
                <c:pt idx="48">
                  <c:v>0.10746800672544937</c:v>
                </c:pt>
                <c:pt idx="49">
                  <c:v>9.9205473721851206E-2</c:v>
                </c:pt>
                <c:pt idx="50">
                  <c:v>9.1578194443670741E-2</c:v>
                </c:pt>
                <c:pt idx="51">
                  <c:v>8.4537328263526237E-2</c:v>
                </c:pt>
                <c:pt idx="52">
                  <c:v>7.8037789599914018E-2</c:v>
                </c:pt>
                <c:pt idx="53">
                  <c:v>7.2037959215561623E-2</c:v>
                </c:pt>
                <c:pt idx="54">
                  <c:v>6.649941771221872E-2</c:v>
                </c:pt>
                <c:pt idx="55">
                  <c:v>6.1386699515342077E-2</c:v>
                </c:pt>
                <c:pt idx="56">
                  <c:v>5.6667065773336842E-2</c:v>
                </c:pt>
                <c:pt idx="57">
                  <c:v>5.231029471713388E-2</c:v>
                </c:pt>
                <c:pt idx="58">
                  <c:v>4.8288488137688754E-2</c:v>
                </c:pt>
                <c:pt idx="59">
                  <c:v>4.4575892742197643E-2</c:v>
                </c:pt>
                <c:pt idx="60">
                  <c:v>4.1148735245100036E-2</c:v>
                </c:pt>
                <c:pt idx="61">
                  <c:v>3.7985070137887739E-2</c:v>
                </c:pt>
                <c:pt idx="62">
                  <c:v>3.5064639162927028E-2</c:v>
                </c:pt>
                <c:pt idx="63">
                  <c:v>3.236874159144694E-2</c:v>
                </c:pt>
                <c:pt idx="64">
                  <c:v>2.9880114475029636E-2</c:v>
                </c:pt>
                <c:pt idx="65">
                  <c:v>2.7582822103803785E-2</c:v>
                </c:pt>
                <c:pt idx="66">
                  <c:v>2.5462153963495888E-2</c:v>
                </c:pt>
                <c:pt idx="67">
                  <c:v>2.3504530537916318E-2</c:v>
                </c:pt>
                <c:pt idx="68">
                  <c:v>2.1697416353694418E-2</c:v>
                </c:pt>
                <c:pt idx="69">
                  <c:v>2.0029239710452028E-2</c:v>
                </c:pt>
                <c:pt idx="70">
                  <c:v>1.8489318582414593E-2</c:v>
                </c:pt>
                <c:pt idx="71">
                  <c:v>1.7067792216977091E-2</c:v>
                </c:pt>
                <c:pt idx="72">
                  <c:v>1.5755557992222152E-2</c:v>
                </c:pt>
                <c:pt idx="73">
                  <c:v>1.4544213129062868E-2</c:v>
                </c:pt>
                <c:pt idx="74">
                  <c:v>1.3426000884769055E-2</c:v>
                </c:pt>
                <c:pt idx="75">
                  <c:v>1.2393760883331748E-2</c:v>
                </c:pt>
                <c:pt idx="76">
                  <c:v>1.1440883264610804E-2</c:v>
                </c:pt>
                <c:pt idx="77">
                  <c:v>1.0561266358663533E-2</c:v>
                </c:pt>
                <c:pt idx="78">
                  <c:v>9.7492776142255686E-3</c:v>
                </c:pt>
                <c:pt idx="79">
                  <c:v>8.9997175311529228E-3</c:v>
                </c:pt>
                <c:pt idx="80">
                  <c:v>8.3077863658696412E-3</c:v>
                </c:pt>
                <c:pt idx="81">
                  <c:v>7.6690533966222883E-3</c:v>
                </c:pt>
                <c:pt idx="82">
                  <c:v>7.0794285517339853E-3</c:v>
                </c:pt>
                <c:pt idx="83">
                  <c:v>6.5351362191819092E-3</c:v>
                </c:pt>
                <c:pt idx="84">
                  <c:v>6.032691069790176E-3</c:v>
                </c:pt>
                <c:pt idx="85">
                  <c:v>5.5688757392239911E-3</c:v>
                </c:pt>
                <c:pt idx="86">
                  <c:v>5.1407202258736259E-3</c:v>
                </c:pt>
                <c:pt idx="87">
                  <c:v>4.7454828727043425E-3</c:v>
                </c:pt>
                <c:pt idx="88">
                  <c:v>4.3806328112911885E-3</c:v>
                </c:pt>
                <c:pt idx="89">
                  <c:v>4.0438337556205394E-3</c:v>
                </c:pt>
                <c:pt idx="90">
                  <c:v>3.7329290418833799E-3</c:v>
                </c:pt>
                <c:pt idx="91">
                  <c:v>3.4459278184639499E-3</c:v>
                </c:pt>
                <c:pt idx="92">
                  <c:v>3.1809922976925118E-3</c:v>
                </c:pt>
                <c:pt idx="93">
                  <c:v>2.9364259877299407E-3</c:v>
                </c:pt>
                <c:pt idx="94">
                  <c:v>2.7106628292280313E-3</c:v>
                </c:pt>
                <c:pt idx="95">
                  <c:v>2.5022571672030413E-3</c:v>
                </c:pt>
                <c:pt idx="96">
                  <c:v>2.3098744939082441E-3</c:v>
                </c:pt>
                <c:pt idx="97">
                  <c:v>2.1322829034282577E-3</c:v>
                </c:pt>
                <c:pt idx="98">
                  <c:v>1.9683452032753807E-3</c:v>
                </c:pt>
                <c:pt idx="99">
                  <c:v>1.8170116324752294E-3</c:v>
                </c:pt>
                <c:pt idx="100">
                  <c:v>1.6773131395125503E-3</c:v>
                </c:pt>
                <c:pt idx="101">
                  <c:v>1.5483551770931227E-3</c:v>
                </c:pt>
                <c:pt idx="102">
                  <c:v>1.4293119739870359E-3</c:v>
                </c:pt>
                <c:pt idx="103">
                  <c:v>1.3194212472735826E-3</c:v>
                </c:pt>
                <c:pt idx="104">
                  <c:v>1.2179793211280873E-3</c:v>
                </c:pt>
                <c:pt idx="105">
                  <c:v>1.124336620894235E-3</c:v>
                </c:pt>
                <c:pt idx="106">
                  <c:v>1.0378935135885823E-3</c:v>
                </c:pt>
                <c:pt idx="107">
                  <c:v>9.5809646820227998E-4</c:v>
                </c:pt>
                <c:pt idx="108">
                  <c:v>8.8443451121282817E-4</c:v>
                </c:pt>
                <c:pt idx="109">
                  <c:v>8.1643595460903604E-4</c:v>
                </c:pt>
                <c:pt idx="110">
                  <c:v>7.5366537547737851E-4</c:v>
                </c:pt>
                <c:pt idx="111">
                  <c:v>6.9572082780878955E-4</c:v>
                </c:pt>
                <c:pt idx="112">
                  <c:v>6.4223126867193545E-4</c:v>
                </c:pt>
                <c:pt idx="113">
                  <c:v>5.9285418227169099E-4</c:v>
                </c:pt>
                <c:pt idx="114">
                  <c:v>5.4727338667867999E-4</c:v>
                </c:pt>
                <c:pt idx="115">
                  <c:v>5.0519700918546346E-4</c:v>
                </c:pt>
                <c:pt idx="116">
                  <c:v>4.663556173247407E-4</c:v>
                </c:pt>
                <c:pt idx="117">
                  <c:v>4.3050049358169873E-4</c:v>
                </c:pt>
                <c:pt idx="118">
                  <c:v>3.9740204275278107E-4</c:v>
                </c:pt>
                <c:pt idx="119">
                  <c:v>3.6684832175253284E-4</c:v>
                </c:pt>
                <c:pt idx="120">
                  <c:v>3.3864368245426705E-4</c:v>
                </c:pt>
                <c:pt idx="121">
                  <c:v>3.1260751887409908E-4</c:v>
                </c:pt>
                <c:pt idx="122">
                  <c:v>2.8857311067604963E-4</c:v>
                </c:pt>
                <c:pt idx="123">
                  <c:v>2.6638655559270121E-4</c:v>
                </c:pt>
                <c:pt idx="124">
                  <c:v>2.4590578392525472E-4</c:v>
                </c:pt>
                <c:pt idx="125">
                  <c:v>2.2699964881242265E-4</c:v>
                </c:pt>
                <c:pt idx="126">
                  <c:v>2.09547086442773E-4</c:v>
                </c:pt>
                <c:pt idx="127">
                  <c:v>1.9343634083301715E-4</c:v>
                </c:pt>
                <c:pt idx="128">
                  <c:v>1.7856424820817478E-4</c:v>
                </c:pt>
                <c:pt idx="129">
                  <c:v>1.6483557640120666E-4</c:v>
                </c:pt>
                <c:pt idx="130">
                  <c:v>1.5216241504201704E-4</c:v>
                </c:pt>
                <c:pt idx="131">
                  <c:v>1.4046361263095363E-4</c:v>
                </c:pt>
                <c:pt idx="132">
                  <c:v>1.2966425689215361E-4</c:v>
                </c:pt>
                <c:pt idx="133">
                  <c:v>1.19695195079223E-4</c:v>
                </c:pt>
                <c:pt idx="134">
                  <c:v>1.1049259116156795E-4</c:v>
                </c:pt>
                <c:pt idx="135">
                  <c:v>1.0199751705585888E-4</c:v>
                </c:pt>
                <c:pt idx="136">
                  <c:v>9.4155575285113027E-5</c:v>
                </c:pt>
                <c:pt idx="137">
                  <c:v>8.6916550649125343E-5</c:v>
                </c:pt>
                <c:pt idx="138">
                  <c:v>8.0234088675749555E-5</c:v>
                </c:pt>
                <c:pt idx="139">
                  <c:v>7.4065398794019281E-5</c:v>
                </c:pt>
                <c:pt idx="140">
                  <c:v>6.8370980328404213E-5</c:v>
                </c:pt>
                <c:pt idx="141">
                  <c:v>6.3114369559629039E-5</c:v>
                </c:pt>
                <c:pt idx="142">
                  <c:v>5.8261906232380652E-5</c:v>
                </c:pt>
                <c:pt idx="143">
                  <c:v>5.378251801475599E-5</c:v>
                </c:pt>
                <c:pt idx="144">
                  <c:v>4.9647521529254964E-5</c:v>
                </c:pt>
                <c:pt idx="145">
                  <c:v>4.5830438681237677E-5</c:v>
                </c:pt>
                <c:pt idx="146">
                  <c:v>4.2306827108720873E-5</c:v>
                </c:pt>
                <c:pt idx="147">
                  <c:v>3.9054123667813494E-5</c:v>
                </c:pt>
                <c:pt idx="148">
                  <c:v>3.6051499951563822E-5</c:v>
                </c:pt>
                <c:pt idx="149">
                  <c:v>3.3279728917045569E-5</c:v>
                </c:pt>
                <c:pt idx="150">
                  <c:v>3.0721061766640779E-5</c:v>
                </c:pt>
                <c:pt idx="151">
                  <c:v>2.8359114295139597E-5</c:v>
                </c:pt>
                <c:pt idx="152">
                  <c:v>2.6178761974890274E-5</c:v>
                </c:pt>
                <c:pt idx="153">
                  <c:v>2.41660431071861E-5</c:v>
                </c:pt>
                <c:pt idx="154">
                  <c:v>2.2308069419727576E-5</c:v>
                </c:pt>
                <c:pt idx="155">
                  <c:v>2.0592943537678356E-5</c:v>
                </c:pt>
                <c:pt idx="156">
                  <c:v>1.9009682799847923E-5</c:v>
                </c:pt>
                <c:pt idx="157">
                  <c:v>1.7548148932164489E-5</c:v>
                </c:pt>
                <c:pt idx="158">
                  <c:v>1.6198983128108223E-5</c:v>
                </c:pt>
                <c:pt idx="159">
                  <c:v>1.4953546120398021E-5</c:v>
                </c:pt>
                <c:pt idx="160">
                  <c:v>1.3803862860185873E-5</c:v>
                </c:pt>
                <c:pt idx="161">
                  <c:v>1.2742571449516958E-5</c:v>
                </c:pt>
                <c:pt idx="162">
                  <c:v>1.1762876000048752E-5</c:v>
                </c:pt>
                <c:pt idx="163">
                  <c:v>1.0858503116164046E-5</c:v>
                </c:pt>
                <c:pt idx="164">
                  <c:v>1.0023661723821251E-5</c:v>
                </c:pt>
                <c:pt idx="165">
                  <c:v>9.2530059879094406E-6</c:v>
                </c:pt>
                <c:pt idx="166">
                  <c:v>8.5416010806526264E-6</c:v>
                </c:pt>
                <c:pt idx="167">
                  <c:v>7.8848915818641925E-6</c:v>
                </c:pt>
                <c:pt idx="168">
                  <c:v>7.2786723087052136E-6</c:v>
                </c:pt>
                <c:pt idx="169">
                  <c:v>6.7190613881575353E-6</c:v>
                </c:pt>
                <c:pt idx="170">
                  <c:v>6.2024753997835018E-6</c:v>
                </c:pt>
                <c:pt idx="171">
                  <c:v>5.7256064296011327E-6</c:v>
                </c:pt>
                <c:pt idx="172">
                  <c:v>5.2854008881412284E-6</c:v>
                </c:pt>
                <c:pt idx="173">
                  <c:v>4.8790399570496101E-6</c:v>
                </c:pt>
                <c:pt idx="174">
                  <c:v>4.5039215390260442E-6</c:v>
                </c:pt>
                <c:pt idx="175">
                  <c:v>4.1576435955177951E-6</c:v>
                </c:pt>
                <c:pt idx="176">
                  <c:v>3.8379887654721829E-6</c:v>
                </c:pt>
                <c:pt idx="177">
                  <c:v>3.5429101666556355E-6</c:v>
                </c:pt>
                <c:pt idx="178">
                  <c:v>3.2705182886192168E-6</c:v>
                </c:pt>
                <c:pt idx="179">
                  <c:v>3.0190688933808444E-6</c:v>
                </c:pt>
                <c:pt idx="180">
                  <c:v>2.786951846347268E-6</c:v>
                </c:pt>
                <c:pt idx="181">
                  <c:v>2.572680805955579E-6</c:v>
                </c:pt>
                <c:pt idx="182">
                  <c:v>2.3748837060127393E-6</c:v>
                </c:pt>
                <c:pt idx="183">
                  <c:v>2.1922939697876329E-6</c:v>
                </c:pt>
                <c:pt idx="184">
                  <c:v>2.0237423995958135E-6</c:v>
                </c:pt>
                <c:pt idx="185">
                  <c:v>1.8681496899426101E-6</c:v>
                </c:pt>
                <c:pt idx="186">
                  <c:v>1.7245195162831487E-6</c:v>
                </c:pt>
                <c:pt idx="187">
                  <c:v>1.5919321551437487E-6</c:v>
                </c:pt>
                <c:pt idx="188">
                  <c:v>1.4695385947516999E-6</c:v>
                </c:pt>
                <c:pt idx="189">
                  <c:v>1.3565550984613403E-6</c:v>
                </c:pt>
                <c:pt idx="190">
                  <c:v>1.2522581861637954E-6</c:v>
                </c:pt>
                <c:pt idx="191">
                  <c:v>1.1559800015442782E-6</c:v>
                </c:pt>
                <c:pt idx="192">
                  <c:v>1.0671040355215716E-6</c:v>
                </c:pt>
                <c:pt idx="193">
                  <c:v>9.8506117848510794E-7</c:v>
                </c:pt>
                <c:pt idx="194">
                  <c:v>9.093260760504864E-7</c:v>
                </c:pt>
                <c:pt idx="195">
                  <c:v>8.3941376499782114E-7</c:v>
                </c:pt>
                <c:pt idx="196">
                  <c:v>7.7487656785143869E-7</c:v>
                </c:pt>
                <c:pt idx="197">
                  <c:v>7.1530122621563612E-7</c:v>
                </c:pt>
                <c:pt idx="198">
                  <c:v>6.6030625451005834E-7</c:v>
                </c:pt>
                <c:pt idx="199">
                  <c:v>6.0953949715956922E-7</c:v>
                </c:pt>
                <c:pt idx="200">
                  <c:v>5.6267587359628956E-7</c:v>
                </c:pt>
                <c:pt idx="201">
                  <c:v>5.1941529663411625E-7</c:v>
                </c:pt>
                <c:pt idx="202">
                  <c:v>4.7948075088621687E-7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FC-2645-8692-4FC30489C673}"/>
            </c:ext>
          </c:extLst>
        </c:ser>
        <c:ser>
          <c:idx val="3"/>
          <c:order val="3"/>
          <c:tx>
            <c:v>Overdamped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overdamped!$E$1:$E$203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overdamped!$F$1:$F$203</c:f>
              <c:numCache>
                <c:formatCode>General</c:formatCode>
                <c:ptCount val="203"/>
                <c:pt idx="0">
                  <c:v>5</c:v>
                </c:pt>
                <c:pt idx="1">
                  <c:v>4.4523524210798993</c:v>
                </c:pt>
                <c:pt idx="2">
                  <c:v>3.9962375272656487</c:v>
                </c:pt>
                <c:pt idx="3">
                  <c:v>3.6147186701840521</c:v>
                </c:pt>
                <c:pt idx="4">
                  <c:v>3.2940487906998017</c:v>
                </c:pt>
                <c:pt idx="5">
                  <c:v>3.0230680274868127</c:v>
                </c:pt>
                <c:pt idx="6">
                  <c:v>2.7927151460310062</c:v>
                </c:pt>
                <c:pt idx="7">
                  <c:v>2.5956312804064257</c:v>
                </c:pt>
                <c:pt idx="8">
                  <c:v>2.4258385443287698</c:v>
                </c:pt>
                <c:pt idx="9">
                  <c:v>2.2784793641729082</c:v>
                </c:pt>
                <c:pt idx="10">
                  <c:v>2.1496050599641929</c:v>
                </c:pt>
                <c:pt idx="11">
                  <c:v>2.0360043685152549</c:v>
                </c:pt>
                <c:pt idx="12">
                  <c:v>1.9350643613377854</c:v>
                </c:pt>
                <c:pt idx="13">
                  <c:v>1.844657636131773</c:v>
                </c:pt>
                <c:pt idx="14">
                  <c:v>1.7630508173326709</c:v>
                </c:pt>
                <c:pt idx="15">
                  <c:v>1.6888303393047834</c:v>
                </c:pt>
                <c:pt idx="16">
                  <c:v>1.6208422466086985</c:v>
                </c:pt>
                <c:pt idx="17">
                  <c:v>1.5581433628391053</c:v>
                </c:pt>
                <c:pt idx="18">
                  <c:v>1.4999616799943987</c:v>
                </c:pt>
                <c:pt idx="19">
                  <c:v>1.4456642262348816</c:v>
                </c:pt>
                <c:pt idx="20">
                  <c:v>1.3947309990824017</c:v>
                </c:pt>
                <c:pt idx="21">
                  <c:v>1.3467338181043078</c:v>
                </c:pt>
                <c:pt idx="22">
                  <c:v>1.3013191676633502</c:v>
                </c:pt>
                <c:pt idx="23">
                  <c:v>1.258194275936054</c:v>
                </c:pt>
                <c:pt idx="24">
                  <c:v>1.2171158188371753</c:v>
                </c:pt>
                <c:pt idx="25">
                  <c:v>1.1778807530079776</c:v>
                </c:pt>
                <c:pt idx="26">
                  <c:v>1.1403188757172396</c:v>
                </c:pt>
                <c:pt idx="27">
                  <c:v>1.1042867855109773</c:v>
                </c:pt>
                <c:pt idx="28">
                  <c:v>1.0696629790752665</c:v>
                </c:pt>
                <c:pt idx="29">
                  <c:v>1.0363438697595599</c:v>
                </c:pt>
                <c:pt idx="30">
                  <c:v>1.0042405537460612</c:v>
                </c:pt>
                <c:pt idx="31">
                  <c:v>0.97327618272875993</c:v>
                </c:pt>
                <c:pt idx="32">
                  <c:v>0.94338382863116355</c:v>
                </c:pt>
                <c:pt idx="33">
                  <c:v>0.91450474751848954</c:v>
                </c:pt>
                <c:pt idx="34">
                  <c:v>0.88658696740029552</c:v>
                </c:pt>
                <c:pt idx="35">
                  <c:v>0.85958413884535878</c:v>
                </c:pt>
                <c:pt idx="36">
                  <c:v>0.83345459886842843</c:v>
                </c:pt>
                <c:pt idx="37">
                  <c:v>0.80816060790614974</c:v>
                </c:pt>
                <c:pt idx="38">
                  <c:v>0.78366772728898515</c:v>
                </c:pt>
                <c:pt idx="39">
                  <c:v>0.75994431077145819</c:v>
                </c:pt>
                <c:pt idx="40">
                  <c:v>0.73696108867545718</c:v>
                </c:pt>
                <c:pt idx="41">
                  <c:v>0.71469082725049171</c:v>
                </c:pt>
                <c:pt idx="42">
                  <c:v>0.69310804913887558</c:v>
                </c:pt>
                <c:pt idx="43">
                  <c:v>0.67218880349743537</c:v>
                </c:pt>
                <c:pt idx="44">
                  <c:v>0.65191047648771772</c:v>
                </c:pt>
                <c:pt idx="45">
                  <c:v>0.63225163459890266</c:v>
                </c:pt>
                <c:pt idx="46">
                  <c:v>0.61319189468884816</c:v>
                </c:pt>
                <c:pt idx="47">
                  <c:v>0.59471181578141841</c:v>
                </c:pt>
                <c:pt idx="48">
                  <c:v>0.57679280859325266</c:v>
                </c:pt>
                <c:pt idx="49">
                  <c:v>0.55941705952151399</c:v>
                </c:pt>
                <c:pt idx="50">
                  <c:v>0.54256746643932419</c:v>
                </c:pt>
                <c:pt idx="51">
                  <c:v>0.52622758414457527</c:v>
                </c:pt>
                <c:pt idx="52">
                  <c:v>0.51038157771258597</c:v>
                </c:pt>
                <c:pt idx="53">
                  <c:v>0.49501418233141714</c:v>
                </c:pt>
                <c:pt idx="54">
                  <c:v>0.48011066846504435</c:v>
                </c:pt>
                <c:pt idx="55">
                  <c:v>0.46565681140567994</c:v>
                </c:pt>
                <c:pt idx="56">
                  <c:v>0.45163886445187901</c:v>
                </c:pt>
                <c:pt idx="57">
                  <c:v>0.43804353509131871</c:v>
                </c:pt>
                <c:pt idx="58">
                  <c:v>0.42485796368258338</c:v>
                </c:pt>
                <c:pt idx="59">
                  <c:v>0.41206970422397476</c:v>
                </c:pt>
                <c:pt idx="60">
                  <c:v>0.39966670687339462</c:v>
                </c:pt>
                <c:pt idx="61">
                  <c:v>0.38763730194508311</c:v>
                </c:pt>
                <c:pt idx="62">
                  <c:v>0.37597018515909658</c:v>
                </c:pt>
                <c:pt idx="63">
                  <c:v>0.36465440396011417</c:v>
                </c:pt>
                <c:pt idx="64">
                  <c:v>0.35367934475520862</c:v>
                </c:pt>
                <c:pt idx="65">
                  <c:v>0.34303472094707854</c:v>
                </c:pt>
                <c:pt idx="66">
                  <c:v>0.33271056166106716</c:v>
                </c:pt>
                <c:pt idx="67">
                  <c:v>0.32269720108203992</c:v>
                </c:pt>
                <c:pt idx="68">
                  <c:v>0.31298526833163398</c:v>
                </c:pt>
                <c:pt idx="69">
                  <c:v>0.30356567782814842</c:v>
                </c:pt>
                <c:pt idx="70">
                  <c:v>0.29442962008091239</c:v>
                </c:pt>
                <c:pt idx="71">
                  <c:v>0.28556855287877914</c:v>
                </c:pt>
                <c:pt idx="72">
                  <c:v>0.27697419283876035</c:v>
                </c:pt>
                <c:pt idx="73">
                  <c:v>0.26863850728601701</c:v>
                </c:pt>
                <c:pt idx="74">
                  <c:v>0.26055370644068609</c:v>
                </c:pt>
                <c:pt idx="75">
                  <c:v>0.25271223589050068</c:v>
                </c:pt>
                <c:pt idx="76">
                  <c:v>0.24510676933103454</c:v>
                </c:pt>
                <c:pt idx="77">
                  <c:v>0.23773020155775082</c:v>
                </c:pt>
                <c:pt idx="78">
                  <c:v>0.23057564169598085</c:v>
                </c:pt>
                <c:pt idx="79">
                  <c:v>0.22363640665656651</c:v>
                </c:pt>
                <c:pt idx="80">
                  <c:v>0.21690601480623165</c:v>
                </c:pt>
                <c:pt idx="81">
                  <c:v>0.21037817984286236</c:v>
                </c:pt>
                <c:pt idx="82">
                  <c:v>0.20404680486680415</c:v>
                </c:pt>
                <c:pt idx="83">
                  <c:v>0.19790597664006768</c:v>
                </c:pt>
                <c:pt idx="84">
                  <c:v>0.19194996002599637</c:v>
                </c:pt>
                <c:pt idx="85">
                  <c:v>0.1861731926025102</c:v>
                </c:pt>
                <c:pt idx="86">
                  <c:v>0.18057027944252424</c:v>
                </c:pt>
                <c:pt idx="87">
                  <c:v>0.17513598805555472</c:v>
                </c:pt>
                <c:pt idx="88">
                  <c:v>0.16986524348488502</c:v>
                </c:pt>
                <c:pt idx="89">
                  <c:v>0.16475312355498326</c:v>
                </c:pt>
                <c:pt idx="90">
                  <c:v>0.15979485426413775</c:v>
                </c:pt>
                <c:pt idx="91">
                  <c:v>0.15498580531752737</c:v>
                </c:pt>
                <c:pt idx="92">
                  <c:v>0.15032148579616397</c:v>
                </c:pt>
                <c:pt idx="93">
                  <c:v>0.14579753995734748</c:v>
                </c:pt>
                <c:pt idx="94">
                  <c:v>0.14140974316245303</c:v>
                </c:pt>
                <c:pt idx="95">
                  <c:v>0.13715399792804017</c:v>
                </c:pt>
                <c:pt idx="96">
                  <c:v>0.13302633009642778</c:v>
                </c:pt>
                <c:pt idx="97">
                  <c:v>0.12902288512202084</c:v>
                </c:pt>
                <c:pt idx="98">
                  <c:v>0.12513992446981101</c:v>
                </c:pt>
                <c:pt idx="99">
                  <c:v>0.12137382212259662</c:v>
                </c:pt>
                <c:pt idx="100">
                  <c:v>0.11772106119358815</c:v>
                </c:pt>
                <c:pt idx="101">
                  <c:v>0.11417823064117638</c:v>
                </c:pt>
                <c:pt idx="102">
                  <c:v>0.11074202208274719</c:v>
                </c:pt>
                <c:pt idx="103">
                  <c:v>0.10740922670452906</c:v>
                </c:pt>
                <c:pt idx="104">
                  <c:v>0.1041767322645554</c:v>
                </c:pt>
                <c:pt idx="105">
                  <c:v>0.10104152018591808</c:v>
                </c:pt>
                <c:pt idx="106">
                  <c:v>9.8000662737576141E-2</c:v>
                </c:pt>
                <c:pt idx="107">
                  <c:v>9.5051320300070963E-2</c:v>
                </c:pt>
                <c:pt idx="108">
                  <c:v>9.2190738713580564E-2</c:v>
                </c:pt>
                <c:pt idx="109">
                  <c:v>8.9416246705825222E-2</c:v>
                </c:pt>
                <c:pt idx="110">
                  <c:v>8.6725253397414062E-2</c:v>
                </c:pt>
                <c:pt idx="111">
                  <c:v>8.4115245882295103E-2</c:v>
                </c:pt>
                <c:pt idx="112">
                  <c:v>8.1583786881044382E-2</c:v>
                </c:pt>
                <c:pt idx="113">
                  <c:v>7.9128512464796782E-2</c:v>
                </c:pt>
                <c:pt idx="114">
                  <c:v>7.6747129847690054E-2</c:v>
                </c:pt>
                <c:pt idx="115">
                  <c:v>7.4437415245757338E-2</c:v>
                </c:pt>
                <c:pt idx="116">
                  <c:v>7.2197211800265476E-2</c:v>
                </c:pt>
                <c:pt idx="117">
                  <c:v>7.0024427563559158E-2</c:v>
                </c:pt>
                <c:pt idx="118">
                  <c:v>6.7917033545526889E-2</c:v>
                </c:pt>
                <c:pt idx="119">
                  <c:v>6.5873061818864195E-2</c:v>
                </c:pt>
                <c:pt idx="120">
                  <c:v>6.3890603681363206E-2</c:v>
                </c:pt>
                <c:pt idx="121">
                  <c:v>6.1967807873511485E-2</c:v>
                </c:pt>
                <c:pt idx="122">
                  <c:v>6.0102878849735558E-2</c:v>
                </c:pt>
                <c:pt idx="123">
                  <c:v>5.8294075101673337E-2</c:v>
                </c:pt>
                <c:pt idx="124">
                  <c:v>5.6539707531909802E-2</c:v>
                </c:pt>
                <c:pt idx="125">
                  <c:v>5.4838137876656916E-2</c:v>
                </c:pt>
                <c:pt idx="126">
                  <c:v>5.3187777175903964E-2</c:v>
                </c:pt>
                <c:pt idx="127">
                  <c:v>5.1587084289610299E-2</c:v>
                </c:pt>
                <c:pt idx="128">
                  <c:v>5.0034564458553921E-2</c:v>
                </c:pt>
                <c:pt idx="129">
                  <c:v>4.8528767908492171E-2</c:v>
                </c:pt>
                <c:pt idx="130">
                  <c:v>4.7068288496331004E-2</c:v>
                </c:pt>
                <c:pt idx="131">
                  <c:v>4.5651762397038192E-2</c:v>
                </c:pt>
                <c:pt idx="132">
                  <c:v>4.4277866830074619E-2</c:v>
                </c:pt>
                <c:pt idx="133">
                  <c:v>4.2945318824153721E-2</c:v>
                </c:pt>
                <c:pt idx="134">
                  <c:v>4.1652874019176341E-2</c:v>
                </c:pt>
                <c:pt idx="135">
                  <c:v>4.0399325504221061E-2</c:v>
                </c:pt>
                <c:pt idx="136">
                  <c:v>3.9183502690506147E-2</c:v>
                </c:pt>
                <c:pt idx="137">
                  <c:v>3.8004270218269444E-2</c:v>
                </c:pt>
                <c:pt idx="138">
                  <c:v>3.6860526896546252E-2</c:v>
                </c:pt>
                <c:pt idx="139">
                  <c:v>3.5751204674854785E-2</c:v>
                </c:pt>
                <c:pt idx="140">
                  <c:v>3.4675267645828713E-2</c:v>
                </c:pt>
                <c:pt idx="141">
                  <c:v>3.3631711077866028E-2</c:v>
                </c:pt>
                <c:pt idx="142">
                  <c:v>3.2619560476890089E-2</c:v>
                </c:pt>
                <c:pt idx="143">
                  <c:v>3.1637870676347421E-2</c:v>
                </c:pt>
                <c:pt idx="144">
                  <c:v>3.0685724954592163E-2</c:v>
                </c:pt>
                <c:pt idx="145">
                  <c:v>2.976223417883269E-2</c:v>
                </c:pt>
                <c:pt idx="146">
                  <c:v>2.8866535974841689E-2</c:v>
                </c:pt>
                <c:pt idx="147">
                  <c:v>2.7997793921653528E-2</c:v>
                </c:pt>
                <c:pt idx="148">
                  <c:v>2.7155196770497613E-2</c:v>
                </c:pt>
                <c:pt idx="149">
                  <c:v>2.6337957687237991E-2</c:v>
                </c:pt>
                <c:pt idx="150">
                  <c:v>2.5545313517611672E-2</c:v>
                </c:pt>
                <c:pt idx="151">
                  <c:v>2.4776524074579968E-2</c:v>
                </c:pt>
                <c:pt idx="152">
                  <c:v>2.4030871447126827E-2</c:v>
                </c:pt>
                <c:pt idx="153">
                  <c:v>2.3307659329859155E-2</c:v>
                </c:pt>
                <c:pt idx="154">
                  <c:v>2.2606212372782899E-2</c:v>
                </c:pt>
                <c:pt idx="155">
                  <c:v>2.192587555064749E-2</c:v>
                </c:pt>
                <c:pt idx="156">
                  <c:v>2.1266013551270325E-2</c:v>
                </c:pt>
                <c:pt idx="157">
                  <c:v>2.0626010182269276E-2</c:v>
                </c:pt>
                <c:pt idx="158">
                  <c:v>2.0005267795649963E-2</c:v>
                </c:pt>
                <c:pt idx="159">
                  <c:v>1.9403206729710132E-2</c:v>
                </c:pt>
                <c:pt idx="160">
                  <c:v>1.8819264767739725E-2</c:v>
                </c:pt>
                <c:pt idx="161">
                  <c:v>1.8252896613011826E-2</c:v>
                </c:pt>
                <c:pt idx="162">
                  <c:v>1.7703573379573467E-2</c:v>
                </c:pt>
                <c:pt idx="163">
                  <c:v>1.7170782098361387E-2</c:v>
                </c:pt>
                <c:pt idx="164">
                  <c:v>1.6654025238181245E-2</c:v>
                </c:pt>
                <c:pt idx="165">
                  <c:v>1.615282024110291E-2</c:v>
                </c:pt>
                <c:pt idx="166">
                  <c:v>1.5666699071838274E-2</c:v>
                </c:pt>
                <c:pt idx="167">
                  <c:v>1.5195207780680431E-2</c:v>
                </c:pt>
                <c:pt idx="168">
                  <c:v>1.473790607959634E-2</c:v>
                </c:pt>
                <c:pt idx="169">
                  <c:v>1.4294366931077088E-2</c:v>
                </c:pt>
                <c:pt idx="170">
                  <c:v>1.3864176149361584E-2</c:v>
                </c:pt>
                <c:pt idx="171">
                  <c:v>1.3446932013661643E-2</c:v>
                </c:pt>
                <c:pt idx="172">
                  <c:v>1.3042244893027069E-2</c:v>
                </c:pt>
                <c:pt idx="173">
                  <c:v>1.2649736882500378E-2</c:v>
                </c:pt>
                <c:pt idx="174">
                  <c:v>1.2269041450221648E-2</c:v>
                </c:pt>
                <c:pt idx="175">
                  <c:v>1.1899803095153632E-2</c:v>
                </c:pt>
                <c:pt idx="176">
                  <c:v>1.1541677015107794E-2</c:v>
                </c:pt>
                <c:pt idx="177">
                  <c:v>1.1194328784761115E-2</c:v>
                </c:pt>
                <c:pt idx="178">
                  <c:v>1.0857434043362969E-2</c:v>
                </c:pt>
                <c:pt idx="179">
                  <c:v>1.0530678191840594E-2</c:v>
                </c:pt>
                <c:pt idx="180">
                  <c:v>1.0213756099020111E-2</c:v>
                </c:pt>
                <c:pt idx="181">
                  <c:v>9.9063718166889411E-3</c:v>
                </c:pt>
                <c:pt idx="182">
                  <c:v>9.6082383032334226E-3</c:v>
                </c:pt>
                <c:pt idx="183">
                  <c:v>9.3190771555935643E-3</c:v>
                </c:pt>
                <c:pt idx="184">
                  <c:v>9.0386183492847227E-3</c:v>
                </c:pt>
                <c:pt idx="185">
                  <c:v>8.7665999862432693E-3</c:v>
                </c:pt>
                <c:pt idx="186">
                  <c:v>8.5027680502609421E-3</c:v>
                </c:pt>
                <c:pt idx="187">
                  <c:v>8.2468761697794355E-3</c:v>
                </c:pt>
                <c:pt idx="188">
                  <c:v>7.9986853878236362E-3</c:v>
                </c:pt>
                <c:pt idx="189">
                  <c:v>7.7579639388588705E-3</c:v>
                </c:pt>
                <c:pt idx="190">
                  <c:v>7.5244870323635344E-3</c:v>
                </c:pt>
                <c:pt idx="191">
                  <c:v>7.2980366429152219E-3</c:v>
                </c:pt>
                <c:pt idx="192">
                  <c:v>7.078401306594222E-3</c:v>
                </c:pt>
                <c:pt idx="193">
                  <c:v>6.8653759235142268E-3</c:v>
                </c:pt>
                <c:pt idx="194">
                  <c:v>6.6587615662959815E-3</c:v>
                </c:pt>
                <c:pt idx="195">
                  <c:v>6.4583652943048676E-3</c:v>
                </c:pt>
                <c:pt idx="196">
                  <c:v>6.2639999734790822E-3</c:v>
                </c:pt>
                <c:pt idx="197">
                  <c:v>6.0754841015801123E-3</c:v>
                </c:pt>
                <c:pt idx="198">
                  <c:v>5.8926416387022566E-3</c:v>
                </c:pt>
                <c:pt idx="199">
                  <c:v>5.7153018428830757E-3</c:v>
                </c:pt>
                <c:pt idx="200">
                  <c:v>5.5432991106610825E-3</c:v>
                </c:pt>
                <c:pt idx="201">
                  <c:v>5.3764728224319292E-3</c:v>
                </c:pt>
                <c:pt idx="202">
                  <c:v>5.2146671924585717E-3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6FC-2645-8692-4FC30489C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18447"/>
        <c:axId val="1810021167"/>
      </c:scatterChart>
      <c:valAx>
        <c:axId val="1810018447"/>
        <c:scaling>
          <c:orientation val="minMax"/>
          <c:max val="8.1"/>
          <c:min val="-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21167"/>
        <c:crosses val="autoZero"/>
        <c:crossBetween val="midCat"/>
      </c:valAx>
      <c:valAx>
        <c:axId val="181002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1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1964813969341"/>
          <c:y val="3.0472049202804868E-2"/>
          <c:w val="0.21180351860306579"/>
          <c:h val="0.24502605084812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9502487562189053E-3"/>
          <c:w val="1"/>
          <c:h val="0.990049751243781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'annotated underdamped'!$E$1:$E$203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'annotated underdamped'!$F$1:$F$203</c:f>
              <c:numCache>
                <c:formatCode>General</c:formatCode>
                <c:ptCount val="203"/>
                <c:pt idx="0">
                  <c:v>5</c:v>
                </c:pt>
                <c:pt idx="1">
                  <c:v>5.5434196769512587</c:v>
                </c:pt>
                <c:pt idx="2">
                  <c:v>5.9689540887469636</c:v>
                </c:pt>
                <c:pt idx="3">
                  <c:v>6.2713387119486024</c:v>
                </c:pt>
                <c:pt idx="4">
                  <c:v>6.447766459721298</c:v>
                </c:pt>
                <c:pt idx="5">
                  <c:v>6.4978825747746889</c:v>
                </c:pt>
                <c:pt idx="6">
                  <c:v>6.4237331936008042</c:v>
                </c:pt>
                <c:pt idx="7">
                  <c:v>6.2296696549110386</c:v>
                </c:pt>
                <c:pt idx="8">
                  <c:v>5.9222114142703823</c:v>
                </c:pt>
                <c:pt idx="9">
                  <c:v>5.5098711431008276</c:v>
                </c:pt>
                <c:pt idx="10">
                  <c:v>5.0029462216416674</c:v>
                </c:pt>
                <c:pt idx="11">
                  <c:v>4.4132813721623272</c:v>
                </c:pt>
                <c:pt idx="12">
                  <c:v>3.7540076128036572</c:v>
                </c:pt>
                <c:pt idx="13">
                  <c:v>3.0392630380879222</c:v>
                </c:pt>
                <c:pt idx="14">
                  <c:v>2.2839011457887932</c:v>
                </c:pt>
                <c:pt idx="15">
                  <c:v>1.5031925300997617</c:v>
                </c:pt>
                <c:pt idx="16">
                  <c:v>0.71252574867335394</c:v>
                </c:pt>
                <c:pt idx="17">
                  <c:v>-7.288695097119538E-2</c:v>
                </c:pt>
                <c:pt idx="18">
                  <c:v>-0.83829358704346257</c:v>
                </c:pt>
                <c:pt idx="19">
                  <c:v>-1.5696709473338302</c:v>
                </c:pt>
                <c:pt idx="20">
                  <c:v>-2.2539729219914384</c:v>
                </c:pt>
                <c:pt idx="21">
                  <c:v>-2.8793544398754225</c:v>
                </c:pt>
                <c:pt idx="22">
                  <c:v>-3.435367345423066</c:v>
                </c:pt>
                <c:pt idx="23">
                  <c:v>-3.9131251713227222</c:v>
                </c:pt>
                <c:pt idx="24">
                  <c:v>-4.3054344236301629</c:v>
                </c:pt>
                <c:pt idx="25">
                  <c:v>-4.6068906867777386</c:v>
                </c:pt>
                <c:pt idx="26">
                  <c:v>-4.8139385624133029</c:v>
                </c:pt>
                <c:pt idx="27">
                  <c:v>-4.9248951644165473</c:v>
                </c:pt>
                <c:pt idx="28">
                  <c:v>-4.9399375893107305</c:v>
                </c:pt>
                <c:pt idx="29">
                  <c:v>-4.8610554536918835</c:v>
                </c:pt>
                <c:pt idx="30">
                  <c:v>-4.6919702260795813</c:v>
                </c:pt>
                <c:pt idx="31">
                  <c:v>-4.4380236685792758</c:v>
                </c:pt>
                <c:pt idx="32">
                  <c:v>-4.1060382339324581</c:v>
                </c:pt>
                <c:pt idx="33">
                  <c:v>-3.7041527272458121</c:v>
                </c:pt>
                <c:pt idx="34">
                  <c:v>-3.241636931727188</c:v>
                </c:pt>
                <c:pt idx="35">
                  <c:v>-2.7286892084740613</c:v>
                </c:pt>
                <c:pt idx="36">
                  <c:v>-2.17622130775489</c:v>
                </c:pt>
                <c:pt idx="37">
                  <c:v>-1.5956347709643051</c:v>
                </c:pt>
                <c:pt idx="38">
                  <c:v>-0.99859335786568737</c:v>
                </c:pt>
                <c:pt idx="39">
                  <c:v>-0.39679590385642671</c:v>
                </c:pt>
                <c:pt idx="40">
                  <c:v>0.19824610060904169</c:v>
                </c:pt>
                <c:pt idx="41">
                  <c:v>0.77542210753126906</c:v>
                </c:pt>
                <c:pt idx="42">
                  <c:v>1.3242234492742513</c:v>
                </c:pt>
                <c:pt idx="43">
                  <c:v>1.8349281110992608</c:v>
                </c:pt>
                <c:pt idx="44">
                  <c:v>2.2987662218798919</c:v>
                </c:pt>
                <c:pt idx="45">
                  <c:v>2.7080635856771615</c:v>
                </c:pt>
                <c:pt idx="46">
                  <c:v>3.056361056274465</c:v>
                </c:pt>
                <c:pt idx="47">
                  <c:v>3.3385080664548061</c:v>
                </c:pt>
                <c:pt idx="48">
                  <c:v>3.550729153375014</c:v>
                </c:pt>
                <c:pt idx="49">
                  <c:v>3.6906628603517491</c:v>
                </c:pt>
                <c:pt idx="50">
                  <c:v>3.7573729332905836</c:v>
                </c:pt>
                <c:pt idx="51">
                  <c:v>3.7513322566983445</c:v>
                </c:pt>
                <c:pt idx="52">
                  <c:v>3.6743804800097242</c:v>
                </c:pt>
                <c:pt idx="53">
                  <c:v>3.5296567607475757</c:v>
                </c:pt>
                <c:pt idx="54">
                  <c:v>3.3215094885218752</c:v>
                </c:pt>
                <c:pt idx="55">
                  <c:v>3.0553852456769692</c:v>
                </c:pt>
                <c:pt idx="56">
                  <c:v>2.7376996001824958</c:v>
                </c:pt>
                <c:pt idx="57">
                  <c:v>2.3756926089278503</c:v>
                </c:pt>
                <c:pt idx="58">
                  <c:v>1.9772721309283958</c:v>
                </c:pt>
                <c:pt idx="59">
                  <c:v>1.5508482073424783</c:v>
                </c:pt>
                <c:pt idx="60">
                  <c:v>1.1051618571678374</c:v>
                </c:pt>
                <c:pt idx="61">
                  <c:v>0.64911166384297414</c:v>
                </c:pt>
                <c:pt idx="62">
                  <c:v>0.19158148978074424</c:v>
                </c:pt>
                <c:pt idx="63">
                  <c:v>-0.25872744463811348</c:v>
                </c:pt>
                <c:pt idx="64">
                  <c:v>-0.69345704050339874</c:v>
                </c:pt>
                <c:pt idx="65">
                  <c:v>-1.104742495060653</c:v>
                </c:pt>
                <c:pt idx="66">
                  <c:v>-1.4853495715395915</c:v>
                </c:pt>
                <c:pt idx="67">
                  <c:v>-1.8287966701141902</c:v>
                </c:pt>
                <c:pt idx="68">
                  <c:v>-2.1294597482667279</c:v>
                </c:pt>
                <c:pt idx="69">
                  <c:v>-2.3826585099631865</c:v>
                </c:pt>
                <c:pt idx="70">
                  <c:v>-2.5847226753192754</c:v>
                </c:pt>
                <c:pt idx="71">
                  <c:v>-2.7330375479138418</c:v>
                </c:pt>
                <c:pt idx="72">
                  <c:v>-2.8260685075964109</c:v>
                </c:pt>
                <c:pt idx="73">
                  <c:v>-2.8633644646350809</c:v>
                </c:pt>
                <c:pt idx="74">
                  <c:v>-2.84554070869634</c:v>
                </c:pt>
                <c:pt idx="75">
                  <c:v>-2.7742419661528688</c:v>
                </c:pt>
                <c:pt idx="76">
                  <c:v>-2.6520868347999293</c:v>
                </c:pt>
                <c:pt idx="77">
                  <c:v>-2.4825950900693461</c:v>
                </c:pt>
                <c:pt idx="78">
                  <c:v>-2.2700996458314382</c:v>
                </c:pt>
                <c:pt idx="79">
                  <c:v>-2.019645201249515</c:v>
                </c:pt>
                <c:pt idx="80">
                  <c:v>-1.7368758091575656</c:v>
                </c:pt>
                <c:pt idx="81">
                  <c:v>-1.4279137582576942</c:v>
                </c:pt>
                <c:pt idx="82">
                  <c:v>-1.0992322692280014</c:v>
                </c:pt>
                <c:pt idx="83">
                  <c:v>-0.75752456271513591</c:v>
                </c:pt>
                <c:pt idx="84">
                  <c:v>-0.40957186524555411</c:v>
                </c:pt>
                <c:pt idx="85">
                  <c:v>-6.2112878354973797E-2</c:v>
                </c:pt>
                <c:pt idx="86">
                  <c:v>0.2782828513652299</c:v>
                </c:pt>
                <c:pt idx="87">
                  <c:v>0.60533535530183757</c:v>
                </c:pt>
                <c:pt idx="88">
                  <c:v>0.9131663251820914</c:v>
                </c:pt>
                <c:pt idx="89">
                  <c:v>1.1964009295945743</c:v>
                </c:pt>
                <c:pt idx="90">
                  <c:v>1.4502576795992248</c:v>
                </c:pt>
                <c:pt idx="91">
                  <c:v>1.6706249246805069</c:v>
                </c:pt>
                <c:pt idx="92">
                  <c:v>1.8541228471783611</c:v>
                </c:pt>
                <c:pt idx="93">
                  <c:v>1.9981501248476725</c:v>
                </c:pt>
                <c:pt idx="94">
                  <c:v>2.1009147412906288</c:v>
                </c:pt>
                <c:pt idx="95">
                  <c:v>2.1614487366004629</c:v>
                </c:pt>
                <c:pt idx="96">
                  <c:v>2.1796069996697378</c:v>
                </c:pt>
                <c:pt idx="97">
                  <c:v>2.1560505034787423</c:v>
                </c:pt>
                <c:pt idx="98">
                  <c:v>2.0922146698297368</c:v>
                </c:pt>
                <c:pt idx="99">
                  <c:v>1.9902638153783381</c:v>
                </c:pt>
                <c:pt idx="100">
                  <c:v>1.8530328718763662</c:v>
                </c:pt>
                <c:pt idx="101">
                  <c:v>1.6839577862917825</c:v>
                </c:pt>
                <c:pt idx="102">
                  <c:v>1.4869961875524917</c:v>
                </c:pt>
                <c:pt idx="103">
                  <c:v>1.2665400533930939</c:v>
                </c:pt>
                <c:pt idx="104">
                  <c:v>1.027322221202229</c:v>
                </c:pt>
                <c:pt idx="105">
                  <c:v>0.77431865964283197</c:v>
                </c:pt>
                <c:pt idx="106">
                  <c:v>0.51264845265838033</c:v>
                </c:pt>
                <c:pt idx="107">
                  <c:v>0.24747344452691469</c:v>
                </c:pt>
                <c:pt idx="108">
                  <c:v>-1.610054516627691E-2</c:v>
                </c:pt>
                <c:pt idx="109">
                  <c:v>-0.2731191027699949</c:v>
                </c:pt>
                <c:pt idx="110">
                  <c:v>-0.51886947211544621</c:v>
                </c:pt>
                <c:pt idx="111">
                  <c:v>-0.74896408855519969</c:v>
                </c:pt>
                <c:pt idx="112">
                  <c:v>-0.95941597256731703</c:v>
                </c:pt>
                <c:pt idx="113">
                  <c:v>-1.1467047479317416</c:v>
                </c:pt>
                <c:pt idx="114">
                  <c:v>-1.3078322563537863</c:v>
                </c:pt>
                <c:pt idx="115">
                  <c:v>-1.4403669618456001</c:v>
                </c:pt>
                <c:pt idx="116">
                  <c:v>-1.5424765696408229</c:v>
                </c:pt>
                <c:pt idx="117">
                  <c:v>-1.6129485212883667</c:v>
                </c:pt>
                <c:pt idx="118">
                  <c:v>-1.65119826523353</c:v>
                </c:pt>
                <c:pt idx="119">
                  <c:v>-1.6572654361282595</c:v>
                </c:pt>
                <c:pt idx="120">
                  <c:v>-1.6317983019744553</c:v>
                </c:pt>
                <c:pt idx="121">
                  <c:v>-1.5760270519085617</c:v>
                </c:pt>
                <c:pt idx="122">
                  <c:v>-1.491726695222364</c:v>
                </c:pt>
                <c:pt idx="123">
                  <c:v>-1.3811705207154439</c:v>
                </c:pt>
                <c:pt idx="124">
                  <c:v>-1.2470752217652374</c:v>
                </c:pt>
                <c:pt idx="125">
                  <c:v>-1.0925389241477554</c:v>
                </c:pt>
                <c:pt idx="126">
                  <c:v>-0.92097345873621195</c:v>
                </c:pt>
                <c:pt idx="127">
                  <c:v>-0.73603229838569728</c:v>
                </c:pt>
                <c:pt idx="128">
                  <c:v>-0.54153562677912359</c:v>
                </c:pt>
                <c:pt idx="129">
                  <c:v>-0.3413940265261971</c:v>
                </c:pt>
                <c:pt idx="130">
                  <c:v>-0.13953226469013191</c:v>
                </c:pt>
                <c:pt idx="131">
                  <c:v>6.0185382982684797E-2</c:v>
                </c:pt>
                <c:pt idx="132">
                  <c:v>0.25402689117815191</c:v>
                </c:pt>
                <c:pt idx="133">
                  <c:v>0.43846003744507306</c:v>
                </c:pt>
                <c:pt idx="134">
                  <c:v>0.61021456818234932</c:v>
                </c:pt>
                <c:pt idx="135">
                  <c:v>0.76633792842627446</c:v>
                </c:pt>
                <c:pt idx="136">
                  <c:v>0.90424365248465033</c:v>
                </c:pt>
                <c:pt idx="137">
                  <c:v>1.0217516728886644</c:v>
                </c:pt>
                <c:pt idx="138">
                  <c:v>1.1171199758182255</c:v>
                </c:pt>
                <c:pt idx="139">
                  <c:v>1.1890672086243905</c:v>
                </c:pt>
                <c:pt idx="140">
                  <c:v>1.2367860258022481</c:v>
                </c:pt>
                <c:pt idx="141">
                  <c:v>1.2599471402579558</c:v>
                </c:pt>
                <c:pt idx="142">
                  <c:v>1.2586942235518039</c:v>
                </c:pt>
                <c:pt idx="143">
                  <c:v>1.2336299687223777</c:v>
                </c:pt>
                <c:pt idx="144">
                  <c:v>1.185793789250315</c:v>
                </c:pt>
                <c:pt idx="145">
                  <c:v>1.116631774910795</c:v>
                </c:pt>
                <c:pt idx="146">
                  <c:v>1.0279596572062604</c:v>
                </c:pt>
                <c:pt idx="147">
                  <c:v>0.92191965162759248</c:v>
                </c:pt>
                <c:pt idx="148">
                  <c:v>0.80093213940531816</c:v>
                </c:pt>
                <c:pt idx="149">
                  <c:v>0.66764322632937778</c:v>
                </c:pt>
                <c:pt idx="150">
                  <c:v>0.52486926970335934</c:v>
                </c:pt>
                <c:pt idx="151">
                  <c:v>0.37553949605206272</c:v>
                </c:pt>
                <c:pt idx="152">
                  <c:v>0.22263784174252052</c:v>
                </c:pt>
                <c:pt idx="153">
                  <c:v>6.9145136548889014E-2</c:v>
                </c:pt>
                <c:pt idx="154">
                  <c:v>-8.2017282864596114E-2</c:v>
                </c:pt>
                <c:pt idx="155">
                  <c:v>-0.22804149542969065</c:v>
                </c:pt>
                <c:pt idx="156">
                  <c:v>-0.36628349121081238</c:v>
                </c:pt>
                <c:pt idx="157">
                  <c:v>-0.49430936481913723</c:v>
                </c:pt>
                <c:pt idx="158">
                  <c:v>-0.60993643377197249</c:v>
                </c:pt>
                <c:pt idx="159">
                  <c:v>-0.71126862332178276</c:v>
                </c:pt>
                <c:pt idx="160">
                  <c:v>-0.79672558349406952</c:v>
                </c:pt>
                <c:pt idx="161">
                  <c:v>-0.86506513546158681</c:v>
                </c:pt>
                <c:pt idx="162">
                  <c:v>-0.9153987802860194</c:v>
                </c:pt>
                <c:pt idx="163">
                  <c:v>-0.94720014079557724</c:v>
                </c:pt>
                <c:pt idx="164">
                  <c:v>-0.96030634428570005</c:v>
                </c:pt>
                <c:pt idx="165">
                  <c:v>-0.95491248725642153</c:v>
                </c:pt>
                <c:pt idx="166">
                  <c:v>-0.93155945108489957</c:v>
                </c:pt>
                <c:pt idx="167">
                  <c:v>-0.89111545709551687</c:v>
                </c:pt>
                <c:pt idx="168">
                  <c:v>-0.83475185886050796</c:v>
                </c:pt>
                <c:pt idx="169">
                  <c:v>-0.76391376691150559</c:v>
                </c:pt>
                <c:pt idx="170">
                  <c:v>-0.68028618480789971</c:v>
                </c:pt>
                <c:pt idx="171">
                  <c:v>-0.58575640442706423</c:v>
                </c:pt>
                <c:pt idx="172">
                  <c:v>-0.48237346146078497</c:v>
                </c:pt>
                <c:pt idx="173">
                  <c:v>-0.37230548879045372</c:v>
                </c:pt>
                <c:pt idx="174">
                  <c:v>-0.2577958253652104</c:v>
                </c:pt>
                <c:pt idx="175">
                  <c:v>-0.14111874144139006</c:v>
                </c:pt>
                <c:pt idx="176">
                  <c:v>-2.4535627893623988E-2</c:v>
                </c:pt>
                <c:pt idx="177">
                  <c:v>8.9747531585085374E-2</c:v>
                </c:pt>
                <c:pt idx="178">
                  <c:v>0.19962063029381752</c:v>
                </c:pt>
                <c:pt idx="179">
                  <c:v>0.30310713260593314</c:v>
                </c:pt>
                <c:pt idx="180">
                  <c:v>0.39839834418008213</c:v>
                </c:pt>
                <c:pt idx="181">
                  <c:v>0.48388369037931439</c:v>
                </c:pt>
                <c:pt idx="182">
                  <c:v>0.55817652405433704</c:v>
                </c:pt>
                <c:pt idx="183">
                  <c:v>0.62013507988107008</c:v>
                </c:pt>
                <c:pt idx="184">
                  <c:v>0.66887829345043825</c:v>
                </c:pt>
                <c:pt idx="185">
                  <c:v>0.70379630725817477</c:v>
                </c:pt>
                <c:pt idx="186">
                  <c:v>0.72455559059608243</c:v>
                </c:pt>
                <c:pt idx="187">
                  <c:v>0.73109870409589617</c:v>
                </c:pt>
                <c:pt idx="188">
                  <c:v>0.72363884038379145</c:v>
                </c:pt>
                <c:pt idx="189">
                  <c:v>0.7026493681323791</c:v>
                </c:pt>
                <c:pt idx="190">
                  <c:v>0.66884869604818864</c:v>
                </c:pt>
                <c:pt idx="191">
                  <c:v>0.62318085447174987</c:v>
                </c:pt>
                <c:pt idx="192">
                  <c:v>0.56679226394984394</c:v>
                </c:pt>
                <c:pt idx="193">
                  <c:v>0.50100522123193492</c:v>
                </c:pt>
                <c:pt idx="194">
                  <c:v>0.42728868273903786</c:v>
                </c:pt>
                <c:pt idx="195">
                  <c:v>0.34722696298675243</c:v>
                </c:pt>
                <c:pt idx="196">
                  <c:v>0.26248699029402373</c:v>
                </c:pt>
                <c:pt idx="197">
                  <c:v>0.1747847742034335</c:v>
                </c:pt>
                <c:pt idx="198">
                  <c:v>8.5851738450572271E-2</c:v>
                </c:pt>
                <c:pt idx="199">
                  <c:v>-2.598439638608359E-3</c:v>
                </c:pt>
                <c:pt idx="200">
                  <c:v>-8.8901867233775758E-2</c:v>
                </c:pt>
                <c:pt idx="201">
                  <c:v>-0.17147477135277969</c:v>
                </c:pt>
                <c:pt idx="202">
                  <c:v>-0.24884159727494609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B9-9343-BCB1-403290FD7B9F}"/>
            </c:ext>
          </c:extLst>
        </c:ser>
        <c:ser>
          <c:idx val="1"/>
          <c:order val="1"/>
          <c:tx>
            <c:v>Upper bound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'annotated underdamped'!$H$1:$H$203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'annotated underdamped'!$I$1:$I$203</c:f>
              <c:numCache>
                <c:formatCode>General</c:formatCode>
                <c:ptCount val="203"/>
                <c:pt idx="0">
                  <c:v>6.9180157607142805</c:v>
                </c:pt>
                <c:pt idx="1">
                  <c:v>6.8354956822947903</c:v>
                </c:pt>
                <c:pt idx="2">
                  <c:v>6.7539599270653445</c:v>
                </c:pt>
                <c:pt idx="3">
                  <c:v>6.6733967537362942</c:v>
                </c:pt>
                <c:pt idx="4">
                  <c:v>6.5937945610714666</c:v>
                </c:pt>
                <c:pt idx="5">
                  <c:v>6.5151418862175658</c:v>
                </c:pt>
                <c:pt idx="6">
                  <c:v>6.4374274030534995</c:v>
                </c:pt>
                <c:pt idx="7">
                  <c:v>6.3606399205594002</c:v>
                </c:pt>
                <c:pt idx="8">
                  <c:v>6.284768381205101</c:v>
                </c:pt>
                <c:pt idx="9">
                  <c:v>6.2098018593578264</c:v>
                </c:pt>
                <c:pt idx="10">
                  <c:v>6.1357295597088877</c:v>
                </c:pt>
                <c:pt idx="11">
                  <c:v>6.0625408157191405</c:v>
                </c:pt>
                <c:pt idx="12">
                  <c:v>5.990225088082977</c:v>
                </c:pt>
                <c:pt idx="13">
                  <c:v>5.9187719632106548</c:v>
                </c:pt>
                <c:pt idx="14">
                  <c:v>5.8481711517287236</c:v>
                </c:pt>
                <c:pt idx="15">
                  <c:v>5.7784124869983291</c:v>
                </c:pt>
                <c:pt idx="16">
                  <c:v>5.7094859236512061</c:v>
                </c:pt>
                <c:pt idx="17">
                  <c:v>5.6413815361431299</c:v>
                </c:pt>
                <c:pt idx="18">
                  <c:v>5.5740895173246106</c:v>
                </c:pt>
                <c:pt idx="19">
                  <c:v>5.5076001770286593</c:v>
                </c:pt>
                <c:pt idx="20">
                  <c:v>5.4419039406753793</c:v>
                </c:pt>
                <c:pt idx="21">
                  <c:v>5.3769913478932123</c:v>
                </c:pt>
                <c:pt idx="22">
                  <c:v>5.3128530511566261</c:v>
                </c:pt>
                <c:pt idx="23">
                  <c:v>5.2494798144400621</c:v>
                </c:pt>
                <c:pt idx="24">
                  <c:v>5.186862511887921</c:v>
                </c:pt>
                <c:pt idx="25">
                  <c:v>5.1249921265004339</c:v>
                </c:pt>
                <c:pt idx="26">
                  <c:v>5.063859748835192</c:v>
                </c:pt>
                <c:pt idx="27">
                  <c:v>5.0034565757241731</c:v>
                </c:pt>
                <c:pt idx="28">
                  <c:v>4.9437739090060733</c:v>
                </c:pt>
                <c:pt idx="29">
                  <c:v>4.8848031542737527</c:v>
                </c:pt>
                <c:pt idx="30">
                  <c:v>4.8265358196366277</c:v>
                </c:pt>
                <c:pt idx="31">
                  <c:v>4.7689635144978251</c:v>
                </c:pt>
                <c:pt idx="32">
                  <c:v>4.7120779483459172</c:v>
                </c:pt>
                <c:pt idx="33">
                  <c:v>4.6558709295610825</c:v>
                </c:pt>
                <c:pt idx="34">
                  <c:v>4.6003343642354873</c:v>
                </c:pt>
                <c:pt idx="35">
                  <c:v>4.5454602550077574</c:v>
                </c:pt>
                <c:pt idx="36">
                  <c:v>4.4912406999113434</c:v>
                </c:pt>
                <c:pt idx="37">
                  <c:v>4.4376678912366163</c:v>
                </c:pt>
                <c:pt idx="38">
                  <c:v>4.3847341144065544</c:v>
                </c:pt>
                <c:pt idx="39">
                  <c:v>4.3324317468658249</c:v>
                </c:pt>
                <c:pt idx="40">
                  <c:v>4.2807532569831217</c:v>
                </c:pt>
                <c:pt idx="41">
                  <c:v>4.2296912029666007</c:v>
                </c:pt>
                <c:pt idx="42">
                  <c:v>4.1792382317922483</c:v>
                </c:pt>
                <c:pt idx="43">
                  <c:v>4.129387078145033</c:v>
                </c:pt>
                <c:pt idx="44">
                  <c:v>4.080130563372685</c:v>
                </c:pt>
                <c:pt idx="45">
                  <c:v>4.0314615944519625</c:v>
                </c:pt>
                <c:pt idx="46">
                  <c:v>3.98337316296724</c:v>
                </c:pt>
                <c:pt idx="47">
                  <c:v>3.9358583441012871</c:v>
                </c:pt>
                <c:pt idx="48">
                  <c:v>3.8889102956380803</c:v>
                </c:pt>
                <c:pt idx="49">
                  <c:v>3.8425222569775146</c:v>
                </c:pt>
                <c:pt idx="50">
                  <c:v>3.7966875481618643</c:v>
                </c:pt>
                <c:pt idx="51">
                  <c:v>3.7513995689138571</c:v>
                </c:pt>
                <c:pt idx="52">
                  <c:v>3.7066517976862223</c:v>
                </c:pt>
                <c:pt idx="53">
                  <c:v>3.6624377907225796</c:v>
                </c:pt>
                <c:pt idx="54">
                  <c:v>3.6187511811295239</c:v>
                </c:pt>
                <c:pt idx="55">
                  <c:v>3.5755856779597823</c:v>
                </c:pt>
                <c:pt idx="56">
                  <c:v>3.5329350653063099</c:v>
                </c:pt>
                <c:pt idx="57">
                  <c:v>3.4907932014071821</c:v>
                </c:pt>
                <c:pt idx="58">
                  <c:v>3.4491540177611761</c:v>
                </c:pt>
                <c:pt idx="59">
                  <c:v>3.408011518253895</c:v>
                </c:pt>
                <c:pt idx="60">
                  <c:v>3.3673597782943143</c:v>
                </c:pt>
                <c:pt idx="61">
                  <c:v>3.3271929439616339</c:v>
                </c:pt>
                <c:pt idx="62">
                  <c:v>3.2875052311623008</c:v>
                </c:pt>
                <c:pt idx="63">
                  <c:v>3.2482909247970917</c:v>
                </c:pt>
                <c:pt idx="64">
                  <c:v>3.2095443779381267</c:v>
                </c:pt>
                <c:pt idx="65">
                  <c:v>3.1712600110157041</c:v>
                </c:pt>
                <c:pt idx="66">
                  <c:v>3.1334323110148312</c:v>
                </c:pt>
                <c:pt idx="67">
                  <c:v>3.0960558306813417</c:v>
                </c:pt>
                <c:pt idx="68">
                  <c:v>3.0591251877374805</c:v>
                </c:pt>
                <c:pt idx="69">
                  <c:v>3.0226350641068471</c:v>
                </c:pt>
                <c:pt idx="70">
                  <c:v>2.9865802051485835</c:v>
                </c:pt>
                <c:pt idx="71">
                  <c:v>2.9509554189006968</c:v>
                </c:pt>
                <c:pt idx="72">
                  <c:v>2.9157555753324074</c:v>
                </c:pt>
                <c:pt idx="73">
                  <c:v>2.8809756056054154</c:v>
                </c:pt>
                <c:pt idx="74">
                  <c:v>2.8466105013439806</c:v>
                </c:pt>
                <c:pt idx="75">
                  <c:v>2.8126553139137056</c:v>
                </c:pt>
                <c:pt idx="76">
                  <c:v>2.779105153708926</c:v>
                </c:pt>
                <c:pt idx="77">
                  <c:v>2.7459551894485972</c:v>
                </c:pt>
                <c:pt idx="78">
                  <c:v>2.7132006474805825</c:v>
                </c:pt>
                <c:pt idx="79">
                  <c:v>2.6808368110942378</c:v>
                </c:pt>
                <c:pt idx="80">
                  <c:v>2.6488590198411996</c:v>
                </c:pt>
                <c:pt idx="81">
                  <c:v>2.6172626688642682</c:v>
                </c:pt>
                <c:pt idx="82">
                  <c:v>2.5860432082343054</c:v>
                </c:pt>
                <c:pt idx="83">
                  <c:v>2.5551961422950322</c:v>
                </c:pt>
                <c:pt idx="84">
                  <c:v>2.5247170290156493</c:v>
                </c:pt>
                <c:pt idx="85">
                  <c:v>2.4946014793511768</c:v>
                </c:pt>
                <c:pt idx="86">
                  <c:v>2.4648451566104232</c:v>
                </c:pt>
                <c:pt idx="87">
                  <c:v>2.4354437758314944</c:v>
                </c:pt>
                <c:pt idx="88">
                  <c:v>2.4063931031647523</c:v>
                </c:pt>
                <c:pt idx="89">
                  <c:v>2.3776889552631331</c:v>
                </c:pt>
                <c:pt idx="90">
                  <c:v>2.3493271986797377</c:v>
                </c:pt>
                <c:pt idx="91">
                  <c:v>2.3213037492726096</c:v>
                </c:pt>
                <c:pt idx="92">
                  <c:v>2.293614571616609</c:v>
                </c:pt>
                <c:pt idx="93">
                  <c:v>2.2662556784223056</c:v>
                </c:pt>
                <c:pt idx="94">
                  <c:v>2.2392231299618039</c:v>
                </c:pt>
                <c:pt idx="95">
                  <c:v>2.2125130335014127</c:v>
                </c:pt>
                <c:pt idx="96">
                  <c:v>2.1861215427410872</c:v>
                </c:pt>
                <c:pt idx="97">
                  <c:v>2.160044857260552</c:v>
                </c:pt>
                <c:pt idx="98">
                  <c:v>2.1342792219720375</c:v>
                </c:pt>
                <c:pt idx="99">
                  <c:v>2.1088209265795399</c:v>
                </c:pt>
                <c:pt idx="100">
                  <c:v>2.0836663050445292</c:v>
                </c:pt>
                <c:pt idx="101">
                  <c:v>2.0588117350580379</c:v>
                </c:pt>
                <c:pt idx="102">
                  <c:v>2.0342536375190385</c:v>
                </c:pt>
                <c:pt idx="103">
                  <c:v>2.009988476019049</c:v>
                </c:pt>
                <c:pt idx="104">
                  <c:v>1.9860127563328835</c:v>
                </c:pt>
                <c:pt idx="105">
                  <c:v>1.9623230259154758</c:v>
                </c:pt>
                <c:pt idx="106">
                  <c:v>1.9389158734047107</c:v>
                </c:pt>
                <c:pt idx="107">
                  <c:v>1.9157879281301786</c:v>
                </c:pt>
                <c:pt idx="108">
                  <c:v>1.8929358596277948</c:v>
                </c:pt>
                <c:pt idx="109">
                  <c:v>1.8703563771602061</c:v>
                </c:pt>
                <c:pt idx="110">
                  <c:v>1.8480462292429196</c:v>
                </c:pt>
                <c:pt idx="111">
                  <c:v>1.8260022031760834</c:v>
                </c:pt>
                <c:pt idx="112">
                  <c:v>1.8042211245818518</c:v>
                </c:pt>
                <c:pt idx="113">
                  <c:v>1.7826998569472687</c:v>
                </c:pt>
                <c:pt idx="114">
                  <c:v>1.7614353011726063</c:v>
                </c:pt>
                <c:pt idx="115">
                  <c:v>1.7404243951250875</c:v>
                </c:pt>
                <c:pt idx="116">
                  <c:v>1.7196641131979347</c:v>
                </c:pt>
                <c:pt idx="117">
                  <c:v>1.6991514658746762</c:v>
                </c:pt>
                <c:pt idx="118">
                  <c:v>1.6788834992986514</c:v>
                </c:pt>
                <c:pt idx="119">
                  <c:v>1.6588572948476501</c:v>
                </c:pt>
                <c:pt idx="120">
                  <c:v>1.6390699687136263</c:v>
                </c:pt>
                <c:pt idx="121">
                  <c:v>1.6195186714874237</c:v>
                </c:pt>
                <c:pt idx="122">
                  <c:v>1.6002005877484566</c:v>
                </c:pt>
                <c:pt idx="123">
                  <c:v>1.5811129356592857</c:v>
                </c:pt>
                <c:pt idx="124">
                  <c:v>1.5622529665650258</c:v>
                </c:pt>
                <c:pt idx="125">
                  <c:v>1.5436179645975372</c:v>
                </c:pt>
                <c:pt idx="126">
                  <c:v>1.5252052462843355</c:v>
                </c:pt>
                <c:pt idx="127">
                  <c:v>1.507012160162166</c:v>
                </c:pt>
                <c:pt idx="128">
                  <c:v>1.4890360863951895</c:v>
                </c:pt>
                <c:pt idx="129">
                  <c:v>1.4712744363977204</c:v>
                </c:pt>
                <c:pt idx="130">
                  <c:v>1.4537246524614671</c:v>
                </c:pt>
                <c:pt idx="131">
                  <c:v>1.4363842073872164</c:v>
                </c:pt>
                <c:pt idx="132">
                  <c:v>1.4192506041209134</c:v>
                </c:pt>
                <c:pt idx="133">
                  <c:v>1.4023213753940804</c:v>
                </c:pt>
                <c:pt idx="134">
                  <c:v>1.3855940833685274</c:v>
                </c:pt>
                <c:pt idx="135">
                  <c:v>1.3690663192852974</c:v>
                </c:pt>
                <c:pt idx="136">
                  <c:v>1.3527357031178024</c:v>
                </c:pt>
                <c:pt idx="137">
                  <c:v>1.3365998832290951</c:v>
                </c:pt>
                <c:pt idx="138">
                  <c:v>1.3206565360332283</c:v>
                </c:pt>
                <c:pt idx="139">
                  <c:v>1.3049033656606559</c:v>
                </c:pt>
                <c:pt idx="140">
                  <c:v>1.2893381036276221</c:v>
                </c:pt>
                <c:pt idx="141">
                  <c:v>1.273958508509498</c:v>
                </c:pt>
                <c:pt idx="142">
                  <c:v>1.2587623656180098</c:v>
                </c:pt>
                <c:pt idx="143">
                  <c:v>1.2437474866823228</c:v>
                </c:pt>
                <c:pt idx="144">
                  <c:v>1.2289117095339239</c:v>
                </c:pt>
                <c:pt idx="145">
                  <c:v>1.2142528977952673</c:v>
                </c:pt>
                <c:pt idx="146">
                  <c:v>1.1997689405721323</c:v>
                </c:pt>
                <c:pt idx="147">
                  <c:v>1.1854577521496505</c:v>
                </c:pt>
                <c:pt idx="148">
                  <c:v>1.1713172716919591</c:v>
                </c:pt>
                <c:pt idx="149">
                  <c:v>1.1573454629454374</c:v>
                </c:pt>
                <c:pt idx="150">
                  <c:v>1.1435403139454825</c:v>
                </c:pt>
                <c:pt idx="151">
                  <c:v>1.1298998367267825</c:v>
                </c:pt>
                <c:pt idx="152">
                  <c:v>1.1164220670370477</c:v>
                </c:pt>
                <c:pt idx="153">
                  <c:v>1.1031050640541529</c:v>
                </c:pt>
                <c:pt idx="154">
                  <c:v>1.0899469101066563</c:v>
                </c:pt>
                <c:pt idx="155">
                  <c:v>1.0769457103976525</c:v>
                </c:pt>
                <c:pt idx="156">
                  <c:v>1.0640995927319172</c:v>
                </c:pt>
                <c:pt idx="157">
                  <c:v>1.0514067072463082</c:v>
                </c:pt>
                <c:pt idx="158">
                  <c:v>1.0388652261433819</c:v>
                </c:pt>
                <c:pt idx="159">
                  <c:v>1.0264733434281883</c:v>
                </c:pt>
                <c:pt idx="160">
                  <c:v>1.0142292746482027</c:v>
                </c:pt>
                <c:pt idx="161">
                  <c:v>1.0021312566363629</c:v>
                </c:pt>
                <c:pt idx="162">
                  <c:v>0.99017754725717</c:v>
                </c:pt>
                <c:pt idx="163">
                  <c:v>0.97836642515581718</c:v>
                </c:pt>
                <c:pt idx="164">
                  <c:v>0.96669618951031211</c:v>
                </c:pt>
                <c:pt idx="165">
                  <c:v>0.95516515978655536</c:v>
                </c:pt>
                <c:pt idx="166">
                  <c:v>0.94377167549634133</c:v>
                </c:pt>
                <c:pt idx="167">
                  <c:v>0.93251409595824408</c:v>
                </c:pt>
                <c:pt idx="168">
                  <c:v>0.92139080006135698</c:v>
                </c:pt>
                <c:pt idx="169">
                  <c:v>0.91040018603184936</c:v>
                </c:pt>
                <c:pt idx="170">
                  <c:v>0.89954067120230974</c:v>
                </c:pt>
                <c:pt idx="171">
                  <c:v>0.88881069178383676</c:v>
                </c:pt>
                <c:pt idx="172">
                  <c:v>0.87820870264085305</c:v>
                </c:pt>
                <c:pt idx="173">
                  <c:v>0.86773317706860142</c:v>
                </c:pt>
                <c:pt idx="174">
                  <c:v>0.8573826065732979</c:v>
                </c:pt>
                <c:pt idx="175">
                  <c:v>0.84715550065490519</c:v>
                </c:pt>
                <c:pt idx="176">
                  <c:v>0.83705038659249842</c:v>
                </c:pt>
                <c:pt idx="177">
                  <c:v>0.82706580923219108</c:v>
                </c:pt>
                <c:pt idx="178">
                  <c:v>0.81720033077758969</c:v>
                </c:pt>
                <c:pt idx="179">
                  <c:v>0.80745253058274924</c:v>
                </c:pt>
                <c:pt idx="180">
                  <c:v>0.79782100494759745</c:v>
                </c:pt>
                <c:pt idx="181">
                  <c:v>0.7883043669157993</c:v>
                </c:pt>
                <c:pt idx="182">
                  <c:v>0.77890124607503364</c:v>
                </c:pt>
                <c:pt idx="183">
                  <c:v>0.76961028835965051</c:v>
                </c:pt>
                <c:pt idx="184">
                  <c:v>0.76043015585568419</c:v>
                </c:pt>
                <c:pt idx="185">
                  <c:v>0.75135952660819061</c:v>
                </c:pt>
                <c:pt idx="186">
                  <c:v>0.7423970944308842</c:v>
                </c:pt>
                <c:pt idx="187">
                  <c:v>0.7335415687180441</c:v>
                </c:pt>
                <c:pt idx="188">
                  <c:v>0.72479167425866531</c:v>
                </c:pt>
                <c:pt idx="189">
                  <c:v>0.71614615105282586</c:v>
                </c:pt>
                <c:pt idx="190">
                  <c:v>0.70760375413024446</c:v>
                </c:pt>
                <c:pt idx="191">
                  <c:v>0.69916325337100305</c:v>
                </c:pt>
                <c:pt idx="192">
                  <c:v>0.6908234333284069</c:v>
                </c:pt>
                <c:pt idx="193">
                  <c:v>0.6825830930539587</c:v>
                </c:pt>
                <c:pt idx="194">
                  <c:v>0.67444104592441945</c:v>
                </c:pt>
                <c:pt idx="195">
                  <c:v>0.66639611947093313</c:v>
                </c:pt>
                <c:pt idx="196">
                  <c:v>0.65844715521018848</c:v>
                </c:pt>
                <c:pt idx="197">
                  <c:v>0.65059300847759638</c:v>
                </c:pt>
                <c:pt idx="198">
                  <c:v>0.64283254826245517</c:v>
                </c:pt>
                <c:pt idx="199">
                  <c:v>0.63516465704508374</c:v>
                </c:pt>
                <c:pt idx="200">
                  <c:v>0.62758823063589653</c:v>
                </c:pt>
                <c:pt idx="201">
                  <c:v>0.62010217801639889</c:v>
                </c:pt>
                <c:pt idx="202">
                  <c:v>0.61270542118207727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B9-9343-BCB1-403290FD7B9F}"/>
            </c:ext>
          </c:extLst>
        </c:ser>
        <c:ser>
          <c:idx val="2"/>
          <c:order val="2"/>
          <c:tx>
            <c:v>Lower bound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'annotated underdamped'!$K$1:$K$203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'annotated underdamped'!$L$1:$L$203</c:f>
              <c:numCache>
                <c:formatCode>General</c:formatCode>
                <c:ptCount val="203"/>
                <c:pt idx="0">
                  <c:v>-6.9180157607142805</c:v>
                </c:pt>
                <c:pt idx="1">
                  <c:v>-6.8354956822947903</c:v>
                </c:pt>
                <c:pt idx="2">
                  <c:v>-6.7539599270653445</c:v>
                </c:pt>
                <c:pt idx="3">
                  <c:v>-6.6733967537362942</c:v>
                </c:pt>
                <c:pt idx="4">
                  <c:v>-6.5937945610714666</c:v>
                </c:pt>
                <c:pt idx="5">
                  <c:v>-6.5151418862175658</c:v>
                </c:pt>
                <c:pt idx="6">
                  <c:v>-6.4374274030534995</c:v>
                </c:pt>
                <c:pt idx="7">
                  <c:v>-6.3606399205594002</c:v>
                </c:pt>
                <c:pt idx="8">
                  <c:v>-6.284768381205101</c:v>
                </c:pt>
                <c:pt idx="9">
                  <c:v>-6.2098018593578264</c:v>
                </c:pt>
                <c:pt idx="10">
                  <c:v>-6.1357295597088877</c:v>
                </c:pt>
                <c:pt idx="11">
                  <c:v>-6.0625408157191405</c:v>
                </c:pt>
                <c:pt idx="12">
                  <c:v>-5.990225088082977</c:v>
                </c:pt>
                <c:pt idx="13">
                  <c:v>-5.9187719632106548</c:v>
                </c:pt>
                <c:pt idx="14">
                  <c:v>-5.8481711517287236</c:v>
                </c:pt>
                <c:pt idx="15">
                  <c:v>-5.7784124869983291</c:v>
                </c:pt>
                <c:pt idx="16">
                  <c:v>-5.7094859236512061</c:v>
                </c:pt>
                <c:pt idx="17">
                  <c:v>-5.6413815361431299</c:v>
                </c:pt>
                <c:pt idx="18">
                  <c:v>-5.5740895173246106</c:v>
                </c:pt>
                <c:pt idx="19">
                  <c:v>-5.5076001770286593</c:v>
                </c:pt>
                <c:pt idx="20">
                  <c:v>-5.4419039406753793</c:v>
                </c:pt>
                <c:pt idx="21">
                  <c:v>-5.3769913478932123</c:v>
                </c:pt>
                <c:pt idx="22">
                  <c:v>-5.3128530511566261</c:v>
                </c:pt>
                <c:pt idx="23">
                  <c:v>-5.2494798144400621</c:v>
                </c:pt>
                <c:pt idx="24">
                  <c:v>-5.186862511887921</c:v>
                </c:pt>
                <c:pt idx="25">
                  <c:v>-5.1249921265004339</c:v>
                </c:pt>
                <c:pt idx="26">
                  <c:v>-5.063859748835192</c:v>
                </c:pt>
                <c:pt idx="27">
                  <c:v>-5.0034565757241731</c:v>
                </c:pt>
                <c:pt idx="28">
                  <c:v>-4.9437739090060733</c:v>
                </c:pt>
                <c:pt idx="29">
                  <c:v>-4.8848031542737527</c:v>
                </c:pt>
                <c:pt idx="30">
                  <c:v>-4.8265358196366277</c:v>
                </c:pt>
                <c:pt idx="31">
                  <c:v>-4.7689635144978251</c:v>
                </c:pt>
                <c:pt idx="32">
                  <c:v>-4.7120779483459172</c:v>
                </c:pt>
                <c:pt idx="33">
                  <c:v>-4.6558709295610825</c:v>
                </c:pt>
                <c:pt idx="34">
                  <c:v>-4.6003343642354873</c:v>
                </c:pt>
                <c:pt idx="35">
                  <c:v>-4.5454602550077574</c:v>
                </c:pt>
                <c:pt idx="36">
                  <c:v>-4.4912406999113434</c:v>
                </c:pt>
                <c:pt idx="37">
                  <c:v>-4.4376678912366163</c:v>
                </c:pt>
                <c:pt idx="38">
                  <c:v>-4.3847341144065544</c:v>
                </c:pt>
                <c:pt idx="39">
                  <c:v>-4.3324317468658249</c:v>
                </c:pt>
                <c:pt idx="40">
                  <c:v>-4.2807532569831217</c:v>
                </c:pt>
                <c:pt idx="41">
                  <c:v>-4.2296912029666007</c:v>
                </c:pt>
                <c:pt idx="42">
                  <c:v>-4.1792382317922483</c:v>
                </c:pt>
                <c:pt idx="43">
                  <c:v>-4.129387078145033</c:v>
                </c:pt>
                <c:pt idx="44">
                  <c:v>-4.080130563372685</c:v>
                </c:pt>
                <c:pt idx="45">
                  <c:v>-4.0314615944519625</c:v>
                </c:pt>
                <c:pt idx="46">
                  <c:v>-3.98337316296724</c:v>
                </c:pt>
                <c:pt idx="47">
                  <c:v>-3.9358583441012871</c:v>
                </c:pt>
                <c:pt idx="48">
                  <c:v>-3.8889102956380803</c:v>
                </c:pt>
                <c:pt idx="49">
                  <c:v>-3.8425222569775146</c:v>
                </c:pt>
                <c:pt idx="50">
                  <c:v>-3.7966875481618643</c:v>
                </c:pt>
                <c:pt idx="51">
                  <c:v>-3.7513995689138571</c:v>
                </c:pt>
                <c:pt idx="52">
                  <c:v>-3.7066517976862223</c:v>
                </c:pt>
                <c:pt idx="53">
                  <c:v>-3.6624377907225796</c:v>
                </c:pt>
                <c:pt idx="54">
                  <c:v>-3.6187511811295239</c:v>
                </c:pt>
                <c:pt idx="55">
                  <c:v>-3.5755856779597823</c:v>
                </c:pt>
                <c:pt idx="56">
                  <c:v>-3.5329350653063099</c:v>
                </c:pt>
                <c:pt idx="57">
                  <c:v>-3.4907932014071821</c:v>
                </c:pt>
                <c:pt idx="58">
                  <c:v>-3.4491540177611761</c:v>
                </c:pt>
                <c:pt idx="59">
                  <c:v>-3.408011518253895</c:v>
                </c:pt>
                <c:pt idx="60">
                  <c:v>-3.3673597782943143</c:v>
                </c:pt>
                <c:pt idx="61">
                  <c:v>-3.3271929439616339</c:v>
                </c:pt>
                <c:pt idx="62">
                  <c:v>-3.2875052311623008</c:v>
                </c:pt>
                <c:pt idx="63">
                  <c:v>-3.2482909247970917</c:v>
                </c:pt>
                <c:pt idx="64">
                  <c:v>-3.2095443779381267</c:v>
                </c:pt>
                <c:pt idx="65">
                  <c:v>-3.1712600110157041</c:v>
                </c:pt>
                <c:pt idx="66">
                  <c:v>-3.1334323110148312</c:v>
                </c:pt>
                <c:pt idx="67">
                  <c:v>-3.0960558306813417</c:v>
                </c:pt>
                <c:pt idx="68">
                  <c:v>-3.0591251877374805</c:v>
                </c:pt>
                <c:pt idx="69">
                  <c:v>-3.0226350641068471</c:v>
                </c:pt>
                <c:pt idx="70">
                  <c:v>-2.9865802051485835</c:v>
                </c:pt>
                <c:pt idx="71">
                  <c:v>-2.9509554189006968</c:v>
                </c:pt>
                <c:pt idx="72">
                  <c:v>-2.9157555753324074</c:v>
                </c:pt>
                <c:pt idx="73">
                  <c:v>-2.8809756056054154</c:v>
                </c:pt>
                <c:pt idx="74">
                  <c:v>-2.8466105013439806</c:v>
                </c:pt>
                <c:pt idx="75">
                  <c:v>-2.8126553139137056</c:v>
                </c:pt>
                <c:pt idx="76">
                  <c:v>-2.779105153708926</c:v>
                </c:pt>
                <c:pt idx="77">
                  <c:v>-2.7459551894485972</c:v>
                </c:pt>
                <c:pt idx="78">
                  <c:v>-2.7132006474805825</c:v>
                </c:pt>
                <c:pt idx="79">
                  <c:v>-2.6808368110942378</c:v>
                </c:pt>
                <c:pt idx="80">
                  <c:v>-2.6488590198411996</c:v>
                </c:pt>
                <c:pt idx="81">
                  <c:v>-2.6172626688642682</c:v>
                </c:pt>
                <c:pt idx="82">
                  <c:v>-2.5860432082343054</c:v>
                </c:pt>
                <c:pt idx="83">
                  <c:v>-2.5551961422950322</c:v>
                </c:pt>
                <c:pt idx="84">
                  <c:v>-2.5247170290156493</c:v>
                </c:pt>
                <c:pt idx="85">
                  <c:v>-2.4946014793511768</c:v>
                </c:pt>
                <c:pt idx="86">
                  <c:v>-2.4648451566104232</c:v>
                </c:pt>
                <c:pt idx="87">
                  <c:v>-2.4354437758314944</c:v>
                </c:pt>
                <c:pt idx="88">
                  <c:v>-2.4063931031647523</c:v>
                </c:pt>
                <c:pt idx="89">
                  <c:v>-2.3776889552631331</c:v>
                </c:pt>
                <c:pt idx="90">
                  <c:v>-2.3493271986797377</c:v>
                </c:pt>
                <c:pt idx="91">
                  <c:v>-2.3213037492726096</c:v>
                </c:pt>
                <c:pt idx="92">
                  <c:v>-2.293614571616609</c:v>
                </c:pt>
                <c:pt idx="93">
                  <c:v>-2.2662556784223056</c:v>
                </c:pt>
                <c:pt idx="94">
                  <c:v>-2.2392231299618039</c:v>
                </c:pt>
                <c:pt idx="95">
                  <c:v>-2.2125130335014127</c:v>
                </c:pt>
                <c:pt idx="96">
                  <c:v>-2.1861215427410872</c:v>
                </c:pt>
                <c:pt idx="97">
                  <c:v>-2.160044857260552</c:v>
                </c:pt>
                <c:pt idx="98">
                  <c:v>-2.1342792219720375</c:v>
                </c:pt>
                <c:pt idx="99">
                  <c:v>-2.1088209265795399</c:v>
                </c:pt>
                <c:pt idx="100">
                  <c:v>-2.0836663050445292</c:v>
                </c:pt>
                <c:pt idx="101">
                  <c:v>-2.0588117350580379</c:v>
                </c:pt>
                <c:pt idx="102">
                  <c:v>-2.0342536375190385</c:v>
                </c:pt>
                <c:pt idx="103">
                  <c:v>-2.009988476019049</c:v>
                </c:pt>
                <c:pt idx="104">
                  <c:v>-1.9860127563328835</c:v>
                </c:pt>
                <c:pt idx="105">
                  <c:v>-1.9623230259154758</c:v>
                </c:pt>
                <c:pt idx="106">
                  <c:v>-1.9389158734047107</c:v>
                </c:pt>
                <c:pt idx="107">
                  <c:v>-1.9157879281301786</c:v>
                </c:pt>
                <c:pt idx="108">
                  <c:v>-1.8929358596277948</c:v>
                </c:pt>
                <c:pt idx="109">
                  <c:v>-1.8703563771602061</c:v>
                </c:pt>
                <c:pt idx="110">
                  <c:v>-1.8480462292429196</c:v>
                </c:pt>
                <c:pt idx="111">
                  <c:v>-1.8260022031760834</c:v>
                </c:pt>
                <c:pt idx="112">
                  <c:v>-1.8042211245818518</c:v>
                </c:pt>
                <c:pt idx="113">
                  <c:v>-1.7826998569472687</c:v>
                </c:pt>
                <c:pt idx="114">
                  <c:v>-1.7614353011726063</c:v>
                </c:pt>
                <c:pt idx="115">
                  <c:v>-1.7404243951250875</c:v>
                </c:pt>
                <c:pt idx="116">
                  <c:v>-1.7196641131979347</c:v>
                </c:pt>
                <c:pt idx="117">
                  <c:v>-1.6991514658746762</c:v>
                </c:pt>
                <c:pt idx="118">
                  <c:v>-1.6788834992986514</c:v>
                </c:pt>
                <c:pt idx="119">
                  <c:v>-1.6588572948476501</c:v>
                </c:pt>
                <c:pt idx="120">
                  <c:v>-1.6390699687136263</c:v>
                </c:pt>
                <c:pt idx="121">
                  <c:v>-1.6195186714874237</c:v>
                </c:pt>
                <c:pt idx="122">
                  <c:v>-1.6002005877484566</c:v>
                </c:pt>
                <c:pt idx="123">
                  <c:v>-1.5811129356592857</c:v>
                </c:pt>
                <c:pt idx="124">
                  <c:v>-1.5622529665650258</c:v>
                </c:pt>
                <c:pt idx="125">
                  <c:v>-1.5436179645975372</c:v>
                </c:pt>
                <c:pt idx="126">
                  <c:v>-1.5252052462843355</c:v>
                </c:pt>
                <c:pt idx="127">
                  <c:v>-1.507012160162166</c:v>
                </c:pt>
                <c:pt idx="128">
                  <c:v>-1.4890360863951895</c:v>
                </c:pt>
                <c:pt idx="129">
                  <c:v>-1.4712744363977204</c:v>
                </c:pt>
                <c:pt idx="130">
                  <c:v>-1.4537246524614671</c:v>
                </c:pt>
                <c:pt idx="131">
                  <c:v>-1.4363842073872164</c:v>
                </c:pt>
                <c:pt idx="132">
                  <c:v>-1.4192506041209134</c:v>
                </c:pt>
                <c:pt idx="133">
                  <c:v>-1.4023213753940804</c:v>
                </c:pt>
                <c:pt idx="134">
                  <c:v>-1.3855940833685274</c:v>
                </c:pt>
                <c:pt idx="135">
                  <c:v>-1.3690663192852974</c:v>
                </c:pt>
                <c:pt idx="136">
                  <c:v>-1.3527357031178024</c:v>
                </c:pt>
                <c:pt idx="137">
                  <c:v>-1.3365998832290951</c:v>
                </c:pt>
                <c:pt idx="138">
                  <c:v>-1.3206565360332283</c:v>
                </c:pt>
                <c:pt idx="139">
                  <c:v>-1.3049033656606559</c:v>
                </c:pt>
                <c:pt idx="140">
                  <c:v>-1.2893381036276221</c:v>
                </c:pt>
                <c:pt idx="141">
                  <c:v>-1.273958508509498</c:v>
                </c:pt>
                <c:pt idx="142">
                  <c:v>-1.2587623656180098</c:v>
                </c:pt>
                <c:pt idx="143">
                  <c:v>-1.2437474866823228</c:v>
                </c:pt>
                <c:pt idx="144">
                  <c:v>-1.2289117095339239</c:v>
                </c:pt>
                <c:pt idx="145">
                  <c:v>-1.2142528977952673</c:v>
                </c:pt>
                <c:pt idx="146">
                  <c:v>-1.1997689405721323</c:v>
                </c:pt>
                <c:pt idx="147">
                  <c:v>-1.1854577521496505</c:v>
                </c:pt>
                <c:pt idx="148">
                  <c:v>-1.1713172716919591</c:v>
                </c:pt>
                <c:pt idx="149">
                  <c:v>-1.1573454629454374</c:v>
                </c:pt>
                <c:pt idx="150">
                  <c:v>-1.1435403139454825</c:v>
                </c:pt>
                <c:pt idx="151">
                  <c:v>-1.1298998367267825</c:v>
                </c:pt>
                <c:pt idx="152">
                  <c:v>-1.1164220670370477</c:v>
                </c:pt>
                <c:pt idx="153">
                  <c:v>-1.1031050640541529</c:v>
                </c:pt>
                <c:pt idx="154">
                  <c:v>-1.0899469101066563</c:v>
                </c:pt>
                <c:pt idx="155">
                  <c:v>-1.0769457103976525</c:v>
                </c:pt>
                <c:pt idx="156">
                  <c:v>-1.0640995927319172</c:v>
                </c:pt>
                <c:pt idx="157">
                  <c:v>-1.0514067072463082</c:v>
                </c:pt>
                <c:pt idx="158">
                  <c:v>-1.0388652261433819</c:v>
                </c:pt>
                <c:pt idx="159">
                  <c:v>-1.0264733434281883</c:v>
                </c:pt>
                <c:pt idx="160">
                  <c:v>-1.0142292746482027</c:v>
                </c:pt>
                <c:pt idx="161">
                  <c:v>-1.0021312566363629</c:v>
                </c:pt>
                <c:pt idx="162">
                  <c:v>-0.99017754725717</c:v>
                </c:pt>
                <c:pt idx="163">
                  <c:v>-0.97836642515581718</c:v>
                </c:pt>
                <c:pt idx="164">
                  <c:v>-0.96669618951031211</c:v>
                </c:pt>
                <c:pt idx="165">
                  <c:v>-0.95516515978655536</c:v>
                </c:pt>
                <c:pt idx="166">
                  <c:v>-0.94377167549634133</c:v>
                </c:pt>
                <c:pt idx="167">
                  <c:v>-0.93251409595824408</c:v>
                </c:pt>
                <c:pt idx="168">
                  <c:v>-0.92139080006135698</c:v>
                </c:pt>
                <c:pt idx="169">
                  <c:v>-0.91040018603184936</c:v>
                </c:pt>
                <c:pt idx="170">
                  <c:v>-0.89954067120230974</c:v>
                </c:pt>
                <c:pt idx="171">
                  <c:v>-0.88881069178383676</c:v>
                </c:pt>
                <c:pt idx="172">
                  <c:v>-0.87820870264085305</c:v>
                </c:pt>
                <c:pt idx="173">
                  <c:v>-0.86773317706860142</c:v>
                </c:pt>
                <c:pt idx="174">
                  <c:v>-0.8573826065732979</c:v>
                </c:pt>
                <c:pt idx="175">
                  <c:v>-0.84715550065490519</c:v>
                </c:pt>
                <c:pt idx="176">
                  <c:v>-0.83705038659249842</c:v>
                </c:pt>
                <c:pt idx="177">
                  <c:v>-0.82706580923219108</c:v>
                </c:pt>
                <c:pt idx="178">
                  <c:v>-0.81720033077758969</c:v>
                </c:pt>
                <c:pt idx="179">
                  <c:v>-0.80745253058274924</c:v>
                </c:pt>
                <c:pt idx="180">
                  <c:v>-0.79782100494759745</c:v>
                </c:pt>
                <c:pt idx="181">
                  <c:v>-0.7883043669157993</c:v>
                </c:pt>
                <c:pt idx="182">
                  <c:v>-0.77890124607503364</c:v>
                </c:pt>
                <c:pt idx="183">
                  <c:v>-0.76961028835965051</c:v>
                </c:pt>
                <c:pt idx="184">
                  <c:v>-0.76043015585568419</c:v>
                </c:pt>
                <c:pt idx="185">
                  <c:v>-0.75135952660819061</c:v>
                </c:pt>
                <c:pt idx="186">
                  <c:v>-0.7423970944308842</c:v>
                </c:pt>
                <c:pt idx="187">
                  <c:v>-0.7335415687180441</c:v>
                </c:pt>
                <c:pt idx="188">
                  <c:v>-0.72479167425866531</c:v>
                </c:pt>
                <c:pt idx="189">
                  <c:v>-0.71614615105282586</c:v>
                </c:pt>
                <c:pt idx="190">
                  <c:v>-0.70760375413024446</c:v>
                </c:pt>
                <c:pt idx="191">
                  <c:v>-0.69916325337100305</c:v>
                </c:pt>
                <c:pt idx="192">
                  <c:v>-0.6908234333284069</c:v>
                </c:pt>
                <c:pt idx="193">
                  <c:v>-0.6825830930539587</c:v>
                </c:pt>
                <c:pt idx="194">
                  <c:v>-0.67444104592441945</c:v>
                </c:pt>
                <c:pt idx="195">
                  <c:v>-0.66639611947093313</c:v>
                </c:pt>
                <c:pt idx="196">
                  <c:v>-0.65844715521018848</c:v>
                </c:pt>
                <c:pt idx="197">
                  <c:v>-0.65059300847759638</c:v>
                </c:pt>
                <c:pt idx="198">
                  <c:v>-0.64283254826245517</c:v>
                </c:pt>
                <c:pt idx="199">
                  <c:v>-0.63516465704508374</c:v>
                </c:pt>
                <c:pt idx="200">
                  <c:v>-0.62758823063589653</c:v>
                </c:pt>
                <c:pt idx="201">
                  <c:v>-0.62010217801639889</c:v>
                </c:pt>
                <c:pt idx="202">
                  <c:v>-0.61270542118207727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B9-9343-BCB1-403290FD7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18447"/>
        <c:axId val="1810021167"/>
      </c:scatterChart>
      <c:valAx>
        <c:axId val="1810018447"/>
        <c:scaling>
          <c:orientation val="minMax"/>
          <c:max val="8.1"/>
          <c:min val="-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21167"/>
        <c:crosses val="autoZero"/>
        <c:crossBetween val="midCat"/>
      </c:valAx>
      <c:valAx>
        <c:axId val="181002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1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9502487562189053E-3"/>
          <c:w val="1"/>
          <c:h val="0.990049751243781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'friction damping'!$G$1:$G$203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'friction damping'!$K$1:$K$203</c:f>
              <c:numCache>
                <c:formatCode>General</c:formatCode>
                <c:ptCount val="203"/>
                <c:pt idx="0">
                  <c:v>5</c:v>
                </c:pt>
                <c:pt idx="1">
                  <c:v>4.9552109313582875</c:v>
                </c:pt>
                <c:pt idx="2">
                  <c:v>4.821702300511169</c:v>
                </c:pt>
                <c:pt idx="3">
                  <c:v>4.6020333744097561</c:v>
                </c:pt>
                <c:pt idx="4">
                  <c:v>4.3004150525231735</c:v>
                </c:pt>
                <c:pt idx="5">
                  <c:v>3.9226291468448191</c:v>
                </c:pt>
                <c:pt idx="6">
                  <c:v>3.4759175486057217</c:v>
                </c:pt>
                <c:pt idx="7">
                  <c:v>2.9688434062914713</c:v>
                </c:pt>
                <c:pt idx="8">
                  <c:v>2.4111269760829162</c:v>
                </c:pt>
                <c:pt idx="9">
                  <c:v>1.813459291352717</c:v>
                </c:pt>
                <c:pt idx="10">
                  <c:v>1.1872972230430141</c:v>
                </c:pt>
                <c:pt idx="11">
                  <c:v>0.54464385947324345</c:v>
                </c:pt>
                <c:pt idx="12">
                  <c:v>-0.10218158445663494</c:v>
                </c:pt>
                <c:pt idx="13">
                  <c:v>-0.74077991798806075</c:v>
                </c:pt>
                <c:pt idx="14">
                  <c:v>-1.358909658306986</c:v>
                </c:pt>
                <c:pt idx="15">
                  <c:v>-1.9447216911961487</c:v>
                </c:pt>
                <c:pt idx="16">
                  <c:v>-2.4869864102561441</c:v>
                </c:pt>
                <c:pt idx="17">
                  <c:v>-2.9753089805954849</c:v>
                </c:pt>
                <c:pt idx="18">
                  <c:v>-3.4003286005354938</c:v>
                </c:pt>
                <c:pt idx="19">
                  <c:v>-3.7538979416226894</c:v>
                </c:pt>
                <c:pt idx="20">
                  <c:v>-4.0292393272092797</c:v>
                </c:pt>
                <c:pt idx="21">
                  <c:v>-4.2210746557677918</c:v>
                </c:pt>
                <c:pt idx="22">
                  <c:v>-4.3257265784008521</c:v>
                </c:pt>
                <c:pt idx="23">
                  <c:v>-4.341862305800638</c:v>
                </c:pt>
                <c:pt idx="24">
                  <c:v>-4.2781986100185474</c:v>
                </c:pt>
                <c:pt idx="25">
                  <c:v>-4.1387932040883051</c:v>
                </c:pt>
                <c:pt idx="26">
                  <c:v>-3.9263183920095819</c:v>
                </c:pt>
                <c:pt idx="27">
                  <c:v>-3.644847167124055</c:v>
                </c:pt>
                <c:pt idx="28">
                  <c:v>-3.2997751356855507</c:v>
                </c:pt>
                <c:pt idx="29">
                  <c:v>-2.8977170868669506</c:v>
                </c:pt>
                <c:pt idx="30">
                  <c:v>-2.4463801918843813</c:v>
                </c:pt>
                <c:pt idx="31">
                  <c:v>-1.9544162629227027</c:v>
                </c:pt>
                <c:pt idx="32">
                  <c:v>-1.431255903955164</c:v>
                </c:pt>
                <c:pt idx="33">
                  <c:v>-0.88692773266994673</c:v>
                </c:pt>
                <c:pt idx="34">
                  <c:v>-0.3318661388925605</c:v>
                </c:pt>
                <c:pt idx="35">
                  <c:v>0.22328873535941901</c:v>
                </c:pt>
                <c:pt idx="36">
                  <c:v>0.76789495994703638</c:v>
                </c:pt>
                <c:pt idx="37">
                  <c:v>1.2915128149577084</c:v>
                </c:pt>
                <c:pt idx="38">
                  <c:v>1.7841049128245219</c:v>
                </c:pt>
                <c:pt idx="39">
                  <c:v>2.2362286080162397</c:v>
                </c:pt>
                <c:pt idx="40">
                  <c:v>2.6392170059390359</c:v>
                </c:pt>
                <c:pt idx="41">
                  <c:v>2.9853451012360139</c:v>
                </c:pt>
                <c:pt idx="42">
                  <c:v>3.2679778607297396</c:v>
                </c:pt>
                <c:pt idx="43">
                  <c:v>3.4816974123614246</c:v>
                </c:pt>
                <c:pt idx="44">
                  <c:v>3.622406902003906</c:v>
                </c:pt>
                <c:pt idx="45">
                  <c:v>3.6874090272860602</c:v>
                </c:pt>
                <c:pt idx="46">
                  <c:v>3.6781496156163302</c:v>
                </c:pt>
                <c:pt idx="47">
                  <c:v>3.603903937348826</c:v>
                </c:pt>
                <c:pt idx="48">
                  <c:v>3.4668423055687101</c:v>
                </c:pt>
                <c:pt idx="49">
                  <c:v>3.2695920957666522</c:v>
                </c:pt>
                <c:pt idx="50">
                  <c:v>3.0159344563211752</c:v>
                </c:pt>
                <c:pt idx="51">
                  <c:v>2.7107318265323452</c:v>
                </c:pt>
                <c:pt idx="52">
                  <c:v>2.359834727065798</c:v>
                </c:pt>
                <c:pt idx="53">
                  <c:v>1.9699696095689434</c:v>
                </c:pt>
                <c:pt idx="54">
                  <c:v>1.5486099153037489</c:v>
                </c:pt>
                <c:pt idx="55">
                  <c:v>1.1038328145117258</c:v>
                </c:pt>
                <c:pt idx="56">
                  <c:v>0.64416437271721705</c:v>
                </c:pt>
                <c:pt idx="57">
                  <c:v>0.17841611202250271</c:v>
                </c:pt>
                <c:pt idx="58">
                  <c:v>-0.28448389959980552</c:v>
                </c:pt>
                <c:pt idx="59">
                  <c:v>-0.73566219311705461</c:v>
                </c:pt>
                <c:pt idx="60">
                  <c:v>-1.1664699966234013</c:v>
                </c:pt>
                <c:pt idx="61">
                  <c:v>-1.56864902624012</c:v>
                </c:pt>
                <c:pt idx="62">
                  <c:v>-1.934489791633919</c:v>
                </c:pt>
                <c:pt idx="63">
                  <c:v>-2.2569793815472874</c:v>
                </c:pt>
                <c:pt idx="64">
                  <c:v>-2.5299358963958585</c:v>
                </c:pt>
                <c:pt idx="65">
                  <c:v>-2.7481269509539783</c:v>
                </c:pt>
                <c:pt idx="66">
                  <c:v>-2.9073699755149827</c:v>
                </c:pt>
                <c:pt idx="67">
                  <c:v>-3.0046123928232431</c:v>
                </c:pt>
                <c:pt idx="68">
                  <c:v>-3.03799205136596</c:v>
                </c:pt>
                <c:pt idx="69">
                  <c:v>-3.0129148879166827</c:v>
                </c:pt>
                <c:pt idx="70">
                  <c:v>-2.9363506171356279</c:v>
                </c:pt>
                <c:pt idx="71">
                  <c:v>-2.8097669224721935</c:v>
                </c:pt>
                <c:pt idx="72">
                  <c:v>-2.635590324700698</c:v>
                </c:pt>
                <c:pt idx="73">
                  <c:v>-2.4171596672165494</c:v>
                </c:pt>
                <c:pt idx="74">
                  <c:v>-2.1586621127466987</c:v>
                </c:pt>
                <c:pt idx="75">
                  <c:v>-1.8650528783726128</c:v>
                </c:pt>
                <c:pt idx="76">
                  <c:v>-1.541960247489212</c:v>
                </c:pt>
                <c:pt idx="77">
                  <c:v>-1.1955776795539232</c:v>
                </c:pt>
                <c:pt idx="78">
                  <c:v>-0.83254508580643183</c:v>
                </c:pt>
                <c:pt idx="79">
                  <c:v>-0.45982154682047943</c:v>
                </c:pt>
                <c:pt idx="80">
                  <c:v>-8.4551911803014079E-2</c:v>
                </c:pt>
                <c:pt idx="81">
                  <c:v>0.28607016316125394</c:v>
                </c:pt>
                <c:pt idx="82">
                  <c:v>0.64494011245892002</c:v>
                </c:pt>
                <c:pt idx="83">
                  <c:v>0.98517865049505504</c:v>
                </c:pt>
                <c:pt idx="84">
                  <c:v>1.3002636427801941</c:v>
                </c:pt>
                <c:pt idx="85">
                  <c:v>1.5841551306807209</c:v>
                </c:pt>
                <c:pt idx="86">
                  <c:v>1.8314111131958333</c:v>
                </c:pt>
                <c:pt idx="87">
                  <c:v>2.0372918663054373</c:v>
                </c:pt>
                <c:pt idx="88">
                  <c:v>2.1978508001601771</c:v>
                </c:pt>
                <c:pt idx="89">
                  <c:v>2.3100101124448513</c:v>
                </c:pt>
                <c:pt idx="90">
                  <c:v>2.3716197876932812</c:v>
                </c:pt>
                <c:pt idx="91">
                  <c:v>2.3821021967606373</c:v>
                </c:pt>
                <c:pt idx="92">
                  <c:v>2.350203141071018</c:v>
                </c:pt>
                <c:pt idx="93">
                  <c:v>2.2795206981091729</c:v>
                </c:pt>
                <c:pt idx="94">
                  <c:v>2.1714098008045166</c:v>
                </c:pt>
                <c:pt idx="95">
                  <c:v>2.0279428593433519</c:v>
                </c:pt>
                <c:pt idx="96">
                  <c:v>1.8518700345170016</c:v>
                </c:pt>
                <c:pt idx="97">
                  <c:v>1.646566519065495</c:v>
                </c:pt>
                <c:pt idx="98">
                  <c:v>1.4159678375965561</c:v>
                </c:pt>
                <c:pt idx="99">
                  <c:v>1.1644944053350945</c:v>
                </c:pt>
                <c:pt idx="100">
                  <c:v>0.89696679185916817</c:v>
                </c:pt>
                <c:pt idx="101">
                  <c:v>0.61851331415722666</c:v>
                </c:pt>
                <c:pt idx="102">
                  <c:v>0.33447173038305683</c:v>
                </c:pt>
                <c:pt idx="103">
                  <c:v>5.0286918770243438E-2</c:v>
                </c:pt>
                <c:pt idx="104">
                  <c:v>-0.22859349687028191</c:v>
                </c:pt>
                <c:pt idx="105">
                  <c:v>-0.49682357428345342</c:v>
                </c:pt>
                <c:pt idx="106">
                  <c:v>-0.74926153073910307</c:v>
                </c:pt>
                <c:pt idx="107">
                  <c:v>-0.98106830740587969</c:v>
                </c:pt>
                <c:pt idx="108">
                  <c:v>-1.1878003307200131</c:v>
                </c:pt>
                <c:pt idx="109">
                  <c:v>-1.3654946925785021</c:v>
                </c:pt>
                <c:pt idx="110">
                  <c:v>-1.5107451165120489</c:v>
                </c:pt>
                <c:pt idx="111">
                  <c:v>-1.6207672536193891</c:v>
                </c:pt>
                <c:pt idx="112">
                  <c:v>-1.6934520565857318</c:v>
                </c:pt>
                <c:pt idx="113">
                  <c:v>-1.7274062086427207</c:v>
                </c:pt>
                <c:pt idx="114">
                  <c:v>-1.7245290724173692</c:v>
                </c:pt>
                <c:pt idx="115">
                  <c:v>-1.694037615856727</c:v>
                </c:pt>
                <c:pt idx="116">
                  <c:v>-1.6373410055993551</c:v>
                </c:pt>
                <c:pt idx="117">
                  <c:v>-1.5555260759566454</c:v>
                </c:pt>
                <c:pt idx="118">
                  <c:v>-1.4501611618310954</c:v>
                </c:pt>
                <c:pt idx="119">
                  <c:v>-1.3232660348346021</c:v>
                </c:pt>
                <c:pt idx="120">
                  <c:v>-1.1772731856812053</c:v>
                </c:pt>
                <c:pt idx="121">
                  <c:v>-1.0149811950436691</c:v>
                </c:pt>
                <c:pt idx="122">
                  <c:v>-0.83950108672198187</c:v>
                </c:pt>
                <c:pt idx="123">
                  <c:v>-0.65419669149588922</c:v>
                </c:pt>
                <c:pt idx="124">
                  <c:v>-0.46262016484469465</c:v>
                </c:pt>
                <c:pt idx="125">
                  <c:v>-0.26844389461445894</c:v>
                </c:pt>
                <c:pt idx="126">
                  <c:v>-7.5390103914933504E-2</c:v>
                </c:pt>
                <c:pt idx="127">
                  <c:v>0.11284050129060552</c:v>
                </c:pt>
                <c:pt idx="128">
                  <c:v>0.29263967212691749</c:v>
                </c:pt>
                <c:pt idx="129">
                  <c:v>0.46056078441068465</c:v>
                </c:pt>
                <c:pt idx="130">
                  <c:v>0.61338490802229617</c:v>
                </c:pt>
                <c:pt idx="131">
                  <c:v>0.7481825115418721</c:v>
                </c:pt>
                <c:pt idx="132">
                  <c:v>0.86236961931489597</c:v>
                </c:pt>
                <c:pt idx="133">
                  <c:v>0.95375734445583449</c:v>
                </c:pt>
                <c:pt idx="134">
                  <c:v>1.0205938482767627</c:v>
                </c:pt>
                <c:pt idx="135">
                  <c:v>1.0615979218081046</c:v>
                </c:pt>
                <c:pt idx="136">
                  <c:v>1.0615979218081046</c:v>
                </c:pt>
                <c:pt idx="137">
                  <c:v>1.0615979218081046</c:v>
                </c:pt>
                <c:pt idx="138">
                  <c:v>1.0615979218081046</c:v>
                </c:pt>
                <c:pt idx="139">
                  <c:v>1.0615979218081046</c:v>
                </c:pt>
                <c:pt idx="140">
                  <c:v>1.0615979218081046</c:v>
                </c:pt>
                <c:pt idx="141">
                  <c:v>1.0615979218081046</c:v>
                </c:pt>
                <c:pt idx="142">
                  <c:v>1.0615979218081046</c:v>
                </c:pt>
                <c:pt idx="143">
                  <c:v>1.0615979218081046</c:v>
                </c:pt>
                <c:pt idx="144">
                  <c:v>1.0615979218081046</c:v>
                </c:pt>
                <c:pt idx="145">
                  <c:v>1.0615979218081046</c:v>
                </c:pt>
                <c:pt idx="146">
                  <c:v>1.0615979218081046</c:v>
                </c:pt>
                <c:pt idx="147">
                  <c:v>1.0615979218081046</c:v>
                </c:pt>
                <c:pt idx="148">
                  <c:v>1.0615979218081046</c:v>
                </c:pt>
                <c:pt idx="149">
                  <c:v>1.0615979218081046</c:v>
                </c:pt>
                <c:pt idx="150">
                  <c:v>1.0615979218081046</c:v>
                </c:pt>
                <c:pt idx="151">
                  <c:v>1.0615979218081046</c:v>
                </c:pt>
                <c:pt idx="152">
                  <c:v>1.0615979218081046</c:v>
                </c:pt>
                <c:pt idx="153">
                  <c:v>1.0615979218081046</c:v>
                </c:pt>
                <c:pt idx="154">
                  <c:v>1.0615979218081046</c:v>
                </c:pt>
                <c:pt idx="155">
                  <c:v>1.0615979218081046</c:v>
                </c:pt>
                <c:pt idx="156">
                  <c:v>1.0615979218081046</c:v>
                </c:pt>
                <c:pt idx="157">
                  <c:v>1.0615979218081046</c:v>
                </c:pt>
                <c:pt idx="158">
                  <c:v>1.0615979218081046</c:v>
                </c:pt>
                <c:pt idx="159">
                  <c:v>1.0615979218081046</c:v>
                </c:pt>
                <c:pt idx="160">
                  <c:v>1.0615979218081046</c:v>
                </c:pt>
                <c:pt idx="161">
                  <c:v>1.0615979218081046</c:v>
                </c:pt>
                <c:pt idx="162">
                  <c:v>1.0615979218081046</c:v>
                </c:pt>
                <c:pt idx="163">
                  <c:v>1.0615979218081046</c:v>
                </c:pt>
                <c:pt idx="164">
                  <c:v>1.0615979218081046</c:v>
                </c:pt>
                <c:pt idx="165">
                  <c:v>1.0615979218081046</c:v>
                </c:pt>
                <c:pt idx="166">
                  <c:v>1.0615979218081046</c:v>
                </c:pt>
                <c:pt idx="167">
                  <c:v>1.0615979218081046</c:v>
                </c:pt>
                <c:pt idx="168">
                  <c:v>1.0615979218081046</c:v>
                </c:pt>
                <c:pt idx="169">
                  <c:v>1.0615979218081046</c:v>
                </c:pt>
                <c:pt idx="170">
                  <c:v>1.0615979218081046</c:v>
                </c:pt>
                <c:pt idx="171">
                  <c:v>1.0615979218081046</c:v>
                </c:pt>
                <c:pt idx="172">
                  <c:v>1.0615979218081046</c:v>
                </c:pt>
                <c:pt idx="173">
                  <c:v>1.0615979218081046</c:v>
                </c:pt>
                <c:pt idx="174">
                  <c:v>1.0615979218081046</c:v>
                </c:pt>
                <c:pt idx="175">
                  <c:v>1.0615979218081046</c:v>
                </c:pt>
                <c:pt idx="176">
                  <c:v>1.0615979218081046</c:v>
                </c:pt>
                <c:pt idx="177">
                  <c:v>1.0615979218081046</c:v>
                </c:pt>
                <c:pt idx="178">
                  <c:v>1.0615979218081046</c:v>
                </c:pt>
                <c:pt idx="179">
                  <c:v>1.0615979218081046</c:v>
                </c:pt>
                <c:pt idx="180">
                  <c:v>1.0615979218081046</c:v>
                </c:pt>
                <c:pt idx="181">
                  <c:v>1.0615979218081046</c:v>
                </c:pt>
                <c:pt idx="182">
                  <c:v>1.0615979218081046</c:v>
                </c:pt>
                <c:pt idx="183">
                  <c:v>1.0615979218081046</c:v>
                </c:pt>
                <c:pt idx="184">
                  <c:v>1.0615979218081046</c:v>
                </c:pt>
                <c:pt idx="185">
                  <c:v>1.0615979218081046</c:v>
                </c:pt>
                <c:pt idx="186">
                  <c:v>1.0615979218081046</c:v>
                </c:pt>
                <c:pt idx="187">
                  <c:v>1.0615979218081046</c:v>
                </c:pt>
                <c:pt idx="188">
                  <c:v>1.0615979218081046</c:v>
                </c:pt>
                <c:pt idx="189">
                  <c:v>1.0615979218081046</c:v>
                </c:pt>
                <c:pt idx="190">
                  <c:v>1.0615979218081046</c:v>
                </c:pt>
                <c:pt idx="191">
                  <c:v>1.0615979218081046</c:v>
                </c:pt>
                <c:pt idx="192">
                  <c:v>1.0615979218081046</c:v>
                </c:pt>
                <c:pt idx="193">
                  <c:v>1.0615979218081046</c:v>
                </c:pt>
                <c:pt idx="194">
                  <c:v>1.0615979218081046</c:v>
                </c:pt>
                <c:pt idx="195">
                  <c:v>1.0615979218081046</c:v>
                </c:pt>
                <c:pt idx="196">
                  <c:v>1.0615979218081046</c:v>
                </c:pt>
                <c:pt idx="197">
                  <c:v>1.0615979218081046</c:v>
                </c:pt>
                <c:pt idx="198">
                  <c:v>1.0615979218081046</c:v>
                </c:pt>
                <c:pt idx="199">
                  <c:v>1.0615979218081046</c:v>
                </c:pt>
                <c:pt idx="200">
                  <c:v>1.0615979218081046</c:v>
                </c:pt>
                <c:pt idx="201">
                  <c:v>1.0615979218081046</c:v>
                </c:pt>
                <c:pt idx="202">
                  <c:v>1.0615979218081046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6A-8C4A-BBB7-7DF8DBFAE5B6}"/>
            </c:ext>
          </c:extLst>
        </c:ser>
        <c:ser>
          <c:idx val="1"/>
          <c:order val="1"/>
          <c:tx>
            <c:v>Upper bound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'friction damping'!$L$1:$L$203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</c:numCache>
            </c:numRef>
          </c:xVal>
          <c:yVal>
            <c:numRef>
              <c:f>'friction damping'!$M$1:$M$203</c:f>
              <c:numCache>
                <c:formatCode>General</c:formatCode>
                <c:ptCount val="203"/>
                <c:pt idx="0">
                  <c:v>5</c:v>
                </c:pt>
                <c:pt idx="1">
                  <c:v>4.9711398413210182</c:v>
                </c:pt>
                <c:pt idx="2">
                  <c:v>4.9422796826420363</c:v>
                </c:pt>
                <c:pt idx="3">
                  <c:v>4.9134195239630536</c:v>
                </c:pt>
                <c:pt idx="4">
                  <c:v>4.8845593652840718</c:v>
                </c:pt>
                <c:pt idx="5">
                  <c:v>4.8556992066050899</c:v>
                </c:pt>
                <c:pt idx="6">
                  <c:v>4.8268390479261072</c:v>
                </c:pt>
                <c:pt idx="7">
                  <c:v>4.7979788892471253</c:v>
                </c:pt>
                <c:pt idx="8">
                  <c:v>4.7691187305681435</c:v>
                </c:pt>
                <c:pt idx="9">
                  <c:v>4.7402585718891617</c:v>
                </c:pt>
                <c:pt idx="10">
                  <c:v>4.7113984132101798</c:v>
                </c:pt>
                <c:pt idx="11">
                  <c:v>4.6825382545311971</c:v>
                </c:pt>
                <c:pt idx="12">
                  <c:v>4.6536780958522153</c:v>
                </c:pt>
                <c:pt idx="13">
                  <c:v>4.6248179371732334</c:v>
                </c:pt>
                <c:pt idx="14">
                  <c:v>4.5959577784942516</c:v>
                </c:pt>
                <c:pt idx="15">
                  <c:v>4.5670976198152688</c:v>
                </c:pt>
                <c:pt idx="16">
                  <c:v>4.538237461136287</c:v>
                </c:pt>
                <c:pt idx="17">
                  <c:v>4.5093773024573052</c:v>
                </c:pt>
                <c:pt idx="18">
                  <c:v>4.4805171437783233</c:v>
                </c:pt>
                <c:pt idx="19">
                  <c:v>4.4516569850993406</c:v>
                </c:pt>
                <c:pt idx="20">
                  <c:v>4.4227968264203588</c:v>
                </c:pt>
                <c:pt idx="21">
                  <c:v>4.3939366677413769</c:v>
                </c:pt>
                <c:pt idx="22">
                  <c:v>4.3650765090623942</c:v>
                </c:pt>
                <c:pt idx="23">
                  <c:v>4.3362163503834124</c:v>
                </c:pt>
                <c:pt idx="24">
                  <c:v>4.3073561917044305</c:v>
                </c:pt>
                <c:pt idx="25">
                  <c:v>4.2784960330254487</c:v>
                </c:pt>
                <c:pt idx="26">
                  <c:v>4.2496358743464659</c:v>
                </c:pt>
                <c:pt idx="27">
                  <c:v>4.2207757156674841</c:v>
                </c:pt>
                <c:pt idx="28">
                  <c:v>4.1919155569885023</c:v>
                </c:pt>
                <c:pt idx="29">
                  <c:v>4.1630553983095204</c:v>
                </c:pt>
                <c:pt idx="30">
                  <c:v>4.1341952396305377</c:v>
                </c:pt>
                <c:pt idx="31">
                  <c:v>4.1053350809515559</c:v>
                </c:pt>
                <c:pt idx="32">
                  <c:v>4.076474922272574</c:v>
                </c:pt>
                <c:pt idx="33">
                  <c:v>4.0476147635935913</c:v>
                </c:pt>
                <c:pt idx="34">
                  <c:v>4.0187546049146095</c:v>
                </c:pt>
                <c:pt idx="35">
                  <c:v>3.9898944462356276</c:v>
                </c:pt>
                <c:pt idx="36">
                  <c:v>3.9610342875566458</c:v>
                </c:pt>
                <c:pt idx="37">
                  <c:v>3.9321741288776635</c:v>
                </c:pt>
                <c:pt idx="38">
                  <c:v>3.9033139701986812</c:v>
                </c:pt>
                <c:pt idx="39">
                  <c:v>3.8744538115196994</c:v>
                </c:pt>
                <c:pt idx="40">
                  <c:v>3.8455936528407171</c:v>
                </c:pt>
                <c:pt idx="41">
                  <c:v>3.8167334941617348</c:v>
                </c:pt>
                <c:pt idx="42">
                  <c:v>3.787873335482753</c:v>
                </c:pt>
                <c:pt idx="43">
                  <c:v>3.7590131768037711</c:v>
                </c:pt>
                <c:pt idx="44">
                  <c:v>3.7301530181247888</c:v>
                </c:pt>
                <c:pt idx="45">
                  <c:v>3.7012928594458065</c:v>
                </c:pt>
                <c:pt idx="46">
                  <c:v>3.6724327007668247</c:v>
                </c:pt>
                <c:pt idx="47">
                  <c:v>3.6435725420878429</c:v>
                </c:pt>
                <c:pt idx="48">
                  <c:v>3.6147123834088606</c:v>
                </c:pt>
                <c:pt idx="49">
                  <c:v>3.5858522247298783</c:v>
                </c:pt>
                <c:pt idx="50">
                  <c:v>3.5569920660508965</c:v>
                </c:pt>
                <c:pt idx="51">
                  <c:v>3.5281319073719146</c:v>
                </c:pt>
                <c:pt idx="52">
                  <c:v>3.4992717486929323</c:v>
                </c:pt>
                <c:pt idx="53">
                  <c:v>3.4704115900139501</c:v>
                </c:pt>
                <c:pt idx="54">
                  <c:v>3.4415514313349682</c:v>
                </c:pt>
                <c:pt idx="55">
                  <c:v>3.4126912726559864</c:v>
                </c:pt>
                <c:pt idx="56">
                  <c:v>3.3838311139770041</c:v>
                </c:pt>
                <c:pt idx="57">
                  <c:v>3.3549709552980218</c:v>
                </c:pt>
                <c:pt idx="58">
                  <c:v>3.32611079661904</c:v>
                </c:pt>
                <c:pt idx="59">
                  <c:v>3.2972506379400577</c:v>
                </c:pt>
                <c:pt idx="60">
                  <c:v>3.2683904792610754</c:v>
                </c:pt>
                <c:pt idx="61">
                  <c:v>3.2395303205820936</c:v>
                </c:pt>
                <c:pt idx="62">
                  <c:v>3.2106701619031117</c:v>
                </c:pt>
                <c:pt idx="63">
                  <c:v>3.1818100032241294</c:v>
                </c:pt>
                <c:pt idx="64">
                  <c:v>3.1529498445451472</c:v>
                </c:pt>
                <c:pt idx="65">
                  <c:v>3.1240896858661653</c:v>
                </c:pt>
                <c:pt idx="66">
                  <c:v>3.0952295271871835</c:v>
                </c:pt>
                <c:pt idx="67">
                  <c:v>3.0663693685082007</c:v>
                </c:pt>
                <c:pt idx="68">
                  <c:v>3.0375092098292189</c:v>
                </c:pt>
                <c:pt idx="69">
                  <c:v>3.0086490511502371</c:v>
                </c:pt>
                <c:pt idx="70">
                  <c:v>2.9797888924712548</c:v>
                </c:pt>
                <c:pt idx="71">
                  <c:v>2.9509287337922729</c:v>
                </c:pt>
                <c:pt idx="72">
                  <c:v>2.9220685751132907</c:v>
                </c:pt>
                <c:pt idx="73">
                  <c:v>2.8932084164343084</c:v>
                </c:pt>
                <c:pt idx="74">
                  <c:v>2.8643482577553265</c:v>
                </c:pt>
                <c:pt idx="75">
                  <c:v>2.8354880990763442</c:v>
                </c:pt>
                <c:pt idx="76">
                  <c:v>2.8066279403973624</c:v>
                </c:pt>
                <c:pt idx="77">
                  <c:v>2.7777677817183801</c:v>
                </c:pt>
                <c:pt idx="78">
                  <c:v>2.7489076230393983</c:v>
                </c:pt>
                <c:pt idx="79">
                  <c:v>2.720047464360416</c:v>
                </c:pt>
                <c:pt idx="80">
                  <c:v>2.6911873056814342</c:v>
                </c:pt>
                <c:pt idx="81">
                  <c:v>2.6623271470024519</c:v>
                </c:pt>
                <c:pt idx="82">
                  <c:v>2.63346698832347</c:v>
                </c:pt>
                <c:pt idx="83">
                  <c:v>2.6046068296444878</c:v>
                </c:pt>
                <c:pt idx="84">
                  <c:v>2.5757466709655055</c:v>
                </c:pt>
                <c:pt idx="85">
                  <c:v>2.5468865122865236</c:v>
                </c:pt>
                <c:pt idx="86">
                  <c:v>2.5180263536075413</c:v>
                </c:pt>
                <c:pt idx="87">
                  <c:v>2.4891661949285595</c:v>
                </c:pt>
                <c:pt idx="88">
                  <c:v>2.4603060362495772</c:v>
                </c:pt>
                <c:pt idx="89">
                  <c:v>2.4314458775705954</c:v>
                </c:pt>
                <c:pt idx="90">
                  <c:v>2.4025857188916131</c:v>
                </c:pt>
                <c:pt idx="91">
                  <c:v>2.3737255602126313</c:v>
                </c:pt>
                <c:pt idx="92">
                  <c:v>2.344865401533649</c:v>
                </c:pt>
                <c:pt idx="93">
                  <c:v>2.3160052428546671</c:v>
                </c:pt>
                <c:pt idx="94">
                  <c:v>2.2871450841756849</c:v>
                </c:pt>
                <c:pt idx="95">
                  <c:v>2.2582849254967026</c:v>
                </c:pt>
                <c:pt idx="96">
                  <c:v>2.2294247668177207</c:v>
                </c:pt>
                <c:pt idx="97">
                  <c:v>2.2005646081387384</c:v>
                </c:pt>
                <c:pt idx="98">
                  <c:v>2.1717044494597566</c:v>
                </c:pt>
                <c:pt idx="99">
                  <c:v>2.1428442907807743</c:v>
                </c:pt>
                <c:pt idx="100">
                  <c:v>2.1139841321017925</c:v>
                </c:pt>
                <c:pt idx="101">
                  <c:v>2.0851239734228102</c:v>
                </c:pt>
                <c:pt idx="102">
                  <c:v>2.0562638147438284</c:v>
                </c:pt>
                <c:pt idx="103">
                  <c:v>2.0274036560648461</c:v>
                </c:pt>
                <c:pt idx="104">
                  <c:v>1.9985434973858638</c:v>
                </c:pt>
                <c:pt idx="105">
                  <c:v>1.9696833387068819</c:v>
                </c:pt>
                <c:pt idx="106">
                  <c:v>1.9408231800278997</c:v>
                </c:pt>
                <c:pt idx="107">
                  <c:v>1.9119630213489178</c:v>
                </c:pt>
                <c:pt idx="108">
                  <c:v>1.8831028626699355</c:v>
                </c:pt>
                <c:pt idx="109">
                  <c:v>1.8542427039909537</c:v>
                </c:pt>
                <c:pt idx="110">
                  <c:v>1.8253825453119714</c:v>
                </c:pt>
                <c:pt idx="111">
                  <c:v>1.7965223866329896</c:v>
                </c:pt>
                <c:pt idx="112">
                  <c:v>1.7676622279540073</c:v>
                </c:pt>
                <c:pt idx="113">
                  <c:v>1.7388020692750255</c:v>
                </c:pt>
                <c:pt idx="114">
                  <c:v>1.7099419105960432</c:v>
                </c:pt>
                <c:pt idx="115">
                  <c:v>1.6810817519170609</c:v>
                </c:pt>
                <c:pt idx="116">
                  <c:v>1.652221593238079</c:v>
                </c:pt>
                <c:pt idx="117">
                  <c:v>1.6233614345590968</c:v>
                </c:pt>
                <c:pt idx="118">
                  <c:v>1.5945012758801149</c:v>
                </c:pt>
                <c:pt idx="119">
                  <c:v>1.5656411172011326</c:v>
                </c:pt>
                <c:pt idx="120">
                  <c:v>1.5367809585221508</c:v>
                </c:pt>
                <c:pt idx="121">
                  <c:v>1.5079207998431685</c:v>
                </c:pt>
                <c:pt idx="122">
                  <c:v>1.4790606411641867</c:v>
                </c:pt>
                <c:pt idx="123">
                  <c:v>1.4502004824852044</c:v>
                </c:pt>
                <c:pt idx="124">
                  <c:v>1.4213403238062225</c:v>
                </c:pt>
                <c:pt idx="125">
                  <c:v>1.3924801651272403</c:v>
                </c:pt>
                <c:pt idx="126">
                  <c:v>1.363620006448258</c:v>
                </c:pt>
                <c:pt idx="127">
                  <c:v>1.3347598477692761</c:v>
                </c:pt>
                <c:pt idx="128">
                  <c:v>1.3058996890902939</c:v>
                </c:pt>
                <c:pt idx="129">
                  <c:v>1.277039530411312</c:v>
                </c:pt>
                <c:pt idx="130">
                  <c:v>1.2481793717323297</c:v>
                </c:pt>
                <c:pt idx="131">
                  <c:v>1.2193192130533479</c:v>
                </c:pt>
                <c:pt idx="132">
                  <c:v>1.1904590543743656</c:v>
                </c:pt>
                <c:pt idx="133">
                  <c:v>1.1615988956953838</c:v>
                </c:pt>
                <c:pt idx="134">
                  <c:v>1.1327387370164015</c:v>
                </c:pt>
                <c:pt idx="135">
                  <c:v>1.1038785783374196</c:v>
                </c:pt>
                <c:pt idx="136">
                  <c:v>1.0750184196584374</c:v>
                </c:pt>
                <c:pt idx="137">
                  <c:v>1.0461582609794551</c:v>
                </c:pt>
                <c:pt idx="138">
                  <c:v>1.0172981023004732</c:v>
                </c:pt>
                <c:pt idx="139">
                  <c:v>0.9884379436214914</c:v>
                </c:pt>
                <c:pt idx="140">
                  <c:v>0.95957778494250867</c:v>
                </c:pt>
                <c:pt idx="141">
                  <c:v>0.93071762626352683</c:v>
                </c:pt>
                <c:pt idx="142">
                  <c:v>0.90185746758454499</c:v>
                </c:pt>
                <c:pt idx="143">
                  <c:v>0.87299730890556315</c:v>
                </c:pt>
                <c:pt idx="144">
                  <c:v>0.84413715022658042</c:v>
                </c:pt>
                <c:pt idx="145">
                  <c:v>0.81527699154759858</c:v>
                </c:pt>
                <c:pt idx="146">
                  <c:v>0.78641683286861674</c:v>
                </c:pt>
                <c:pt idx="147">
                  <c:v>0.75755667418963402</c:v>
                </c:pt>
                <c:pt idx="148">
                  <c:v>0.72869651551065218</c:v>
                </c:pt>
                <c:pt idx="149">
                  <c:v>0.69983635683167034</c:v>
                </c:pt>
                <c:pt idx="150">
                  <c:v>0.6709761981526885</c:v>
                </c:pt>
                <c:pt idx="151">
                  <c:v>0.64211603947370577</c:v>
                </c:pt>
                <c:pt idx="152">
                  <c:v>0.61325588079472393</c:v>
                </c:pt>
                <c:pt idx="153">
                  <c:v>0.58439572211574209</c:v>
                </c:pt>
                <c:pt idx="154">
                  <c:v>0.55553556343676025</c:v>
                </c:pt>
                <c:pt idx="155">
                  <c:v>0.52667540475777752</c:v>
                </c:pt>
                <c:pt idx="156">
                  <c:v>0.49781524607879568</c:v>
                </c:pt>
                <c:pt idx="157">
                  <c:v>0.46895508739981384</c:v>
                </c:pt>
                <c:pt idx="158">
                  <c:v>0.44009492872083111</c:v>
                </c:pt>
                <c:pt idx="159">
                  <c:v>0.41123477004184927</c:v>
                </c:pt>
                <c:pt idx="160">
                  <c:v>0.38237461136286743</c:v>
                </c:pt>
                <c:pt idx="161">
                  <c:v>0.35351445268388559</c:v>
                </c:pt>
                <c:pt idx="162">
                  <c:v>0.32465429400490287</c:v>
                </c:pt>
                <c:pt idx="163">
                  <c:v>0.29579413532592103</c:v>
                </c:pt>
                <c:pt idx="164">
                  <c:v>0.26693397664693919</c:v>
                </c:pt>
                <c:pt idx="165">
                  <c:v>0.23807381796795735</c:v>
                </c:pt>
                <c:pt idx="166">
                  <c:v>0.20921365928897462</c:v>
                </c:pt>
                <c:pt idx="167">
                  <c:v>0.18035350060999278</c:v>
                </c:pt>
                <c:pt idx="168">
                  <c:v>0.15149334193101094</c:v>
                </c:pt>
                <c:pt idx="169">
                  <c:v>0.12263318325202821</c:v>
                </c:pt>
                <c:pt idx="170">
                  <c:v>9.3773024573046371E-2</c:v>
                </c:pt>
                <c:pt idx="171">
                  <c:v>6.4912865894064531E-2</c:v>
                </c:pt>
                <c:pt idx="172">
                  <c:v>3.6052707215082691E-2</c:v>
                </c:pt>
                <c:pt idx="173">
                  <c:v>7.192548536099963E-3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6A-8C4A-BBB7-7DF8DBFAE5B6}"/>
            </c:ext>
          </c:extLst>
        </c:ser>
        <c:ser>
          <c:idx val="2"/>
          <c:order val="2"/>
          <c:tx>
            <c:v>Lower bound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'friction damping'!$O$1:$O$203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</c:numCache>
            </c:numRef>
          </c:xVal>
          <c:yVal>
            <c:numRef>
              <c:f>'friction damping'!$P$1:$P$203</c:f>
              <c:numCache>
                <c:formatCode>General</c:formatCode>
                <c:ptCount val="203"/>
                <c:pt idx="0">
                  <c:v>-5</c:v>
                </c:pt>
                <c:pt idx="1">
                  <c:v>-4.9711398413210182</c:v>
                </c:pt>
                <c:pt idx="2">
                  <c:v>-4.9422796826420363</c:v>
                </c:pt>
                <c:pt idx="3">
                  <c:v>-4.9134195239630536</c:v>
                </c:pt>
                <c:pt idx="4">
                  <c:v>-4.8845593652840718</c:v>
                </c:pt>
                <c:pt idx="5">
                  <c:v>-4.8556992066050899</c:v>
                </c:pt>
                <c:pt idx="6">
                  <c:v>-4.8268390479261072</c:v>
                </c:pt>
                <c:pt idx="7">
                  <c:v>-4.7979788892471253</c:v>
                </c:pt>
                <c:pt idx="8">
                  <c:v>-4.7691187305681435</c:v>
                </c:pt>
                <c:pt idx="9">
                  <c:v>-4.7402585718891617</c:v>
                </c:pt>
                <c:pt idx="10">
                  <c:v>-4.7113984132101798</c:v>
                </c:pt>
                <c:pt idx="11">
                  <c:v>-4.6825382545311971</c:v>
                </c:pt>
                <c:pt idx="12">
                  <c:v>-4.6536780958522153</c:v>
                </c:pt>
                <c:pt idx="13">
                  <c:v>-4.6248179371732334</c:v>
                </c:pt>
                <c:pt idx="14">
                  <c:v>-4.5959577784942516</c:v>
                </c:pt>
                <c:pt idx="15">
                  <c:v>-4.5670976198152688</c:v>
                </c:pt>
                <c:pt idx="16">
                  <c:v>-4.538237461136287</c:v>
                </c:pt>
                <c:pt idx="17">
                  <c:v>-4.5093773024573052</c:v>
                </c:pt>
                <c:pt idx="18">
                  <c:v>-4.4805171437783233</c:v>
                </c:pt>
                <c:pt idx="19">
                  <c:v>-4.4516569850993406</c:v>
                </c:pt>
                <c:pt idx="20">
                  <c:v>-4.4227968264203588</c:v>
                </c:pt>
                <c:pt idx="21">
                  <c:v>-4.3939366677413769</c:v>
                </c:pt>
                <c:pt idx="22">
                  <c:v>-4.3650765090623942</c:v>
                </c:pt>
                <c:pt idx="23">
                  <c:v>-4.3362163503834124</c:v>
                </c:pt>
                <c:pt idx="24">
                  <c:v>-4.3073561917044305</c:v>
                </c:pt>
                <c:pt idx="25">
                  <c:v>-4.2784960330254487</c:v>
                </c:pt>
                <c:pt idx="26">
                  <c:v>-4.2496358743464659</c:v>
                </c:pt>
                <c:pt idx="27">
                  <c:v>-4.2207757156674841</c:v>
                </c:pt>
                <c:pt idx="28">
                  <c:v>-4.1919155569885023</c:v>
                </c:pt>
                <c:pt idx="29">
                  <c:v>-4.1630553983095204</c:v>
                </c:pt>
                <c:pt idx="30">
                  <c:v>-4.1341952396305377</c:v>
                </c:pt>
                <c:pt idx="31">
                  <c:v>-4.1053350809515559</c:v>
                </c:pt>
                <c:pt idx="32">
                  <c:v>-4.076474922272574</c:v>
                </c:pt>
                <c:pt idx="33">
                  <c:v>-4.0476147635935913</c:v>
                </c:pt>
                <c:pt idx="34">
                  <c:v>-4.0187546049146095</c:v>
                </c:pt>
                <c:pt idx="35">
                  <c:v>-3.9898944462356276</c:v>
                </c:pt>
                <c:pt idx="36">
                  <c:v>-3.9610342875566458</c:v>
                </c:pt>
                <c:pt idx="37">
                  <c:v>-3.9321741288776635</c:v>
                </c:pt>
                <c:pt idx="38">
                  <c:v>-3.9033139701986812</c:v>
                </c:pt>
                <c:pt idx="39">
                  <c:v>-3.8744538115196994</c:v>
                </c:pt>
                <c:pt idx="40">
                  <c:v>-3.8455936528407171</c:v>
                </c:pt>
                <c:pt idx="41">
                  <c:v>-3.8167334941617348</c:v>
                </c:pt>
                <c:pt idx="42">
                  <c:v>-3.787873335482753</c:v>
                </c:pt>
                <c:pt idx="43">
                  <c:v>-3.7590131768037711</c:v>
                </c:pt>
                <c:pt idx="44">
                  <c:v>-3.7301530181247888</c:v>
                </c:pt>
                <c:pt idx="45">
                  <c:v>-3.7012928594458065</c:v>
                </c:pt>
                <c:pt idx="46">
                  <c:v>-3.6724327007668247</c:v>
                </c:pt>
                <c:pt idx="47">
                  <c:v>-3.6435725420878429</c:v>
                </c:pt>
                <c:pt idx="48">
                  <c:v>-3.6147123834088606</c:v>
                </c:pt>
                <c:pt idx="49">
                  <c:v>-3.5858522247298783</c:v>
                </c:pt>
                <c:pt idx="50">
                  <c:v>-3.5569920660508965</c:v>
                </c:pt>
                <c:pt idx="51">
                  <c:v>-3.5281319073719146</c:v>
                </c:pt>
                <c:pt idx="52">
                  <c:v>-3.4992717486929323</c:v>
                </c:pt>
                <c:pt idx="53">
                  <c:v>-3.4704115900139501</c:v>
                </c:pt>
                <c:pt idx="54">
                  <c:v>-3.4415514313349682</c:v>
                </c:pt>
                <c:pt idx="55">
                  <c:v>-3.4126912726559864</c:v>
                </c:pt>
                <c:pt idx="56">
                  <c:v>-3.3838311139770041</c:v>
                </c:pt>
                <c:pt idx="57">
                  <c:v>-3.3549709552980218</c:v>
                </c:pt>
                <c:pt idx="58">
                  <c:v>-3.32611079661904</c:v>
                </c:pt>
                <c:pt idx="59">
                  <c:v>-3.2972506379400577</c:v>
                </c:pt>
                <c:pt idx="60">
                  <c:v>-3.2683904792610754</c:v>
                </c:pt>
                <c:pt idx="61">
                  <c:v>-3.2395303205820936</c:v>
                </c:pt>
                <c:pt idx="62">
                  <c:v>-3.2106701619031117</c:v>
                </c:pt>
                <c:pt idx="63">
                  <c:v>-3.1818100032241294</c:v>
                </c:pt>
                <c:pt idx="64">
                  <c:v>-3.1529498445451472</c:v>
                </c:pt>
                <c:pt idx="65">
                  <c:v>-3.1240896858661653</c:v>
                </c:pt>
                <c:pt idx="66">
                  <c:v>-3.0952295271871835</c:v>
                </c:pt>
                <c:pt idx="67">
                  <c:v>-3.0663693685082007</c:v>
                </c:pt>
                <c:pt idx="68">
                  <c:v>-3.0375092098292189</c:v>
                </c:pt>
                <c:pt idx="69">
                  <c:v>-3.0086490511502371</c:v>
                </c:pt>
                <c:pt idx="70">
                  <c:v>-2.9797888924712548</c:v>
                </c:pt>
                <c:pt idx="71">
                  <c:v>-2.9509287337922729</c:v>
                </c:pt>
                <c:pt idx="72">
                  <c:v>-2.9220685751132907</c:v>
                </c:pt>
                <c:pt idx="73">
                  <c:v>-2.8932084164343084</c:v>
                </c:pt>
                <c:pt idx="74">
                  <c:v>-2.8643482577553265</c:v>
                </c:pt>
                <c:pt idx="75">
                  <c:v>-2.8354880990763442</c:v>
                </c:pt>
                <c:pt idx="76">
                  <c:v>-2.8066279403973624</c:v>
                </c:pt>
                <c:pt idx="77">
                  <c:v>-2.7777677817183801</c:v>
                </c:pt>
                <c:pt idx="78">
                  <c:v>-2.7489076230393983</c:v>
                </c:pt>
                <c:pt idx="79">
                  <c:v>-2.720047464360416</c:v>
                </c:pt>
                <c:pt idx="80">
                  <c:v>-2.6911873056814342</c:v>
                </c:pt>
                <c:pt idx="81">
                  <c:v>-2.6623271470024519</c:v>
                </c:pt>
                <c:pt idx="82">
                  <c:v>-2.63346698832347</c:v>
                </c:pt>
                <c:pt idx="83">
                  <c:v>-2.6046068296444878</c:v>
                </c:pt>
                <c:pt idx="84">
                  <c:v>-2.5757466709655055</c:v>
                </c:pt>
                <c:pt idx="85">
                  <c:v>-2.5468865122865236</c:v>
                </c:pt>
                <c:pt idx="86">
                  <c:v>-2.5180263536075413</c:v>
                </c:pt>
                <c:pt idx="87">
                  <c:v>-2.4891661949285595</c:v>
                </c:pt>
                <c:pt idx="88">
                  <c:v>-2.4603060362495772</c:v>
                </c:pt>
                <c:pt idx="89">
                  <c:v>-2.4314458775705954</c:v>
                </c:pt>
                <c:pt idx="90">
                  <c:v>-2.4025857188916131</c:v>
                </c:pt>
                <c:pt idx="91">
                  <c:v>-2.3737255602126313</c:v>
                </c:pt>
                <c:pt idx="92">
                  <c:v>-2.344865401533649</c:v>
                </c:pt>
                <c:pt idx="93">
                  <c:v>-2.3160052428546671</c:v>
                </c:pt>
                <c:pt idx="94">
                  <c:v>-2.2871450841756849</c:v>
                </c:pt>
                <c:pt idx="95">
                  <c:v>-2.2582849254967026</c:v>
                </c:pt>
                <c:pt idx="96">
                  <c:v>-2.2294247668177207</c:v>
                </c:pt>
                <c:pt idx="97">
                  <c:v>-2.2005646081387384</c:v>
                </c:pt>
                <c:pt idx="98">
                  <c:v>-2.1717044494597566</c:v>
                </c:pt>
                <c:pt idx="99">
                  <c:v>-2.1428442907807743</c:v>
                </c:pt>
                <c:pt idx="100">
                  <c:v>-2.1139841321017925</c:v>
                </c:pt>
                <c:pt idx="101">
                  <c:v>-2.0851239734228102</c:v>
                </c:pt>
                <c:pt idx="102">
                  <c:v>-2.0562638147438284</c:v>
                </c:pt>
                <c:pt idx="103">
                  <c:v>-2.0274036560648461</c:v>
                </c:pt>
                <c:pt idx="104">
                  <c:v>-1.9985434973858638</c:v>
                </c:pt>
                <c:pt idx="105">
                  <c:v>-1.9696833387068819</c:v>
                </c:pt>
                <c:pt idx="106">
                  <c:v>-1.9408231800278997</c:v>
                </c:pt>
                <c:pt idx="107">
                  <c:v>-1.9119630213489178</c:v>
                </c:pt>
                <c:pt idx="108">
                  <c:v>-1.8831028626699355</c:v>
                </c:pt>
                <c:pt idx="109">
                  <c:v>-1.8542427039909537</c:v>
                </c:pt>
                <c:pt idx="110">
                  <c:v>-1.8253825453119714</c:v>
                </c:pt>
                <c:pt idx="111">
                  <c:v>-1.7965223866329896</c:v>
                </c:pt>
                <c:pt idx="112">
                  <c:v>-1.7676622279540073</c:v>
                </c:pt>
                <c:pt idx="113">
                  <c:v>-1.7388020692750255</c:v>
                </c:pt>
                <c:pt idx="114">
                  <c:v>-1.7099419105960432</c:v>
                </c:pt>
                <c:pt idx="115">
                  <c:v>-1.6810817519170609</c:v>
                </c:pt>
                <c:pt idx="116">
                  <c:v>-1.652221593238079</c:v>
                </c:pt>
                <c:pt idx="117">
                  <c:v>-1.6233614345590968</c:v>
                </c:pt>
                <c:pt idx="118">
                  <c:v>-1.5945012758801149</c:v>
                </c:pt>
                <c:pt idx="119">
                  <c:v>-1.5656411172011326</c:v>
                </c:pt>
                <c:pt idx="120">
                  <c:v>-1.5367809585221508</c:v>
                </c:pt>
                <c:pt idx="121">
                  <c:v>-1.5079207998431685</c:v>
                </c:pt>
                <c:pt idx="122">
                  <c:v>-1.4790606411641867</c:v>
                </c:pt>
                <c:pt idx="123">
                  <c:v>-1.4502004824852044</c:v>
                </c:pt>
                <c:pt idx="124">
                  <c:v>-1.4213403238062225</c:v>
                </c:pt>
                <c:pt idx="125">
                  <c:v>-1.3924801651272403</c:v>
                </c:pt>
                <c:pt idx="126">
                  <c:v>-1.363620006448258</c:v>
                </c:pt>
                <c:pt idx="127">
                  <c:v>-1.3347598477692761</c:v>
                </c:pt>
                <c:pt idx="128">
                  <c:v>-1.3058996890902939</c:v>
                </c:pt>
                <c:pt idx="129">
                  <c:v>-1.277039530411312</c:v>
                </c:pt>
                <c:pt idx="130">
                  <c:v>-1.2481793717323297</c:v>
                </c:pt>
                <c:pt idx="131">
                  <c:v>-1.2193192130533479</c:v>
                </c:pt>
                <c:pt idx="132">
                  <c:v>-1.1904590543743656</c:v>
                </c:pt>
                <c:pt idx="133">
                  <c:v>-1.1615988956953838</c:v>
                </c:pt>
                <c:pt idx="134">
                  <c:v>-1.1327387370164015</c:v>
                </c:pt>
                <c:pt idx="135">
                  <c:v>-1.1038785783374196</c:v>
                </c:pt>
                <c:pt idx="136">
                  <c:v>-1.0750184196584374</c:v>
                </c:pt>
                <c:pt idx="137">
                  <c:v>-1.0461582609794551</c:v>
                </c:pt>
                <c:pt idx="138">
                  <c:v>-1.0172981023004732</c:v>
                </c:pt>
                <c:pt idx="139">
                  <c:v>-0.9884379436214914</c:v>
                </c:pt>
                <c:pt idx="140">
                  <c:v>-0.95957778494250867</c:v>
                </c:pt>
                <c:pt idx="141">
                  <c:v>-0.93071762626352683</c:v>
                </c:pt>
                <c:pt idx="142">
                  <c:v>-0.90185746758454499</c:v>
                </c:pt>
                <c:pt idx="143">
                  <c:v>-0.87299730890556315</c:v>
                </c:pt>
                <c:pt idx="144">
                  <c:v>-0.84413715022658042</c:v>
                </c:pt>
                <c:pt idx="145">
                  <c:v>-0.81527699154759858</c:v>
                </c:pt>
                <c:pt idx="146">
                  <c:v>-0.78641683286861674</c:v>
                </c:pt>
                <c:pt idx="147">
                  <c:v>-0.75755667418963402</c:v>
                </c:pt>
                <c:pt idx="148">
                  <c:v>-0.72869651551065218</c:v>
                </c:pt>
                <c:pt idx="149">
                  <c:v>-0.69983635683167034</c:v>
                </c:pt>
                <c:pt idx="150">
                  <c:v>-0.6709761981526885</c:v>
                </c:pt>
                <c:pt idx="151">
                  <c:v>-0.64211603947370577</c:v>
                </c:pt>
                <c:pt idx="152">
                  <c:v>-0.61325588079472393</c:v>
                </c:pt>
                <c:pt idx="153">
                  <c:v>-0.58439572211574209</c:v>
                </c:pt>
                <c:pt idx="154">
                  <c:v>-0.55553556343676025</c:v>
                </c:pt>
                <c:pt idx="155">
                  <c:v>-0.52667540475777752</c:v>
                </c:pt>
                <c:pt idx="156">
                  <c:v>-0.49781524607879568</c:v>
                </c:pt>
                <c:pt idx="157">
                  <c:v>-0.46895508739981384</c:v>
                </c:pt>
                <c:pt idx="158">
                  <c:v>-0.44009492872083111</c:v>
                </c:pt>
                <c:pt idx="159">
                  <c:v>-0.41123477004184927</c:v>
                </c:pt>
                <c:pt idx="160">
                  <c:v>-0.38237461136286743</c:v>
                </c:pt>
                <c:pt idx="161">
                  <c:v>-0.35351445268388559</c:v>
                </c:pt>
                <c:pt idx="162">
                  <c:v>-0.32465429400490287</c:v>
                </c:pt>
                <c:pt idx="163">
                  <c:v>-0.29579413532592103</c:v>
                </c:pt>
                <c:pt idx="164">
                  <c:v>-0.26693397664693919</c:v>
                </c:pt>
                <c:pt idx="165">
                  <c:v>-0.23807381796795735</c:v>
                </c:pt>
                <c:pt idx="166">
                  <c:v>-0.20921365928897462</c:v>
                </c:pt>
                <c:pt idx="167">
                  <c:v>-0.18035350060999278</c:v>
                </c:pt>
                <c:pt idx="168">
                  <c:v>-0.15149334193101094</c:v>
                </c:pt>
                <c:pt idx="169">
                  <c:v>-0.12263318325202821</c:v>
                </c:pt>
                <c:pt idx="170">
                  <c:v>-9.3773024573046371E-2</c:v>
                </c:pt>
                <c:pt idx="171">
                  <c:v>-6.4912865894064531E-2</c:v>
                </c:pt>
                <c:pt idx="172">
                  <c:v>-3.6052707215082691E-2</c:v>
                </c:pt>
                <c:pt idx="173">
                  <c:v>-7.192548536099963E-3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6A-8C4A-BBB7-7DF8DBFA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18447"/>
        <c:axId val="1810021167"/>
      </c:scatterChart>
      <c:valAx>
        <c:axId val="1810018447"/>
        <c:scaling>
          <c:orientation val="minMax"/>
          <c:max val="8.1"/>
          <c:min val="-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21167"/>
        <c:crosses val="autoZero"/>
        <c:crossBetween val="midCat"/>
      </c:valAx>
      <c:valAx>
        <c:axId val="181002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1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9502487562189053E-3"/>
          <c:w val="1"/>
          <c:h val="0.99004975124378114"/>
        </c:manualLayout>
      </c:layout>
      <c:scatterChart>
        <c:scatterStyle val="smoothMarker"/>
        <c:varyColors val="0"/>
        <c:ser>
          <c:idx val="0"/>
          <c:order val="0"/>
          <c:tx>
            <c:v>Friction damped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'friction damping'!$G$1:$G$203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'friction damping'!$K$1:$K$203</c:f>
              <c:numCache>
                <c:formatCode>General</c:formatCode>
                <c:ptCount val="203"/>
                <c:pt idx="0">
                  <c:v>5</c:v>
                </c:pt>
                <c:pt idx="1">
                  <c:v>4.9552109313582875</c:v>
                </c:pt>
                <c:pt idx="2">
                  <c:v>4.821702300511169</c:v>
                </c:pt>
                <c:pt idx="3">
                  <c:v>4.6020333744097561</c:v>
                </c:pt>
                <c:pt idx="4">
                  <c:v>4.3004150525231735</c:v>
                </c:pt>
                <c:pt idx="5">
                  <c:v>3.9226291468448191</c:v>
                </c:pt>
                <c:pt idx="6">
                  <c:v>3.4759175486057217</c:v>
                </c:pt>
                <c:pt idx="7">
                  <c:v>2.9688434062914713</c:v>
                </c:pt>
                <c:pt idx="8">
                  <c:v>2.4111269760829162</c:v>
                </c:pt>
                <c:pt idx="9">
                  <c:v>1.813459291352717</c:v>
                </c:pt>
                <c:pt idx="10">
                  <c:v>1.1872972230430141</c:v>
                </c:pt>
                <c:pt idx="11">
                  <c:v>0.54464385947324345</c:v>
                </c:pt>
                <c:pt idx="12">
                  <c:v>-0.10218158445663494</c:v>
                </c:pt>
                <c:pt idx="13">
                  <c:v>-0.74077991798806075</c:v>
                </c:pt>
                <c:pt idx="14">
                  <c:v>-1.358909658306986</c:v>
                </c:pt>
                <c:pt idx="15">
                  <c:v>-1.9447216911961487</c:v>
                </c:pt>
                <c:pt idx="16">
                  <c:v>-2.4869864102561441</c:v>
                </c:pt>
                <c:pt idx="17">
                  <c:v>-2.9753089805954849</c:v>
                </c:pt>
                <c:pt idx="18">
                  <c:v>-3.4003286005354938</c:v>
                </c:pt>
                <c:pt idx="19">
                  <c:v>-3.7538979416226894</c:v>
                </c:pt>
                <c:pt idx="20">
                  <c:v>-4.0292393272092797</c:v>
                </c:pt>
                <c:pt idx="21">
                  <c:v>-4.2210746557677918</c:v>
                </c:pt>
                <c:pt idx="22">
                  <c:v>-4.3257265784008521</c:v>
                </c:pt>
                <c:pt idx="23">
                  <c:v>-4.341862305800638</c:v>
                </c:pt>
                <c:pt idx="24">
                  <c:v>-4.2781986100185474</c:v>
                </c:pt>
                <c:pt idx="25">
                  <c:v>-4.1387932040883051</c:v>
                </c:pt>
                <c:pt idx="26">
                  <c:v>-3.9263183920095819</c:v>
                </c:pt>
                <c:pt idx="27">
                  <c:v>-3.644847167124055</c:v>
                </c:pt>
                <c:pt idx="28">
                  <c:v>-3.2997751356855507</c:v>
                </c:pt>
                <c:pt idx="29">
                  <c:v>-2.8977170868669506</c:v>
                </c:pt>
                <c:pt idx="30">
                  <c:v>-2.4463801918843813</c:v>
                </c:pt>
                <c:pt idx="31">
                  <c:v>-1.9544162629227027</c:v>
                </c:pt>
                <c:pt idx="32">
                  <c:v>-1.431255903955164</c:v>
                </c:pt>
                <c:pt idx="33">
                  <c:v>-0.88692773266994673</c:v>
                </c:pt>
                <c:pt idx="34">
                  <c:v>-0.3318661388925605</c:v>
                </c:pt>
                <c:pt idx="35">
                  <c:v>0.22328873535941901</c:v>
                </c:pt>
                <c:pt idx="36">
                  <c:v>0.76789495994703638</c:v>
                </c:pt>
                <c:pt idx="37">
                  <c:v>1.2915128149577084</c:v>
                </c:pt>
                <c:pt idx="38">
                  <c:v>1.7841049128245219</c:v>
                </c:pt>
                <c:pt idx="39">
                  <c:v>2.2362286080162397</c:v>
                </c:pt>
                <c:pt idx="40">
                  <c:v>2.6392170059390359</c:v>
                </c:pt>
                <c:pt idx="41">
                  <c:v>2.9853451012360139</c:v>
                </c:pt>
                <c:pt idx="42">
                  <c:v>3.2679778607297396</c:v>
                </c:pt>
                <c:pt idx="43">
                  <c:v>3.4816974123614246</c:v>
                </c:pt>
                <c:pt idx="44">
                  <c:v>3.622406902003906</c:v>
                </c:pt>
                <c:pt idx="45">
                  <c:v>3.6874090272860602</c:v>
                </c:pt>
                <c:pt idx="46">
                  <c:v>3.6781496156163302</c:v>
                </c:pt>
                <c:pt idx="47">
                  <c:v>3.603903937348826</c:v>
                </c:pt>
                <c:pt idx="48">
                  <c:v>3.4668423055687101</c:v>
                </c:pt>
                <c:pt idx="49">
                  <c:v>3.2695920957666522</c:v>
                </c:pt>
                <c:pt idx="50">
                  <c:v>3.0159344563211752</c:v>
                </c:pt>
                <c:pt idx="51">
                  <c:v>2.7107318265323452</c:v>
                </c:pt>
                <c:pt idx="52">
                  <c:v>2.359834727065798</c:v>
                </c:pt>
                <c:pt idx="53">
                  <c:v>1.9699696095689434</c:v>
                </c:pt>
                <c:pt idx="54">
                  <c:v>1.5486099153037489</c:v>
                </c:pt>
                <c:pt idx="55">
                  <c:v>1.1038328145117258</c:v>
                </c:pt>
                <c:pt idx="56">
                  <c:v>0.64416437271721705</c:v>
                </c:pt>
                <c:pt idx="57">
                  <c:v>0.17841611202250271</c:v>
                </c:pt>
                <c:pt idx="58">
                  <c:v>-0.28448389959980552</c:v>
                </c:pt>
                <c:pt idx="59">
                  <c:v>-0.73566219311705461</c:v>
                </c:pt>
                <c:pt idx="60">
                  <c:v>-1.1664699966234013</c:v>
                </c:pt>
                <c:pt idx="61">
                  <c:v>-1.56864902624012</c:v>
                </c:pt>
                <c:pt idx="62">
                  <c:v>-1.934489791633919</c:v>
                </c:pt>
                <c:pt idx="63">
                  <c:v>-2.2569793815472874</c:v>
                </c:pt>
                <c:pt idx="64">
                  <c:v>-2.5299358963958585</c:v>
                </c:pt>
                <c:pt idx="65">
                  <c:v>-2.7481269509539783</c:v>
                </c:pt>
                <c:pt idx="66">
                  <c:v>-2.9073699755149827</c:v>
                </c:pt>
                <c:pt idx="67">
                  <c:v>-3.0046123928232431</c:v>
                </c:pt>
                <c:pt idx="68">
                  <c:v>-3.03799205136596</c:v>
                </c:pt>
                <c:pt idx="69">
                  <c:v>-3.0129148879166827</c:v>
                </c:pt>
                <c:pt idx="70">
                  <c:v>-2.9363506171356279</c:v>
                </c:pt>
                <c:pt idx="71">
                  <c:v>-2.8097669224721935</c:v>
                </c:pt>
                <c:pt idx="72">
                  <c:v>-2.635590324700698</c:v>
                </c:pt>
                <c:pt idx="73">
                  <c:v>-2.4171596672165494</c:v>
                </c:pt>
                <c:pt idx="74">
                  <c:v>-2.1586621127466987</c:v>
                </c:pt>
                <c:pt idx="75">
                  <c:v>-1.8650528783726128</c:v>
                </c:pt>
                <c:pt idx="76">
                  <c:v>-1.541960247489212</c:v>
                </c:pt>
                <c:pt idx="77">
                  <c:v>-1.1955776795539232</c:v>
                </c:pt>
                <c:pt idx="78">
                  <c:v>-0.83254508580643183</c:v>
                </c:pt>
                <c:pt idx="79">
                  <c:v>-0.45982154682047943</c:v>
                </c:pt>
                <c:pt idx="80">
                  <c:v>-8.4551911803014079E-2</c:v>
                </c:pt>
                <c:pt idx="81">
                  <c:v>0.28607016316125394</c:v>
                </c:pt>
                <c:pt idx="82">
                  <c:v>0.64494011245892002</c:v>
                </c:pt>
                <c:pt idx="83">
                  <c:v>0.98517865049505504</c:v>
                </c:pt>
                <c:pt idx="84">
                  <c:v>1.3002636427801941</c:v>
                </c:pt>
                <c:pt idx="85">
                  <c:v>1.5841551306807209</c:v>
                </c:pt>
                <c:pt idx="86">
                  <c:v>1.8314111131958333</c:v>
                </c:pt>
                <c:pt idx="87">
                  <c:v>2.0372918663054373</c:v>
                </c:pt>
                <c:pt idx="88">
                  <c:v>2.1978508001601771</c:v>
                </c:pt>
                <c:pt idx="89">
                  <c:v>2.3100101124448513</c:v>
                </c:pt>
                <c:pt idx="90">
                  <c:v>2.3716197876932812</c:v>
                </c:pt>
                <c:pt idx="91">
                  <c:v>2.3821021967606373</c:v>
                </c:pt>
                <c:pt idx="92">
                  <c:v>2.350203141071018</c:v>
                </c:pt>
                <c:pt idx="93">
                  <c:v>2.2795206981091729</c:v>
                </c:pt>
                <c:pt idx="94">
                  <c:v>2.1714098008045166</c:v>
                </c:pt>
                <c:pt idx="95">
                  <c:v>2.0279428593433519</c:v>
                </c:pt>
                <c:pt idx="96">
                  <c:v>1.8518700345170016</c:v>
                </c:pt>
                <c:pt idx="97">
                  <c:v>1.646566519065495</c:v>
                </c:pt>
                <c:pt idx="98">
                  <c:v>1.4159678375965561</c:v>
                </c:pt>
                <c:pt idx="99">
                  <c:v>1.1644944053350945</c:v>
                </c:pt>
                <c:pt idx="100">
                  <c:v>0.89696679185916817</c:v>
                </c:pt>
                <c:pt idx="101">
                  <c:v>0.61851331415722666</c:v>
                </c:pt>
                <c:pt idx="102">
                  <c:v>0.33447173038305683</c:v>
                </c:pt>
                <c:pt idx="103">
                  <c:v>5.0286918770243438E-2</c:v>
                </c:pt>
                <c:pt idx="104">
                  <c:v>-0.22859349687028191</c:v>
                </c:pt>
                <c:pt idx="105">
                  <c:v>-0.49682357428345342</c:v>
                </c:pt>
                <c:pt idx="106">
                  <c:v>-0.74926153073910307</c:v>
                </c:pt>
                <c:pt idx="107">
                  <c:v>-0.98106830740587969</c:v>
                </c:pt>
                <c:pt idx="108">
                  <c:v>-1.1878003307200131</c:v>
                </c:pt>
                <c:pt idx="109">
                  <c:v>-1.3654946925785021</c:v>
                </c:pt>
                <c:pt idx="110">
                  <c:v>-1.5107451165120489</c:v>
                </c:pt>
                <c:pt idx="111">
                  <c:v>-1.6207672536193891</c:v>
                </c:pt>
                <c:pt idx="112">
                  <c:v>-1.6934520565857318</c:v>
                </c:pt>
                <c:pt idx="113">
                  <c:v>-1.7274062086427207</c:v>
                </c:pt>
                <c:pt idx="114">
                  <c:v>-1.7245290724173692</c:v>
                </c:pt>
                <c:pt idx="115">
                  <c:v>-1.694037615856727</c:v>
                </c:pt>
                <c:pt idx="116">
                  <c:v>-1.6373410055993551</c:v>
                </c:pt>
                <c:pt idx="117">
                  <c:v>-1.5555260759566454</c:v>
                </c:pt>
                <c:pt idx="118">
                  <c:v>-1.4501611618310954</c:v>
                </c:pt>
                <c:pt idx="119">
                  <c:v>-1.3232660348346021</c:v>
                </c:pt>
                <c:pt idx="120">
                  <c:v>-1.1772731856812053</c:v>
                </c:pt>
                <c:pt idx="121">
                  <c:v>-1.0149811950436691</c:v>
                </c:pt>
                <c:pt idx="122">
                  <c:v>-0.83950108672198187</c:v>
                </c:pt>
                <c:pt idx="123">
                  <c:v>-0.65419669149588922</c:v>
                </c:pt>
                <c:pt idx="124">
                  <c:v>-0.46262016484469465</c:v>
                </c:pt>
                <c:pt idx="125">
                  <c:v>-0.26844389461445894</c:v>
                </c:pt>
                <c:pt idx="126">
                  <c:v>-7.5390103914933504E-2</c:v>
                </c:pt>
                <c:pt idx="127">
                  <c:v>0.11284050129060552</c:v>
                </c:pt>
                <c:pt idx="128">
                  <c:v>0.29263967212691749</c:v>
                </c:pt>
                <c:pt idx="129">
                  <c:v>0.46056078441068465</c:v>
                </c:pt>
                <c:pt idx="130">
                  <c:v>0.61338490802229617</c:v>
                </c:pt>
                <c:pt idx="131">
                  <c:v>0.7481825115418721</c:v>
                </c:pt>
                <c:pt idx="132">
                  <c:v>0.86236961931489597</c:v>
                </c:pt>
                <c:pt idx="133">
                  <c:v>0.95375734445583449</c:v>
                </c:pt>
                <c:pt idx="134">
                  <c:v>1.0205938482767627</c:v>
                </c:pt>
                <c:pt idx="135">
                  <c:v>1.0615979218081046</c:v>
                </c:pt>
                <c:pt idx="136">
                  <c:v>1.0615979218081046</c:v>
                </c:pt>
                <c:pt idx="137">
                  <c:v>1.0615979218081046</c:v>
                </c:pt>
                <c:pt idx="138">
                  <c:v>1.0615979218081046</c:v>
                </c:pt>
                <c:pt idx="139">
                  <c:v>1.0615979218081046</c:v>
                </c:pt>
                <c:pt idx="140">
                  <c:v>1.0615979218081046</c:v>
                </c:pt>
                <c:pt idx="141">
                  <c:v>1.0615979218081046</c:v>
                </c:pt>
                <c:pt idx="142">
                  <c:v>1.0615979218081046</c:v>
                </c:pt>
                <c:pt idx="143">
                  <c:v>1.0615979218081046</c:v>
                </c:pt>
                <c:pt idx="144">
                  <c:v>1.0615979218081046</c:v>
                </c:pt>
                <c:pt idx="145">
                  <c:v>1.0615979218081046</c:v>
                </c:pt>
                <c:pt idx="146">
                  <c:v>1.0615979218081046</c:v>
                </c:pt>
                <c:pt idx="147">
                  <c:v>1.0615979218081046</c:v>
                </c:pt>
                <c:pt idx="148">
                  <c:v>1.0615979218081046</c:v>
                </c:pt>
                <c:pt idx="149">
                  <c:v>1.0615979218081046</c:v>
                </c:pt>
                <c:pt idx="150">
                  <c:v>1.0615979218081046</c:v>
                </c:pt>
                <c:pt idx="151">
                  <c:v>1.0615979218081046</c:v>
                </c:pt>
                <c:pt idx="152">
                  <c:v>1.0615979218081046</c:v>
                </c:pt>
                <c:pt idx="153">
                  <c:v>1.0615979218081046</c:v>
                </c:pt>
                <c:pt idx="154">
                  <c:v>1.0615979218081046</c:v>
                </c:pt>
                <c:pt idx="155">
                  <c:v>1.0615979218081046</c:v>
                </c:pt>
                <c:pt idx="156">
                  <c:v>1.0615979218081046</c:v>
                </c:pt>
                <c:pt idx="157">
                  <c:v>1.0615979218081046</c:v>
                </c:pt>
                <c:pt idx="158">
                  <c:v>1.0615979218081046</c:v>
                </c:pt>
                <c:pt idx="159">
                  <c:v>1.0615979218081046</c:v>
                </c:pt>
                <c:pt idx="160">
                  <c:v>1.0615979218081046</c:v>
                </c:pt>
                <c:pt idx="161">
                  <c:v>1.0615979218081046</c:v>
                </c:pt>
                <c:pt idx="162">
                  <c:v>1.0615979218081046</c:v>
                </c:pt>
                <c:pt idx="163">
                  <c:v>1.0615979218081046</c:v>
                </c:pt>
                <c:pt idx="164">
                  <c:v>1.0615979218081046</c:v>
                </c:pt>
                <c:pt idx="165">
                  <c:v>1.0615979218081046</c:v>
                </c:pt>
                <c:pt idx="166">
                  <c:v>1.0615979218081046</c:v>
                </c:pt>
                <c:pt idx="167">
                  <c:v>1.0615979218081046</c:v>
                </c:pt>
                <c:pt idx="168">
                  <c:v>1.0615979218081046</c:v>
                </c:pt>
                <c:pt idx="169">
                  <c:v>1.0615979218081046</c:v>
                </c:pt>
                <c:pt idx="170">
                  <c:v>1.0615979218081046</c:v>
                </c:pt>
                <c:pt idx="171">
                  <c:v>1.0615979218081046</c:v>
                </c:pt>
                <c:pt idx="172">
                  <c:v>1.0615979218081046</c:v>
                </c:pt>
                <c:pt idx="173">
                  <c:v>1.0615979218081046</c:v>
                </c:pt>
                <c:pt idx="174">
                  <c:v>1.0615979218081046</c:v>
                </c:pt>
                <c:pt idx="175">
                  <c:v>1.0615979218081046</c:v>
                </c:pt>
                <c:pt idx="176">
                  <c:v>1.0615979218081046</c:v>
                </c:pt>
                <c:pt idx="177">
                  <c:v>1.0615979218081046</c:v>
                </c:pt>
                <c:pt idx="178">
                  <c:v>1.0615979218081046</c:v>
                </c:pt>
                <c:pt idx="179">
                  <c:v>1.0615979218081046</c:v>
                </c:pt>
                <c:pt idx="180">
                  <c:v>1.0615979218081046</c:v>
                </c:pt>
                <c:pt idx="181">
                  <c:v>1.0615979218081046</c:v>
                </c:pt>
                <c:pt idx="182">
                  <c:v>1.0615979218081046</c:v>
                </c:pt>
                <c:pt idx="183">
                  <c:v>1.0615979218081046</c:v>
                </c:pt>
                <c:pt idx="184">
                  <c:v>1.0615979218081046</c:v>
                </c:pt>
                <c:pt idx="185">
                  <c:v>1.0615979218081046</c:v>
                </c:pt>
                <c:pt idx="186">
                  <c:v>1.0615979218081046</c:v>
                </c:pt>
                <c:pt idx="187">
                  <c:v>1.0615979218081046</c:v>
                </c:pt>
                <c:pt idx="188">
                  <c:v>1.0615979218081046</c:v>
                </c:pt>
                <c:pt idx="189">
                  <c:v>1.0615979218081046</c:v>
                </c:pt>
                <c:pt idx="190">
                  <c:v>1.0615979218081046</c:v>
                </c:pt>
                <c:pt idx="191">
                  <c:v>1.0615979218081046</c:v>
                </c:pt>
                <c:pt idx="192">
                  <c:v>1.0615979218081046</c:v>
                </c:pt>
                <c:pt idx="193">
                  <c:v>1.0615979218081046</c:v>
                </c:pt>
                <c:pt idx="194">
                  <c:v>1.0615979218081046</c:v>
                </c:pt>
                <c:pt idx="195">
                  <c:v>1.0615979218081046</c:v>
                </c:pt>
                <c:pt idx="196">
                  <c:v>1.0615979218081046</c:v>
                </c:pt>
                <c:pt idx="197">
                  <c:v>1.0615979218081046</c:v>
                </c:pt>
                <c:pt idx="198">
                  <c:v>1.0615979218081046</c:v>
                </c:pt>
                <c:pt idx="199">
                  <c:v>1.0615979218081046</c:v>
                </c:pt>
                <c:pt idx="200">
                  <c:v>1.0615979218081046</c:v>
                </c:pt>
                <c:pt idx="201">
                  <c:v>1.0615979218081046</c:v>
                </c:pt>
                <c:pt idx="202">
                  <c:v>1.0615979218081046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B7-9745-9266-DDA3BDF908E6}"/>
            </c:ext>
          </c:extLst>
        </c:ser>
        <c:ser>
          <c:idx val="1"/>
          <c:order val="1"/>
          <c:tx>
            <c:v>FD Upper bound</c:v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'friction damping'!$L$1:$L$203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</c:numCache>
            </c:numRef>
          </c:xVal>
          <c:yVal>
            <c:numRef>
              <c:f>'friction damping'!$M$1:$M$203</c:f>
              <c:numCache>
                <c:formatCode>General</c:formatCode>
                <c:ptCount val="203"/>
                <c:pt idx="0">
                  <c:v>5</c:v>
                </c:pt>
                <c:pt idx="1">
                  <c:v>4.9711398413210182</c:v>
                </c:pt>
                <c:pt idx="2">
                  <c:v>4.9422796826420363</c:v>
                </c:pt>
                <c:pt idx="3">
                  <c:v>4.9134195239630536</c:v>
                </c:pt>
                <c:pt idx="4">
                  <c:v>4.8845593652840718</c:v>
                </c:pt>
                <c:pt idx="5">
                  <c:v>4.8556992066050899</c:v>
                </c:pt>
                <c:pt idx="6">
                  <c:v>4.8268390479261072</c:v>
                </c:pt>
                <c:pt idx="7">
                  <c:v>4.7979788892471253</c:v>
                </c:pt>
                <c:pt idx="8">
                  <c:v>4.7691187305681435</c:v>
                </c:pt>
                <c:pt idx="9">
                  <c:v>4.7402585718891617</c:v>
                </c:pt>
                <c:pt idx="10">
                  <c:v>4.7113984132101798</c:v>
                </c:pt>
                <c:pt idx="11">
                  <c:v>4.6825382545311971</c:v>
                </c:pt>
                <c:pt idx="12">
                  <c:v>4.6536780958522153</c:v>
                </c:pt>
                <c:pt idx="13">
                  <c:v>4.6248179371732334</c:v>
                </c:pt>
                <c:pt idx="14">
                  <c:v>4.5959577784942516</c:v>
                </c:pt>
                <c:pt idx="15">
                  <c:v>4.5670976198152688</c:v>
                </c:pt>
                <c:pt idx="16">
                  <c:v>4.538237461136287</c:v>
                </c:pt>
                <c:pt idx="17">
                  <c:v>4.5093773024573052</c:v>
                </c:pt>
                <c:pt idx="18">
                  <c:v>4.4805171437783233</c:v>
                </c:pt>
                <c:pt idx="19">
                  <c:v>4.4516569850993406</c:v>
                </c:pt>
                <c:pt idx="20">
                  <c:v>4.4227968264203588</c:v>
                </c:pt>
                <c:pt idx="21">
                  <c:v>4.3939366677413769</c:v>
                </c:pt>
                <c:pt idx="22">
                  <c:v>4.3650765090623942</c:v>
                </c:pt>
                <c:pt idx="23">
                  <c:v>4.3362163503834124</c:v>
                </c:pt>
                <c:pt idx="24">
                  <c:v>4.3073561917044305</c:v>
                </c:pt>
                <c:pt idx="25">
                  <c:v>4.2784960330254487</c:v>
                </c:pt>
                <c:pt idx="26">
                  <c:v>4.2496358743464659</c:v>
                </c:pt>
                <c:pt idx="27">
                  <c:v>4.2207757156674841</c:v>
                </c:pt>
                <c:pt idx="28">
                  <c:v>4.1919155569885023</c:v>
                </c:pt>
                <c:pt idx="29">
                  <c:v>4.1630553983095204</c:v>
                </c:pt>
                <c:pt idx="30">
                  <c:v>4.1341952396305377</c:v>
                </c:pt>
                <c:pt idx="31">
                  <c:v>4.1053350809515559</c:v>
                </c:pt>
                <c:pt idx="32">
                  <c:v>4.076474922272574</c:v>
                </c:pt>
                <c:pt idx="33">
                  <c:v>4.0476147635935913</c:v>
                </c:pt>
                <c:pt idx="34">
                  <c:v>4.0187546049146095</c:v>
                </c:pt>
                <c:pt idx="35">
                  <c:v>3.9898944462356276</c:v>
                </c:pt>
                <c:pt idx="36">
                  <c:v>3.9610342875566458</c:v>
                </c:pt>
                <c:pt idx="37">
                  <c:v>3.9321741288776635</c:v>
                </c:pt>
                <c:pt idx="38">
                  <c:v>3.9033139701986812</c:v>
                </c:pt>
                <c:pt idx="39">
                  <c:v>3.8744538115196994</c:v>
                </c:pt>
                <c:pt idx="40">
                  <c:v>3.8455936528407171</c:v>
                </c:pt>
                <c:pt idx="41">
                  <c:v>3.8167334941617348</c:v>
                </c:pt>
                <c:pt idx="42">
                  <c:v>3.787873335482753</c:v>
                </c:pt>
                <c:pt idx="43">
                  <c:v>3.7590131768037711</c:v>
                </c:pt>
                <c:pt idx="44">
                  <c:v>3.7301530181247888</c:v>
                </c:pt>
                <c:pt idx="45">
                  <c:v>3.7012928594458065</c:v>
                </c:pt>
                <c:pt idx="46">
                  <c:v>3.6724327007668247</c:v>
                </c:pt>
                <c:pt idx="47">
                  <c:v>3.6435725420878429</c:v>
                </c:pt>
                <c:pt idx="48">
                  <c:v>3.6147123834088606</c:v>
                </c:pt>
                <c:pt idx="49">
                  <c:v>3.5858522247298783</c:v>
                </c:pt>
                <c:pt idx="50">
                  <c:v>3.5569920660508965</c:v>
                </c:pt>
                <c:pt idx="51">
                  <c:v>3.5281319073719146</c:v>
                </c:pt>
                <c:pt idx="52">
                  <c:v>3.4992717486929323</c:v>
                </c:pt>
                <c:pt idx="53">
                  <c:v>3.4704115900139501</c:v>
                </c:pt>
                <c:pt idx="54">
                  <c:v>3.4415514313349682</c:v>
                </c:pt>
                <c:pt idx="55">
                  <c:v>3.4126912726559864</c:v>
                </c:pt>
                <c:pt idx="56">
                  <c:v>3.3838311139770041</c:v>
                </c:pt>
                <c:pt idx="57">
                  <c:v>3.3549709552980218</c:v>
                </c:pt>
                <c:pt idx="58">
                  <c:v>3.32611079661904</c:v>
                </c:pt>
                <c:pt idx="59">
                  <c:v>3.2972506379400577</c:v>
                </c:pt>
                <c:pt idx="60">
                  <c:v>3.2683904792610754</c:v>
                </c:pt>
                <c:pt idx="61">
                  <c:v>3.2395303205820936</c:v>
                </c:pt>
                <c:pt idx="62">
                  <c:v>3.2106701619031117</c:v>
                </c:pt>
                <c:pt idx="63">
                  <c:v>3.1818100032241294</c:v>
                </c:pt>
                <c:pt idx="64">
                  <c:v>3.1529498445451472</c:v>
                </c:pt>
                <c:pt idx="65">
                  <c:v>3.1240896858661653</c:v>
                </c:pt>
                <c:pt idx="66">
                  <c:v>3.0952295271871835</c:v>
                </c:pt>
                <c:pt idx="67">
                  <c:v>3.0663693685082007</c:v>
                </c:pt>
                <c:pt idx="68">
                  <c:v>3.0375092098292189</c:v>
                </c:pt>
                <c:pt idx="69">
                  <c:v>3.0086490511502371</c:v>
                </c:pt>
                <c:pt idx="70">
                  <c:v>2.9797888924712548</c:v>
                </c:pt>
                <c:pt idx="71">
                  <c:v>2.9509287337922729</c:v>
                </c:pt>
                <c:pt idx="72">
                  <c:v>2.9220685751132907</c:v>
                </c:pt>
                <c:pt idx="73">
                  <c:v>2.8932084164343084</c:v>
                </c:pt>
                <c:pt idx="74">
                  <c:v>2.8643482577553265</c:v>
                </c:pt>
                <c:pt idx="75">
                  <c:v>2.8354880990763442</c:v>
                </c:pt>
                <c:pt idx="76">
                  <c:v>2.8066279403973624</c:v>
                </c:pt>
                <c:pt idx="77">
                  <c:v>2.7777677817183801</c:v>
                </c:pt>
                <c:pt idx="78">
                  <c:v>2.7489076230393983</c:v>
                </c:pt>
                <c:pt idx="79">
                  <c:v>2.720047464360416</c:v>
                </c:pt>
                <c:pt idx="80">
                  <c:v>2.6911873056814342</c:v>
                </c:pt>
                <c:pt idx="81">
                  <c:v>2.6623271470024519</c:v>
                </c:pt>
                <c:pt idx="82">
                  <c:v>2.63346698832347</c:v>
                </c:pt>
                <c:pt idx="83">
                  <c:v>2.6046068296444878</c:v>
                </c:pt>
                <c:pt idx="84">
                  <c:v>2.5757466709655055</c:v>
                </c:pt>
                <c:pt idx="85">
                  <c:v>2.5468865122865236</c:v>
                </c:pt>
                <c:pt idx="86">
                  <c:v>2.5180263536075413</c:v>
                </c:pt>
                <c:pt idx="87">
                  <c:v>2.4891661949285595</c:v>
                </c:pt>
                <c:pt idx="88">
                  <c:v>2.4603060362495772</c:v>
                </c:pt>
                <c:pt idx="89">
                  <c:v>2.4314458775705954</c:v>
                </c:pt>
                <c:pt idx="90">
                  <c:v>2.4025857188916131</c:v>
                </c:pt>
                <c:pt idx="91">
                  <c:v>2.3737255602126313</c:v>
                </c:pt>
                <c:pt idx="92">
                  <c:v>2.344865401533649</c:v>
                </c:pt>
                <c:pt idx="93">
                  <c:v>2.3160052428546671</c:v>
                </c:pt>
                <c:pt idx="94">
                  <c:v>2.2871450841756849</c:v>
                </c:pt>
                <c:pt idx="95">
                  <c:v>2.2582849254967026</c:v>
                </c:pt>
                <c:pt idx="96">
                  <c:v>2.2294247668177207</c:v>
                </c:pt>
                <c:pt idx="97">
                  <c:v>2.2005646081387384</c:v>
                </c:pt>
                <c:pt idx="98">
                  <c:v>2.1717044494597566</c:v>
                </c:pt>
                <c:pt idx="99">
                  <c:v>2.1428442907807743</c:v>
                </c:pt>
                <c:pt idx="100">
                  <c:v>2.1139841321017925</c:v>
                </c:pt>
                <c:pt idx="101">
                  <c:v>2.0851239734228102</c:v>
                </c:pt>
                <c:pt idx="102">
                  <c:v>2.0562638147438284</c:v>
                </c:pt>
                <c:pt idx="103">
                  <c:v>2.0274036560648461</c:v>
                </c:pt>
                <c:pt idx="104">
                  <c:v>1.9985434973858638</c:v>
                </c:pt>
                <c:pt idx="105">
                  <c:v>1.9696833387068819</c:v>
                </c:pt>
                <c:pt idx="106">
                  <c:v>1.9408231800278997</c:v>
                </c:pt>
                <c:pt idx="107">
                  <c:v>1.9119630213489178</c:v>
                </c:pt>
                <c:pt idx="108">
                  <c:v>1.8831028626699355</c:v>
                </c:pt>
                <c:pt idx="109">
                  <c:v>1.8542427039909537</c:v>
                </c:pt>
                <c:pt idx="110">
                  <c:v>1.8253825453119714</c:v>
                </c:pt>
                <c:pt idx="111">
                  <c:v>1.7965223866329896</c:v>
                </c:pt>
                <c:pt idx="112">
                  <c:v>1.7676622279540073</c:v>
                </c:pt>
                <c:pt idx="113">
                  <c:v>1.7388020692750255</c:v>
                </c:pt>
                <c:pt idx="114">
                  <c:v>1.7099419105960432</c:v>
                </c:pt>
                <c:pt idx="115">
                  <c:v>1.6810817519170609</c:v>
                </c:pt>
                <c:pt idx="116">
                  <c:v>1.652221593238079</c:v>
                </c:pt>
                <c:pt idx="117">
                  <c:v>1.6233614345590968</c:v>
                </c:pt>
                <c:pt idx="118">
                  <c:v>1.5945012758801149</c:v>
                </c:pt>
                <c:pt idx="119">
                  <c:v>1.5656411172011326</c:v>
                </c:pt>
                <c:pt idx="120">
                  <c:v>1.5367809585221508</c:v>
                </c:pt>
                <c:pt idx="121">
                  <c:v>1.5079207998431685</c:v>
                </c:pt>
                <c:pt idx="122">
                  <c:v>1.4790606411641867</c:v>
                </c:pt>
                <c:pt idx="123">
                  <c:v>1.4502004824852044</c:v>
                </c:pt>
                <c:pt idx="124">
                  <c:v>1.4213403238062225</c:v>
                </c:pt>
                <c:pt idx="125">
                  <c:v>1.3924801651272403</c:v>
                </c:pt>
                <c:pt idx="126">
                  <c:v>1.363620006448258</c:v>
                </c:pt>
                <c:pt idx="127">
                  <c:v>1.3347598477692761</c:v>
                </c:pt>
                <c:pt idx="128">
                  <c:v>1.3058996890902939</c:v>
                </c:pt>
                <c:pt idx="129">
                  <c:v>1.277039530411312</c:v>
                </c:pt>
                <c:pt idx="130">
                  <c:v>1.2481793717323297</c:v>
                </c:pt>
                <c:pt idx="131">
                  <c:v>1.2193192130533479</c:v>
                </c:pt>
                <c:pt idx="132">
                  <c:v>1.1904590543743656</c:v>
                </c:pt>
                <c:pt idx="133">
                  <c:v>1.1615988956953838</c:v>
                </c:pt>
                <c:pt idx="134">
                  <c:v>1.1327387370164015</c:v>
                </c:pt>
                <c:pt idx="135">
                  <c:v>1.1038785783374196</c:v>
                </c:pt>
                <c:pt idx="136">
                  <c:v>1.0750184196584374</c:v>
                </c:pt>
                <c:pt idx="137">
                  <c:v>1.0461582609794551</c:v>
                </c:pt>
                <c:pt idx="138">
                  <c:v>1.0172981023004732</c:v>
                </c:pt>
                <c:pt idx="139">
                  <c:v>0.9884379436214914</c:v>
                </c:pt>
                <c:pt idx="140">
                  <c:v>0.95957778494250867</c:v>
                </c:pt>
                <c:pt idx="141">
                  <c:v>0.93071762626352683</c:v>
                </c:pt>
                <c:pt idx="142">
                  <c:v>0.90185746758454499</c:v>
                </c:pt>
                <c:pt idx="143">
                  <c:v>0.87299730890556315</c:v>
                </c:pt>
                <c:pt idx="144">
                  <c:v>0.84413715022658042</c:v>
                </c:pt>
                <c:pt idx="145">
                  <c:v>0.81527699154759858</c:v>
                </c:pt>
                <c:pt idx="146">
                  <c:v>0.78641683286861674</c:v>
                </c:pt>
                <c:pt idx="147">
                  <c:v>0.75755667418963402</c:v>
                </c:pt>
                <c:pt idx="148">
                  <c:v>0.72869651551065218</c:v>
                </c:pt>
                <c:pt idx="149">
                  <c:v>0.69983635683167034</c:v>
                </c:pt>
                <c:pt idx="150">
                  <c:v>0.6709761981526885</c:v>
                </c:pt>
                <c:pt idx="151">
                  <c:v>0.64211603947370577</c:v>
                </c:pt>
                <c:pt idx="152">
                  <c:v>0.61325588079472393</c:v>
                </c:pt>
                <c:pt idx="153">
                  <c:v>0.58439572211574209</c:v>
                </c:pt>
                <c:pt idx="154">
                  <c:v>0.55553556343676025</c:v>
                </c:pt>
                <c:pt idx="155">
                  <c:v>0.52667540475777752</c:v>
                </c:pt>
                <c:pt idx="156">
                  <c:v>0.49781524607879568</c:v>
                </c:pt>
                <c:pt idx="157">
                  <c:v>0.46895508739981384</c:v>
                </c:pt>
                <c:pt idx="158">
                  <c:v>0.44009492872083111</c:v>
                </c:pt>
                <c:pt idx="159">
                  <c:v>0.41123477004184927</c:v>
                </c:pt>
                <c:pt idx="160">
                  <c:v>0.38237461136286743</c:v>
                </c:pt>
                <c:pt idx="161">
                  <c:v>0.35351445268388559</c:v>
                </c:pt>
                <c:pt idx="162">
                  <c:v>0.32465429400490287</c:v>
                </c:pt>
                <c:pt idx="163">
                  <c:v>0.29579413532592103</c:v>
                </c:pt>
                <c:pt idx="164">
                  <c:v>0.26693397664693919</c:v>
                </c:pt>
                <c:pt idx="165">
                  <c:v>0.23807381796795735</c:v>
                </c:pt>
                <c:pt idx="166">
                  <c:v>0.20921365928897462</c:v>
                </c:pt>
                <c:pt idx="167">
                  <c:v>0.18035350060999278</c:v>
                </c:pt>
                <c:pt idx="168">
                  <c:v>0.15149334193101094</c:v>
                </c:pt>
                <c:pt idx="169">
                  <c:v>0.12263318325202821</c:v>
                </c:pt>
                <c:pt idx="170">
                  <c:v>9.3773024573046371E-2</c:v>
                </c:pt>
                <c:pt idx="171">
                  <c:v>6.4912865894064531E-2</c:v>
                </c:pt>
                <c:pt idx="172">
                  <c:v>3.6052707215082691E-2</c:v>
                </c:pt>
                <c:pt idx="173">
                  <c:v>7.192548536099963E-3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B7-9745-9266-DDA3BDF908E6}"/>
            </c:ext>
          </c:extLst>
        </c:ser>
        <c:ser>
          <c:idx val="2"/>
          <c:order val="2"/>
          <c:tx>
            <c:v>FD Lower bound</c:v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'friction damping'!$O$1:$O$203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</c:numCache>
            </c:numRef>
          </c:xVal>
          <c:yVal>
            <c:numRef>
              <c:f>'friction damping'!$P$1:$P$203</c:f>
              <c:numCache>
                <c:formatCode>General</c:formatCode>
                <c:ptCount val="203"/>
                <c:pt idx="0">
                  <c:v>-5</c:v>
                </c:pt>
                <c:pt idx="1">
                  <c:v>-4.9711398413210182</c:v>
                </c:pt>
                <c:pt idx="2">
                  <c:v>-4.9422796826420363</c:v>
                </c:pt>
                <c:pt idx="3">
                  <c:v>-4.9134195239630536</c:v>
                </c:pt>
                <c:pt idx="4">
                  <c:v>-4.8845593652840718</c:v>
                </c:pt>
                <c:pt idx="5">
                  <c:v>-4.8556992066050899</c:v>
                </c:pt>
                <c:pt idx="6">
                  <c:v>-4.8268390479261072</c:v>
                </c:pt>
                <c:pt idx="7">
                  <c:v>-4.7979788892471253</c:v>
                </c:pt>
                <c:pt idx="8">
                  <c:v>-4.7691187305681435</c:v>
                </c:pt>
                <c:pt idx="9">
                  <c:v>-4.7402585718891617</c:v>
                </c:pt>
                <c:pt idx="10">
                  <c:v>-4.7113984132101798</c:v>
                </c:pt>
                <c:pt idx="11">
                  <c:v>-4.6825382545311971</c:v>
                </c:pt>
                <c:pt idx="12">
                  <c:v>-4.6536780958522153</c:v>
                </c:pt>
                <c:pt idx="13">
                  <c:v>-4.6248179371732334</c:v>
                </c:pt>
                <c:pt idx="14">
                  <c:v>-4.5959577784942516</c:v>
                </c:pt>
                <c:pt idx="15">
                  <c:v>-4.5670976198152688</c:v>
                </c:pt>
                <c:pt idx="16">
                  <c:v>-4.538237461136287</c:v>
                </c:pt>
                <c:pt idx="17">
                  <c:v>-4.5093773024573052</c:v>
                </c:pt>
                <c:pt idx="18">
                  <c:v>-4.4805171437783233</c:v>
                </c:pt>
                <c:pt idx="19">
                  <c:v>-4.4516569850993406</c:v>
                </c:pt>
                <c:pt idx="20">
                  <c:v>-4.4227968264203588</c:v>
                </c:pt>
                <c:pt idx="21">
                  <c:v>-4.3939366677413769</c:v>
                </c:pt>
                <c:pt idx="22">
                  <c:v>-4.3650765090623942</c:v>
                </c:pt>
                <c:pt idx="23">
                  <c:v>-4.3362163503834124</c:v>
                </c:pt>
                <c:pt idx="24">
                  <c:v>-4.3073561917044305</c:v>
                </c:pt>
                <c:pt idx="25">
                  <c:v>-4.2784960330254487</c:v>
                </c:pt>
                <c:pt idx="26">
                  <c:v>-4.2496358743464659</c:v>
                </c:pt>
                <c:pt idx="27">
                  <c:v>-4.2207757156674841</c:v>
                </c:pt>
                <c:pt idx="28">
                  <c:v>-4.1919155569885023</c:v>
                </c:pt>
                <c:pt idx="29">
                  <c:v>-4.1630553983095204</c:v>
                </c:pt>
                <c:pt idx="30">
                  <c:v>-4.1341952396305377</c:v>
                </c:pt>
                <c:pt idx="31">
                  <c:v>-4.1053350809515559</c:v>
                </c:pt>
                <c:pt idx="32">
                  <c:v>-4.076474922272574</c:v>
                </c:pt>
                <c:pt idx="33">
                  <c:v>-4.0476147635935913</c:v>
                </c:pt>
                <c:pt idx="34">
                  <c:v>-4.0187546049146095</c:v>
                </c:pt>
                <c:pt idx="35">
                  <c:v>-3.9898944462356276</c:v>
                </c:pt>
                <c:pt idx="36">
                  <c:v>-3.9610342875566458</c:v>
                </c:pt>
                <c:pt idx="37">
                  <c:v>-3.9321741288776635</c:v>
                </c:pt>
                <c:pt idx="38">
                  <c:v>-3.9033139701986812</c:v>
                </c:pt>
                <c:pt idx="39">
                  <c:v>-3.8744538115196994</c:v>
                </c:pt>
                <c:pt idx="40">
                  <c:v>-3.8455936528407171</c:v>
                </c:pt>
                <c:pt idx="41">
                  <c:v>-3.8167334941617348</c:v>
                </c:pt>
                <c:pt idx="42">
                  <c:v>-3.787873335482753</c:v>
                </c:pt>
                <c:pt idx="43">
                  <c:v>-3.7590131768037711</c:v>
                </c:pt>
                <c:pt idx="44">
                  <c:v>-3.7301530181247888</c:v>
                </c:pt>
                <c:pt idx="45">
                  <c:v>-3.7012928594458065</c:v>
                </c:pt>
                <c:pt idx="46">
                  <c:v>-3.6724327007668247</c:v>
                </c:pt>
                <c:pt idx="47">
                  <c:v>-3.6435725420878429</c:v>
                </c:pt>
                <c:pt idx="48">
                  <c:v>-3.6147123834088606</c:v>
                </c:pt>
                <c:pt idx="49">
                  <c:v>-3.5858522247298783</c:v>
                </c:pt>
                <c:pt idx="50">
                  <c:v>-3.5569920660508965</c:v>
                </c:pt>
                <c:pt idx="51">
                  <c:v>-3.5281319073719146</c:v>
                </c:pt>
                <c:pt idx="52">
                  <c:v>-3.4992717486929323</c:v>
                </c:pt>
                <c:pt idx="53">
                  <c:v>-3.4704115900139501</c:v>
                </c:pt>
                <c:pt idx="54">
                  <c:v>-3.4415514313349682</c:v>
                </c:pt>
                <c:pt idx="55">
                  <c:v>-3.4126912726559864</c:v>
                </c:pt>
                <c:pt idx="56">
                  <c:v>-3.3838311139770041</c:v>
                </c:pt>
                <c:pt idx="57">
                  <c:v>-3.3549709552980218</c:v>
                </c:pt>
                <c:pt idx="58">
                  <c:v>-3.32611079661904</c:v>
                </c:pt>
                <c:pt idx="59">
                  <c:v>-3.2972506379400577</c:v>
                </c:pt>
                <c:pt idx="60">
                  <c:v>-3.2683904792610754</c:v>
                </c:pt>
                <c:pt idx="61">
                  <c:v>-3.2395303205820936</c:v>
                </c:pt>
                <c:pt idx="62">
                  <c:v>-3.2106701619031117</c:v>
                </c:pt>
                <c:pt idx="63">
                  <c:v>-3.1818100032241294</c:v>
                </c:pt>
                <c:pt idx="64">
                  <c:v>-3.1529498445451472</c:v>
                </c:pt>
                <c:pt idx="65">
                  <c:v>-3.1240896858661653</c:v>
                </c:pt>
                <c:pt idx="66">
                  <c:v>-3.0952295271871835</c:v>
                </c:pt>
                <c:pt idx="67">
                  <c:v>-3.0663693685082007</c:v>
                </c:pt>
                <c:pt idx="68">
                  <c:v>-3.0375092098292189</c:v>
                </c:pt>
                <c:pt idx="69">
                  <c:v>-3.0086490511502371</c:v>
                </c:pt>
                <c:pt idx="70">
                  <c:v>-2.9797888924712548</c:v>
                </c:pt>
                <c:pt idx="71">
                  <c:v>-2.9509287337922729</c:v>
                </c:pt>
                <c:pt idx="72">
                  <c:v>-2.9220685751132907</c:v>
                </c:pt>
                <c:pt idx="73">
                  <c:v>-2.8932084164343084</c:v>
                </c:pt>
                <c:pt idx="74">
                  <c:v>-2.8643482577553265</c:v>
                </c:pt>
                <c:pt idx="75">
                  <c:v>-2.8354880990763442</c:v>
                </c:pt>
                <c:pt idx="76">
                  <c:v>-2.8066279403973624</c:v>
                </c:pt>
                <c:pt idx="77">
                  <c:v>-2.7777677817183801</c:v>
                </c:pt>
                <c:pt idx="78">
                  <c:v>-2.7489076230393983</c:v>
                </c:pt>
                <c:pt idx="79">
                  <c:v>-2.720047464360416</c:v>
                </c:pt>
                <c:pt idx="80">
                  <c:v>-2.6911873056814342</c:v>
                </c:pt>
                <c:pt idx="81">
                  <c:v>-2.6623271470024519</c:v>
                </c:pt>
                <c:pt idx="82">
                  <c:v>-2.63346698832347</c:v>
                </c:pt>
                <c:pt idx="83">
                  <c:v>-2.6046068296444878</c:v>
                </c:pt>
                <c:pt idx="84">
                  <c:v>-2.5757466709655055</c:v>
                </c:pt>
                <c:pt idx="85">
                  <c:v>-2.5468865122865236</c:v>
                </c:pt>
                <c:pt idx="86">
                  <c:v>-2.5180263536075413</c:v>
                </c:pt>
                <c:pt idx="87">
                  <c:v>-2.4891661949285595</c:v>
                </c:pt>
                <c:pt idx="88">
                  <c:v>-2.4603060362495772</c:v>
                </c:pt>
                <c:pt idx="89">
                  <c:v>-2.4314458775705954</c:v>
                </c:pt>
                <c:pt idx="90">
                  <c:v>-2.4025857188916131</c:v>
                </c:pt>
                <c:pt idx="91">
                  <c:v>-2.3737255602126313</c:v>
                </c:pt>
                <c:pt idx="92">
                  <c:v>-2.344865401533649</c:v>
                </c:pt>
                <c:pt idx="93">
                  <c:v>-2.3160052428546671</c:v>
                </c:pt>
                <c:pt idx="94">
                  <c:v>-2.2871450841756849</c:v>
                </c:pt>
                <c:pt idx="95">
                  <c:v>-2.2582849254967026</c:v>
                </c:pt>
                <c:pt idx="96">
                  <c:v>-2.2294247668177207</c:v>
                </c:pt>
                <c:pt idx="97">
                  <c:v>-2.2005646081387384</c:v>
                </c:pt>
                <c:pt idx="98">
                  <c:v>-2.1717044494597566</c:v>
                </c:pt>
                <c:pt idx="99">
                  <c:v>-2.1428442907807743</c:v>
                </c:pt>
                <c:pt idx="100">
                  <c:v>-2.1139841321017925</c:v>
                </c:pt>
                <c:pt idx="101">
                  <c:v>-2.0851239734228102</c:v>
                </c:pt>
                <c:pt idx="102">
                  <c:v>-2.0562638147438284</c:v>
                </c:pt>
                <c:pt idx="103">
                  <c:v>-2.0274036560648461</c:v>
                </c:pt>
                <c:pt idx="104">
                  <c:v>-1.9985434973858638</c:v>
                </c:pt>
                <c:pt idx="105">
                  <c:v>-1.9696833387068819</c:v>
                </c:pt>
                <c:pt idx="106">
                  <c:v>-1.9408231800278997</c:v>
                </c:pt>
                <c:pt idx="107">
                  <c:v>-1.9119630213489178</c:v>
                </c:pt>
                <c:pt idx="108">
                  <c:v>-1.8831028626699355</c:v>
                </c:pt>
                <c:pt idx="109">
                  <c:v>-1.8542427039909537</c:v>
                </c:pt>
                <c:pt idx="110">
                  <c:v>-1.8253825453119714</c:v>
                </c:pt>
                <c:pt idx="111">
                  <c:v>-1.7965223866329896</c:v>
                </c:pt>
                <c:pt idx="112">
                  <c:v>-1.7676622279540073</c:v>
                </c:pt>
                <c:pt idx="113">
                  <c:v>-1.7388020692750255</c:v>
                </c:pt>
                <c:pt idx="114">
                  <c:v>-1.7099419105960432</c:v>
                </c:pt>
                <c:pt idx="115">
                  <c:v>-1.6810817519170609</c:v>
                </c:pt>
                <c:pt idx="116">
                  <c:v>-1.652221593238079</c:v>
                </c:pt>
                <c:pt idx="117">
                  <c:v>-1.6233614345590968</c:v>
                </c:pt>
                <c:pt idx="118">
                  <c:v>-1.5945012758801149</c:v>
                </c:pt>
                <c:pt idx="119">
                  <c:v>-1.5656411172011326</c:v>
                </c:pt>
                <c:pt idx="120">
                  <c:v>-1.5367809585221508</c:v>
                </c:pt>
                <c:pt idx="121">
                  <c:v>-1.5079207998431685</c:v>
                </c:pt>
                <c:pt idx="122">
                  <c:v>-1.4790606411641867</c:v>
                </c:pt>
                <c:pt idx="123">
                  <c:v>-1.4502004824852044</c:v>
                </c:pt>
                <c:pt idx="124">
                  <c:v>-1.4213403238062225</c:v>
                </c:pt>
                <c:pt idx="125">
                  <c:v>-1.3924801651272403</c:v>
                </c:pt>
                <c:pt idx="126">
                  <c:v>-1.363620006448258</c:v>
                </c:pt>
                <c:pt idx="127">
                  <c:v>-1.3347598477692761</c:v>
                </c:pt>
                <c:pt idx="128">
                  <c:v>-1.3058996890902939</c:v>
                </c:pt>
                <c:pt idx="129">
                  <c:v>-1.277039530411312</c:v>
                </c:pt>
                <c:pt idx="130">
                  <c:v>-1.2481793717323297</c:v>
                </c:pt>
                <c:pt idx="131">
                  <c:v>-1.2193192130533479</c:v>
                </c:pt>
                <c:pt idx="132">
                  <c:v>-1.1904590543743656</c:v>
                </c:pt>
                <c:pt idx="133">
                  <c:v>-1.1615988956953838</c:v>
                </c:pt>
                <c:pt idx="134">
                  <c:v>-1.1327387370164015</c:v>
                </c:pt>
                <c:pt idx="135">
                  <c:v>-1.1038785783374196</c:v>
                </c:pt>
                <c:pt idx="136">
                  <c:v>-1.0750184196584374</c:v>
                </c:pt>
                <c:pt idx="137">
                  <c:v>-1.0461582609794551</c:v>
                </c:pt>
                <c:pt idx="138">
                  <c:v>-1.0172981023004732</c:v>
                </c:pt>
                <c:pt idx="139">
                  <c:v>-0.9884379436214914</c:v>
                </c:pt>
                <c:pt idx="140">
                  <c:v>-0.95957778494250867</c:v>
                </c:pt>
                <c:pt idx="141">
                  <c:v>-0.93071762626352683</c:v>
                </c:pt>
                <c:pt idx="142">
                  <c:v>-0.90185746758454499</c:v>
                </c:pt>
                <c:pt idx="143">
                  <c:v>-0.87299730890556315</c:v>
                </c:pt>
                <c:pt idx="144">
                  <c:v>-0.84413715022658042</c:v>
                </c:pt>
                <c:pt idx="145">
                  <c:v>-0.81527699154759858</c:v>
                </c:pt>
                <c:pt idx="146">
                  <c:v>-0.78641683286861674</c:v>
                </c:pt>
                <c:pt idx="147">
                  <c:v>-0.75755667418963402</c:v>
                </c:pt>
                <c:pt idx="148">
                  <c:v>-0.72869651551065218</c:v>
                </c:pt>
                <c:pt idx="149">
                  <c:v>-0.69983635683167034</c:v>
                </c:pt>
                <c:pt idx="150">
                  <c:v>-0.6709761981526885</c:v>
                </c:pt>
                <c:pt idx="151">
                  <c:v>-0.64211603947370577</c:v>
                </c:pt>
                <c:pt idx="152">
                  <c:v>-0.61325588079472393</c:v>
                </c:pt>
                <c:pt idx="153">
                  <c:v>-0.58439572211574209</c:v>
                </c:pt>
                <c:pt idx="154">
                  <c:v>-0.55553556343676025</c:v>
                </c:pt>
                <c:pt idx="155">
                  <c:v>-0.52667540475777752</c:v>
                </c:pt>
                <c:pt idx="156">
                  <c:v>-0.49781524607879568</c:v>
                </c:pt>
                <c:pt idx="157">
                  <c:v>-0.46895508739981384</c:v>
                </c:pt>
                <c:pt idx="158">
                  <c:v>-0.44009492872083111</c:v>
                </c:pt>
                <c:pt idx="159">
                  <c:v>-0.41123477004184927</c:v>
                </c:pt>
                <c:pt idx="160">
                  <c:v>-0.38237461136286743</c:v>
                </c:pt>
                <c:pt idx="161">
                  <c:v>-0.35351445268388559</c:v>
                </c:pt>
                <c:pt idx="162">
                  <c:v>-0.32465429400490287</c:v>
                </c:pt>
                <c:pt idx="163">
                  <c:v>-0.29579413532592103</c:v>
                </c:pt>
                <c:pt idx="164">
                  <c:v>-0.26693397664693919</c:v>
                </c:pt>
                <c:pt idx="165">
                  <c:v>-0.23807381796795735</c:v>
                </c:pt>
                <c:pt idx="166">
                  <c:v>-0.20921365928897462</c:v>
                </c:pt>
                <c:pt idx="167">
                  <c:v>-0.18035350060999278</c:v>
                </c:pt>
                <c:pt idx="168">
                  <c:v>-0.15149334193101094</c:v>
                </c:pt>
                <c:pt idx="169">
                  <c:v>-0.12263318325202821</c:v>
                </c:pt>
                <c:pt idx="170">
                  <c:v>-9.3773024573046371E-2</c:v>
                </c:pt>
                <c:pt idx="171">
                  <c:v>-6.4912865894064531E-2</c:v>
                </c:pt>
                <c:pt idx="172">
                  <c:v>-3.6052707215082691E-2</c:v>
                </c:pt>
                <c:pt idx="173">
                  <c:v>-7.192548536099963E-3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B7-9745-9266-DDA3BDF908E6}"/>
            </c:ext>
          </c:extLst>
        </c:ser>
        <c:ser>
          <c:idx val="3"/>
          <c:order val="3"/>
          <c:tx>
            <c:v>Underdamped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'annotated underdamped (2)'!$E$1:$E$203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'annotated underdamped (2)'!$F$1:$F$203</c:f>
              <c:numCache>
                <c:formatCode>General</c:formatCode>
                <c:ptCount val="203"/>
                <c:pt idx="0">
                  <c:v>5</c:v>
                </c:pt>
                <c:pt idx="1">
                  <c:v>4.9524577255058606</c:v>
                </c:pt>
                <c:pt idx="2">
                  <c:v>4.8122378971028956</c:v>
                </c:pt>
                <c:pt idx="3">
                  <c:v>4.5841942146605374</c:v>
                </c:pt>
                <c:pt idx="4">
                  <c:v>4.2747287561929106</c:v>
                </c:pt>
                <c:pt idx="5">
                  <c:v>3.8916339967855111</c:v>
                </c:pt>
                <c:pt idx="6">
                  <c:v>3.4439122382842564</c:v>
                </c:pt>
                <c:pt idx="7">
                  <c:v>2.9415764056345397</c:v>
                </c:pt>
                <c:pt idx="8">
                  <c:v>2.3954364248829387</c:v>
                </c:pt>
                <c:pt idx="9">
                  <c:v>1.816875570997335</c:v>
                </c:pt>
                <c:pt idx="10">
                  <c:v>1.2176212595818598</c:v>
                </c:pt>
                <c:pt idx="11">
                  <c:v>0.60951475570224634</c:v>
                </c:pt>
                <c:pt idx="12">
                  <c:v>4.2841874691849965E-3</c:v>
                </c:pt>
                <c:pt idx="13">
                  <c:v>-0.58667491461846011</c:v>
                </c:pt>
                <c:pt idx="14">
                  <c:v>-1.1525075742128832</c:v>
                </c:pt>
                <c:pt idx="15">
                  <c:v>-1.6830921554259031</c:v>
                </c:pt>
                <c:pt idx="16">
                  <c:v>-2.1692146870738225</c:v>
                </c:pt>
                <c:pt idx="17">
                  <c:v>-2.6027218607807776</c:v>
                </c:pt>
                <c:pt idx="18">
                  <c:v>-2.9766503107228877</c:v>
                </c:pt>
                <c:pt idx="19">
                  <c:v>-3.2853302887769935</c:v>
                </c:pt>
                <c:pt idx="20">
                  <c:v>-3.5244623785476792</c:v>
                </c:pt>
                <c:pt idx="21">
                  <c:v>-3.6911664345885851</c:v>
                </c:pt>
                <c:pt idx="22">
                  <c:v>-3.7840024785152253</c:v>
                </c:pt>
                <c:pt idx="23">
                  <c:v>-3.8029638212364287</c:v>
                </c:pt>
                <c:pt idx="24">
                  <c:v>-3.7494432002147664</c:v>
                </c:pt>
                <c:pt idx="25">
                  <c:v>-3.6261732130828537</c:v>
                </c:pt>
                <c:pt idx="26">
                  <c:v>-3.4371427854118961</c:v>
                </c:pt>
                <c:pt idx="27">
                  <c:v>-3.1874918231576999</c:v>
                </c:pt>
                <c:pt idx="28">
                  <c:v>-2.8833865625173321</c:v>
                </c:pt>
                <c:pt idx="29">
                  <c:v>-2.5318784359541864</c:v>
                </c:pt>
                <c:pt idx="30">
                  <c:v>-2.1407495185261882</c:v>
                </c:pt>
                <c:pt idx="31">
                  <c:v>-1.7183478001719492</c:v>
                </c:pt>
                <c:pt idx="32">
                  <c:v>-1.2734156453487275</c:v>
                </c:pt>
                <c:pt idx="33">
                  <c:v>-0.81491485074206349</c:v>
                </c:pt>
                <c:pt idx="34">
                  <c:v>-0.35185169532043176</c:v>
                </c:pt>
                <c:pt idx="35">
                  <c:v>0.10689470333960806</c:v>
                </c:pt>
                <c:pt idx="36">
                  <c:v>0.5527375537440038</c:v>
                </c:pt>
                <c:pt idx="37">
                  <c:v>0.97753810143150199</c:v>
                </c:pt>
                <c:pt idx="38">
                  <c:v>1.3737491610361243</c:v>
                </c:pt>
                <c:pt idx="39">
                  <c:v>1.7345440396206728</c:v>
                </c:pt>
                <c:pt idx="40">
                  <c:v>2.0539287557674442</c:v>
                </c:pt>
                <c:pt idx="41">
                  <c:v>2.3268358250027004</c:v>
                </c:pt>
                <c:pt idx="42">
                  <c:v>2.5491982722973066</c:v>
                </c:pt>
                <c:pt idx="43">
                  <c:v>2.7180029386663813</c:v>
                </c:pt>
                <c:pt idx="44">
                  <c:v>2.8313225632082233</c:v>
                </c:pt>
                <c:pt idx="45">
                  <c:v>2.8883265362388619</c:v>
                </c:pt>
                <c:pt idx="46">
                  <c:v>2.8892706256458793</c:v>
                </c:pt>
                <c:pt idx="47">
                  <c:v>2.835466369690852</c:v>
                </c:pt>
                <c:pt idx="48">
                  <c:v>2.7292311981900288</c:v>
                </c:pt>
                <c:pt idx="49">
                  <c:v>2.5738206838456912</c:v>
                </c:pt>
                <c:pt idx="50">
                  <c:v>2.3733446307331305</c:v>
                </c:pt>
                <c:pt idx="51">
                  <c:v>2.1326689726097574</c:v>
                </c:pt>
                <c:pt idx="52">
                  <c:v>1.8573056757100979</c:v>
                </c:pt>
                <c:pt idx="53">
                  <c:v>1.5532930158536262</c:v>
                </c:pt>
                <c:pt idx="54">
                  <c:v>1.2270687258147925</c:v>
                </c:pt>
                <c:pt idx="55">
                  <c:v>0.88533858475997451</c:v>
                </c:pt>
                <c:pt idx="56">
                  <c:v>0.53494304689977223</c:v>
                </c:pt>
                <c:pt idx="57">
                  <c:v>0.18272448205498981</c:v>
                </c:pt>
                <c:pt idx="58">
                  <c:v>-0.16460247176536652</c:v>
                </c:pt>
                <c:pt idx="59">
                  <c:v>-0.50057506190881629</c:v>
                </c:pt>
                <c:pt idx="60">
                  <c:v>-0.81909885942577809</c:v>
                </c:pt>
                <c:pt idx="61">
                  <c:v>-1.114554459708017</c:v>
                </c:pt>
                <c:pt idx="62">
                  <c:v>-1.3818926553147532</c:v>
                </c:pt>
                <c:pt idx="63">
                  <c:v>-1.6167165516825435</c:v>
                </c:pt>
                <c:pt idx="64">
                  <c:v>-1.815349379997498</c:v>
                </c:pt>
                <c:pt idx="65">
                  <c:v>-1.9748870619612648</c:v>
                </c:pt>
                <c:pt idx="66">
                  <c:v>-2.09323489241438</c:v>
                </c:pt>
                <c:pt idx="67">
                  <c:v>-2.1691280216416526</c:v>
                </c:pt>
                <c:pt idx="68">
                  <c:v>-2.2021357335812151</c:v>
                </c:pt>
                <c:pt idx="69">
                  <c:v>-2.1926498231719385</c:v>
                </c:pt>
                <c:pt idx="70">
                  <c:v>-2.1418576700626564</c:v>
                </c:pt>
                <c:pt idx="71">
                  <c:v>-2.0517008816116027</c:v>
                </c:pt>
                <c:pt idx="72">
                  <c:v>-1.9248206307371067</c:v>
                </c:pt>
                <c:pt idx="73">
                  <c:v>-1.7644910395027964</c:v>
                </c:pt>
                <c:pt idx="74">
                  <c:v>-1.5745421537122535</c:v>
                </c:pt>
                <c:pt idx="75">
                  <c:v>-1.3592742143006653</c:v>
                </c:pt>
                <c:pt idx="76">
                  <c:v>-1.1233650557076769</c:v>
                </c:pt>
                <c:pt idx="77">
                  <c:v>-0.8717725481967098</c:v>
                </c:pt>
                <c:pt idx="78">
                  <c:v>-0.60963404949953348</c:v>
                </c:pt>
                <c:pt idx="79">
                  <c:v>-0.34216484120407625</c:v>
                </c:pt>
                <c:pt idx="80">
                  <c:v>-7.4557497687846377E-2</c:v>
                </c:pt>
                <c:pt idx="81">
                  <c:v>0.18811592845483638</c:v>
                </c:pt>
                <c:pt idx="82">
                  <c:v>0.44099711856759571</c:v>
                </c:pt>
                <c:pt idx="83">
                  <c:v>0.6795284412712469</c:v>
                </c:pt>
                <c:pt idx="84">
                  <c:v>0.89953214841928653</c:v>
                </c:pt>
                <c:pt idx="85">
                  <c:v>1.0972804975720978</c:v>
                </c:pt>
                <c:pt idx="86">
                  <c:v>1.2695556879644325</c:v>
                </c:pt>
                <c:pt idx="87">
                  <c:v>1.4136987162789327</c:v>
                </c:pt>
                <c:pt idx="88">
                  <c:v>1.52764648960266</c:v>
                </c:pt>
                <c:pt idx="89">
                  <c:v>1.6099567710790459</c:v>
                </c:pt>
                <c:pt idx="90">
                  <c:v>1.6598207742962601</c:v>
                </c:pt>
                <c:pt idx="91">
                  <c:v>1.6770634607618859</c:v>
                </c:pt>
                <c:pt idx="92">
                  <c:v>1.6621318264419869</c:v>
                </c:pt>
                <c:pt idx="93">
                  <c:v>1.6160716840611946</c:v>
                </c:pt>
                <c:pt idx="94">
                  <c:v>1.5404936537473874</c:v>
                </c:pt>
                <c:pt idx="95">
                  <c:v>1.4375292621119442</c:v>
                </c:pt>
                <c:pt idx="96">
                  <c:v>1.3097782158685904</c:v>
                </c:pt>
                <c:pt idx="97">
                  <c:v>1.1602480579759351</c:v>
                </c:pt>
                <c:pt idx="98">
                  <c:v>0.99228752992563407</c:v>
                </c:pt>
                <c:pt idx="99">
                  <c:v>0.80951505162187276</c:v>
                </c:pt>
                <c:pt idx="100">
                  <c:v>0.61574378930459972</c:v>
                </c:pt>
                <c:pt idx="101">
                  <c:v>0.41490481172444316</c:v>
                </c:pt>
                <c:pt idx="102">
                  <c:v>0.21096983541141315</c:v>
                </c:pt>
                <c:pt idx="103">
                  <c:v>7.8750320711776841E-3</c:v>
                </c:pt>
                <c:pt idx="104">
                  <c:v>-0.1905526839071533</c:v>
                </c:pt>
                <c:pt idx="105">
                  <c:v>-0.3806655504503243</c:v>
                </c:pt>
                <c:pt idx="106">
                  <c:v>-0.55905980194840366</c:v>
                </c:pt>
                <c:pt idx="107">
                  <c:v>-0.72263435410851484</c:v>
                </c:pt>
                <c:pt idx="108">
                  <c:v>-0.86864236402252937</c:v>
                </c:pt>
                <c:pt idx="109">
                  <c:v>-0.99473485780370396</c:v>
                </c:pt>
                <c:pt idx="110">
                  <c:v>-1.0989957875489085</c:v>
                </c:pt>
                <c:pt idx="111">
                  <c:v>-1.1799680568565685</c:v>
                </c:pt>
                <c:pt idx="112">
                  <c:v>-1.2366702361227138</c:v>
                </c:pt>
                <c:pt idx="113">
                  <c:v>-1.2686038717944192</c:v>
                </c:pt>
                <c:pt idx="114">
                  <c:v>-1.2757514741929499</c:v>
                </c:pt>
                <c:pt idx="115">
                  <c:v>-1.2585654430705628</c:v>
                </c:pt>
                <c:pt idx="116">
                  <c:v>-1.2179483555682948</c:v>
                </c:pt>
                <c:pt idx="117">
                  <c:v>-1.1552251947769667</c:v>
                </c:pt>
                <c:pt idx="118">
                  <c:v>-1.0721082360458394</c:v>
                </c:pt>
                <c:pt idx="119">
                  <c:v>-0.97065543024704826</c:v>
                </c:pt>
                <c:pt idx="120">
                  <c:v>-0.8532232264775742</c:v>
                </c:pt>
                <c:pt idx="121">
                  <c:v>-0.72241485965334462</c:v>
                </c:pt>
                <c:pt idx="122">
                  <c:v>-0.58102519003202469</c:v>
                </c:pt>
                <c:pt idx="123">
                  <c:v>-0.43198322123311172</c:v>
                </c:pt>
                <c:pt idx="124">
                  <c:v>-0.27829344057982586</c:v>
                </c:pt>
                <c:pt idx="125">
                  <c:v>-0.12297712076901297</c:v>
                </c:pt>
                <c:pt idx="126">
                  <c:v>3.0985304403171259E-2</c:v>
                </c:pt>
                <c:pt idx="127">
                  <c:v>0.18070972426316917</c:v>
                </c:pt>
                <c:pt idx="128">
                  <c:v>0.32346069524731891</c:v>
                </c:pt>
                <c:pt idx="129">
                  <c:v>0.45669972767044215</c:v>
                </c:pt>
                <c:pt idx="130">
                  <c:v>0.57812869688529445</c:v>
                </c:pt>
                <c:pt idx="131">
                  <c:v>0.68572767219958697</c:v>
                </c:pt>
                <c:pt idx="132">
                  <c:v>0.77778657940819862</c:v>
                </c:pt>
                <c:pt idx="133">
                  <c:v>0.85293024344894453</c:v>
                </c:pt>
                <c:pt idx="134">
                  <c:v>0.91013649383220485</c:v>
                </c:pt>
                <c:pt idx="135">
                  <c:v>0.94874715441903712</c:v>
                </c:pt>
                <c:pt idx="136">
                  <c:v>0.96847187813200686</c:v>
                </c:pt>
                <c:pt idx="137">
                  <c:v>0.96938492364238893</c:v>
                </c:pt>
                <c:pt idx="138">
                  <c:v>0.95191510246288358</c:v>
                </c:pt>
                <c:pt idx="139">
                  <c:v>0.91682924881790484</c:v>
                </c:pt>
                <c:pt idx="140">
                  <c:v>0.86520967899299239</c:v>
                </c:pt>
                <c:pt idx="141">
                  <c:v>0.79842620964323052</c:v>
                </c:pt>
                <c:pt idx="142">
                  <c:v>0.71810339409507018</c:v>
                </c:pt>
                <c:pt idx="143">
                  <c:v>0.62608371062382595</c:v>
                </c:pt>
                <c:pt idx="144">
                  <c:v>0.52438749595732825</c:v>
                </c:pt>
                <c:pt idx="145">
                  <c:v>0.41517046009379205</c:v>
                </c:pt>
                <c:pt idx="146">
                  <c:v>0.30067964450727303</c:v>
                </c:pt>
                <c:pt idx="147">
                  <c:v>0.18320869485466026</c:v>
                </c:pt>
                <c:pt idx="148">
                  <c:v>6.5053311624261437E-2</c:v>
                </c:pt>
                <c:pt idx="149">
                  <c:v>-5.1532281680098047E-2</c:v>
                </c:pt>
                <c:pt idx="150">
                  <c:v>-0.16437705240924569</c:v>
                </c:pt>
                <c:pt idx="151">
                  <c:v>-0.27143230769793963</c:v>
                </c:pt>
                <c:pt idx="152">
                  <c:v>-0.37080759775524169</c:v>
                </c:pt>
                <c:pt idx="153">
                  <c:v>-0.46080277043637025</c:v>
                </c:pt>
                <c:pt idx="154">
                  <c:v>-0.53993566121679715</c:v>
                </c:pt>
                <c:pt idx="155">
                  <c:v>-0.60696499759350897</c:v>
                </c:pt>
                <c:pt idx="156">
                  <c:v>-0.66090819756532615</c:v>
                </c:pt>
                <c:pt idx="157">
                  <c:v>-0.70105384615285471</c:v>
                </c:pt>
                <c:pt idx="158">
                  <c:v>-0.72696873984560495</c:v>
                </c:pt>
                <c:pt idx="159">
                  <c:v>-0.73849949436443962</c:v>
                </c:pt>
                <c:pt idx="160">
                  <c:v>-0.73576881421371521</c:v>
                </c:pt>
                <c:pt idx="161">
                  <c:v>-0.71916662127373976</c:v>
                </c:pt>
                <c:pt idx="162">
                  <c:v>-0.68933633238196701</c:v>
                </c:pt>
                <c:pt idx="163">
                  <c:v>-0.6471566608588819</c:v>
                </c:pt>
                <c:pt idx="164">
                  <c:v>-0.59371939282413411</c:v>
                </c:pt>
                <c:pt idx="165">
                  <c:v>-0.53030365469886631</c:v>
                </c:pt>
                <c:pt idx="166">
                  <c:v>-0.45834724250503506</c:v>
                </c:pt>
                <c:pt idx="167">
                  <c:v>-0.37941562569363624</c:v>
                </c:pt>
                <c:pt idx="168">
                  <c:v>-0.29516926775027313</c:v>
                </c:pt>
                <c:pt idx="169">
                  <c:v>-0.20732992247809198</c:v>
                </c:pt>
                <c:pt idx="170">
                  <c:v>-0.11764656863453615</c:v>
                </c:pt>
                <c:pt idx="171">
                  <c:v>-2.7861636733526655E-2</c:v>
                </c:pt>
                <c:pt idx="172">
                  <c:v>6.0321839214054242E-2</c:v>
                </c:pt>
                <c:pt idx="173">
                  <c:v>0.14527154477368792</c:v>
                </c:pt>
                <c:pt idx="174">
                  <c:v>0.22545512584969302</c:v>
                </c:pt>
                <c:pt idx="175">
                  <c:v>0.29946684266525753</c:v>
                </c:pt>
                <c:pt idx="176">
                  <c:v>0.36605119344804665</c:v>
                </c:pt>
                <c:pt idx="177">
                  <c:v>0.42412313222419912</c:v>
                </c:pt>
                <c:pt idx="178">
                  <c:v>0.47278457854174011</c:v>
                </c:pt>
                <c:pt idx="179">
                  <c:v>0.51133699434544688</c:v>
                </c:pt>
                <c:pt idx="180">
                  <c:v>0.53928988304802183</c:v>
                </c:pt>
                <c:pt idx="181">
                  <c:v>0.55636514651807689</c:v>
                </c:pt>
                <c:pt idx="182">
                  <c:v>0.56249731568536121</c:v>
                </c:pt>
                <c:pt idx="183">
                  <c:v>0.55782974824953779</c:v>
                </c:pt>
                <c:pt idx="184">
                  <c:v>0.54270696114936978</c:v>
                </c:pt>
                <c:pt idx="185">
                  <c:v>0.51766333468517267</c:v>
                </c:pt>
                <c:pt idx="186">
                  <c:v>0.48340848829452249</c:v>
                </c:pt>
                <c:pt idx="187">
                  <c:v>0.44080968390945391</c:v>
                </c:pt>
                <c:pt idx="188">
                  <c:v>0.39087166068368723</c:v>
                </c:pt>
                <c:pt idx="189">
                  <c:v>0.33471434395549893</c:v>
                </c:pt>
                <c:pt idx="190">
                  <c:v>0.27354890107395857</c:v>
                </c:pt>
                <c:pt idx="191">
                  <c:v>0.20865263682042362</c:v>
                </c:pt>
                <c:pt idx="192">
                  <c:v>0.14134323145171784</c:v>
                </c:pt>
                <c:pt idx="193">
                  <c:v>7.2952824914032002E-2</c:v>
                </c:pt>
                <c:pt idx="194">
                  <c:v>4.8024417488851745E-3</c:v>
                </c:pt>
                <c:pt idx="195">
                  <c:v>-6.182276696772019E-2</c:v>
                </c:pt>
                <c:pt idx="196">
                  <c:v>-0.12569701508351522</c:v>
                </c:pt>
                <c:pt idx="197">
                  <c:v>-0.18567569130809111</c:v>
                </c:pt>
                <c:pt idx="198">
                  <c:v>-0.24071511440284091</c:v>
                </c:pt>
                <c:pt idx="199">
                  <c:v>-0.2898899081646456</c:v>
                </c:pt>
                <c:pt idx="200">
                  <c:v>-0.3324077235469049</c:v>
                </c:pt>
                <c:pt idx="201">
                  <c:v>-0.36762109197558762</c:v>
                </c:pt>
                <c:pt idx="202">
                  <c:v>-0.39503625337710291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B7-9745-9266-DDA3BDF908E6}"/>
            </c:ext>
          </c:extLst>
        </c:ser>
        <c:ser>
          <c:idx val="4"/>
          <c:order val="4"/>
          <c:tx>
            <c:v>UD Upper bound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'annotated underdamped (2)'!$H$1:$H$203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'annotated underdamped (2)'!$I$1:$I$203</c:f>
              <c:numCache>
                <c:formatCode>General</c:formatCode>
                <c:ptCount val="203"/>
                <c:pt idx="0">
                  <c:v>5.0188561322849559</c:v>
                </c:pt>
                <c:pt idx="1">
                  <c:v>4.9589897752344001</c:v>
                </c:pt>
                <c:pt idx="2">
                  <c:v>4.899837521280654</c:v>
                </c:pt>
                <c:pt idx="3">
                  <c:v>4.8413908523969322</c:v>
                </c:pt>
                <c:pt idx="4">
                  <c:v>4.7836413521619177</c:v>
                </c:pt>
                <c:pt idx="5">
                  <c:v>4.7265807045477883</c:v>
                </c:pt>
                <c:pt idx="6">
                  <c:v>4.6702006927226831</c:v>
                </c:pt>
                <c:pt idx="7">
                  <c:v>4.6144931978674757</c:v>
                </c:pt>
                <c:pt idx="8">
                  <c:v>4.5594501980066449</c:v>
                </c:pt>
                <c:pt idx="9">
                  <c:v>4.5050637668530937</c:v>
                </c:pt>
                <c:pt idx="10">
                  <c:v>4.451326072666757</c:v>
                </c:pt>
                <c:pt idx="11">
                  <c:v>4.3982293771268131</c:v>
                </c:pt>
                <c:pt idx="12">
                  <c:v>4.3457660342173527</c:v>
                </c:pt>
                <c:pt idx="13">
                  <c:v>4.2939284891263378</c:v>
                </c:pt>
                <c:pt idx="14">
                  <c:v>4.2427092771577026</c:v>
                </c:pt>
                <c:pt idx="15">
                  <c:v>4.1921010226564137</c:v>
                </c:pt>
                <c:pt idx="16">
                  <c:v>4.1420964379463738</c:v>
                </c:pt>
                <c:pt idx="17">
                  <c:v>4.0926883222809751</c:v>
                </c:pt>
                <c:pt idx="18">
                  <c:v>4.0438695608061836</c:v>
                </c:pt>
                <c:pt idx="19">
                  <c:v>3.9956331235359883</c:v>
                </c:pt>
                <c:pt idx="20">
                  <c:v>3.9479720643400698</c:v>
                </c:pt>
                <c:pt idx="21">
                  <c:v>3.9008795199435444</c:v>
                </c:pt>
                <c:pt idx="22">
                  <c:v>3.8543487089386432</c:v>
                </c:pt>
                <c:pt idx="23">
                  <c:v>3.8083729308081757</c:v>
                </c:pt>
                <c:pt idx="24">
                  <c:v>3.7629455649606447</c:v>
                </c:pt>
                <c:pt idx="25">
                  <c:v>3.7180600697768695</c:v>
                </c:pt>
                <c:pt idx="26">
                  <c:v>3.6737099816679804</c:v>
                </c:pt>
                <c:pt idx="27">
                  <c:v>3.6298889141446526</c:v>
                </c:pt>
                <c:pt idx="28">
                  <c:v>3.5865905568974399</c:v>
                </c:pt>
                <c:pt idx="29">
                  <c:v>3.543808674888079</c:v>
                </c:pt>
                <c:pt idx="30">
                  <c:v>3.5015371074516324</c:v>
                </c:pt>
                <c:pt idx="31">
                  <c:v>3.4597697674093442</c:v>
                </c:pt>
                <c:pt idx="32">
                  <c:v>3.4185006401920734</c:v>
                </c:pt>
                <c:pt idx="33">
                  <c:v>3.3777237829741882</c:v>
                </c:pt>
                <c:pt idx="34">
                  <c:v>3.3374333238177858</c:v>
                </c:pt>
                <c:pt idx="35">
                  <c:v>3.2976234608271255</c:v>
                </c:pt>
                <c:pt idx="36">
                  <c:v>3.2582884613131458</c:v>
                </c:pt>
                <c:pt idx="37">
                  <c:v>3.2194226609679433</c:v>
                </c:pt>
                <c:pt idx="38">
                  <c:v>3.1810204630491099</c:v>
                </c:pt>
                <c:pt idx="39">
                  <c:v>3.1430763375737856</c:v>
                </c:pt>
                <c:pt idx="40">
                  <c:v>3.105584820522334</c:v>
                </c:pt>
                <c:pt idx="41">
                  <c:v>3.0685405130515138</c:v>
                </c:pt>
                <c:pt idx="42">
                  <c:v>3.031938080717036</c:v>
                </c:pt>
                <c:pt idx="43">
                  <c:v>2.9957722527053963</c:v>
                </c:pt>
                <c:pt idx="44">
                  <c:v>2.9600378210748648</c:v>
                </c:pt>
                <c:pt idx="45">
                  <c:v>2.9247296400055385</c:v>
                </c:pt>
                <c:pt idx="46">
                  <c:v>2.8898426250583298</c:v>
                </c:pt>
                <c:pt idx="47">
                  <c:v>2.8553717524428017</c:v>
                </c:pt>
                <c:pt idx="48">
                  <c:v>2.8213120582937314</c:v>
                </c:pt>
                <c:pt idx="49">
                  <c:v>2.787658637956306</c:v>
                </c:pt>
                <c:pt idx="50">
                  <c:v>2.7544066452798432</c:v>
                </c:pt>
                <c:pt idx="51">
                  <c:v>2.7215512919199392</c:v>
                </c:pt>
                <c:pt idx="52">
                  <c:v>2.6890878466489343</c:v>
                </c:pt>
                <c:pt idx="53">
                  <c:v>2.6570116346746127</c:v>
                </c:pt>
                <c:pt idx="54">
                  <c:v>2.6253180369670224</c:v>
                </c:pt>
                <c:pt idx="55">
                  <c:v>2.5940024895933269</c:v>
                </c:pt>
                <c:pt idx="56">
                  <c:v>2.5630604830605908</c:v>
                </c:pt>
                <c:pt idx="57">
                  <c:v>2.5324875616664051</c:v>
                </c:pt>
                <c:pt idx="58">
                  <c:v>2.5022793228572584</c:v>
                </c:pt>
                <c:pt idx="59">
                  <c:v>2.4724314165945631</c:v>
                </c:pt>
                <c:pt idx="60">
                  <c:v>2.4429395447282394</c:v>
                </c:pt>
                <c:pt idx="61">
                  <c:v>2.4137994603777764</c:v>
                </c:pt>
                <c:pt idx="62">
                  <c:v>2.3850069673206731</c:v>
                </c:pt>
                <c:pt idx="63">
                  <c:v>2.3565579193881758</c:v>
                </c:pt>
                <c:pt idx="64">
                  <c:v>2.3284482198682221</c:v>
                </c:pt>
                <c:pt idx="65">
                  <c:v>2.3006738209155073</c:v>
                </c:pt>
                <c:pt idx="66">
                  <c:v>2.2732307229685875</c:v>
                </c:pt>
                <c:pt idx="67">
                  <c:v>2.246114974173937</c:v>
                </c:pt>
                <c:pt idx="68">
                  <c:v>2.2193226698168727</c:v>
                </c:pt>
                <c:pt idx="69">
                  <c:v>2.1928499517592699</c:v>
                </c:pt>
                <c:pt idx="70">
                  <c:v>2.1666930078839837</c:v>
                </c:pt>
                <c:pt idx="71">
                  <c:v>2.140848071545896</c:v>
                </c:pt>
                <c:pt idx="72">
                  <c:v>2.1153114210295145</c:v>
                </c:pt>
                <c:pt idx="73">
                  <c:v>2.0900793790130368</c:v>
                </c:pt>
                <c:pt idx="74">
                  <c:v>2.0651483120388114</c:v>
                </c:pt>
                <c:pt idx="75">
                  <c:v>2.0405146299901129</c:v>
                </c:pt>
                <c:pt idx="76">
                  <c:v>2.0161747855741594</c:v>
                </c:pt>
                <c:pt idx="77">
                  <c:v>1.9921252738112949</c:v>
                </c:pt>
                <c:pt idx="78">
                  <c:v>1.9683626315302685</c:v>
                </c:pt>
                <c:pt idx="79">
                  <c:v>1.9448834368695294</c:v>
                </c:pt>
                <c:pt idx="80">
                  <c:v>1.9216843087844744</c:v>
                </c:pt>
                <c:pt idx="81">
                  <c:v>1.8987619065605705</c:v>
                </c:pt>
                <c:pt idx="82">
                  <c:v>1.876112929332288</c:v>
                </c:pt>
                <c:pt idx="83">
                  <c:v>1.8537341156077676</c:v>
                </c:pt>
                <c:pt idx="84">
                  <c:v>1.8316222427991626</c:v>
                </c:pt>
                <c:pt idx="85">
                  <c:v>1.8097741267585794</c:v>
                </c:pt>
                <c:pt idx="86">
                  <c:v>1.7881866213195543</c:v>
                </c:pt>
                <c:pt idx="87">
                  <c:v>1.7668566178440004</c:v>
                </c:pt>
                <c:pt idx="88">
                  <c:v>1.7457810447745588</c:v>
                </c:pt>
                <c:pt idx="89">
                  <c:v>1.724956867192289</c:v>
                </c:pt>
                <c:pt idx="90">
                  <c:v>1.7043810863796345</c:v>
                </c:pt>
                <c:pt idx="91">
                  <c:v>1.6840507393886037</c:v>
                </c:pt>
                <c:pt idx="92">
                  <c:v>1.6639628986140982</c:v>
                </c:pt>
                <c:pt idx="93">
                  <c:v>1.6441146713723349</c:v>
                </c:pt>
                <c:pt idx="94">
                  <c:v>1.6245031994842927</c:v>
                </c:pt>
                <c:pt idx="95">
                  <c:v>1.6051256588641314</c:v>
                </c:pt>
                <c:pt idx="96">
                  <c:v>1.5859792591125175</c:v>
                </c:pt>
                <c:pt idx="97">
                  <c:v>1.5670612431148006</c:v>
                </c:pt>
                <c:pt idx="98">
                  <c:v>1.5483688866439871</c:v>
                </c:pt>
                <c:pt idx="99">
                  <c:v>1.5298994979684448</c:v>
                </c:pt>
                <c:pt idx="100">
                  <c:v>1.5116504174642889</c:v>
                </c:pt>
                <c:pt idx="101">
                  <c:v>1.493619017232392</c:v>
                </c:pt>
                <c:pt idx="102">
                  <c:v>1.4758027007199628</c:v>
                </c:pt>
                <c:pt idx="103">
                  <c:v>1.4581989023466368</c:v>
                </c:pt>
                <c:pt idx="104">
                  <c:v>1.4408050871350286</c:v>
                </c:pt>
                <c:pt idx="105">
                  <c:v>1.4236187503456905</c:v>
                </c:pt>
                <c:pt idx="106">
                  <c:v>1.4066374171164275</c:v>
                </c:pt>
                <c:pt idx="107">
                  <c:v>1.3898586421059105</c:v>
                </c:pt>
                <c:pt idx="108">
                  <c:v>1.373280009141544</c:v>
                </c:pt>
                <c:pt idx="109">
                  <c:v>1.356899130871533</c:v>
                </c:pt>
                <c:pt idx="110">
                  <c:v>1.3407136484211002</c:v>
                </c:pt>
                <c:pt idx="111">
                  <c:v>1.3247212310528045</c:v>
                </c:pt>
                <c:pt idx="112">
                  <c:v>1.30891957583091</c:v>
                </c:pt>
                <c:pt idx="113">
                  <c:v>1.2933064072897587</c:v>
                </c:pt>
                <c:pt idx="114">
                  <c:v>1.2778794771061015</c:v>
                </c:pt>
                <c:pt idx="115">
                  <c:v>1.2626365637753338</c:v>
                </c:pt>
                <c:pt idx="116">
                  <c:v>1.2475754722915964</c:v>
                </c:pt>
                <c:pt idx="117">
                  <c:v>1.2326940338316896</c:v>
                </c:pt>
                <c:pt idx="118">
                  <c:v>1.21799010544276</c:v>
                </c:pt>
                <c:pt idx="119">
                  <c:v>1.2034615697337112</c:v>
                </c:pt>
                <c:pt idx="120">
                  <c:v>1.1891063345702957</c:v>
                </c:pt>
                <c:pt idx="121">
                  <c:v>1.1749223327738441</c:v>
                </c:pt>
                <c:pt idx="122">
                  <c:v>1.1609075218235871</c:v>
                </c:pt>
                <c:pt idx="123">
                  <c:v>1.1470598835625307</c:v>
                </c:pt>
                <c:pt idx="124">
                  <c:v>1.1333774239068362</c:v>
                </c:pt>
                <c:pt idx="125">
                  <c:v>1.11985817255867</c:v>
                </c:pt>
                <c:pt idx="126">
                  <c:v>1.1065001827224765</c:v>
                </c:pt>
                <c:pt idx="127">
                  <c:v>1.0933015308246363</c:v>
                </c:pt>
                <c:pt idx="128">
                  <c:v>1.0802603162364692</c:v>
                </c:pt>
                <c:pt idx="129">
                  <c:v>1.067374661000539</c:v>
                </c:pt>
                <c:pt idx="130">
                  <c:v>1.0546427095602251</c:v>
                </c:pt>
                <c:pt idx="131">
                  <c:v>1.0420626284925192</c:v>
                </c:pt>
                <c:pt idx="132">
                  <c:v>1.0296326062440089</c:v>
                </c:pt>
                <c:pt idx="133">
                  <c:v>1.0173508528700115</c:v>
                </c:pt>
                <c:pt idx="134">
                  <c:v>1.0052155997768182</c:v>
                </c:pt>
                <c:pt idx="135">
                  <c:v>0.99322509946701343</c:v>
                </c:pt>
                <c:pt idx="136">
                  <c:v>0.98137762528783334</c:v>
                </c:pt>
                <c:pt idx="137">
                  <c:v>0.96967147118252339</c:v>
                </c:pt>
                <c:pt idx="138">
                  <c:v>0.95810495144466401</c:v>
                </c:pt>
                <c:pt idx="139">
                  <c:v>0.94667640047542589</c:v>
                </c:pt>
                <c:pt idx="140">
                  <c:v>0.93538417254372086</c:v>
                </c:pt>
                <c:pt idx="141">
                  <c:v>0.92422664154921386</c:v>
                </c:pt>
                <c:pt idx="142">
                  <c:v>0.91320220078816128</c:v>
                </c:pt>
                <c:pt idx="143">
                  <c:v>0.90230926272204315</c:v>
                </c:pt>
                <c:pt idx="144">
                  <c:v>0.89154625874895488</c:v>
                </c:pt>
                <c:pt idx="145">
                  <c:v>0.88091163897772573</c:v>
                </c:pt>
                <c:pt idx="146">
                  <c:v>0.87040387200473202</c:v>
                </c:pt>
                <c:pt idx="147">
                  <c:v>0.86002144469337216</c:v>
                </c:pt>
                <c:pt idx="148">
                  <c:v>0.84976286195617223</c:v>
                </c:pt>
                <c:pt idx="149">
                  <c:v>0.83962664653949126</c:v>
                </c:pt>
                <c:pt idx="150">
                  <c:v>0.82961133881079407</c:v>
                </c:pt>
                <c:pt idx="151">
                  <c:v>0.81971549654846065</c:v>
                </c:pt>
                <c:pt idx="152">
                  <c:v>0.80993769473410548</c:v>
                </c:pt>
                <c:pt idx="153">
                  <c:v>0.80027652534737104</c:v>
                </c:pt>
                <c:pt idx="154">
                  <c:v>0.79073059716317096</c:v>
                </c:pt>
                <c:pt idx="155">
                  <c:v>0.78129853555135154</c:v>
                </c:pt>
                <c:pt idx="156">
                  <c:v>0.77197898227874184</c:v>
                </c:pt>
                <c:pt idx="157">
                  <c:v>0.76277059531356639</c:v>
                </c:pt>
                <c:pt idx="158">
                  <c:v>0.75367204863219006</c:v>
                </c:pt>
                <c:pt idx="159">
                  <c:v>0.74468203202816818</c:v>
                </c:pt>
                <c:pt idx="160">
                  <c:v>0.73579925092357523</c:v>
                </c:pt>
                <c:pt idx="161">
                  <c:v>0.72702242618258239</c:v>
                </c:pt>
                <c:pt idx="162">
                  <c:v>0.71835029392726046</c:v>
                </c:pt>
                <c:pt idx="163">
                  <c:v>0.70978160535557955</c:v>
                </c:pt>
                <c:pt idx="164">
                  <c:v>0.70131512656157835</c:v>
                </c:pt>
                <c:pt idx="165">
                  <c:v>0.69294963835768031</c:v>
                </c:pt>
                <c:pt idx="166">
                  <c:v>0.68468393609912848</c:v>
                </c:pt>
                <c:pt idx="167">
                  <c:v>0.67651682951051451</c:v>
                </c:pt>
                <c:pt idx="168">
                  <c:v>0.66844714251437676</c:v>
                </c:pt>
                <c:pt idx="169">
                  <c:v>0.6604737130618431</c:v>
                </c:pt>
                <c:pt idx="170">
                  <c:v>0.65259539296529456</c:v>
                </c:pt>
                <c:pt idx="171">
                  <c:v>0.64481104773302322</c:v>
                </c:pt>
                <c:pt idx="172">
                  <c:v>0.63711955640586437</c:v>
                </c:pt>
                <c:pt idx="173">
                  <c:v>0.62951981139577573</c:v>
                </c:pt>
                <c:pt idx="174">
                  <c:v>0.62201071832634358</c:v>
                </c:pt>
                <c:pt idx="175">
                  <c:v>0.61459119587519018</c:v>
                </c:pt>
                <c:pt idx="176">
                  <c:v>0.6072601756182614</c:v>
                </c:pt>
                <c:pt idx="177">
                  <c:v>0.60001660187597217</c:v>
                </c:pt>
                <c:pt idx="178">
                  <c:v>0.59285943156118692</c:v>
                </c:pt>
                <c:pt idx="179">
                  <c:v>0.58578763402901246</c:v>
                </c:pt>
                <c:pt idx="180">
                  <c:v>0.57880019092838408</c:v>
                </c:pt>
                <c:pt idx="181">
                  <c:v>0.5718960960554208</c:v>
                </c:pt>
                <c:pt idx="182">
                  <c:v>0.56507435520853078</c:v>
                </c:pt>
                <c:pt idx="183">
                  <c:v>0.55833398604524398</c:v>
                </c:pt>
                <c:pt idx="184">
                  <c:v>0.55167401794075344</c:v>
                </c:pt>
                <c:pt idx="185">
                  <c:v>0.54509349184814371</c:v>
                </c:pt>
                <c:pt idx="186">
                  <c:v>0.53859146016028614</c:v>
                </c:pt>
                <c:pt idx="187">
                  <c:v>0.53216698657338213</c:v>
                </c:pt>
                <c:pt idx="188">
                  <c:v>0.52581914595213364</c:v>
                </c:pt>
                <c:pt idx="189">
                  <c:v>0.5195470241965221</c:v>
                </c:pt>
                <c:pt idx="190">
                  <c:v>0.51334971811017649</c:v>
                </c:pt>
                <c:pt idx="191">
                  <c:v>0.50722633527031125</c:v>
                </c:pt>
                <c:pt idx="192">
                  <c:v>0.5011759938992163</c:v>
                </c:pt>
                <c:pt idx="193">
                  <c:v>0.49519782273727908</c:v>
                </c:pt>
                <c:pt idx="194">
                  <c:v>0.489290960917522</c:v>
                </c:pt>
                <c:pt idx="195">
                  <c:v>0.48345455784163588</c:v>
                </c:pt>
                <c:pt idx="196">
                  <c:v>0.47768777305749238</c:v>
                </c:pt>
                <c:pt idx="197">
                  <c:v>0.47198977613811766</c:v>
                </c:pt>
                <c:pt idx="198">
                  <c:v>0.46635974656210905</c:v>
                </c:pt>
                <c:pt idx="199">
                  <c:v>0.46079687359547894</c:v>
                </c:pt>
                <c:pt idx="200">
                  <c:v>0.45530035617490733</c:v>
                </c:pt>
                <c:pt idx="201">
                  <c:v>0.44986940279238796</c:v>
                </c:pt>
                <c:pt idx="202">
                  <c:v>0.4445032313812487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B7-9745-9266-DDA3BDF908E6}"/>
            </c:ext>
          </c:extLst>
        </c:ser>
        <c:ser>
          <c:idx val="5"/>
          <c:order val="5"/>
          <c:tx>
            <c:v>UD Lower bound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'annotated underdamped (2)'!$K$1:$K$203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'annotated underdamped (2)'!$L$1:$L$203</c:f>
              <c:numCache>
                <c:formatCode>General</c:formatCode>
                <c:ptCount val="203"/>
                <c:pt idx="0">
                  <c:v>-5.0188561322849559</c:v>
                </c:pt>
                <c:pt idx="1">
                  <c:v>-4.9589897752344001</c:v>
                </c:pt>
                <c:pt idx="2">
                  <c:v>-4.899837521280654</c:v>
                </c:pt>
                <c:pt idx="3">
                  <c:v>-4.8413908523969322</c:v>
                </c:pt>
                <c:pt idx="4">
                  <c:v>-4.7836413521619177</c:v>
                </c:pt>
                <c:pt idx="5">
                  <c:v>-4.7265807045477883</c:v>
                </c:pt>
                <c:pt idx="6">
                  <c:v>-4.6702006927226831</c:v>
                </c:pt>
                <c:pt idx="7">
                  <c:v>-4.6144931978674757</c:v>
                </c:pt>
                <c:pt idx="8">
                  <c:v>-4.5594501980066449</c:v>
                </c:pt>
                <c:pt idx="9">
                  <c:v>-4.5050637668530937</c:v>
                </c:pt>
                <c:pt idx="10">
                  <c:v>-4.451326072666757</c:v>
                </c:pt>
                <c:pt idx="11">
                  <c:v>-4.3982293771268131</c:v>
                </c:pt>
                <c:pt idx="12">
                  <c:v>-4.3457660342173527</c:v>
                </c:pt>
                <c:pt idx="13">
                  <c:v>-4.2939284891263378</c:v>
                </c:pt>
                <c:pt idx="14">
                  <c:v>-4.2427092771577026</c:v>
                </c:pt>
                <c:pt idx="15">
                  <c:v>-4.1921010226564137</c:v>
                </c:pt>
                <c:pt idx="16">
                  <c:v>-4.1420964379463738</c:v>
                </c:pt>
                <c:pt idx="17">
                  <c:v>-4.0926883222809751</c:v>
                </c:pt>
                <c:pt idx="18">
                  <c:v>-4.0438695608061836</c:v>
                </c:pt>
                <c:pt idx="19">
                  <c:v>-3.9956331235359883</c:v>
                </c:pt>
                <c:pt idx="20">
                  <c:v>-3.9479720643400698</c:v>
                </c:pt>
                <c:pt idx="21">
                  <c:v>-3.9008795199435444</c:v>
                </c:pt>
                <c:pt idx="22">
                  <c:v>-3.8543487089386432</c:v>
                </c:pt>
                <c:pt idx="23">
                  <c:v>-3.8083729308081757</c:v>
                </c:pt>
                <c:pt idx="24">
                  <c:v>-3.7629455649606447</c:v>
                </c:pt>
                <c:pt idx="25">
                  <c:v>-3.7180600697768695</c:v>
                </c:pt>
                <c:pt idx="26">
                  <c:v>-3.6737099816679804</c:v>
                </c:pt>
                <c:pt idx="27">
                  <c:v>-3.6298889141446526</c:v>
                </c:pt>
                <c:pt idx="28">
                  <c:v>-3.5865905568974399</c:v>
                </c:pt>
                <c:pt idx="29">
                  <c:v>-3.543808674888079</c:v>
                </c:pt>
                <c:pt idx="30">
                  <c:v>-3.5015371074516324</c:v>
                </c:pt>
                <c:pt idx="31">
                  <c:v>-3.4597697674093442</c:v>
                </c:pt>
                <c:pt idx="32">
                  <c:v>-3.4185006401920734</c:v>
                </c:pt>
                <c:pt idx="33">
                  <c:v>-3.3777237829741882</c:v>
                </c:pt>
                <c:pt idx="34">
                  <c:v>-3.3374333238177858</c:v>
                </c:pt>
                <c:pt idx="35">
                  <c:v>-3.2976234608271255</c:v>
                </c:pt>
                <c:pt idx="36">
                  <c:v>-3.2582884613131458</c:v>
                </c:pt>
                <c:pt idx="37">
                  <c:v>-3.2194226609679433</c:v>
                </c:pt>
                <c:pt idx="38">
                  <c:v>-3.1810204630491099</c:v>
                </c:pt>
                <c:pt idx="39">
                  <c:v>-3.1430763375737856</c:v>
                </c:pt>
                <c:pt idx="40">
                  <c:v>-3.105584820522334</c:v>
                </c:pt>
                <c:pt idx="41">
                  <c:v>-3.0685405130515138</c:v>
                </c:pt>
                <c:pt idx="42">
                  <c:v>-3.031938080717036</c:v>
                </c:pt>
                <c:pt idx="43">
                  <c:v>-2.9957722527053963</c:v>
                </c:pt>
                <c:pt idx="44">
                  <c:v>-2.9600378210748648</c:v>
                </c:pt>
                <c:pt idx="45">
                  <c:v>-2.9247296400055385</c:v>
                </c:pt>
                <c:pt idx="46">
                  <c:v>-2.8898426250583298</c:v>
                </c:pt>
                <c:pt idx="47">
                  <c:v>-2.8553717524428017</c:v>
                </c:pt>
                <c:pt idx="48">
                  <c:v>-2.8213120582937314</c:v>
                </c:pt>
                <c:pt idx="49">
                  <c:v>-2.787658637956306</c:v>
                </c:pt>
                <c:pt idx="50">
                  <c:v>-2.7544066452798432</c:v>
                </c:pt>
                <c:pt idx="51">
                  <c:v>-2.7215512919199392</c:v>
                </c:pt>
                <c:pt idx="52">
                  <c:v>-2.6890878466489343</c:v>
                </c:pt>
                <c:pt idx="53">
                  <c:v>-2.6570116346746127</c:v>
                </c:pt>
                <c:pt idx="54">
                  <c:v>-2.6253180369670224</c:v>
                </c:pt>
                <c:pt idx="55">
                  <c:v>-2.5940024895933269</c:v>
                </c:pt>
                <c:pt idx="56">
                  <c:v>-2.5630604830605908</c:v>
                </c:pt>
                <c:pt idx="57">
                  <c:v>-2.5324875616664051</c:v>
                </c:pt>
                <c:pt idx="58">
                  <c:v>-2.5022793228572584</c:v>
                </c:pt>
                <c:pt idx="59">
                  <c:v>-2.4724314165945631</c:v>
                </c:pt>
                <c:pt idx="60">
                  <c:v>-2.4429395447282394</c:v>
                </c:pt>
                <c:pt idx="61">
                  <c:v>-2.4137994603777764</c:v>
                </c:pt>
                <c:pt idx="62">
                  <c:v>-2.3850069673206731</c:v>
                </c:pt>
                <c:pt idx="63">
                  <c:v>-2.3565579193881758</c:v>
                </c:pt>
                <c:pt idx="64">
                  <c:v>-2.3284482198682221</c:v>
                </c:pt>
                <c:pt idx="65">
                  <c:v>-2.3006738209155073</c:v>
                </c:pt>
                <c:pt idx="66">
                  <c:v>-2.2732307229685875</c:v>
                </c:pt>
                <c:pt idx="67">
                  <c:v>-2.246114974173937</c:v>
                </c:pt>
                <c:pt idx="68">
                  <c:v>-2.2193226698168727</c:v>
                </c:pt>
                <c:pt idx="69">
                  <c:v>-2.1928499517592699</c:v>
                </c:pt>
                <c:pt idx="70">
                  <c:v>-2.1666930078839837</c:v>
                </c:pt>
                <c:pt idx="71">
                  <c:v>-2.140848071545896</c:v>
                </c:pt>
                <c:pt idx="72">
                  <c:v>-2.1153114210295145</c:v>
                </c:pt>
                <c:pt idx="73">
                  <c:v>-2.0900793790130368</c:v>
                </c:pt>
                <c:pt idx="74">
                  <c:v>-2.0651483120388114</c:v>
                </c:pt>
                <c:pt idx="75">
                  <c:v>-2.0405146299901129</c:v>
                </c:pt>
                <c:pt idx="76">
                  <c:v>-2.0161747855741594</c:v>
                </c:pt>
                <c:pt idx="77">
                  <c:v>-1.9921252738112949</c:v>
                </c:pt>
                <c:pt idx="78">
                  <c:v>-1.9683626315302685</c:v>
                </c:pt>
                <c:pt idx="79">
                  <c:v>-1.9448834368695294</c:v>
                </c:pt>
                <c:pt idx="80">
                  <c:v>-1.9216843087844744</c:v>
                </c:pt>
                <c:pt idx="81">
                  <c:v>-1.8987619065605705</c:v>
                </c:pt>
                <c:pt idx="82">
                  <c:v>-1.876112929332288</c:v>
                </c:pt>
                <c:pt idx="83">
                  <c:v>-1.8537341156077676</c:v>
                </c:pt>
                <c:pt idx="84">
                  <c:v>-1.8316222427991626</c:v>
                </c:pt>
                <c:pt idx="85">
                  <c:v>-1.8097741267585794</c:v>
                </c:pt>
                <c:pt idx="86">
                  <c:v>-1.7881866213195543</c:v>
                </c:pt>
                <c:pt idx="87">
                  <c:v>-1.7668566178440004</c:v>
                </c:pt>
                <c:pt idx="88">
                  <c:v>-1.7457810447745588</c:v>
                </c:pt>
                <c:pt idx="89">
                  <c:v>-1.724956867192289</c:v>
                </c:pt>
                <c:pt idx="90">
                  <c:v>-1.7043810863796345</c:v>
                </c:pt>
                <c:pt idx="91">
                  <c:v>-1.6840507393886037</c:v>
                </c:pt>
                <c:pt idx="92">
                  <c:v>-1.6639628986140982</c:v>
                </c:pt>
                <c:pt idx="93">
                  <c:v>-1.6441146713723349</c:v>
                </c:pt>
                <c:pt idx="94">
                  <c:v>-1.6245031994842927</c:v>
                </c:pt>
                <c:pt idx="95">
                  <c:v>-1.6051256588641314</c:v>
                </c:pt>
                <c:pt idx="96">
                  <c:v>-1.5859792591125175</c:v>
                </c:pt>
                <c:pt idx="97">
                  <c:v>-1.5670612431148006</c:v>
                </c:pt>
                <c:pt idx="98">
                  <c:v>-1.5483688866439871</c:v>
                </c:pt>
                <c:pt idx="99">
                  <c:v>-1.5298994979684448</c:v>
                </c:pt>
                <c:pt idx="100">
                  <c:v>-1.5116504174642889</c:v>
                </c:pt>
                <c:pt idx="101">
                  <c:v>-1.493619017232392</c:v>
                </c:pt>
                <c:pt idx="102">
                  <c:v>-1.4758027007199628</c:v>
                </c:pt>
                <c:pt idx="103">
                  <c:v>-1.4581989023466368</c:v>
                </c:pt>
                <c:pt idx="104">
                  <c:v>-1.4408050871350286</c:v>
                </c:pt>
                <c:pt idx="105">
                  <c:v>-1.4236187503456905</c:v>
                </c:pt>
                <c:pt idx="106">
                  <c:v>-1.4066374171164275</c:v>
                </c:pt>
                <c:pt idx="107">
                  <c:v>-1.3898586421059105</c:v>
                </c:pt>
                <c:pt idx="108">
                  <c:v>-1.373280009141544</c:v>
                </c:pt>
                <c:pt idx="109">
                  <c:v>-1.356899130871533</c:v>
                </c:pt>
                <c:pt idx="110">
                  <c:v>-1.3407136484211002</c:v>
                </c:pt>
                <c:pt idx="111">
                  <c:v>-1.3247212310528045</c:v>
                </c:pt>
                <c:pt idx="112">
                  <c:v>-1.30891957583091</c:v>
                </c:pt>
                <c:pt idx="113">
                  <c:v>-1.2933064072897587</c:v>
                </c:pt>
                <c:pt idx="114">
                  <c:v>-1.2778794771061015</c:v>
                </c:pt>
                <c:pt idx="115">
                  <c:v>-1.2626365637753338</c:v>
                </c:pt>
                <c:pt idx="116">
                  <c:v>-1.2475754722915964</c:v>
                </c:pt>
                <c:pt idx="117">
                  <c:v>-1.2326940338316896</c:v>
                </c:pt>
                <c:pt idx="118">
                  <c:v>-1.21799010544276</c:v>
                </c:pt>
                <c:pt idx="119">
                  <c:v>-1.2034615697337112</c:v>
                </c:pt>
                <c:pt idx="120">
                  <c:v>-1.1891063345702957</c:v>
                </c:pt>
                <c:pt idx="121">
                  <c:v>-1.1749223327738441</c:v>
                </c:pt>
                <c:pt idx="122">
                  <c:v>-1.1609075218235871</c:v>
                </c:pt>
                <c:pt idx="123">
                  <c:v>-1.1470598835625307</c:v>
                </c:pt>
                <c:pt idx="124">
                  <c:v>-1.1333774239068362</c:v>
                </c:pt>
                <c:pt idx="125">
                  <c:v>-1.11985817255867</c:v>
                </c:pt>
                <c:pt idx="126">
                  <c:v>-1.1065001827224765</c:v>
                </c:pt>
                <c:pt idx="127">
                  <c:v>-1.0933015308246363</c:v>
                </c:pt>
                <c:pt idx="128">
                  <c:v>-1.0802603162364692</c:v>
                </c:pt>
                <c:pt idx="129">
                  <c:v>-1.067374661000539</c:v>
                </c:pt>
                <c:pt idx="130">
                  <c:v>-1.0546427095602251</c:v>
                </c:pt>
                <c:pt idx="131">
                  <c:v>-1.0420626284925192</c:v>
                </c:pt>
                <c:pt idx="132">
                  <c:v>-1.0296326062440089</c:v>
                </c:pt>
                <c:pt idx="133">
                  <c:v>-1.0173508528700115</c:v>
                </c:pt>
                <c:pt idx="134">
                  <c:v>-1.0052155997768182</c:v>
                </c:pt>
                <c:pt idx="135">
                  <c:v>-0.99322509946701343</c:v>
                </c:pt>
                <c:pt idx="136">
                  <c:v>-0.98137762528783334</c:v>
                </c:pt>
                <c:pt idx="137">
                  <c:v>-0.96967147118252339</c:v>
                </c:pt>
                <c:pt idx="138">
                  <c:v>-0.95810495144466401</c:v>
                </c:pt>
                <c:pt idx="139">
                  <c:v>-0.94667640047542589</c:v>
                </c:pt>
                <c:pt idx="140">
                  <c:v>-0.93538417254372086</c:v>
                </c:pt>
                <c:pt idx="141">
                  <c:v>-0.92422664154921386</c:v>
                </c:pt>
                <c:pt idx="142">
                  <c:v>-0.91320220078816128</c:v>
                </c:pt>
                <c:pt idx="143">
                  <c:v>-0.90230926272204315</c:v>
                </c:pt>
                <c:pt idx="144">
                  <c:v>-0.89154625874895488</c:v>
                </c:pt>
                <c:pt idx="145">
                  <c:v>-0.88091163897772573</c:v>
                </c:pt>
                <c:pt idx="146">
                  <c:v>-0.87040387200473202</c:v>
                </c:pt>
                <c:pt idx="147">
                  <c:v>-0.86002144469337216</c:v>
                </c:pt>
                <c:pt idx="148">
                  <c:v>-0.84976286195617223</c:v>
                </c:pt>
                <c:pt idx="149">
                  <c:v>-0.83962664653949126</c:v>
                </c:pt>
                <c:pt idx="150">
                  <c:v>-0.82961133881079407</c:v>
                </c:pt>
                <c:pt idx="151">
                  <c:v>-0.81971549654846065</c:v>
                </c:pt>
                <c:pt idx="152">
                  <c:v>-0.80993769473410548</c:v>
                </c:pt>
                <c:pt idx="153">
                  <c:v>-0.80027652534737104</c:v>
                </c:pt>
                <c:pt idx="154">
                  <c:v>-0.79073059716317096</c:v>
                </c:pt>
                <c:pt idx="155">
                  <c:v>-0.78129853555135154</c:v>
                </c:pt>
                <c:pt idx="156">
                  <c:v>-0.77197898227874184</c:v>
                </c:pt>
                <c:pt idx="157">
                  <c:v>-0.76277059531356639</c:v>
                </c:pt>
                <c:pt idx="158">
                  <c:v>-0.75367204863219006</c:v>
                </c:pt>
                <c:pt idx="159">
                  <c:v>-0.74468203202816818</c:v>
                </c:pt>
                <c:pt idx="160">
                  <c:v>-0.73579925092357523</c:v>
                </c:pt>
                <c:pt idx="161">
                  <c:v>-0.72702242618258239</c:v>
                </c:pt>
                <c:pt idx="162">
                  <c:v>-0.71835029392726046</c:v>
                </c:pt>
                <c:pt idx="163">
                  <c:v>-0.70978160535557955</c:v>
                </c:pt>
                <c:pt idx="164">
                  <c:v>-0.70131512656157835</c:v>
                </c:pt>
                <c:pt idx="165">
                  <c:v>-0.69294963835768031</c:v>
                </c:pt>
                <c:pt idx="166">
                  <c:v>-0.68468393609912848</c:v>
                </c:pt>
                <c:pt idx="167">
                  <c:v>-0.67651682951051451</c:v>
                </c:pt>
                <c:pt idx="168">
                  <c:v>-0.66844714251437676</c:v>
                </c:pt>
                <c:pt idx="169">
                  <c:v>-0.6604737130618431</c:v>
                </c:pt>
                <c:pt idx="170">
                  <c:v>-0.65259539296529456</c:v>
                </c:pt>
                <c:pt idx="171">
                  <c:v>-0.64481104773302322</c:v>
                </c:pt>
                <c:pt idx="172">
                  <c:v>-0.63711955640586437</c:v>
                </c:pt>
                <c:pt idx="173">
                  <c:v>-0.62951981139577573</c:v>
                </c:pt>
                <c:pt idx="174">
                  <c:v>-0.62201071832634358</c:v>
                </c:pt>
                <c:pt idx="175">
                  <c:v>-0.61459119587519018</c:v>
                </c:pt>
                <c:pt idx="176">
                  <c:v>-0.6072601756182614</c:v>
                </c:pt>
                <c:pt idx="177">
                  <c:v>-0.60001660187597217</c:v>
                </c:pt>
                <c:pt idx="178">
                  <c:v>-0.59285943156118692</c:v>
                </c:pt>
                <c:pt idx="179">
                  <c:v>-0.58578763402901246</c:v>
                </c:pt>
                <c:pt idx="180">
                  <c:v>-0.57880019092838408</c:v>
                </c:pt>
                <c:pt idx="181">
                  <c:v>-0.5718960960554208</c:v>
                </c:pt>
                <c:pt idx="182">
                  <c:v>-0.56507435520853078</c:v>
                </c:pt>
                <c:pt idx="183">
                  <c:v>-0.55833398604524398</c:v>
                </c:pt>
                <c:pt idx="184">
                  <c:v>-0.55167401794075344</c:v>
                </c:pt>
                <c:pt idx="185">
                  <c:v>-0.54509349184814371</c:v>
                </c:pt>
                <c:pt idx="186">
                  <c:v>-0.53859146016028614</c:v>
                </c:pt>
                <c:pt idx="187">
                  <c:v>-0.53216698657338213</c:v>
                </c:pt>
                <c:pt idx="188">
                  <c:v>-0.52581914595213364</c:v>
                </c:pt>
                <c:pt idx="189">
                  <c:v>-0.5195470241965221</c:v>
                </c:pt>
                <c:pt idx="190">
                  <c:v>-0.51334971811017649</c:v>
                </c:pt>
                <c:pt idx="191">
                  <c:v>-0.50722633527031125</c:v>
                </c:pt>
                <c:pt idx="192">
                  <c:v>-0.5011759938992163</c:v>
                </c:pt>
                <c:pt idx="193">
                  <c:v>-0.49519782273727908</c:v>
                </c:pt>
                <c:pt idx="194">
                  <c:v>-0.489290960917522</c:v>
                </c:pt>
                <c:pt idx="195">
                  <c:v>-0.48345455784163588</c:v>
                </c:pt>
                <c:pt idx="196">
                  <c:v>-0.47768777305749238</c:v>
                </c:pt>
                <c:pt idx="197">
                  <c:v>-0.47198977613811766</c:v>
                </c:pt>
                <c:pt idx="198">
                  <c:v>-0.46635974656210905</c:v>
                </c:pt>
                <c:pt idx="199">
                  <c:v>-0.46079687359547894</c:v>
                </c:pt>
                <c:pt idx="200">
                  <c:v>-0.45530035617490733</c:v>
                </c:pt>
                <c:pt idx="201">
                  <c:v>-0.44986940279238796</c:v>
                </c:pt>
                <c:pt idx="202">
                  <c:v>-0.4445032313812487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9B7-9745-9266-DDA3BDF90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18447"/>
        <c:axId val="1810021167"/>
      </c:scatterChart>
      <c:valAx>
        <c:axId val="1810018447"/>
        <c:scaling>
          <c:orientation val="minMax"/>
          <c:max val="8.1"/>
          <c:min val="-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21167"/>
        <c:crosses val="autoZero"/>
        <c:crossBetween val="midCat"/>
      </c:valAx>
      <c:valAx>
        <c:axId val="181002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1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07064724534533"/>
          <c:y val="4.5708073804207314E-2"/>
          <c:w val="0.27228796757831802"/>
          <c:h val="0.3240067379637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120650</xdr:colOff>
      <xdr:row>9</xdr:row>
      <xdr:rowOff>50800</xdr:rowOff>
    </xdr:from>
    <xdr:to>
      <xdr:col>16</xdr:col>
      <xdr:colOff>685800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11153F-DEA6-0E41-8E03-2E833CB03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234950</xdr:colOff>
      <xdr:row>11</xdr:row>
      <xdr:rowOff>152400</xdr:rowOff>
    </xdr:from>
    <xdr:to>
      <xdr:col>22</xdr:col>
      <xdr:colOff>800100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2F17F9-A82E-A045-8433-AEAE4CDD5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641350</xdr:colOff>
      <xdr:row>8</xdr:row>
      <xdr:rowOff>38100</xdr:rowOff>
    </xdr:from>
    <xdr:to>
      <xdr:col>16</xdr:col>
      <xdr:colOff>381000</xdr:colOff>
      <xdr:row>33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FEAFD6-7888-A446-85AC-FE683D628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641350</xdr:colOff>
      <xdr:row>8</xdr:row>
      <xdr:rowOff>38100</xdr:rowOff>
    </xdr:from>
    <xdr:to>
      <xdr:col>16</xdr:col>
      <xdr:colOff>381000</xdr:colOff>
      <xdr:row>33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1F1902-28F4-7B41-B0EE-AD2947864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641350</xdr:colOff>
      <xdr:row>8</xdr:row>
      <xdr:rowOff>38100</xdr:rowOff>
    </xdr:from>
    <xdr:to>
      <xdr:col>16</xdr:col>
      <xdr:colOff>381000</xdr:colOff>
      <xdr:row>33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35A541-9046-7946-9C5C-AC77DD08C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6</xdr:row>
      <xdr:rowOff>114300</xdr:rowOff>
    </xdr:from>
    <xdr:to>
      <xdr:col>16</xdr:col>
      <xdr:colOff>63500</xdr:colOff>
      <xdr:row>31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D468D2-DE2E-CA47-BA44-08AADA23A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7</xdr:row>
      <xdr:rowOff>165100</xdr:rowOff>
    </xdr:from>
    <xdr:to>
      <xdr:col>12</xdr:col>
      <xdr:colOff>628650</xdr:colOff>
      <xdr:row>32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23D137-52BF-4044-B9DD-5A3386243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234950</xdr:colOff>
      <xdr:row>11</xdr:row>
      <xdr:rowOff>152400</xdr:rowOff>
    </xdr:from>
    <xdr:to>
      <xdr:col>22</xdr:col>
      <xdr:colOff>800100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519F26-D919-8F4A-8B78-C824B20C6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234950</xdr:colOff>
      <xdr:row>11</xdr:row>
      <xdr:rowOff>152400</xdr:rowOff>
    </xdr:from>
    <xdr:to>
      <xdr:col>26</xdr:col>
      <xdr:colOff>800100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565A2E-A0E2-254A-8A81-79F82D413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203200</xdr:colOff>
      <xdr:row>5</xdr:row>
      <xdr:rowOff>76200</xdr:rowOff>
    </xdr:from>
    <xdr:to>
      <xdr:col>10</xdr:col>
      <xdr:colOff>768350</xdr:colOff>
      <xdr:row>30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99962C-C9AE-584B-91ED-F0968E1FE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032CF-966D-D646-ADC5-74D63C4670D8}">
  <dimension ref="A1:F203"/>
  <sheetViews>
    <sheetView workbookViewId="0">
      <selection activeCell="A2" sqref="A1:XFD1048576"/>
    </sheetView>
  </sheetViews>
  <sheetFormatPr baseColWidth="10" defaultRowHeight="16" x14ac:dyDescent="0.2"/>
  <sheetData>
    <row r="1" spans="1:6" x14ac:dyDescent="0.2">
      <c r="A1" t="s">
        <v>3</v>
      </c>
      <c r="B1">
        <v>1.4999999999999999E-2</v>
      </c>
      <c r="E1">
        <f t="shared" ref="E1:E19" si="0">E2-$B$1</f>
        <v>-0.30000000000000016</v>
      </c>
      <c r="F1">
        <f t="shared" ref="F1:F20" si="1">$B$7*SIN($B$5*E1+$B$8)</f>
        <v>-1.0103118862645779E-2</v>
      </c>
    </row>
    <row r="2" spans="1:6" x14ac:dyDescent="0.2">
      <c r="E2">
        <f t="shared" si="0"/>
        <v>-0.28500000000000014</v>
      </c>
      <c r="F2">
        <f t="shared" si="1"/>
        <v>0.10512355366226031</v>
      </c>
    </row>
    <row r="3" spans="1:6" x14ac:dyDescent="0.2">
      <c r="A3" t="s">
        <v>0</v>
      </c>
      <c r="B3">
        <v>2</v>
      </c>
      <c r="E3">
        <f t="shared" si="0"/>
        <v>-0.27000000000000013</v>
      </c>
      <c r="F3">
        <f t="shared" si="1"/>
        <v>0.22013738691126497</v>
      </c>
    </row>
    <row r="4" spans="1:6" x14ac:dyDescent="0.2">
      <c r="A4" t="s">
        <v>1</v>
      </c>
      <c r="B4">
        <v>4.8</v>
      </c>
      <c r="E4">
        <f t="shared" si="0"/>
        <v>-0.25500000000000012</v>
      </c>
      <c r="F4">
        <f t="shared" si="1"/>
        <v>0.3347055171717695</v>
      </c>
    </row>
    <row r="5" spans="1:6" x14ac:dyDescent="0.2">
      <c r="A5" t="s">
        <v>2</v>
      </c>
      <c r="B5">
        <v>3</v>
      </c>
      <c r="E5">
        <f t="shared" si="0"/>
        <v>-0.2400000000000001</v>
      </c>
      <c r="F5">
        <f t="shared" si="1"/>
        <v>0.4485959831274321</v>
      </c>
    </row>
    <row r="6" spans="1:6" x14ac:dyDescent="0.2">
      <c r="E6">
        <f t="shared" si="0"/>
        <v>-0.22500000000000009</v>
      </c>
      <c r="F6">
        <f t="shared" si="1"/>
        <v>0.56157819550057331</v>
      </c>
    </row>
    <row r="7" spans="1:6" x14ac:dyDescent="0.2">
      <c r="A7" t="s">
        <v>4</v>
      </c>
      <c r="B7">
        <f>SQRT((B4/B5)^2 + B3^2)</f>
        <v>2.5612496949731396</v>
      </c>
      <c r="E7">
        <f t="shared" si="0"/>
        <v>-0.21000000000000008</v>
      </c>
      <c r="F7">
        <f t="shared" si="1"/>
        <v>0.67342340391667199</v>
      </c>
    </row>
    <row r="8" spans="1:6" x14ac:dyDescent="0.2">
      <c r="A8" t="s">
        <v>5</v>
      </c>
      <c r="B8">
        <f>ATAN(B3*B5/B4)</f>
        <v>0.89605538457134393</v>
      </c>
      <c r="E8">
        <f t="shared" si="0"/>
        <v>-0.19500000000000006</v>
      </c>
      <c r="F8">
        <f t="shared" si="1"/>
        <v>0.78390516004571054</v>
      </c>
    </row>
    <row r="9" spans="1:6" x14ac:dyDescent="0.2">
      <c r="E9">
        <f t="shared" si="0"/>
        <v>-0.18000000000000005</v>
      </c>
      <c r="F9">
        <f t="shared" si="1"/>
        <v>0.89279977608266692</v>
      </c>
    </row>
    <row r="10" spans="1:6" x14ac:dyDescent="0.2">
      <c r="E10">
        <f t="shared" si="0"/>
        <v>-0.16500000000000004</v>
      </c>
      <c r="F10">
        <f t="shared" si="1"/>
        <v>0.99988677763888689</v>
      </c>
    </row>
    <row r="11" spans="1:6" x14ac:dyDescent="0.2">
      <c r="E11">
        <f t="shared" si="0"/>
        <v>-0.15000000000000002</v>
      </c>
      <c r="F11">
        <f t="shared" si="1"/>
        <v>1.1049493501273855</v>
      </c>
    </row>
    <row r="12" spans="1:6" x14ac:dyDescent="0.2">
      <c r="E12">
        <f t="shared" si="0"/>
        <v>-0.13500000000000001</v>
      </c>
      <c r="F12">
        <f t="shared" si="1"/>
        <v>1.2077747777383008</v>
      </c>
    </row>
    <row r="13" spans="1:6" x14ac:dyDescent="0.2">
      <c r="E13">
        <f t="shared" si="0"/>
        <v>-0.12</v>
      </c>
      <c r="F13">
        <f t="shared" si="1"/>
        <v>1.3081548741157256</v>
      </c>
    </row>
    <row r="14" spans="1:6" x14ac:dyDescent="0.2">
      <c r="E14">
        <f t="shared" si="0"/>
        <v>-0.105</v>
      </c>
      <c r="F14">
        <f t="shared" si="1"/>
        <v>1.405886403863942</v>
      </c>
    </row>
    <row r="15" spans="1:6" x14ac:dyDescent="0.2">
      <c r="E15">
        <f t="shared" si="0"/>
        <v>-0.09</v>
      </c>
      <c r="F15">
        <f t="shared" si="1"/>
        <v>1.500771494029651</v>
      </c>
    </row>
    <row r="16" spans="1:6" x14ac:dyDescent="0.2">
      <c r="E16">
        <f t="shared" si="0"/>
        <v>-7.4999999999999997E-2</v>
      </c>
      <c r="F16">
        <f t="shared" si="1"/>
        <v>1.592618034727094</v>
      </c>
    </row>
    <row r="17" spans="5:6" x14ac:dyDescent="0.2">
      <c r="E17">
        <f t="shared" si="0"/>
        <v>-0.06</v>
      </c>
      <c r="F17">
        <f t="shared" si="1"/>
        <v>1.6812400680949242</v>
      </c>
    </row>
    <row r="18" spans="5:6" x14ac:dyDescent="0.2">
      <c r="E18">
        <f t="shared" si="0"/>
        <v>-4.4999999999999998E-2</v>
      </c>
      <c r="F18">
        <f t="shared" si="1"/>
        <v>1.7664581647973387</v>
      </c>
    </row>
    <row r="19" spans="5:6" x14ac:dyDescent="0.2">
      <c r="E19">
        <f t="shared" si="0"/>
        <v>-0.03</v>
      </c>
      <c r="F19">
        <f t="shared" si="1"/>
        <v>1.8480997873071709</v>
      </c>
    </row>
    <row r="20" spans="5:6" x14ac:dyDescent="0.2">
      <c r="E20">
        <f>E21-$B$1</f>
        <v>-1.4999999999999999E-2</v>
      </c>
      <c r="F20">
        <f t="shared" si="1"/>
        <v>1.9259996392354284</v>
      </c>
    </row>
    <row r="21" spans="5:6" x14ac:dyDescent="0.2">
      <c r="E21">
        <f>0</f>
        <v>0</v>
      </c>
      <c r="F21">
        <f>$B$7*SIN($B$5*E21+$B$8)</f>
        <v>2</v>
      </c>
    </row>
    <row r="22" spans="5:6" x14ac:dyDescent="0.2">
      <c r="E22">
        <f>E21+$B$1</f>
        <v>1.4999999999999999E-2</v>
      </c>
      <c r="F22">
        <f t="shared" ref="F22:F85" si="2">$B$7*SIN($B$5*E22+$B$8)</f>
        <v>2.0699510441559412</v>
      </c>
    </row>
    <row r="23" spans="5:6" x14ac:dyDescent="0.2">
      <c r="E23">
        <f t="shared" ref="E23:E86" si="3">E22+$B$1</f>
        <v>0.03</v>
      </c>
      <c r="F23">
        <f t="shared" si="2"/>
        <v>2.1357111447408061</v>
      </c>
    </row>
    <row r="24" spans="5:6" x14ac:dyDescent="0.2">
      <c r="E24">
        <f t="shared" si="3"/>
        <v>4.4999999999999998E-2</v>
      </c>
      <c r="F24">
        <f t="shared" si="2"/>
        <v>2.1971471600208532</v>
      </c>
    </row>
    <row r="25" spans="5:6" x14ac:dyDescent="0.2">
      <c r="E25">
        <f t="shared" si="3"/>
        <v>0.06</v>
      </c>
      <c r="F25">
        <f t="shared" si="2"/>
        <v>2.2541347030575616</v>
      </c>
    </row>
    <row r="26" spans="5:6" x14ac:dyDescent="0.2">
      <c r="E26">
        <f t="shared" si="3"/>
        <v>7.4999999999999997E-2</v>
      </c>
      <c r="F26">
        <f t="shared" si="2"/>
        <v>2.3065583935486793</v>
      </c>
    </row>
    <row r="27" spans="5:6" x14ac:dyDescent="0.2">
      <c r="E27">
        <f t="shared" si="3"/>
        <v>0.09</v>
      </c>
      <c r="F27">
        <f t="shared" si="2"/>
        <v>2.3543120914339108</v>
      </c>
    </row>
    <row r="28" spans="5:6" x14ac:dyDescent="0.2">
      <c r="E28">
        <f t="shared" si="3"/>
        <v>0.105</v>
      </c>
      <c r="F28">
        <f t="shared" si="2"/>
        <v>2.3972991117922713</v>
      </c>
    </row>
    <row r="29" spans="5:6" x14ac:dyDescent="0.2">
      <c r="E29">
        <f t="shared" si="3"/>
        <v>0.12</v>
      </c>
      <c r="F29">
        <f t="shared" si="2"/>
        <v>2.4354324205960136</v>
      </c>
    </row>
    <row r="30" spans="5:6" x14ac:dyDescent="0.2">
      <c r="E30">
        <f t="shared" si="3"/>
        <v>0.13500000000000001</v>
      </c>
      <c r="F30">
        <f t="shared" si="2"/>
        <v>2.4686348109247982</v>
      </c>
    </row>
    <row r="31" spans="5:6" x14ac:dyDescent="0.2">
      <c r="E31">
        <f t="shared" si="3"/>
        <v>0.15000000000000002</v>
      </c>
      <c r="F31">
        <f t="shared" si="2"/>
        <v>2.4968390592833223</v>
      </c>
    </row>
    <row r="32" spans="5:6" x14ac:dyDescent="0.2">
      <c r="E32">
        <f t="shared" si="3"/>
        <v>0.16500000000000004</v>
      </c>
      <c r="F32">
        <f t="shared" si="2"/>
        <v>2.5199880617059298</v>
      </c>
    </row>
    <row r="33" spans="5:6" x14ac:dyDescent="0.2">
      <c r="E33">
        <f t="shared" si="3"/>
        <v>0.18000000000000005</v>
      </c>
      <c r="F33">
        <f t="shared" si="2"/>
        <v>2.5380349493726295</v>
      </c>
    </row>
    <row r="34" spans="5:6" x14ac:dyDescent="0.2">
      <c r="E34">
        <f t="shared" si="3"/>
        <v>0.19500000000000006</v>
      </c>
      <c r="F34">
        <f t="shared" si="2"/>
        <v>2.5509431835024392</v>
      </c>
    </row>
    <row r="35" spans="5:6" x14ac:dyDescent="0.2">
      <c r="E35">
        <f t="shared" si="3"/>
        <v>0.21000000000000008</v>
      </c>
      <c r="F35">
        <f t="shared" si="2"/>
        <v>2.5586866293319352</v>
      </c>
    </row>
    <row r="36" spans="5:6" x14ac:dyDescent="0.2">
      <c r="E36">
        <f t="shared" si="3"/>
        <v>0.22500000000000009</v>
      </c>
      <c r="F36">
        <f t="shared" si="2"/>
        <v>2.5612496090292134</v>
      </c>
    </row>
    <row r="37" spans="5:6" x14ac:dyDescent="0.2">
      <c r="E37">
        <f t="shared" si="3"/>
        <v>0.2400000000000001</v>
      </c>
      <c r="F37">
        <f t="shared" si="2"/>
        <v>2.5586269334361469</v>
      </c>
    </row>
    <row r="38" spans="5:6" x14ac:dyDescent="0.2">
      <c r="E38">
        <f t="shared" si="3"/>
        <v>0.25500000000000012</v>
      </c>
      <c r="F38">
        <f t="shared" si="2"/>
        <v>2.5508239125746544</v>
      </c>
    </row>
    <row r="39" spans="5:6" x14ac:dyDescent="0.2">
      <c r="E39">
        <f t="shared" si="3"/>
        <v>0.27000000000000013</v>
      </c>
      <c r="F39">
        <f t="shared" si="2"/>
        <v>2.5378563448957223</v>
      </c>
    </row>
    <row r="40" spans="5:6" x14ac:dyDescent="0.2">
      <c r="E40">
        <f t="shared" si="3"/>
        <v>0.28500000000000014</v>
      </c>
      <c r="F40">
        <f t="shared" si="2"/>
        <v>2.5197504852929375</v>
      </c>
    </row>
    <row r="41" spans="5:6" x14ac:dyDescent="0.2">
      <c r="E41">
        <f t="shared" si="3"/>
        <v>0.30000000000000016</v>
      </c>
      <c r="F41">
        <f t="shared" si="2"/>
        <v>2.4965429919453022</v>
      </c>
    </row>
    <row r="42" spans="5:6" x14ac:dyDescent="0.2">
      <c r="E42">
        <f t="shared" si="3"/>
        <v>0.31500000000000017</v>
      </c>
      <c r="F42">
        <f t="shared" si="2"/>
        <v>2.468280852096945</v>
      </c>
    </row>
    <row r="43" spans="5:6" x14ac:dyDescent="0.2">
      <c r="E43">
        <f t="shared" si="3"/>
        <v>0.33000000000000018</v>
      </c>
      <c r="F43">
        <f t="shared" si="2"/>
        <v>2.4350212869240075</v>
      </c>
    </row>
    <row r="44" spans="5:6" x14ac:dyDescent="0.2">
      <c r="E44">
        <f t="shared" si="3"/>
        <v>0.3450000000000002</v>
      </c>
      <c r="F44">
        <f t="shared" si="2"/>
        <v>2.3968316356813153</v>
      </c>
    </row>
    <row r="45" spans="5:6" x14ac:dyDescent="0.2">
      <c r="E45">
        <f t="shared" si="3"/>
        <v>0.36000000000000021</v>
      </c>
      <c r="F45">
        <f t="shared" si="2"/>
        <v>2.3537892193633954</v>
      </c>
    </row>
    <row r="46" spans="5:6" x14ac:dyDescent="0.2">
      <c r="E46">
        <f t="shared" si="3"/>
        <v>0.37500000000000022</v>
      </c>
      <c r="F46">
        <f t="shared" si="2"/>
        <v>2.3059811841558839</v>
      </c>
    </row>
    <row r="47" spans="5:6" x14ac:dyDescent="0.2">
      <c r="E47">
        <f t="shared" si="3"/>
        <v>0.39000000000000024</v>
      </c>
      <c r="F47">
        <f t="shared" si="2"/>
        <v>2.2535043249942763</v>
      </c>
    </row>
    <row r="48" spans="5:6" x14ac:dyDescent="0.2">
      <c r="E48">
        <f t="shared" si="3"/>
        <v>0.40500000000000025</v>
      </c>
      <c r="F48">
        <f t="shared" si="2"/>
        <v>2.1964648895872592</v>
      </c>
    </row>
    <row r="49" spans="5:6" x14ac:dyDescent="0.2">
      <c r="E49">
        <f t="shared" si="3"/>
        <v>0.42000000000000026</v>
      </c>
      <c r="F49">
        <f t="shared" si="2"/>
        <v>2.1349783633014026</v>
      </c>
    </row>
    <row r="50" spans="5:6" x14ac:dyDescent="0.2">
      <c r="E50">
        <f t="shared" si="3"/>
        <v>0.43500000000000028</v>
      </c>
      <c r="F50">
        <f t="shared" si="2"/>
        <v>2.0691692353427547</v>
      </c>
    </row>
    <row r="51" spans="5:6" x14ac:dyDescent="0.2">
      <c r="E51">
        <f t="shared" si="3"/>
        <v>0.45000000000000029</v>
      </c>
      <c r="F51">
        <f t="shared" si="2"/>
        <v>1.9991707467087367</v>
      </c>
    </row>
    <row r="52" spans="5:6" x14ac:dyDescent="0.2">
      <c r="E52">
        <f t="shared" si="3"/>
        <v>0.4650000000000003</v>
      </c>
      <c r="F52">
        <f t="shared" si="2"/>
        <v>1.9251246204206505</v>
      </c>
    </row>
    <row r="53" spans="5:6" x14ac:dyDescent="0.2">
      <c r="E53">
        <f t="shared" si="3"/>
        <v>0.48000000000000032</v>
      </c>
      <c r="F53">
        <f t="shared" si="2"/>
        <v>1.8471807745829882</v>
      </c>
    </row>
    <row r="54" spans="5:6" x14ac:dyDescent="0.2">
      <c r="E54">
        <f t="shared" si="3"/>
        <v>0.49500000000000033</v>
      </c>
      <c r="F54">
        <f t="shared" si="2"/>
        <v>1.7654970188504946</v>
      </c>
    </row>
    <row r="55" spans="5:6" x14ac:dyDescent="0.2">
      <c r="E55">
        <f t="shared" si="3"/>
        <v>0.51000000000000034</v>
      </c>
      <c r="F55">
        <f t="shared" si="2"/>
        <v>1.6802387349175414</v>
      </c>
    </row>
    <row r="56" spans="5:6" x14ac:dyDescent="0.2">
      <c r="E56">
        <f t="shared" si="3"/>
        <v>0.52500000000000036</v>
      </c>
      <c r="F56">
        <f t="shared" si="2"/>
        <v>1.5915785416767059</v>
      </c>
    </row>
    <row r="57" spans="5:6" x14ac:dyDescent="0.2">
      <c r="E57">
        <f t="shared" si="3"/>
        <v>0.54000000000000037</v>
      </c>
      <c r="F57">
        <f t="shared" si="2"/>
        <v>1.4996959457244952</v>
      </c>
    </row>
    <row r="58" spans="5:6" x14ac:dyDescent="0.2">
      <c r="E58">
        <f t="shared" si="3"/>
        <v>0.55500000000000038</v>
      </c>
      <c r="F58">
        <f t="shared" si="2"/>
        <v>1.4047769779218253</v>
      </c>
    </row>
    <row r="59" spans="5:6" x14ac:dyDescent="0.2">
      <c r="E59">
        <f t="shared" si="3"/>
        <v>0.5700000000000004</v>
      </c>
      <c r="F59">
        <f t="shared" si="2"/>
        <v>1.3070138167450955</v>
      </c>
    </row>
    <row r="60" spans="5:6" x14ac:dyDescent="0.2">
      <c r="E60">
        <f t="shared" si="3"/>
        <v>0.58500000000000041</v>
      </c>
      <c r="F60">
        <f t="shared" si="2"/>
        <v>1.206604399190438</v>
      </c>
    </row>
    <row r="61" spans="5:6" x14ac:dyDescent="0.2">
      <c r="E61">
        <f t="shared" si="3"/>
        <v>0.60000000000000042</v>
      </c>
      <c r="F61">
        <f t="shared" si="2"/>
        <v>1.1037520200189361</v>
      </c>
    </row>
    <row r="62" spans="5:6" x14ac:dyDescent="0.2">
      <c r="E62">
        <f t="shared" si="3"/>
        <v>0.61500000000000044</v>
      </c>
      <c r="F62">
        <f t="shared" si="2"/>
        <v>0.99866492015419739</v>
      </c>
    </row>
    <row r="63" spans="5:6" x14ac:dyDescent="0.2">
      <c r="E63">
        <f t="shared" si="3"/>
        <v>0.63000000000000045</v>
      </c>
      <c r="F63">
        <f t="shared" si="2"/>
        <v>0.89155586506564011</v>
      </c>
    </row>
    <row r="64" spans="5:6" x14ac:dyDescent="0.2">
      <c r="E64">
        <f t="shared" si="3"/>
        <v>0.64500000000000046</v>
      </c>
      <c r="F64">
        <f t="shared" si="2"/>
        <v>0.78264171399111782</v>
      </c>
    </row>
    <row r="65" spans="5:6" x14ac:dyDescent="0.2">
      <c r="E65">
        <f t="shared" si="3"/>
        <v>0.66000000000000048</v>
      </c>
      <c r="F65">
        <f t="shared" si="2"/>
        <v>0.67214298087106006</v>
      </c>
    </row>
    <row r="66" spans="5:6" x14ac:dyDescent="0.2">
      <c r="E66">
        <f t="shared" si="3"/>
        <v>0.67500000000000049</v>
      </c>
      <c r="F66">
        <f t="shared" si="2"/>
        <v>0.56028338788309451</v>
      </c>
    </row>
    <row r="67" spans="5:6" x14ac:dyDescent="0.2">
      <c r="E67">
        <f t="shared" si="3"/>
        <v>0.6900000000000005</v>
      </c>
      <c r="F67">
        <f t="shared" si="2"/>
        <v>0.44728941248108162</v>
      </c>
    </row>
    <row r="68" spans="5:6" x14ac:dyDescent="0.2">
      <c r="E68">
        <f t="shared" si="3"/>
        <v>0.70500000000000052</v>
      </c>
      <c r="F68">
        <f t="shared" si="2"/>
        <v>0.3333898288556566</v>
      </c>
    </row>
    <row r="69" spans="5:6" x14ac:dyDescent="0.2">
      <c r="E69">
        <f t="shared" si="3"/>
        <v>0.72000000000000053</v>
      </c>
      <c r="F69">
        <f t="shared" si="2"/>
        <v>0.21881524474466479</v>
      </c>
    </row>
    <row r="70" spans="5:6" x14ac:dyDescent="0.2">
      <c r="E70">
        <f t="shared" si="3"/>
        <v>0.73500000000000054</v>
      </c>
      <c r="F70">
        <f t="shared" si="2"/>
        <v>0.10379763453128767</v>
      </c>
    </row>
    <row r="71" spans="5:6" x14ac:dyDescent="0.2">
      <c r="E71">
        <f t="shared" si="3"/>
        <v>0.75000000000000056</v>
      </c>
      <c r="F71">
        <f t="shared" si="2"/>
        <v>-1.1430130424809237E-2</v>
      </c>
    </row>
    <row r="72" spans="5:6" x14ac:dyDescent="0.2">
      <c r="E72">
        <f t="shared" si="3"/>
        <v>0.76500000000000057</v>
      </c>
      <c r="F72">
        <f t="shared" si="2"/>
        <v>-0.12663475327242216</v>
      </c>
    </row>
    <row r="73" spans="5:6" x14ac:dyDescent="0.2">
      <c r="E73">
        <f t="shared" si="3"/>
        <v>0.78000000000000058</v>
      </c>
      <c r="F73">
        <f t="shared" si="2"/>
        <v>-0.24158298401520714</v>
      </c>
    </row>
    <row r="74" spans="5:6" x14ac:dyDescent="0.2">
      <c r="E74">
        <f t="shared" si="3"/>
        <v>0.7950000000000006</v>
      </c>
      <c r="F74">
        <f t="shared" si="2"/>
        <v>-0.35604209176322449</v>
      </c>
    </row>
    <row r="75" spans="5:6" x14ac:dyDescent="0.2">
      <c r="E75">
        <f t="shared" si="3"/>
        <v>0.81000000000000061</v>
      </c>
      <c r="F75">
        <f t="shared" si="2"/>
        <v>-0.46978033593346774</v>
      </c>
    </row>
    <row r="76" spans="5:6" x14ac:dyDescent="0.2">
      <c r="E76">
        <f t="shared" si="3"/>
        <v>0.82500000000000062</v>
      </c>
      <c r="F76">
        <f t="shared" si="2"/>
        <v>-0.58256743544535927</v>
      </c>
    </row>
    <row r="77" spans="5:6" x14ac:dyDescent="0.2">
      <c r="E77">
        <f t="shared" si="3"/>
        <v>0.84000000000000064</v>
      </c>
      <c r="F77">
        <f t="shared" si="2"/>
        <v>-0.69417503496125277</v>
      </c>
    </row>
    <row r="78" spans="5:6" x14ac:dyDescent="0.2">
      <c r="E78">
        <f t="shared" si="3"/>
        <v>0.85500000000000065</v>
      </c>
      <c r="F78">
        <f t="shared" si="2"/>
        <v>-0.80437716722796593</v>
      </c>
    </row>
    <row r="79" spans="5:6" x14ac:dyDescent="0.2">
      <c r="E79">
        <f t="shared" si="3"/>
        <v>0.87000000000000066</v>
      </c>
      <c r="F79">
        <f t="shared" si="2"/>
        <v>-0.91295071058324717</v>
      </c>
    </row>
    <row r="80" spans="5:6" x14ac:dyDescent="0.2">
      <c r="E80">
        <f t="shared" si="3"/>
        <v>0.88500000000000068</v>
      </c>
      <c r="F80">
        <f t="shared" si="2"/>
        <v>-1.0196758407009157</v>
      </c>
    </row>
    <row r="81" spans="5:6" x14ac:dyDescent="0.2">
      <c r="E81">
        <f t="shared" si="3"/>
        <v>0.90000000000000069</v>
      </c>
      <c r="F81">
        <f t="shared" si="2"/>
        <v>-1.1243364756599994</v>
      </c>
    </row>
    <row r="82" spans="5:6" x14ac:dyDescent="0.2">
      <c r="E82">
        <f t="shared" si="3"/>
        <v>0.9150000000000007</v>
      </c>
      <c r="F82">
        <f t="shared" si="2"/>
        <v>-1.2267207134367937</v>
      </c>
    </row>
    <row r="83" spans="5:6" x14ac:dyDescent="0.2">
      <c r="E83">
        <f t="shared" si="3"/>
        <v>0.93000000000000071</v>
      </c>
      <c r="F83">
        <f t="shared" si="2"/>
        <v>-1.3266212609340529</v>
      </c>
    </row>
    <row r="84" spans="5:6" x14ac:dyDescent="0.2">
      <c r="E84">
        <f t="shared" si="3"/>
        <v>0.94500000000000073</v>
      </c>
      <c r="F84">
        <f t="shared" si="2"/>
        <v>-1.4238358536786806</v>
      </c>
    </row>
    <row r="85" spans="5:6" x14ac:dyDescent="0.2">
      <c r="E85">
        <f t="shared" si="3"/>
        <v>0.96000000000000074</v>
      </c>
      <c r="F85">
        <f t="shared" si="2"/>
        <v>-1.5181676653381764</v>
      </c>
    </row>
    <row r="86" spans="5:6" x14ac:dyDescent="0.2">
      <c r="E86">
        <f t="shared" si="3"/>
        <v>0.97500000000000075</v>
      </c>
      <c r="F86">
        <f t="shared" ref="F86:F149" si="4">$B$7*SIN($B$5*E86+$B$8)</f>
        <v>-1.6094257062267039</v>
      </c>
    </row>
    <row r="87" spans="5:6" x14ac:dyDescent="0.2">
      <c r="E87">
        <f t="shared" ref="E87:E150" si="5">E86+$B$1</f>
        <v>0.99000000000000077</v>
      </c>
      <c r="F87">
        <f t="shared" si="4"/>
        <v>-1.6974252099939398</v>
      </c>
    </row>
    <row r="88" spans="5:6" x14ac:dyDescent="0.2">
      <c r="E88">
        <f t="shared" si="5"/>
        <v>1.0050000000000008</v>
      </c>
      <c r="F88">
        <f t="shared" si="4"/>
        <v>-1.7819880077138073</v>
      </c>
    </row>
    <row r="89" spans="5:6" x14ac:dyDescent="0.2">
      <c r="E89">
        <f t="shared" si="5"/>
        <v>1.0200000000000007</v>
      </c>
      <c r="F89">
        <f t="shared" si="4"/>
        <v>-1.8629428886156669</v>
      </c>
    </row>
    <row r="90" spans="5:6" x14ac:dyDescent="0.2">
      <c r="E90">
        <f t="shared" si="5"/>
        <v>1.0350000000000006</v>
      </c>
      <c r="F90">
        <f t="shared" si="4"/>
        <v>-1.9401259467276244</v>
      </c>
    </row>
    <row r="91" spans="5:6" x14ac:dyDescent="0.2">
      <c r="E91">
        <f t="shared" si="5"/>
        <v>1.0500000000000005</v>
      </c>
      <c r="F91">
        <f t="shared" si="4"/>
        <v>-2.0133809127301241</v>
      </c>
    </row>
    <row r="92" spans="5:6" x14ac:dyDescent="0.2">
      <c r="E92">
        <f t="shared" si="5"/>
        <v>1.0650000000000004</v>
      </c>
      <c r="F92">
        <f t="shared" si="4"/>
        <v>-2.0825594703479151</v>
      </c>
    </row>
    <row r="93" spans="5:6" x14ac:dyDescent="0.2">
      <c r="E93">
        <f t="shared" si="5"/>
        <v>1.0800000000000003</v>
      </c>
      <c r="F93">
        <f t="shared" si="4"/>
        <v>-2.1475215566398362</v>
      </c>
    </row>
    <row r="94" spans="5:6" x14ac:dyDescent="0.2">
      <c r="E94">
        <f t="shared" si="5"/>
        <v>1.0950000000000002</v>
      </c>
      <c r="F94">
        <f t="shared" si="4"/>
        <v>-2.2081356455784094</v>
      </c>
    </row>
    <row r="95" spans="5:6" x14ac:dyDescent="0.2">
      <c r="E95">
        <f t="shared" si="5"/>
        <v>1.1100000000000001</v>
      </c>
      <c r="F95">
        <f t="shared" si="4"/>
        <v>-2.2642790143451088</v>
      </c>
    </row>
    <row r="96" spans="5:6" x14ac:dyDescent="0.2">
      <c r="E96">
        <f t="shared" si="5"/>
        <v>1.125</v>
      </c>
      <c r="F96">
        <f t="shared" si="4"/>
        <v>-2.3158379918021281</v>
      </c>
    </row>
    <row r="97" spans="5:6" x14ac:dyDescent="0.2">
      <c r="E97">
        <f t="shared" si="5"/>
        <v>1.1399999999999999</v>
      </c>
      <c r="F97">
        <f t="shared" si="4"/>
        <v>-2.3627081886375962</v>
      </c>
    </row>
    <row r="98" spans="5:6" x14ac:dyDescent="0.2">
      <c r="E98">
        <f t="shared" si="5"/>
        <v>1.1549999999999998</v>
      </c>
      <c r="F98">
        <f t="shared" si="4"/>
        <v>-2.4047947087182657</v>
      </c>
    </row>
    <row r="99" spans="5:6" x14ac:dyDescent="0.2">
      <c r="E99">
        <f t="shared" si="5"/>
        <v>1.1699999999999997</v>
      </c>
      <c r="F99">
        <f t="shared" si="4"/>
        <v>-2.4420123412217558</v>
      </c>
    </row>
    <row r="100" spans="5:6" x14ac:dyDescent="0.2">
      <c r="E100">
        <f t="shared" si="5"/>
        <v>1.1849999999999996</v>
      </c>
      <c r="F100">
        <f t="shared" si="4"/>
        <v>-2.4742857331593515</v>
      </c>
    </row>
    <row r="101" spans="5:6" x14ac:dyDescent="0.2">
      <c r="E101">
        <f t="shared" si="5"/>
        <v>1.1999999999999995</v>
      </c>
      <c r="F101">
        <f t="shared" si="4"/>
        <v>-2.5015495419400575</v>
      </c>
    </row>
    <row r="102" spans="5:6" x14ac:dyDescent="0.2">
      <c r="E102">
        <f t="shared" si="5"/>
        <v>1.2149999999999994</v>
      </c>
      <c r="F102">
        <f t="shared" si="4"/>
        <v>-2.5237485676670182</v>
      </c>
    </row>
    <row r="103" spans="5:6" x14ac:dyDescent="0.2">
      <c r="E103">
        <f t="shared" si="5"/>
        <v>1.2299999999999993</v>
      </c>
      <c r="F103">
        <f t="shared" si="4"/>
        <v>-2.5408378648984491</v>
      </c>
    </row>
    <row r="104" spans="5:6" x14ac:dyDescent="0.2">
      <c r="E104">
        <f t="shared" si="5"/>
        <v>1.2449999999999992</v>
      </c>
      <c r="F104">
        <f t="shared" si="4"/>
        <v>-2.5527828336467944</v>
      </c>
    </row>
    <row r="105" spans="5:6" x14ac:dyDescent="0.2">
      <c r="E105">
        <f t="shared" si="5"/>
        <v>1.2599999999999991</v>
      </c>
      <c r="F105">
        <f t="shared" si="4"/>
        <v>-2.5595592894318839</v>
      </c>
    </row>
    <row r="106" spans="5:6" x14ac:dyDescent="0.2">
      <c r="E106">
        <f t="shared" si="5"/>
        <v>1.274999999999999</v>
      </c>
      <c r="F106">
        <f t="shared" si="4"/>
        <v>-2.5611535122462379</v>
      </c>
    </row>
    <row r="107" spans="5:6" x14ac:dyDescent="0.2">
      <c r="E107">
        <f t="shared" si="5"/>
        <v>1.2899999999999989</v>
      </c>
      <c r="F107">
        <f t="shared" si="4"/>
        <v>-2.5575622743333968</v>
      </c>
    </row>
    <row r="108" spans="5:6" x14ac:dyDescent="0.2">
      <c r="E108">
        <f t="shared" si="5"/>
        <v>1.3049999999999988</v>
      </c>
      <c r="F108">
        <f t="shared" si="4"/>
        <v>-2.5487928467230234</v>
      </c>
    </row>
    <row r="109" spans="5:6" x14ac:dyDescent="0.2">
      <c r="E109">
        <f t="shared" si="5"/>
        <v>1.3199999999999987</v>
      </c>
      <c r="F109">
        <f t="shared" si="4"/>
        <v>-2.5348629845095529</v>
      </c>
    </row>
    <row r="110" spans="5:6" x14ac:dyDescent="0.2">
      <c r="E110">
        <f t="shared" si="5"/>
        <v>1.3349999999999986</v>
      </c>
      <c r="F110">
        <f t="shared" si="4"/>
        <v>-2.5158008909041949</v>
      </c>
    </row>
    <row r="111" spans="5:6" x14ac:dyDescent="0.2">
      <c r="E111">
        <f t="shared" si="5"/>
        <v>1.3499999999999985</v>
      </c>
      <c r="F111">
        <f t="shared" si="4"/>
        <v>-2.4916451601330634</v>
      </c>
    </row>
    <row r="112" spans="5:6" x14ac:dyDescent="0.2">
      <c r="E112">
        <f t="shared" si="5"/>
        <v>1.3649999999999984</v>
      </c>
      <c r="F112">
        <f t="shared" si="4"/>
        <v>-2.4624446992970621</v>
      </c>
    </row>
    <row r="113" spans="5:6" x14ac:dyDescent="0.2">
      <c r="E113">
        <f t="shared" si="5"/>
        <v>1.3799999999999983</v>
      </c>
      <c r="F113">
        <f t="shared" si="4"/>
        <v>-2.4282586293517117</v>
      </c>
    </row>
    <row r="114" spans="5:6" x14ac:dyDescent="0.2">
      <c r="E114">
        <f t="shared" si="5"/>
        <v>1.3949999999999982</v>
      </c>
      <c r="F114">
        <f t="shared" si="4"/>
        <v>-2.3891561654074196</v>
      </c>
    </row>
    <row r="115" spans="5:6" x14ac:dyDescent="0.2">
      <c r="E115">
        <f t="shared" si="5"/>
        <v>1.4099999999999981</v>
      </c>
      <c r="F115">
        <f t="shared" si="4"/>
        <v>-2.3452164765925305</v>
      </c>
    </row>
    <row r="116" spans="5:6" x14ac:dyDescent="0.2">
      <c r="E116">
        <f t="shared" si="5"/>
        <v>1.424999999999998</v>
      </c>
      <c r="F116">
        <f t="shared" si="4"/>
        <v>-2.2965285257628909</v>
      </c>
    </row>
    <row r="117" spans="5:6" x14ac:dyDescent="0.2">
      <c r="E117">
        <f t="shared" si="5"/>
        <v>1.4399999999999979</v>
      </c>
      <c r="F117">
        <f t="shared" si="4"/>
        <v>-2.2431908893824688</v>
      </c>
    </row>
    <row r="118" spans="5:6" x14ac:dyDescent="0.2">
      <c r="E118">
        <f t="shared" si="5"/>
        <v>1.4549999999999979</v>
      </c>
      <c r="F118">
        <f t="shared" si="4"/>
        <v>-2.1853115579396953</v>
      </c>
    </row>
    <row r="119" spans="5:6" x14ac:dyDescent="0.2">
      <c r="E119">
        <f t="shared" si="5"/>
        <v>1.4699999999999978</v>
      </c>
      <c r="F119">
        <f t="shared" si="4"/>
        <v>-2.1230077173036226</v>
      </c>
    </row>
    <row r="120" spans="5:6" x14ac:dyDescent="0.2">
      <c r="E120">
        <f t="shared" si="5"/>
        <v>1.4849999999999977</v>
      </c>
      <c r="F120">
        <f t="shared" si="4"/>
        <v>-2.056405511462585</v>
      </c>
    </row>
    <row r="121" spans="5:6" x14ac:dyDescent="0.2">
      <c r="E121">
        <f t="shared" si="5"/>
        <v>1.4999999999999976</v>
      </c>
      <c r="F121">
        <f t="shared" si="4"/>
        <v>-1.9856397871257259</v>
      </c>
    </row>
    <row r="122" spans="5:6" x14ac:dyDescent="0.2">
      <c r="E122">
        <f t="shared" si="5"/>
        <v>1.5149999999999975</v>
      </c>
      <c r="F122">
        <f t="shared" si="4"/>
        <v>-1.9108538207044838</v>
      </c>
    </row>
    <row r="123" spans="5:6" x14ac:dyDescent="0.2">
      <c r="E123">
        <f t="shared" si="5"/>
        <v>1.5299999999999974</v>
      </c>
      <c r="F123">
        <f t="shared" si="4"/>
        <v>-1.8321990282268219</v>
      </c>
    </row>
    <row r="124" spans="5:6" x14ac:dyDescent="0.2">
      <c r="E124">
        <f t="shared" si="5"/>
        <v>1.5449999999999973</v>
      </c>
      <c r="F124">
        <f t="shared" si="4"/>
        <v>-1.7498346587715006</v>
      </c>
    </row>
    <row r="125" spans="5:6" x14ac:dyDescent="0.2">
      <c r="E125">
        <f t="shared" si="5"/>
        <v>1.5599999999999972</v>
      </c>
      <c r="F125">
        <f t="shared" si="4"/>
        <v>-1.6639274720431192</v>
      </c>
    </row>
    <row r="126" spans="5:6" x14ac:dyDescent="0.2">
      <c r="E126">
        <f t="shared" si="5"/>
        <v>1.5749999999999971</v>
      </c>
      <c r="F126">
        <f t="shared" si="4"/>
        <v>-1.5746514007406891</v>
      </c>
    </row>
    <row r="127" spans="5:6" x14ac:dyDescent="0.2">
      <c r="E127">
        <f t="shared" si="5"/>
        <v>1.589999999999997</v>
      </c>
      <c r="F127">
        <f t="shared" si="4"/>
        <v>-1.4821871984033463</v>
      </c>
    </row>
    <row r="128" spans="5:6" x14ac:dyDescent="0.2">
      <c r="E128">
        <f t="shared" si="5"/>
        <v>1.6049999999999969</v>
      </c>
      <c r="F128">
        <f t="shared" si="4"/>
        <v>-1.3867220734462065</v>
      </c>
    </row>
    <row r="129" spans="5:6" x14ac:dyDescent="0.2">
      <c r="E129">
        <f t="shared" si="5"/>
        <v>1.6199999999999968</v>
      </c>
      <c r="F129">
        <f t="shared" si="4"/>
        <v>-1.2884493101272867</v>
      </c>
    </row>
    <row r="130" spans="5:6" x14ac:dyDescent="0.2">
      <c r="E130">
        <f t="shared" si="5"/>
        <v>1.6349999999999967</v>
      </c>
      <c r="F130">
        <f t="shared" si="4"/>
        <v>-1.1875678772129283</v>
      </c>
    </row>
    <row r="131" spans="5:6" x14ac:dyDescent="0.2">
      <c r="E131">
        <f t="shared" si="5"/>
        <v>1.6499999999999966</v>
      </c>
      <c r="F131">
        <f t="shared" si="4"/>
        <v>-1.0842820251340353</v>
      </c>
    </row>
    <row r="132" spans="5:6" x14ac:dyDescent="0.2">
      <c r="E132">
        <f t="shared" si="5"/>
        <v>1.6649999999999965</v>
      </c>
      <c r="F132">
        <f t="shared" si="4"/>
        <v>-0.97880087244873271</v>
      </c>
    </row>
    <row r="133" spans="5:6" x14ac:dyDescent="0.2">
      <c r="E133">
        <f t="shared" si="5"/>
        <v>1.6799999999999964</v>
      </c>
      <c r="F133">
        <f t="shared" si="4"/>
        <v>-0.87133798244875582</v>
      </c>
    </row>
    <row r="134" spans="5:6" x14ac:dyDescent="0.2">
      <c r="E134">
        <f t="shared" si="5"/>
        <v>1.6949999999999963</v>
      </c>
      <c r="F134">
        <f t="shared" si="4"/>
        <v>-0.76211093076675107</v>
      </c>
    </row>
    <row r="135" spans="5:6" x14ac:dyDescent="0.2">
      <c r="E135">
        <f t="shared" si="5"/>
        <v>1.7099999999999962</v>
      </c>
      <c r="F135">
        <f t="shared" si="4"/>
        <v>-0.6513408648599579</v>
      </c>
    </row>
    <row r="136" spans="5:6" x14ac:dyDescent="0.2">
      <c r="E136">
        <f t="shared" si="5"/>
        <v>1.7249999999999961</v>
      </c>
      <c r="F136">
        <f t="shared" si="4"/>
        <v>-0.5392520562621862</v>
      </c>
    </row>
    <row r="137" spans="5:6" x14ac:dyDescent="0.2">
      <c r="E137">
        <f t="shared" si="5"/>
        <v>1.739999999999996</v>
      </c>
      <c r="F137">
        <f t="shared" si="4"/>
        <v>-0.42607144651058421</v>
      </c>
    </row>
    <row r="138" spans="5:6" x14ac:dyDescent="0.2">
      <c r="E138">
        <f t="shared" si="5"/>
        <v>1.7549999999999959</v>
      </c>
      <c r="F138">
        <f t="shared" si="4"/>
        <v>-0.31202818766657298</v>
      </c>
    </row>
    <row r="139" spans="5:6" x14ac:dyDescent="0.2">
      <c r="E139">
        <f t="shared" si="5"/>
        <v>1.7699999999999958</v>
      </c>
      <c r="F139">
        <f t="shared" si="4"/>
        <v>-0.19735317836122448</v>
      </c>
    </row>
    <row r="140" spans="5:6" x14ac:dyDescent="0.2">
      <c r="E140">
        <f t="shared" si="5"/>
        <v>1.7849999999999957</v>
      </c>
      <c r="F140">
        <f t="shared" si="4"/>
        <v>-8.2278596304421706E-2</v>
      </c>
    </row>
    <row r="141" spans="5:6" x14ac:dyDescent="0.2">
      <c r="E141">
        <f t="shared" si="5"/>
        <v>1.7999999999999956</v>
      </c>
      <c r="F141">
        <f t="shared" si="4"/>
        <v>3.2962571795656231E-2</v>
      </c>
    </row>
    <row r="142" spans="5:6" x14ac:dyDescent="0.2">
      <c r="E142">
        <f t="shared" si="5"/>
        <v>1.8149999999999955</v>
      </c>
      <c r="F142">
        <f t="shared" si="4"/>
        <v>0.14813700195101423</v>
      </c>
    </row>
    <row r="143" spans="5:6" x14ac:dyDescent="0.2">
      <c r="E143">
        <f t="shared" si="5"/>
        <v>1.8299999999999954</v>
      </c>
      <c r="F143">
        <f t="shared" si="4"/>
        <v>0.26301150529519807</v>
      </c>
    </row>
    <row r="144" spans="5:6" x14ac:dyDescent="0.2">
      <c r="E144">
        <f t="shared" si="5"/>
        <v>1.8449999999999953</v>
      </c>
      <c r="F144">
        <f t="shared" si="4"/>
        <v>0.37735350021105551</v>
      </c>
    </row>
    <row r="145" spans="5:6" x14ac:dyDescent="0.2">
      <c r="E145">
        <f t="shared" si="5"/>
        <v>1.8599999999999952</v>
      </c>
      <c r="F145">
        <f t="shared" si="4"/>
        <v>0.49093148322904823</v>
      </c>
    </row>
    <row r="146" spans="5:6" x14ac:dyDescent="0.2">
      <c r="E146">
        <f t="shared" si="5"/>
        <v>1.8749999999999951</v>
      </c>
      <c r="F146">
        <f t="shared" si="4"/>
        <v>0.60351549774267155</v>
      </c>
    </row>
    <row r="147" spans="5:6" x14ac:dyDescent="0.2">
      <c r="E147">
        <f t="shared" si="5"/>
        <v>1.889999999999995</v>
      </c>
      <c r="F147">
        <f t="shared" si="4"/>
        <v>0.71487759959200503</v>
      </c>
    </row>
    <row r="148" spans="5:6" x14ac:dyDescent="0.2">
      <c r="E148">
        <f t="shared" si="5"/>
        <v>1.9049999999999949</v>
      </c>
      <c r="F148">
        <f t="shared" si="4"/>
        <v>0.82479231857275792</v>
      </c>
    </row>
    <row r="149" spans="5:6" x14ac:dyDescent="0.2">
      <c r="E149">
        <f t="shared" si="5"/>
        <v>1.9199999999999948</v>
      </c>
      <c r="F149">
        <f t="shared" si="4"/>
        <v>0.93303711493637698</v>
      </c>
    </row>
    <row r="150" spans="5:6" x14ac:dyDescent="0.2">
      <c r="E150">
        <f t="shared" si="5"/>
        <v>1.9349999999999947</v>
      </c>
      <c r="F150">
        <f t="shared" ref="F150:F203" si="6">$B$7*SIN($B$5*E150+$B$8)</f>
        <v>1.0393928299570039</v>
      </c>
    </row>
    <row r="151" spans="5:6" x14ac:dyDescent="0.2">
      <c r="E151">
        <f t="shared" ref="E151:E179" si="7">E150+$B$1</f>
        <v>1.9499999999999946</v>
      </c>
      <c r="F151">
        <f t="shared" si="6"/>
        <v>1.1436441296530147</v>
      </c>
    </row>
    <row r="152" spans="5:6" x14ac:dyDescent="0.2">
      <c r="E152">
        <f t="shared" si="7"/>
        <v>1.9649999999999945</v>
      </c>
      <c r="F152">
        <f t="shared" si="6"/>
        <v>1.2455799407647423</v>
      </c>
    </row>
    <row r="153" spans="5:6" x14ac:dyDescent="0.2">
      <c r="E153">
        <f t="shared" si="7"/>
        <v>1.9799999999999944</v>
      </c>
      <c r="F153">
        <f t="shared" si="6"/>
        <v>1.3449938781057122</v>
      </c>
    </row>
    <row r="154" spans="5:6" x14ac:dyDescent="0.2">
      <c r="E154">
        <f t="shared" si="7"/>
        <v>1.9949999999999943</v>
      </c>
      <c r="F154">
        <f t="shared" si="6"/>
        <v>1.4416846624221222</v>
      </c>
    </row>
    <row r="155" spans="5:6" x14ac:dyDescent="0.2">
      <c r="E155">
        <f t="shared" si="7"/>
        <v>2.0099999999999945</v>
      </c>
      <c r="F155">
        <f t="shared" si="6"/>
        <v>1.5354565279145556</v>
      </c>
    </row>
    <row r="156" spans="5:6" x14ac:dyDescent="0.2">
      <c r="E156">
        <f t="shared" si="7"/>
        <v>2.0249999999999946</v>
      </c>
      <c r="F156">
        <f t="shared" si="6"/>
        <v>1.6261196185968316</v>
      </c>
    </row>
    <row r="157" spans="5:6" x14ac:dyDescent="0.2">
      <c r="E157">
        <f t="shared" si="7"/>
        <v>2.0399999999999947</v>
      </c>
      <c r="F157">
        <f t="shared" si="6"/>
        <v>1.7134903726895077</v>
      </c>
    </row>
    <row r="158" spans="5:6" x14ac:dyDescent="0.2">
      <c r="E158">
        <f t="shared" si="7"/>
        <v>2.0549999999999948</v>
      </c>
      <c r="F158">
        <f t="shared" si="6"/>
        <v>1.7973918942697535</v>
      </c>
    </row>
    <row r="159" spans="5:6" x14ac:dyDescent="0.2">
      <c r="E159">
        <f t="shared" si="7"/>
        <v>2.069999999999995</v>
      </c>
      <c r="F159">
        <f t="shared" si="6"/>
        <v>1.8776543114251556</v>
      </c>
    </row>
    <row r="160" spans="5:6" x14ac:dyDescent="0.2">
      <c r="E160">
        <f t="shared" si="7"/>
        <v>2.0849999999999951</v>
      </c>
      <c r="F160">
        <f t="shared" si="6"/>
        <v>1.9541151201862976</v>
      </c>
    </row>
    <row r="161" spans="5:6" x14ac:dyDescent="0.2">
      <c r="E161">
        <f t="shared" si="7"/>
        <v>2.0999999999999952</v>
      </c>
      <c r="F161">
        <f t="shared" si="6"/>
        <v>2.0266195135417679</v>
      </c>
    </row>
    <row r="162" spans="5:6" x14ac:dyDescent="0.2">
      <c r="E162">
        <f t="shared" si="7"/>
        <v>2.1149999999999953</v>
      </c>
      <c r="F162">
        <f t="shared" si="6"/>
        <v>2.0950206948694583</v>
      </c>
    </row>
    <row r="163" spans="5:6" x14ac:dyDescent="0.2">
      <c r="E163">
        <f t="shared" si="7"/>
        <v>2.1299999999999955</v>
      </c>
      <c r="F163">
        <f t="shared" si="6"/>
        <v>2.1591801751495683</v>
      </c>
    </row>
    <row r="164" spans="5:6" x14ac:dyDescent="0.2">
      <c r="E164">
        <f t="shared" si="7"/>
        <v>2.1449999999999956</v>
      </c>
      <c r="F164">
        <f t="shared" si="6"/>
        <v>2.2189680533575489</v>
      </c>
    </row>
    <row r="165" spans="5:6" x14ac:dyDescent="0.2">
      <c r="E165">
        <f t="shared" si="7"/>
        <v>2.1599999999999957</v>
      </c>
      <c r="F165">
        <f t="shared" si="6"/>
        <v>2.2742632794692899</v>
      </c>
    </row>
    <row r="166" spans="5:6" x14ac:dyDescent="0.2">
      <c r="E166">
        <f t="shared" si="7"/>
        <v>2.1749999999999958</v>
      </c>
      <c r="F166">
        <f t="shared" si="6"/>
        <v>2.3249538995460544</v>
      </c>
    </row>
    <row r="167" spans="5:6" x14ac:dyDescent="0.2">
      <c r="E167">
        <f t="shared" si="7"/>
        <v>2.1899999999999959</v>
      </c>
      <c r="F167">
        <f t="shared" si="6"/>
        <v>2.3709372824029518</v>
      </c>
    </row>
    <row r="168" spans="5:6" x14ac:dyDescent="0.2">
      <c r="E168">
        <f t="shared" si="7"/>
        <v>2.2049999999999961</v>
      </c>
      <c r="F168">
        <f t="shared" si="6"/>
        <v>2.4121203274020213</v>
      </c>
    </row>
    <row r="169" spans="5:6" x14ac:dyDescent="0.2">
      <c r="E169">
        <f t="shared" si="7"/>
        <v>2.2199999999999962</v>
      </c>
      <c r="F169">
        <f t="shared" si="6"/>
        <v>2.4484196529492097</v>
      </c>
    </row>
    <row r="170" spans="5:6" x14ac:dyDescent="0.2">
      <c r="E170">
        <f t="shared" si="7"/>
        <v>2.2349999999999963</v>
      </c>
      <c r="F170">
        <f t="shared" si="6"/>
        <v>2.4797617653136057</v>
      </c>
    </row>
    <row r="171" spans="5:6" x14ac:dyDescent="0.2">
      <c r="E171">
        <f t="shared" si="7"/>
        <v>2.2499999999999964</v>
      </c>
      <c r="F171">
        <f t="shared" si="6"/>
        <v>2.5060832074271362</v>
      </c>
    </row>
    <row r="172" spans="5:6" x14ac:dyDescent="0.2">
      <c r="E172">
        <f t="shared" si="7"/>
        <v>2.2649999999999966</v>
      </c>
      <c r="F172">
        <f t="shared" si="6"/>
        <v>2.527330687363444</v>
      </c>
    </row>
    <row r="173" spans="5:6" x14ac:dyDescent="0.2">
      <c r="E173">
        <f t="shared" si="7"/>
        <v>2.2799999999999967</v>
      </c>
      <c r="F173">
        <f t="shared" si="6"/>
        <v>2.5434611862358314</v>
      </c>
    </row>
    <row r="174" spans="5:6" x14ac:dyDescent="0.2">
      <c r="E174">
        <f t="shared" si="7"/>
        <v>2.2949999999999968</v>
      </c>
      <c r="F174">
        <f t="shared" si="6"/>
        <v>2.5544420452958025</v>
      </c>
    </row>
    <row r="175" spans="5:6" x14ac:dyDescent="0.2">
      <c r="E175">
        <f t="shared" si="7"/>
        <v>2.3099999999999969</v>
      </c>
      <c r="F175">
        <f t="shared" si="6"/>
        <v>2.5602510320558736</v>
      </c>
    </row>
    <row r="176" spans="5:6" x14ac:dyDescent="0.2">
      <c r="E176">
        <f t="shared" si="7"/>
        <v>2.3249999999999971</v>
      </c>
      <c r="F176">
        <f t="shared" si="6"/>
        <v>2.5608763853027612</v>
      </c>
    </row>
    <row r="177" spans="5:6" x14ac:dyDescent="0.2">
      <c r="E177">
        <f t="shared" si="7"/>
        <v>2.3399999999999972</v>
      </c>
      <c r="F177">
        <f t="shared" si="6"/>
        <v>2.556316838909821</v>
      </c>
    </row>
    <row r="178" spans="5:6" x14ac:dyDescent="0.2">
      <c r="E178">
        <f t="shared" si="7"/>
        <v>2.3549999999999973</v>
      </c>
      <c r="F178">
        <f t="shared" si="6"/>
        <v>2.5465816244005208</v>
      </c>
    </row>
    <row r="179" spans="5:6" x14ac:dyDescent="0.2">
      <c r="E179">
        <f t="shared" si="7"/>
        <v>2.3699999999999974</v>
      </c>
      <c r="F179">
        <f t="shared" si="6"/>
        <v>2.5316904522577621</v>
      </c>
    </row>
    <row r="180" spans="5:6" x14ac:dyDescent="0.2">
      <c r="E180">
        <f t="shared" ref="E180:E203" si="8">E179+$B$1</f>
        <v>2.3849999999999976</v>
      </c>
      <c r="F180">
        <f t="shared" si="6"/>
        <v>2.5116734720168838</v>
      </c>
    </row>
    <row r="181" spans="5:6" x14ac:dyDescent="0.2">
      <c r="E181">
        <f t="shared" si="8"/>
        <v>2.3999999999999977</v>
      </c>
      <c r="F181">
        <f t="shared" si="6"/>
        <v>2.4865712112231591</v>
      </c>
    </row>
    <row r="182" spans="5:6" x14ac:dyDescent="0.2">
      <c r="E182">
        <f t="shared" si="8"/>
        <v>2.4149999999999978</v>
      </c>
      <c r="F182">
        <f t="shared" si="6"/>
        <v>2.4564344933773588</v>
      </c>
    </row>
    <row r="183" spans="5:6" x14ac:dyDescent="0.2">
      <c r="E183">
        <f t="shared" si="8"/>
        <v>2.4299999999999979</v>
      </c>
      <c r="F183">
        <f t="shared" si="6"/>
        <v>2.4213243350355369</v>
      </c>
    </row>
    <row r="184" spans="5:6" x14ac:dyDescent="0.2">
      <c r="E184">
        <f t="shared" si="8"/>
        <v>2.4449999999999981</v>
      </c>
      <c r="F184">
        <f t="shared" si="6"/>
        <v>2.3813118222713445</v>
      </c>
    </row>
    <row r="185" spans="5:6" x14ac:dyDescent="0.2">
      <c r="E185">
        <f t="shared" si="8"/>
        <v>2.4599999999999982</v>
      </c>
      <c r="F185">
        <f t="shared" si="6"/>
        <v>2.3364779667510267</v>
      </c>
    </row>
    <row r="186" spans="5:6" x14ac:dyDescent="0.2">
      <c r="E186">
        <f t="shared" si="8"/>
        <v>2.4749999999999983</v>
      </c>
      <c r="F186">
        <f t="shared" si="6"/>
        <v>2.2869135417124751</v>
      </c>
    </row>
    <row r="187" spans="5:6" x14ac:dyDescent="0.2">
      <c r="E187">
        <f t="shared" si="8"/>
        <v>2.4899999999999984</v>
      </c>
      <c r="F187">
        <f t="shared" si="6"/>
        <v>2.2327188981804462</v>
      </c>
    </row>
    <row r="188" spans="5:6" x14ac:dyDescent="0.2">
      <c r="E188">
        <f t="shared" si="8"/>
        <v>2.5049999999999986</v>
      </c>
      <c r="F188">
        <f t="shared" si="6"/>
        <v>2.174003761790015</v>
      </c>
    </row>
    <row r="189" spans="5:6" x14ac:dyDescent="0.2">
      <c r="E189">
        <f t="shared" si="8"/>
        <v>2.5199999999999987</v>
      </c>
      <c r="F189">
        <f t="shared" si="6"/>
        <v>2.1108870106296633</v>
      </c>
    </row>
    <row r="190" spans="5:6" x14ac:dyDescent="0.2">
      <c r="E190">
        <f t="shared" si="8"/>
        <v>2.5349999999999988</v>
      </c>
      <c r="F190">
        <f t="shared" si="6"/>
        <v>2.0434964345537665</v>
      </c>
    </row>
    <row r="191" spans="5:6" x14ac:dyDescent="0.2">
      <c r="E191">
        <f t="shared" si="8"/>
        <v>2.5499999999999989</v>
      </c>
      <c r="F191">
        <f t="shared" si="6"/>
        <v>1.9719684764518144</v>
      </c>
    </row>
    <row r="192" spans="5:6" x14ac:dyDescent="0.2">
      <c r="E192">
        <f t="shared" si="8"/>
        <v>2.5649999999999991</v>
      </c>
      <c r="F192">
        <f t="shared" si="6"/>
        <v>1.8964479559981664</v>
      </c>
    </row>
    <row r="193" spans="5:6" x14ac:dyDescent="0.2">
      <c r="E193">
        <f t="shared" si="8"/>
        <v>2.5799999999999992</v>
      </c>
      <c r="F193">
        <f t="shared" si="6"/>
        <v>1.8170877764417048</v>
      </c>
    </row>
    <row r="194" spans="5:6" x14ac:dyDescent="0.2">
      <c r="E194">
        <f t="shared" si="8"/>
        <v>2.5949999999999993</v>
      </c>
      <c r="F194">
        <f t="shared" si="6"/>
        <v>1.7340486150289982</v>
      </c>
    </row>
    <row r="195" spans="5:6" x14ac:dyDescent="0.2">
      <c r="E195">
        <f t="shared" si="8"/>
        <v>2.6099999999999994</v>
      </c>
      <c r="F195">
        <f t="shared" si="6"/>
        <v>1.6474985976877898</v>
      </c>
    </row>
    <row r="196" spans="5:6" x14ac:dyDescent="0.2">
      <c r="E196">
        <f t="shared" si="8"/>
        <v>2.6249999999999996</v>
      </c>
      <c r="F196">
        <f t="shared" si="6"/>
        <v>1.5576129586294252</v>
      </c>
    </row>
    <row r="197" spans="5:6" x14ac:dyDescent="0.2">
      <c r="E197">
        <f t="shared" si="8"/>
        <v>2.6399999999999997</v>
      </c>
      <c r="F197">
        <f t="shared" si="6"/>
        <v>1.4645736855594627</v>
      </c>
    </row>
    <row r="198" spans="5:6" x14ac:dyDescent="0.2">
      <c r="E198">
        <f t="shared" si="8"/>
        <v>2.6549999999999998</v>
      </c>
      <c r="F198">
        <f t="shared" si="6"/>
        <v>1.3685691512147469</v>
      </c>
    </row>
    <row r="199" spans="5:6" x14ac:dyDescent="0.2">
      <c r="E199">
        <f t="shared" si="8"/>
        <v>2.67</v>
      </c>
      <c r="F199">
        <f t="shared" si="6"/>
        <v>1.2697937319729982</v>
      </c>
    </row>
    <row r="200" spans="5:6" x14ac:dyDescent="0.2">
      <c r="E200">
        <f t="shared" si="8"/>
        <v>2.6850000000000001</v>
      </c>
      <c r="F200">
        <f t="shared" si="6"/>
        <v>1.1684474143070429</v>
      </c>
    </row>
    <row r="201" spans="5:6" x14ac:dyDescent="0.2">
      <c r="E201">
        <f t="shared" si="8"/>
        <v>2.7</v>
      </c>
      <c r="F201">
        <f t="shared" si="6"/>
        <v>1.0647353898805514</v>
      </c>
    </row>
    <row r="202" spans="5:6" x14ac:dyDescent="0.2">
      <c r="E202">
        <f t="shared" si="8"/>
        <v>2.7150000000000003</v>
      </c>
      <c r="F202">
        <f t="shared" si="6"/>
        <v>0.95886764010504388</v>
      </c>
    </row>
    <row r="203" spans="5:6" x14ac:dyDescent="0.2">
      <c r="E203">
        <f t="shared" si="8"/>
        <v>2.7300000000000004</v>
      </c>
      <c r="F203">
        <f t="shared" si="6"/>
        <v>0.85105851099925867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A0190-9DC2-E747-9A1E-FA1D78CDC985}">
  <dimension ref="A1:L203"/>
  <sheetViews>
    <sheetView tabSelected="1" workbookViewId="0">
      <selection activeCell="B5" sqref="B5"/>
    </sheetView>
  </sheetViews>
  <sheetFormatPr baseColWidth="10" defaultRowHeight="16" x14ac:dyDescent="0.2"/>
  <sheetData>
    <row r="1" spans="1:12" x14ac:dyDescent="0.2">
      <c r="A1" t="s">
        <v>3</v>
      </c>
      <c r="B1">
        <v>0.04</v>
      </c>
      <c r="E1">
        <v>0</v>
      </c>
      <c r="F1">
        <f>EXP(-$B$16*$B$17*E1)*($B$6*SIN($B$18*E1) + $B$7*COS($B$18*E1))</f>
        <v>5</v>
      </c>
      <c r="H1">
        <v>0</v>
      </c>
      <c r="I1">
        <f>$B$21*EXP(-$B$16*$B$17*$H1)</f>
        <v>5.0188561322849559</v>
      </c>
      <c r="K1">
        <f>H1</f>
        <v>0</v>
      </c>
      <c r="L1">
        <f>-1*I1</f>
        <v>-5.0188561322849559</v>
      </c>
    </row>
    <row r="2" spans="1:12" x14ac:dyDescent="0.2">
      <c r="E2">
        <f>E1+$B$1</f>
        <v>0.04</v>
      </c>
      <c r="F2">
        <f t="shared" ref="F2:F65" si="0">EXP(-$B$16*$B$17*E2)*($B$6*SIN($B$18*E2) + $B$7*COS($B$18*E2))</f>
        <v>4.9524577255058606</v>
      </c>
      <c r="H2">
        <f>H1+$B$1</f>
        <v>0.04</v>
      </c>
      <c r="I2">
        <f t="shared" ref="I2:I65" si="1">$B$21*EXP(-$B$16*$B$17*$H2)</f>
        <v>4.9589897752344001</v>
      </c>
      <c r="K2">
        <f t="shared" ref="K2:K65" si="2">H2</f>
        <v>0.04</v>
      </c>
      <c r="L2">
        <f t="shared" ref="L2:L65" si="3">-1*I2</f>
        <v>-4.9589897752344001</v>
      </c>
    </row>
    <row r="3" spans="1:12" x14ac:dyDescent="0.2">
      <c r="A3" t="s">
        <v>0</v>
      </c>
      <c r="B3">
        <v>5</v>
      </c>
      <c r="E3">
        <f t="shared" ref="E3:E66" si="4">E2+$B$1</f>
        <v>0.08</v>
      </c>
      <c r="F3">
        <f t="shared" si="0"/>
        <v>4.8122378971028956</v>
      </c>
      <c r="H3">
        <f t="shared" ref="H3:H66" si="5">H2+$B$1</f>
        <v>0.08</v>
      </c>
      <c r="I3">
        <f t="shared" si="1"/>
        <v>4.899837521280654</v>
      </c>
      <c r="K3">
        <f t="shared" si="2"/>
        <v>0.08</v>
      </c>
      <c r="L3">
        <f t="shared" si="3"/>
        <v>-4.899837521280654</v>
      </c>
    </row>
    <row r="4" spans="1:12" x14ac:dyDescent="0.2">
      <c r="A4" t="s">
        <v>1</v>
      </c>
      <c r="B4">
        <v>0</v>
      </c>
      <c r="E4">
        <f t="shared" si="4"/>
        <v>0.12</v>
      </c>
      <c r="F4">
        <f t="shared" si="0"/>
        <v>4.5841942146605374</v>
      </c>
      <c r="H4">
        <f t="shared" si="5"/>
        <v>0.12</v>
      </c>
      <c r="I4">
        <f t="shared" si="1"/>
        <v>4.8413908523969322</v>
      </c>
      <c r="K4">
        <f t="shared" si="2"/>
        <v>0.12</v>
      </c>
      <c r="L4">
        <f t="shared" si="3"/>
        <v>-4.8413908523969322</v>
      </c>
    </row>
    <row r="5" spans="1:12" x14ac:dyDescent="0.2">
      <c r="E5">
        <f t="shared" si="4"/>
        <v>0.16</v>
      </c>
      <c r="F5">
        <f t="shared" si="0"/>
        <v>4.2747287561929106</v>
      </c>
      <c r="H5">
        <f t="shared" si="5"/>
        <v>0.16</v>
      </c>
      <c r="I5">
        <f t="shared" si="1"/>
        <v>4.7836413521619177</v>
      </c>
      <c r="K5">
        <f t="shared" si="2"/>
        <v>0.16</v>
      </c>
      <c r="L5">
        <f t="shared" si="3"/>
        <v>-4.7836413521619177</v>
      </c>
    </row>
    <row r="6" spans="1:12" x14ac:dyDescent="0.2">
      <c r="A6" t="s">
        <v>18</v>
      </c>
      <c r="B6">
        <f>(B4+B16*B17*B3)/B18</f>
        <v>0.43464569084980847</v>
      </c>
      <c r="E6">
        <f t="shared" si="4"/>
        <v>0.2</v>
      </c>
      <c r="F6">
        <f t="shared" si="0"/>
        <v>3.8916339967855111</v>
      </c>
      <c r="H6">
        <f t="shared" si="5"/>
        <v>0.2</v>
      </c>
      <c r="I6">
        <f t="shared" si="1"/>
        <v>4.7265807045477883</v>
      </c>
      <c r="K6">
        <f t="shared" si="2"/>
        <v>0.2</v>
      </c>
      <c r="L6">
        <f t="shared" si="3"/>
        <v>-4.7265807045477883</v>
      </c>
    </row>
    <row r="7" spans="1:12" x14ac:dyDescent="0.2">
      <c r="A7" t="s">
        <v>19</v>
      </c>
      <c r="B7">
        <f>B3</f>
        <v>5</v>
      </c>
      <c r="E7">
        <f t="shared" si="4"/>
        <v>0.24000000000000002</v>
      </c>
      <c r="F7">
        <f t="shared" si="0"/>
        <v>3.4439122382842564</v>
      </c>
      <c r="H7">
        <f t="shared" si="5"/>
        <v>0.24000000000000002</v>
      </c>
      <c r="I7">
        <f t="shared" si="1"/>
        <v>4.6702006927226831</v>
      </c>
      <c r="K7">
        <f t="shared" si="2"/>
        <v>0.24000000000000002</v>
      </c>
      <c r="L7">
        <f t="shared" si="3"/>
        <v>-4.6702006927226831</v>
      </c>
    </row>
    <row r="8" spans="1:12" x14ac:dyDescent="0.2">
      <c r="A8" t="s">
        <v>8</v>
      </c>
      <c r="B8" s="1">
        <v>60</v>
      </c>
      <c r="E8">
        <f t="shared" si="4"/>
        <v>0.28000000000000003</v>
      </c>
      <c r="F8">
        <f t="shared" si="0"/>
        <v>2.9415764056345397</v>
      </c>
      <c r="H8">
        <f t="shared" si="5"/>
        <v>0.28000000000000003</v>
      </c>
      <c r="I8">
        <f t="shared" si="1"/>
        <v>4.6144931978674757</v>
      </c>
      <c r="K8">
        <f t="shared" si="2"/>
        <v>0.28000000000000003</v>
      </c>
      <c r="L8">
        <f t="shared" si="3"/>
        <v>-4.6144931978674757</v>
      </c>
    </row>
    <row r="9" spans="1:12" x14ac:dyDescent="0.2">
      <c r="A9" t="s">
        <v>9</v>
      </c>
      <c r="B9">
        <v>1200</v>
      </c>
      <c r="E9">
        <f t="shared" si="4"/>
        <v>0.32</v>
      </c>
      <c r="F9">
        <f t="shared" si="0"/>
        <v>2.3954364248829387</v>
      </c>
      <c r="H9">
        <f t="shared" si="5"/>
        <v>0.32</v>
      </c>
      <c r="I9">
        <f t="shared" si="1"/>
        <v>4.5594501980066449</v>
      </c>
      <c r="K9">
        <f t="shared" si="2"/>
        <v>0.32</v>
      </c>
      <c r="L9">
        <f t="shared" si="3"/>
        <v>-4.5594501980066449</v>
      </c>
    </row>
    <row r="10" spans="1:12" x14ac:dyDescent="0.2">
      <c r="A10" t="s">
        <v>10</v>
      </c>
      <c r="B10">
        <v>100</v>
      </c>
      <c r="E10">
        <f t="shared" si="4"/>
        <v>0.36</v>
      </c>
      <c r="F10">
        <f t="shared" si="0"/>
        <v>1.816875570997335</v>
      </c>
      <c r="H10">
        <f t="shared" si="5"/>
        <v>0.36</v>
      </c>
      <c r="I10">
        <f t="shared" si="1"/>
        <v>4.5050637668530937</v>
      </c>
      <c r="K10">
        <f t="shared" si="2"/>
        <v>0.36</v>
      </c>
      <c r="L10">
        <f t="shared" si="3"/>
        <v>-4.5050637668530937</v>
      </c>
    </row>
    <row r="11" spans="1:12" x14ac:dyDescent="0.2">
      <c r="E11">
        <f t="shared" si="4"/>
        <v>0.39999999999999997</v>
      </c>
      <c r="F11">
        <f t="shared" si="0"/>
        <v>1.2176212595818598</v>
      </c>
      <c r="H11">
        <f t="shared" si="5"/>
        <v>0.39999999999999997</v>
      </c>
      <c r="I11">
        <f t="shared" si="1"/>
        <v>4.451326072666757</v>
      </c>
      <c r="K11">
        <f t="shared" si="2"/>
        <v>0.39999999999999997</v>
      </c>
      <c r="L11">
        <f t="shared" si="3"/>
        <v>-4.451326072666757</v>
      </c>
    </row>
    <row r="12" spans="1:12" x14ac:dyDescent="0.2">
      <c r="E12">
        <f t="shared" si="4"/>
        <v>0.43999999999999995</v>
      </c>
      <c r="F12">
        <f t="shared" si="0"/>
        <v>0.60951475570224634</v>
      </c>
      <c r="H12">
        <f t="shared" si="5"/>
        <v>0.43999999999999995</v>
      </c>
      <c r="I12">
        <f t="shared" si="1"/>
        <v>4.3982293771268131</v>
      </c>
      <c r="K12">
        <f t="shared" si="2"/>
        <v>0.43999999999999995</v>
      </c>
      <c r="L12">
        <f t="shared" si="3"/>
        <v>-4.3982293771268131</v>
      </c>
    </row>
    <row r="13" spans="1:12" x14ac:dyDescent="0.2">
      <c r="A13" t="s">
        <v>11</v>
      </c>
      <c r="B13" t="e">
        <f>(-B8+SQRT(B8^2-4*B9*B10))/(2*B10)</f>
        <v>#NUM!</v>
      </c>
      <c r="E13">
        <f t="shared" si="4"/>
        <v>0.47999999999999993</v>
      </c>
      <c r="F13">
        <f t="shared" si="0"/>
        <v>4.2841874691849965E-3</v>
      </c>
      <c r="H13">
        <f t="shared" si="5"/>
        <v>0.47999999999999993</v>
      </c>
      <c r="I13">
        <f t="shared" si="1"/>
        <v>4.3457660342173527</v>
      </c>
      <c r="K13">
        <f t="shared" si="2"/>
        <v>0.47999999999999993</v>
      </c>
      <c r="L13">
        <f t="shared" si="3"/>
        <v>-4.3457660342173527</v>
      </c>
    </row>
    <row r="14" spans="1:12" x14ac:dyDescent="0.2">
      <c r="A14" t="s">
        <v>12</v>
      </c>
      <c r="B14" t="e">
        <f>(-B8-SQRT(B8^2-4*B9*B10))/(2*B10)</f>
        <v>#NUM!</v>
      </c>
      <c r="E14">
        <f t="shared" si="4"/>
        <v>0.51999999999999991</v>
      </c>
      <c r="F14">
        <f t="shared" si="0"/>
        <v>-0.58667491461846011</v>
      </c>
      <c r="H14">
        <f t="shared" si="5"/>
        <v>0.51999999999999991</v>
      </c>
      <c r="I14">
        <f t="shared" si="1"/>
        <v>4.2939284891263378</v>
      </c>
      <c r="K14">
        <f t="shared" si="2"/>
        <v>0.51999999999999991</v>
      </c>
      <c r="L14">
        <f t="shared" si="3"/>
        <v>-4.2939284891263378</v>
      </c>
    </row>
    <row r="15" spans="1:12" x14ac:dyDescent="0.2">
      <c r="E15">
        <f t="shared" si="4"/>
        <v>0.55999999999999994</v>
      </c>
      <c r="F15">
        <f t="shared" si="0"/>
        <v>-1.1525075742128832</v>
      </c>
      <c r="H15">
        <f t="shared" si="5"/>
        <v>0.55999999999999994</v>
      </c>
      <c r="I15">
        <f t="shared" si="1"/>
        <v>4.2427092771577026</v>
      </c>
      <c r="K15">
        <f t="shared" si="2"/>
        <v>0.55999999999999994</v>
      </c>
      <c r="L15">
        <f t="shared" si="3"/>
        <v>-4.2427092771577026</v>
      </c>
    </row>
    <row r="16" spans="1:12" x14ac:dyDescent="0.2">
      <c r="A16" t="s">
        <v>2</v>
      </c>
      <c r="B16">
        <f>SQRT(B9/B10)</f>
        <v>3.4641016151377544</v>
      </c>
      <c r="E16">
        <f t="shared" si="4"/>
        <v>0.6</v>
      </c>
      <c r="F16">
        <f t="shared" si="0"/>
        <v>-1.6830921554259031</v>
      </c>
      <c r="H16">
        <f t="shared" si="5"/>
        <v>0.6</v>
      </c>
      <c r="I16">
        <f t="shared" si="1"/>
        <v>4.1921010226564137</v>
      </c>
      <c r="K16">
        <f t="shared" si="2"/>
        <v>0.6</v>
      </c>
      <c r="L16">
        <f t="shared" si="3"/>
        <v>-4.1921010226564137</v>
      </c>
    </row>
    <row r="17" spans="1:12" x14ac:dyDescent="0.2">
      <c r="A17" t="s">
        <v>20</v>
      </c>
      <c r="B17">
        <f>B8/(2*B10*B16)</f>
        <v>8.6602540378443865E-2</v>
      </c>
      <c r="E17">
        <f t="shared" si="4"/>
        <v>0.64</v>
      </c>
      <c r="F17">
        <f t="shared" si="0"/>
        <v>-2.1692146870738225</v>
      </c>
      <c r="H17">
        <f t="shared" si="5"/>
        <v>0.64</v>
      </c>
      <c r="I17">
        <f t="shared" si="1"/>
        <v>4.1420964379463738</v>
      </c>
      <c r="K17">
        <f t="shared" si="2"/>
        <v>0.64</v>
      </c>
      <c r="L17">
        <f t="shared" si="3"/>
        <v>-4.1420964379463738</v>
      </c>
    </row>
    <row r="18" spans="1:12" x14ac:dyDescent="0.2">
      <c r="A18" t="s">
        <v>21</v>
      </c>
      <c r="B18">
        <f>SQRT(1-B17^2)*B16</f>
        <v>3.4510867853474796</v>
      </c>
      <c r="E18">
        <f t="shared" si="4"/>
        <v>0.68</v>
      </c>
      <c r="F18">
        <f t="shared" si="0"/>
        <v>-2.6027218607807776</v>
      </c>
      <c r="H18">
        <f t="shared" si="5"/>
        <v>0.68</v>
      </c>
      <c r="I18">
        <f t="shared" si="1"/>
        <v>4.0926883222809751</v>
      </c>
      <c r="K18">
        <f t="shared" si="2"/>
        <v>0.68</v>
      </c>
      <c r="L18">
        <f t="shared" si="3"/>
        <v>-4.0926883222809751</v>
      </c>
    </row>
    <row r="19" spans="1:12" x14ac:dyDescent="0.2">
      <c r="E19">
        <f t="shared" si="4"/>
        <v>0.72000000000000008</v>
      </c>
      <c r="F19">
        <f t="shared" si="0"/>
        <v>-2.9766503107228877</v>
      </c>
      <c r="H19">
        <f t="shared" si="5"/>
        <v>0.72000000000000008</v>
      </c>
      <c r="I19">
        <f t="shared" si="1"/>
        <v>4.0438695608061836</v>
      </c>
      <c r="K19">
        <f t="shared" si="2"/>
        <v>0.72000000000000008</v>
      </c>
      <c r="L19">
        <f t="shared" si="3"/>
        <v>-4.0438695608061836</v>
      </c>
    </row>
    <row r="20" spans="1:12" x14ac:dyDescent="0.2">
      <c r="E20">
        <f t="shared" si="4"/>
        <v>0.76000000000000012</v>
      </c>
      <c r="F20">
        <f t="shared" si="0"/>
        <v>-3.2853302887769935</v>
      </c>
      <c r="H20">
        <f t="shared" si="5"/>
        <v>0.76000000000000012</v>
      </c>
      <c r="I20">
        <f t="shared" si="1"/>
        <v>3.9956331235359883</v>
      </c>
      <c r="K20">
        <f t="shared" si="2"/>
        <v>0.76000000000000012</v>
      </c>
      <c r="L20">
        <f t="shared" si="3"/>
        <v>-3.9956331235359883</v>
      </c>
    </row>
    <row r="21" spans="1:12" x14ac:dyDescent="0.2">
      <c r="A21" t="s">
        <v>22</v>
      </c>
      <c r="B21">
        <f>SQRT(B6^2+B7^2)</f>
        <v>5.0188561322849559</v>
      </c>
      <c r="E21">
        <f t="shared" si="4"/>
        <v>0.80000000000000016</v>
      </c>
      <c r="F21">
        <f t="shared" si="0"/>
        <v>-3.5244623785476792</v>
      </c>
      <c r="H21">
        <f t="shared" si="5"/>
        <v>0.80000000000000016</v>
      </c>
      <c r="I21">
        <f t="shared" si="1"/>
        <v>3.9479720643400698</v>
      </c>
      <c r="K21">
        <f t="shared" si="2"/>
        <v>0.80000000000000016</v>
      </c>
      <c r="L21">
        <f t="shared" si="3"/>
        <v>-3.9479720643400698</v>
      </c>
    </row>
    <row r="22" spans="1:12" x14ac:dyDescent="0.2">
      <c r="E22">
        <f t="shared" si="4"/>
        <v>0.84000000000000019</v>
      </c>
      <c r="F22">
        <f t="shared" si="0"/>
        <v>-3.6911664345885851</v>
      </c>
      <c r="H22">
        <f t="shared" si="5"/>
        <v>0.84000000000000019</v>
      </c>
      <c r="I22">
        <f t="shared" si="1"/>
        <v>3.9008795199435444</v>
      </c>
      <c r="K22">
        <f t="shared" si="2"/>
        <v>0.84000000000000019</v>
      </c>
      <c r="L22">
        <f t="shared" si="3"/>
        <v>-3.9008795199435444</v>
      </c>
    </row>
    <row r="23" spans="1:12" x14ac:dyDescent="0.2">
      <c r="E23">
        <f t="shared" si="4"/>
        <v>0.88000000000000023</v>
      </c>
      <c r="F23">
        <f t="shared" si="0"/>
        <v>-3.7840024785152253</v>
      </c>
      <c r="H23">
        <f t="shared" si="5"/>
        <v>0.88000000000000023</v>
      </c>
      <c r="I23">
        <f t="shared" si="1"/>
        <v>3.8543487089386432</v>
      </c>
      <c r="K23">
        <f t="shared" si="2"/>
        <v>0.88000000000000023</v>
      </c>
      <c r="L23">
        <f t="shared" si="3"/>
        <v>-3.8543487089386432</v>
      </c>
    </row>
    <row r="24" spans="1:12" x14ac:dyDescent="0.2">
      <c r="E24">
        <f t="shared" si="4"/>
        <v>0.92000000000000026</v>
      </c>
      <c r="F24">
        <f t="shared" si="0"/>
        <v>-3.8029638212364287</v>
      </c>
      <c r="H24">
        <f t="shared" si="5"/>
        <v>0.92000000000000026</v>
      </c>
      <c r="I24">
        <f t="shared" si="1"/>
        <v>3.8083729308081757</v>
      </c>
      <c r="K24">
        <f t="shared" si="2"/>
        <v>0.92000000000000026</v>
      </c>
      <c r="L24">
        <f t="shared" si="3"/>
        <v>-3.8083729308081757</v>
      </c>
    </row>
    <row r="25" spans="1:12" x14ac:dyDescent="0.2">
      <c r="E25">
        <f t="shared" si="4"/>
        <v>0.9600000000000003</v>
      </c>
      <c r="F25">
        <f t="shared" si="0"/>
        <v>-3.7494432002147664</v>
      </c>
      <c r="H25">
        <f t="shared" si="5"/>
        <v>0.9600000000000003</v>
      </c>
      <c r="I25">
        <f t="shared" si="1"/>
        <v>3.7629455649606447</v>
      </c>
      <c r="K25">
        <f t="shared" si="2"/>
        <v>0.9600000000000003</v>
      </c>
      <c r="L25">
        <f t="shared" si="3"/>
        <v>-3.7629455649606447</v>
      </c>
    </row>
    <row r="26" spans="1:12" x14ac:dyDescent="0.2">
      <c r="E26">
        <f t="shared" si="4"/>
        <v>1.0000000000000002</v>
      </c>
      <c r="F26">
        <f t="shared" si="0"/>
        <v>-3.6261732130828537</v>
      </c>
      <c r="H26">
        <f t="shared" si="5"/>
        <v>1.0000000000000002</v>
      </c>
      <c r="I26">
        <f t="shared" si="1"/>
        <v>3.7180600697768695</v>
      </c>
      <c r="K26">
        <f t="shared" si="2"/>
        <v>1.0000000000000002</v>
      </c>
      <c r="L26">
        <f t="shared" si="3"/>
        <v>-3.7180600697768695</v>
      </c>
    </row>
    <row r="27" spans="1:12" x14ac:dyDescent="0.2">
      <c r="E27">
        <f t="shared" si="4"/>
        <v>1.0400000000000003</v>
      </c>
      <c r="F27">
        <f t="shared" si="0"/>
        <v>-3.4371427854118961</v>
      </c>
      <c r="H27">
        <f t="shared" si="5"/>
        <v>1.0400000000000003</v>
      </c>
      <c r="I27">
        <f t="shared" si="1"/>
        <v>3.6737099816679804</v>
      </c>
      <c r="K27">
        <f t="shared" si="2"/>
        <v>1.0400000000000003</v>
      </c>
      <c r="L27">
        <f t="shared" si="3"/>
        <v>-3.6737099816679804</v>
      </c>
    </row>
    <row r="28" spans="1:12" x14ac:dyDescent="0.2">
      <c r="E28">
        <f t="shared" si="4"/>
        <v>1.0800000000000003</v>
      </c>
      <c r="F28">
        <f t="shared" si="0"/>
        <v>-3.1874918231576999</v>
      </c>
      <c r="H28">
        <f t="shared" si="5"/>
        <v>1.0800000000000003</v>
      </c>
      <c r="I28">
        <f t="shared" si="1"/>
        <v>3.6298889141446526</v>
      </c>
      <c r="K28">
        <f t="shared" si="2"/>
        <v>1.0800000000000003</v>
      </c>
      <c r="L28">
        <f t="shared" si="3"/>
        <v>-3.6298889141446526</v>
      </c>
    </row>
    <row r="29" spans="1:12" x14ac:dyDescent="0.2">
      <c r="E29">
        <f t="shared" si="4"/>
        <v>1.1200000000000003</v>
      </c>
      <c r="F29">
        <f t="shared" si="0"/>
        <v>-2.8833865625173321</v>
      </c>
      <c r="H29">
        <f t="shared" si="5"/>
        <v>1.1200000000000003</v>
      </c>
      <c r="I29">
        <f t="shared" si="1"/>
        <v>3.5865905568974399</v>
      </c>
      <c r="K29">
        <f t="shared" si="2"/>
        <v>1.1200000000000003</v>
      </c>
      <c r="L29">
        <f t="shared" si="3"/>
        <v>-3.5865905568974399</v>
      </c>
    </row>
    <row r="30" spans="1:12" x14ac:dyDescent="0.2">
      <c r="E30">
        <f t="shared" si="4"/>
        <v>1.1600000000000004</v>
      </c>
      <c r="F30">
        <f t="shared" si="0"/>
        <v>-2.5318784359541864</v>
      </c>
      <c r="H30">
        <f t="shared" si="5"/>
        <v>1.1600000000000004</v>
      </c>
      <c r="I30">
        <f t="shared" si="1"/>
        <v>3.543808674888079</v>
      </c>
      <c r="K30">
        <f t="shared" si="2"/>
        <v>1.1600000000000004</v>
      </c>
      <c r="L30">
        <f t="shared" si="3"/>
        <v>-3.543808674888079</v>
      </c>
    </row>
    <row r="31" spans="1:12" x14ac:dyDescent="0.2">
      <c r="E31">
        <f t="shared" si="4"/>
        <v>1.2000000000000004</v>
      </c>
      <c r="F31">
        <f t="shared" si="0"/>
        <v>-2.1407495185261882</v>
      </c>
      <c r="H31">
        <f t="shared" si="5"/>
        <v>1.2000000000000004</v>
      </c>
      <c r="I31">
        <f t="shared" si="1"/>
        <v>3.5015371074516324</v>
      </c>
      <c r="K31">
        <f t="shared" si="2"/>
        <v>1.2000000000000004</v>
      </c>
      <c r="L31">
        <f t="shared" si="3"/>
        <v>-3.5015371074516324</v>
      </c>
    </row>
    <row r="32" spans="1:12" x14ac:dyDescent="0.2">
      <c r="E32">
        <f t="shared" si="4"/>
        <v>1.2400000000000004</v>
      </c>
      <c r="F32">
        <f t="shared" si="0"/>
        <v>-1.7183478001719492</v>
      </c>
      <c r="H32">
        <f t="shared" si="5"/>
        <v>1.2400000000000004</v>
      </c>
      <c r="I32">
        <f t="shared" si="1"/>
        <v>3.4597697674093442</v>
      </c>
      <c r="K32">
        <f t="shared" si="2"/>
        <v>1.2400000000000004</v>
      </c>
      <c r="L32">
        <f t="shared" si="3"/>
        <v>-3.4597697674093442</v>
      </c>
    </row>
    <row r="33" spans="5:12" x14ac:dyDescent="0.2">
      <c r="E33">
        <f t="shared" si="4"/>
        <v>1.2800000000000005</v>
      </c>
      <c r="F33">
        <f t="shared" si="0"/>
        <v>-1.2734156453487275</v>
      </c>
      <c r="H33">
        <f t="shared" si="5"/>
        <v>1.2800000000000005</v>
      </c>
      <c r="I33">
        <f t="shared" si="1"/>
        <v>3.4185006401920734</v>
      </c>
      <c r="K33">
        <f t="shared" si="2"/>
        <v>1.2800000000000005</v>
      </c>
      <c r="L33">
        <f t="shared" si="3"/>
        <v>-3.4185006401920734</v>
      </c>
    </row>
    <row r="34" spans="5:12" x14ac:dyDescent="0.2">
      <c r="E34">
        <f t="shared" si="4"/>
        <v>1.3200000000000005</v>
      </c>
      <c r="F34">
        <f t="shared" si="0"/>
        <v>-0.81491485074206349</v>
      </c>
      <c r="H34">
        <f t="shared" si="5"/>
        <v>1.3200000000000005</v>
      </c>
      <c r="I34">
        <f t="shared" si="1"/>
        <v>3.3777237829741882</v>
      </c>
      <c r="K34">
        <f t="shared" si="2"/>
        <v>1.3200000000000005</v>
      </c>
      <c r="L34">
        <f t="shared" si="3"/>
        <v>-3.3777237829741882</v>
      </c>
    </row>
    <row r="35" spans="5:12" x14ac:dyDescent="0.2">
      <c r="E35">
        <f t="shared" si="4"/>
        <v>1.3600000000000005</v>
      </c>
      <c r="F35">
        <f t="shared" si="0"/>
        <v>-0.35185169532043176</v>
      </c>
      <c r="H35">
        <f t="shared" si="5"/>
        <v>1.3600000000000005</v>
      </c>
      <c r="I35">
        <f t="shared" si="1"/>
        <v>3.3374333238177858</v>
      </c>
      <c r="K35">
        <f t="shared" si="2"/>
        <v>1.3600000000000005</v>
      </c>
      <c r="L35">
        <f t="shared" si="3"/>
        <v>-3.3374333238177858</v>
      </c>
    </row>
    <row r="36" spans="5:12" x14ac:dyDescent="0.2">
      <c r="E36">
        <f t="shared" si="4"/>
        <v>1.4000000000000006</v>
      </c>
      <c r="F36">
        <f t="shared" si="0"/>
        <v>0.10689470333960806</v>
      </c>
      <c r="H36">
        <f t="shared" si="5"/>
        <v>1.4000000000000006</v>
      </c>
      <c r="I36">
        <f t="shared" si="1"/>
        <v>3.2976234608271255</v>
      </c>
      <c r="K36">
        <f t="shared" si="2"/>
        <v>1.4000000000000006</v>
      </c>
      <c r="L36">
        <f t="shared" si="3"/>
        <v>-3.2976234608271255</v>
      </c>
    </row>
    <row r="37" spans="5:12" x14ac:dyDescent="0.2">
      <c r="E37">
        <f t="shared" si="4"/>
        <v>1.4400000000000006</v>
      </c>
      <c r="F37">
        <f t="shared" si="0"/>
        <v>0.5527375537440038</v>
      </c>
      <c r="H37">
        <f t="shared" si="5"/>
        <v>1.4400000000000006</v>
      </c>
      <c r="I37">
        <f t="shared" si="1"/>
        <v>3.2582884613131458</v>
      </c>
      <c r="K37">
        <f t="shared" si="2"/>
        <v>1.4400000000000006</v>
      </c>
      <c r="L37">
        <f t="shared" si="3"/>
        <v>-3.2582884613131458</v>
      </c>
    </row>
    <row r="38" spans="5:12" x14ac:dyDescent="0.2">
      <c r="E38">
        <f t="shared" si="4"/>
        <v>1.4800000000000006</v>
      </c>
      <c r="F38">
        <f t="shared" si="0"/>
        <v>0.97753810143150199</v>
      </c>
      <c r="H38">
        <f t="shared" si="5"/>
        <v>1.4800000000000006</v>
      </c>
      <c r="I38">
        <f t="shared" si="1"/>
        <v>3.2194226609679433</v>
      </c>
      <c r="K38">
        <f t="shared" si="2"/>
        <v>1.4800000000000006</v>
      </c>
      <c r="L38">
        <f t="shared" si="3"/>
        <v>-3.2194226609679433</v>
      </c>
    </row>
    <row r="39" spans="5:12" x14ac:dyDescent="0.2">
      <c r="E39">
        <f t="shared" si="4"/>
        <v>1.5200000000000007</v>
      </c>
      <c r="F39">
        <f t="shared" si="0"/>
        <v>1.3737491610361243</v>
      </c>
      <c r="H39">
        <f t="shared" si="5"/>
        <v>1.5200000000000007</v>
      </c>
      <c r="I39">
        <f t="shared" si="1"/>
        <v>3.1810204630491099</v>
      </c>
      <c r="K39">
        <f t="shared" si="2"/>
        <v>1.5200000000000007</v>
      </c>
      <c r="L39">
        <f t="shared" si="3"/>
        <v>-3.1810204630491099</v>
      </c>
    </row>
    <row r="40" spans="5:12" x14ac:dyDescent="0.2">
      <c r="E40">
        <f t="shared" si="4"/>
        <v>1.5600000000000007</v>
      </c>
      <c r="F40">
        <f t="shared" si="0"/>
        <v>1.7345440396206728</v>
      </c>
      <c r="H40">
        <f t="shared" si="5"/>
        <v>1.5600000000000007</v>
      </c>
      <c r="I40">
        <f t="shared" si="1"/>
        <v>3.1430763375737856</v>
      </c>
      <c r="K40">
        <f t="shared" si="2"/>
        <v>1.5600000000000007</v>
      </c>
      <c r="L40">
        <f t="shared" si="3"/>
        <v>-3.1430763375737856</v>
      </c>
    </row>
    <row r="41" spans="5:12" x14ac:dyDescent="0.2">
      <c r="E41">
        <f t="shared" si="4"/>
        <v>1.6000000000000008</v>
      </c>
      <c r="F41">
        <f t="shared" si="0"/>
        <v>2.0539287557674442</v>
      </c>
      <c r="H41">
        <f t="shared" si="5"/>
        <v>1.6000000000000008</v>
      </c>
      <c r="I41">
        <f t="shared" si="1"/>
        <v>3.105584820522334</v>
      </c>
      <c r="K41">
        <f t="shared" si="2"/>
        <v>1.6000000000000008</v>
      </c>
      <c r="L41">
        <f t="shared" si="3"/>
        <v>-3.105584820522334</v>
      </c>
    </row>
    <row r="42" spans="5:12" x14ac:dyDescent="0.2">
      <c r="E42">
        <f t="shared" si="4"/>
        <v>1.6400000000000008</v>
      </c>
      <c r="F42">
        <f t="shared" si="0"/>
        <v>2.3268358250027004</v>
      </c>
      <c r="H42">
        <f t="shared" si="5"/>
        <v>1.6400000000000008</v>
      </c>
      <c r="I42">
        <f t="shared" si="1"/>
        <v>3.0685405130515138</v>
      </c>
      <c r="K42">
        <f t="shared" si="2"/>
        <v>1.6400000000000008</v>
      </c>
      <c r="L42">
        <f t="shared" si="3"/>
        <v>-3.0685405130515138</v>
      </c>
    </row>
    <row r="43" spans="5:12" x14ac:dyDescent="0.2">
      <c r="E43">
        <f t="shared" si="4"/>
        <v>1.6800000000000008</v>
      </c>
      <c r="F43">
        <f t="shared" si="0"/>
        <v>2.5491982722973066</v>
      </c>
      <c r="H43">
        <f t="shared" si="5"/>
        <v>1.6800000000000008</v>
      </c>
      <c r="I43">
        <f t="shared" si="1"/>
        <v>3.031938080717036</v>
      </c>
      <c r="K43">
        <f t="shared" si="2"/>
        <v>1.6800000000000008</v>
      </c>
      <c r="L43">
        <f t="shared" si="3"/>
        <v>-3.031938080717036</v>
      </c>
    </row>
    <row r="44" spans="5:12" x14ac:dyDescent="0.2">
      <c r="E44">
        <f t="shared" si="4"/>
        <v>1.7200000000000009</v>
      </c>
      <c r="F44">
        <f t="shared" si="0"/>
        <v>2.7180029386663813</v>
      </c>
      <c r="H44">
        <f t="shared" si="5"/>
        <v>1.7200000000000009</v>
      </c>
      <c r="I44">
        <f t="shared" si="1"/>
        <v>2.9957722527053963</v>
      </c>
      <c r="K44">
        <f t="shared" si="2"/>
        <v>1.7200000000000009</v>
      </c>
      <c r="L44">
        <f t="shared" si="3"/>
        <v>-2.9957722527053963</v>
      </c>
    </row>
    <row r="45" spans="5:12" x14ac:dyDescent="0.2">
      <c r="E45">
        <f t="shared" si="4"/>
        <v>1.7600000000000009</v>
      </c>
      <c r="F45">
        <f t="shared" si="0"/>
        <v>2.8313225632082233</v>
      </c>
      <c r="H45">
        <f t="shared" si="5"/>
        <v>1.7600000000000009</v>
      </c>
      <c r="I45">
        <f t="shared" si="1"/>
        <v>2.9600378210748648</v>
      </c>
      <c r="K45">
        <f t="shared" si="2"/>
        <v>1.7600000000000009</v>
      </c>
      <c r="L45">
        <f t="shared" si="3"/>
        <v>-2.9600378210748648</v>
      </c>
    </row>
    <row r="46" spans="5:12" x14ac:dyDescent="0.2">
      <c r="E46">
        <f t="shared" si="4"/>
        <v>1.8000000000000009</v>
      </c>
      <c r="F46">
        <f t="shared" si="0"/>
        <v>2.8883265362388619</v>
      </c>
      <c r="H46">
        <f t="shared" si="5"/>
        <v>1.8000000000000009</v>
      </c>
      <c r="I46">
        <f t="shared" si="1"/>
        <v>2.9247296400055385</v>
      </c>
      <c r="K46">
        <f t="shared" si="2"/>
        <v>1.8000000000000009</v>
      </c>
      <c r="L46">
        <f t="shared" si="3"/>
        <v>-2.9247296400055385</v>
      </c>
    </row>
    <row r="47" spans="5:12" x14ac:dyDescent="0.2">
      <c r="E47">
        <f t="shared" si="4"/>
        <v>1.840000000000001</v>
      </c>
      <c r="F47">
        <f t="shared" si="0"/>
        <v>2.8892706256458793</v>
      </c>
      <c r="H47">
        <f t="shared" si="5"/>
        <v>1.840000000000001</v>
      </c>
      <c r="I47">
        <f t="shared" si="1"/>
        <v>2.8898426250583298</v>
      </c>
      <c r="K47">
        <f t="shared" si="2"/>
        <v>1.840000000000001</v>
      </c>
      <c r="L47">
        <f t="shared" si="3"/>
        <v>-2.8898426250583298</v>
      </c>
    </row>
    <row r="48" spans="5:12" x14ac:dyDescent="0.2">
      <c r="E48">
        <f t="shared" si="4"/>
        <v>1.880000000000001</v>
      </c>
      <c r="F48">
        <f t="shared" si="0"/>
        <v>2.835466369690852</v>
      </c>
      <c r="H48">
        <f t="shared" si="5"/>
        <v>1.880000000000001</v>
      </c>
      <c r="I48">
        <f t="shared" si="1"/>
        <v>2.8553717524428017</v>
      </c>
      <c r="K48">
        <f t="shared" si="2"/>
        <v>1.880000000000001</v>
      </c>
      <c r="L48">
        <f t="shared" si="3"/>
        <v>-2.8553717524428017</v>
      </c>
    </row>
    <row r="49" spans="5:12" x14ac:dyDescent="0.2">
      <c r="E49">
        <f t="shared" si="4"/>
        <v>1.920000000000001</v>
      </c>
      <c r="F49">
        <f t="shared" si="0"/>
        <v>2.7292311981900288</v>
      </c>
      <c r="H49">
        <f t="shared" si="5"/>
        <v>1.920000000000001</v>
      </c>
      <c r="I49">
        <f t="shared" si="1"/>
        <v>2.8213120582937314</v>
      </c>
      <c r="K49">
        <f t="shared" si="2"/>
        <v>1.920000000000001</v>
      </c>
      <c r="L49">
        <f t="shared" si="3"/>
        <v>-2.8213120582937314</v>
      </c>
    </row>
    <row r="50" spans="5:12" x14ac:dyDescent="0.2">
      <c r="E50">
        <f t="shared" si="4"/>
        <v>1.9600000000000011</v>
      </c>
      <c r="F50">
        <f t="shared" si="0"/>
        <v>2.5738206838456912</v>
      </c>
      <c r="H50">
        <f t="shared" si="5"/>
        <v>1.9600000000000011</v>
      </c>
      <c r="I50">
        <f t="shared" si="1"/>
        <v>2.787658637956306</v>
      </c>
      <c r="K50">
        <f t="shared" si="2"/>
        <v>1.9600000000000011</v>
      </c>
      <c r="L50">
        <f t="shared" si="3"/>
        <v>-2.787658637956306</v>
      </c>
    </row>
    <row r="51" spans="5:12" x14ac:dyDescent="0.2">
      <c r="E51">
        <f t="shared" si="4"/>
        <v>2.0000000000000009</v>
      </c>
      <c r="F51">
        <f t="shared" si="0"/>
        <v>2.3733446307331305</v>
      </c>
      <c r="H51">
        <f t="shared" si="5"/>
        <v>2.0000000000000009</v>
      </c>
      <c r="I51">
        <f t="shared" si="1"/>
        <v>2.7544066452798432</v>
      </c>
      <c r="K51">
        <f t="shared" si="2"/>
        <v>2.0000000000000009</v>
      </c>
      <c r="L51">
        <f t="shared" si="3"/>
        <v>-2.7544066452798432</v>
      </c>
    </row>
    <row r="52" spans="5:12" x14ac:dyDescent="0.2">
      <c r="E52">
        <f t="shared" si="4"/>
        <v>2.0400000000000009</v>
      </c>
      <c r="F52">
        <f t="shared" si="0"/>
        <v>2.1326689726097574</v>
      </c>
      <c r="H52">
        <f t="shared" si="5"/>
        <v>2.0400000000000009</v>
      </c>
      <c r="I52">
        <f t="shared" si="1"/>
        <v>2.7215512919199392</v>
      </c>
      <c r="K52">
        <f t="shared" si="2"/>
        <v>2.0400000000000009</v>
      </c>
      <c r="L52">
        <f t="shared" si="3"/>
        <v>-2.7215512919199392</v>
      </c>
    </row>
    <row r="53" spans="5:12" x14ac:dyDescent="0.2">
      <c r="E53">
        <f t="shared" si="4"/>
        <v>2.080000000000001</v>
      </c>
      <c r="F53">
        <f t="shared" si="0"/>
        <v>1.8573056757100979</v>
      </c>
      <c r="H53">
        <f t="shared" si="5"/>
        <v>2.080000000000001</v>
      </c>
      <c r="I53">
        <f t="shared" si="1"/>
        <v>2.6890878466489343</v>
      </c>
      <c r="K53">
        <f t="shared" si="2"/>
        <v>2.080000000000001</v>
      </c>
      <c r="L53">
        <f t="shared" si="3"/>
        <v>-2.6890878466489343</v>
      </c>
    </row>
    <row r="54" spans="5:12" x14ac:dyDescent="0.2">
      <c r="E54">
        <f t="shared" si="4"/>
        <v>2.120000000000001</v>
      </c>
      <c r="F54">
        <f t="shared" si="0"/>
        <v>1.5532930158536262</v>
      </c>
      <c r="H54">
        <f t="shared" si="5"/>
        <v>2.120000000000001</v>
      </c>
      <c r="I54">
        <f t="shared" si="1"/>
        <v>2.6570116346746127</v>
      </c>
      <c r="K54">
        <f t="shared" si="2"/>
        <v>2.120000000000001</v>
      </c>
      <c r="L54">
        <f t="shared" si="3"/>
        <v>-2.6570116346746127</v>
      </c>
    </row>
    <row r="55" spans="5:12" x14ac:dyDescent="0.2">
      <c r="E55">
        <f t="shared" si="4"/>
        <v>2.160000000000001</v>
      </c>
      <c r="F55">
        <f t="shared" si="0"/>
        <v>1.2270687258147925</v>
      </c>
      <c r="H55">
        <f t="shared" si="5"/>
        <v>2.160000000000001</v>
      </c>
      <c r="I55">
        <f t="shared" si="1"/>
        <v>2.6253180369670224</v>
      </c>
      <c r="K55">
        <f t="shared" si="2"/>
        <v>2.160000000000001</v>
      </c>
      <c r="L55">
        <f t="shared" si="3"/>
        <v>-2.6253180369670224</v>
      </c>
    </row>
    <row r="56" spans="5:12" x14ac:dyDescent="0.2">
      <c r="E56">
        <f t="shared" si="4"/>
        <v>2.2000000000000011</v>
      </c>
      <c r="F56">
        <f t="shared" si="0"/>
        <v>0.88533858475997451</v>
      </c>
      <c r="H56">
        <f t="shared" si="5"/>
        <v>2.2000000000000011</v>
      </c>
      <c r="I56">
        <f t="shared" si="1"/>
        <v>2.5940024895933269</v>
      </c>
      <c r="K56">
        <f t="shared" si="2"/>
        <v>2.2000000000000011</v>
      </c>
      <c r="L56">
        <f t="shared" si="3"/>
        <v>-2.5940024895933269</v>
      </c>
    </row>
    <row r="57" spans="5:12" x14ac:dyDescent="0.2">
      <c r="E57">
        <f t="shared" si="4"/>
        <v>2.2400000000000011</v>
      </c>
      <c r="F57">
        <f t="shared" si="0"/>
        <v>0.53494304689977223</v>
      </c>
      <c r="H57">
        <f t="shared" si="5"/>
        <v>2.2400000000000011</v>
      </c>
      <c r="I57">
        <f t="shared" si="1"/>
        <v>2.5630604830605908</v>
      </c>
      <c r="K57">
        <f t="shared" si="2"/>
        <v>2.2400000000000011</v>
      </c>
      <c r="L57">
        <f t="shared" si="3"/>
        <v>-2.5630604830605908</v>
      </c>
    </row>
    <row r="58" spans="5:12" x14ac:dyDescent="0.2">
      <c r="E58">
        <f t="shared" si="4"/>
        <v>2.2800000000000011</v>
      </c>
      <c r="F58">
        <f t="shared" si="0"/>
        <v>0.18272448205498981</v>
      </c>
      <c r="H58">
        <f t="shared" si="5"/>
        <v>2.2800000000000011</v>
      </c>
      <c r="I58">
        <f t="shared" si="1"/>
        <v>2.5324875616664051</v>
      </c>
      <c r="K58">
        <f t="shared" si="2"/>
        <v>2.2800000000000011</v>
      </c>
      <c r="L58">
        <f t="shared" si="3"/>
        <v>-2.5324875616664051</v>
      </c>
    </row>
    <row r="59" spans="5:12" x14ac:dyDescent="0.2">
      <c r="E59">
        <f t="shared" si="4"/>
        <v>2.3200000000000012</v>
      </c>
      <c r="F59">
        <f t="shared" si="0"/>
        <v>-0.16460247176536652</v>
      </c>
      <c r="H59">
        <f t="shared" si="5"/>
        <v>2.3200000000000012</v>
      </c>
      <c r="I59">
        <f t="shared" si="1"/>
        <v>2.5022793228572584</v>
      </c>
      <c r="K59">
        <f t="shared" si="2"/>
        <v>2.3200000000000012</v>
      </c>
      <c r="L59">
        <f t="shared" si="3"/>
        <v>-2.5022793228572584</v>
      </c>
    </row>
    <row r="60" spans="5:12" x14ac:dyDescent="0.2">
      <c r="E60">
        <f t="shared" si="4"/>
        <v>2.3600000000000012</v>
      </c>
      <c r="F60">
        <f t="shared" si="0"/>
        <v>-0.50057506190881629</v>
      </c>
      <c r="H60">
        <f t="shared" si="5"/>
        <v>2.3600000000000012</v>
      </c>
      <c r="I60">
        <f t="shared" si="1"/>
        <v>2.4724314165945631</v>
      </c>
      <c r="K60">
        <f t="shared" si="2"/>
        <v>2.3600000000000012</v>
      </c>
      <c r="L60">
        <f t="shared" si="3"/>
        <v>-2.4724314165945631</v>
      </c>
    </row>
    <row r="61" spans="5:12" x14ac:dyDescent="0.2">
      <c r="E61">
        <f t="shared" si="4"/>
        <v>2.4000000000000012</v>
      </c>
      <c r="F61">
        <f t="shared" si="0"/>
        <v>-0.81909885942577809</v>
      </c>
      <c r="H61">
        <f t="shared" si="5"/>
        <v>2.4000000000000012</v>
      </c>
      <c r="I61">
        <f t="shared" si="1"/>
        <v>2.4429395447282394</v>
      </c>
      <c r="K61">
        <f t="shared" si="2"/>
        <v>2.4000000000000012</v>
      </c>
      <c r="L61">
        <f t="shared" si="3"/>
        <v>-2.4429395447282394</v>
      </c>
    </row>
    <row r="62" spans="5:12" x14ac:dyDescent="0.2">
      <c r="E62">
        <f t="shared" si="4"/>
        <v>2.4400000000000013</v>
      </c>
      <c r="F62">
        <f t="shared" si="0"/>
        <v>-1.114554459708017</v>
      </c>
      <c r="H62">
        <f t="shared" si="5"/>
        <v>2.4400000000000013</v>
      </c>
      <c r="I62">
        <f t="shared" si="1"/>
        <v>2.4137994603777764</v>
      </c>
      <c r="K62">
        <f t="shared" si="2"/>
        <v>2.4400000000000013</v>
      </c>
      <c r="L62">
        <f t="shared" si="3"/>
        <v>-2.4137994603777764</v>
      </c>
    </row>
    <row r="63" spans="5:12" x14ac:dyDescent="0.2">
      <c r="E63">
        <f t="shared" si="4"/>
        <v>2.4800000000000013</v>
      </c>
      <c r="F63">
        <f t="shared" si="0"/>
        <v>-1.3818926553147532</v>
      </c>
      <c r="H63">
        <f t="shared" si="5"/>
        <v>2.4800000000000013</v>
      </c>
      <c r="I63">
        <f t="shared" si="1"/>
        <v>2.3850069673206731</v>
      </c>
      <c r="K63">
        <f t="shared" si="2"/>
        <v>2.4800000000000013</v>
      </c>
      <c r="L63">
        <f t="shared" si="3"/>
        <v>-2.3850069673206731</v>
      </c>
    </row>
    <row r="64" spans="5:12" x14ac:dyDescent="0.2">
      <c r="E64">
        <f t="shared" si="4"/>
        <v>2.5200000000000014</v>
      </c>
      <c r="F64">
        <f t="shared" si="0"/>
        <v>-1.6167165516825435</v>
      </c>
      <c r="H64">
        <f t="shared" si="5"/>
        <v>2.5200000000000014</v>
      </c>
      <c r="I64">
        <f t="shared" si="1"/>
        <v>2.3565579193881758</v>
      </c>
      <c r="K64">
        <f t="shared" si="2"/>
        <v>2.5200000000000014</v>
      </c>
      <c r="L64">
        <f t="shared" si="3"/>
        <v>-2.3565579193881758</v>
      </c>
    </row>
    <row r="65" spans="5:12" x14ac:dyDescent="0.2">
      <c r="E65">
        <f t="shared" si="4"/>
        <v>2.5600000000000014</v>
      </c>
      <c r="F65">
        <f t="shared" si="0"/>
        <v>-1.815349379997498</v>
      </c>
      <c r="H65">
        <f t="shared" si="5"/>
        <v>2.5600000000000014</v>
      </c>
      <c r="I65">
        <f t="shared" si="1"/>
        <v>2.3284482198682221</v>
      </c>
      <c r="K65">
        <f t="shared" si="2"/>
        <v>2.5600000000000014</v>
      </c>
      <c r="L65">
        <f t="shared" si="3"/>
        <v>-2.3284482198682221</v>
      </c>
    </row>
    <row r="66" spans="5:12" x14ac:dyDescent="0.2">
      <c r="E66">
        <f t="shared" si="4"/>
        <v>2.6000000000000014</v>
      </c>
      <c r="F66">
        <f t="shared" ref="F66:F129" si="6">EXP(-$B$16*$B$17*E66)*($B$6*SIN($B$18*E66) + $B$7*COS($B$18*E66))</f>
        <v>-1.9748870619612648</v>
      </c>
      <c r="H66">
        <f t="shared" si="5"/>
        <v>2.6000000000000014</v>
      </c>
      <c r="I66">
        <f t="shared" ref="I66:I129" si="7">$B$21*EXP(-$B$16*$B$17*$H66)</f>
        <v>2.3006738209155073</v>
      </c>
      <c r="K66">
        <f t="shared" ref="K66:K129" si="8">H66</f>
        <v>2.6000000000000014</v>
      </c>
      <c r="L66">
        <f t="shared" ref="L66:L129" si="9">-1*I66</f>
        <v>-2.3006738209155073</v>
      </c>
    </row>
    <row r="67" spans="5:12" x14ac:dyDescent="0.2">
      <c r="E67">
        <f t="shared" ref="E67:E130" si="10">E66+$B$1</f>
        <v>2.6400000000000015</v>
      </c>
      <c r="F67">
        <f t="shared" si="6"/>
        <v>-2.09323489241438</v>
      </c>
      <c r="H67">
        <f t="shared" ref="H67:H130" si="11">H66+$B$1</f>
        <v>2.6400000000000015</v>
      </c>
      <c r="I67">
        <f t="shared" si="7"/>
        <v>2.2732307229685875</v>
      </c>
      <c r="K67">
        <f t="shared" si="8"/>
        <v>2.6400000000000015</v>
      </c>
      <c r="L67">
        <f t="shared" si="9"/>
        <v>-2.2732307229685875</v>
      </c>
    </row>
    <row r="68" spans="5:12" x14ac:dyDescent="0.2">
      <c r="E68">
        <f t="shared" si="10"/>
        <v>2.6800000000000015</v>
      </c>
      <c r="F68">
        <f t="shared" si="6"/>
        <v>-2.1691280216416526</v>
      </c>
      <c r="H68">
        <f t="shared" si="11"/>
        <v>2.6800000000000015</v>
      </c>
      <c r="I68">
        <f t="shared" si="7"/>
        <v>2.246114974173937</v>
      </c>
      <c r="K68">
        <f t="shared" si="8"/>
        <v>2.6800000000000015</v>
      </c>
      <c r="L68">
        <f t="shared" si="9"/>
        <v>-2.246114974173937</v>
      </c>
    </row>
    <row r="69" spans="5:12" x14ac:dyDescent="0.2">
      <c r="E69">
        <f t="shared" si="10"/>
        <v>2.7200000000000015</v>
      </c>
      <c r="F69">
        <f t="shared" si="6"/>
        <v>-2.2021357335812151</v>
      </c>
      <c r="H69">
        <f t="shared" si="11"/>
        <v>2.7200000000000015</v>
      </c>
      <c r="I69">
        <f t="shared" si="7"/>
        <v>2.2193226698168727</v>
      </c>
      <c r="K69">
        <f t="shared" si="8"/>
        <v>2.7200000000000015</v>
      </c>
      <c r="L69">
        <f t="shared" si="9"/>
        <v>-2.2193226698168727</v>
      </c>
    </row>
    <row r="70" spans="5:12" x14ac:dyDescent="0.2">
      <c r="E70">
        <f t="shared" si="10"/>
        <v>2.7600000000000016</v>
      </c>
      <c r="F70">
        <f t="shared" si="6"/>
        <v>-2.1926498231719385</v>
      </c>
      <c r="H70">
        <f t="shared" si="11"/>
        <v>2.7600000000000016</v>
      </c>
      <c r="I70">
        <f t="shared" si="7"/>
        <v>2.1928499517592699</v>
      </c>
      <c r="K70">
        <f t="shared" si="8"/>
        <v>2.7600000000000016</v>
      </c>
      <c r="L70">
        <f t="shared" si="9"/>
        <v>-2.1928499517592699</v>
      </c>
    </row>
    <row r="71" spans="5:12" x14ac:dyDescent="0.2">
      <c r="E71">
        <f t="shared" si="10"/>
        <v>2.8000000000000016</v>
      </c>
      <c r="F71">
        <f t="shared" si="6"/>
        <v>-2.1418576700626564</v>
      </c>
      <c r="H71">
        <f t="shared" si="11"/>
        <v>2.8000000000000016</v>
      </c>
      <c r="I71">
        <f t="shared" si="7"/>
        <v>2.1666930078839837</v>
      </c>
      <c r="K71">
        <f t="shared" si="8"/>
        <v>2.8000000000000016</v>
      </c>
      <c r="L71">
        <f t="shared" si="9"/>
        <v>-2.1666930078839837</v>
      </c>
    </row>
    <row r="72" spans="5:12" x14ac:dyDescent="0.2">
      <c r="E72">
        <f t="shared" si="10"/>
        <v>2.8400000000000016</v>
      </c>
      <c r="F72">
        <f t="shared" si="6"/>
        <v>-2.0517008816116027</v>
      </c>
      <c r="H72">
        <f t="shared" si="11"/>
        <v>2.8400000000000016</v>
      </c>
      <c r="I72">
        <f t="shared" si="7"/>
        <v>2.140848071545896</v>
      </c>
      <c r="K72">
        <f t="shared" si="8"/>
        <v>2.8400000000000016</v>
      </c>
      <c r="L72">
        <f t="shared" si="9"/>
        <v>-2.140848071545896</v>
      </c>
    </row>
    <row r="73" spans="5:12" x14ac:dyDescent="0.2">
      <c r="E73">
        <f t="shared" si="10"/>
        <v>2.8800000000000017</v>
      </c>
      <c r="F73">
        <f t="shared" si="6"/>
        <v>-1.9248206307371067</v>
      </c>
      <c r="H73">
        <f t="shared" si="11"/>
        <v>2.8800000000000017</v>
      </c>
      <c r="I73">
        <f t="shared" si="7"/>
        <v>2.1153114210295145</v>
      </c>
      <c r="K73">
        <f t="shared" si="8"/>
        <v>2.8800000000000017</v>
      </c>
      <c r="L73">
        <f t="shared" si="9"/>
        <v>-2.1153114210295145</v>
      </c>
    </row>
    <row r="74" spans="5:12" x14ac:dyDescent="0.2">
      <c r="E74">
        <f t="shared" si="10"/>
        <v>2.9200000000000017</v>
      </c>
      <c r="F74">
        <f t="shared" si="6"/>
        <v>-1.7644910395027964</v>
      </c>
      <c r="H74">
        <f t="shared" si="11"/>
        <v>2.9200000000000017</v>
      </c>
      <c r="I74">
        <f t="shared" si="7"/>
        <v>2.0900793790130368</v>
      </c>
      <c r="K74">
        <f t="shared" si="8"/>
        <v>2.9200000000000017</v>
      </c>
      <c r="L74">
        <f t="shared" si="9"/>
        <v>-2.0900793790130368</v>
      </c>
    </row>
    <row r="75" spans="5:12" x14ac:dyDescent="0.2">
      <c r="E75">
        <f t="shared" si="10"/>
        <v>2.9600000000000017</v>
      </c>
      <c r="F75">
        <f t="shared" si="6"/>
        <v>-1.5745421537122535</v>
      </c>
      <c r="H75">
        <f t="shared" si="11"/>
        <v>2.9600000000000017</v>
      </c>
      <c r="I75">
        <f t="shared" si="7"/>
        <v>2.0651483120388114</v>
      </c>
      <c r="K75">
        <f t="shared" si="8"/>
        <v>2.9600000000000017</v>
      </c>
      <c r="L75">
        <f t="shared" si="9"/>
        <v>-2.0651483120388114</v>
      </c>
    </row>
    <row r="76" spans="5:12" x14ac:dyDescent="0.2">
      <c r="E76">
        <f t="shared" si="10"/>
        <v>3.0000000000000018</v>
      </c>
      <c r="F76">
        <f t="shared" si="6"/>
        <v>-1.3592742143006653</v>
      </c>
      <c r="H76">
        <f t="shared" si="11"/>
        <v>3.0000000000000018</v>
      </c>
      <c r="I76">
        <f t="shared" si="7"/>
        <v>2.0405146299901129</v>
      </c>
      <c r="K76">
        <f t="shared" si="8"/>
        <v>3.0000000000000018</v>
      </c>
      <c r="L76">
        <f t="shared" si="9"/>
        <v>-2.0405146299901129</v>
      </c>
    </row>
    <row r="77" spans="5:12" x14ac:dyDescent="0.2">
      <c r="E77">
        <f t="shared" si="10"/>
        <v>3.0400000000000018</v>
      </c>
      <c r="F77">
        <f t="shared" si="6"/>
        <v>-1.1233650557076769</v>
      </c>
      <c r="H77">
        <f t="shared" si="11"/>
        <v>3.0400000000000018</v>
      </c>
      <c r="I77">
        <f t="shared" si="7"/>
        <v>2.0161747855741594</v>
      </c>
      <c r="K77">
        <f t="shared" si="8"/>
        <v>3.0400000000000018</v>
      </c>
      <c r="L77">
        <f t="shared" si="9"/>
        <v>-2.0161747855741594</v>
      </c>
    </row>
    <row r="78" spans="5:12" x14ac:dyDescent="0.2">
      <c r="E78">
        <f t="shared" si="10"/>
        <v>3.0800000000000018</v>
      </c>
      <c r="F78">
        <f t="shared" si="6"/>
        <v>-0.8717725481967098</v>
      </c>
      <c r="H78">
        <f t="shared" si="11"/>
        <v>3.0800000000000018</v>
      </c>
      <c r="I78">
        <f t="shared" si="7"/>
        <v>1.9921252738112949</v>
      </c>
      <c r="K78">
        <f t="shared" si="8"/>
        <v>3.0800000000000018</v>
      </c>
      <c r="L78">
        <f t="shared" si="9"/>
        <v>-1.9921252738112949</v>
      </c>
    </row>
    <row r="79" spans="5:12" x14ac:dyDescent="0.2">
      <c r="E79">
        <f t="shared" si="10"/>
        <v>3.1200000000000019</v>
      </c>
      <c r="F79">
        <f t="shared" si="6"/>
        <v>-0.60963404949953348</v>
      </c>
      <c r="H79">
        <f t="shared" si="11"/>
        <v>3.1200000000000019</v>
      </c>
      <c r="I79">
        <f t="shared" si="7"/>
        <v>1.9683626315302685</v>
      </c>
      <c r="K79">
        <f t="shared" si="8"/>
        <v>3.1200000000000019</v>
      </c>
      <c r="L79">
        <f t="shared" si="9"/>
        <v>-1.9683626315302685</v>
      </c>
    </row>
    <row r="80" spans="5:12" x14ac:dyDescent="0.2">
      <c r="E80">
        <f t="shared" si="10"/>
        <v>3.1600000000000019</v>
      </c>
      <c r="F80">
        <f t="shared" si="6"/>
        <v>-0.34216484120407625</v>
      </c>
      <c r="H80">
        <f t="shared" si="11"/>
        <v>3.1600000000000019</v>
      </c>
      <c r="I80">
        <f t="shared" si="7"/>
        <v>1.9448834368695294</v>
      </c>
      <c r="K80">
        <f t="shared" si="8"/>
        <v>3.1600000000000019</v>
      </c>
      <c r="L80">
        <f t="shared" si="9"/>
        <v>-1.9448834368695294</v>
      </c>
    </row>
    <row r="81" spans="5:12" x14ac:dyDescent="0.2">
      <c r="E81">
        <f t="shared" si="10"/>
        <v>3.200000000000002</v>
      </c>
      <c r="F81">
        <f t="shared" si="6"/>
        <v>-7.4557497687846377E-2</v>
      </c>
      <c r="H81">
        <f t="shared" si="11"/>
        <v>3.200000000000002</v>
      </c>
      <c r="I81">
        <f t="shared" si="7"/>
        <v>1.9216843087844744</v>
      </c>
      <c r="K81">
        <f t="shared" si="8"/>
        <v>3.200000000000002</v>
      </c>
      <c r="L81">
        <f t="shared" si="9"/>
        <v>-1.9216843087844744</v>
      </c>
    </row>
    <row r="82" spans="5:12" x14ac:dyDescent="0.2">
      <c r="E82">
        <f t="shared" si="10"/>
        <v>3.240000000000002</v>
      </c>
      <c r="F82">
        <f t="shared" si="6"/>
        <v>0.18811592845483638</v>
      </c>
      <c r="H82">
        <f t="shared" si="11"/>
        <v>3.240000000000002</v>
      </c>
      <c r="I82">
        <f t="shared" si="7"/>
        <v>1.8987619065605705</v>
      </c>
      <c r="K82">
        <f t="shared" si="8"/>
        <v>3.240000000000002</v>
      </c>
      <c r="L82">
        <f t="shared" si="9"/>
        <v>-1.8987619065605705</v>
      </c>
    </row>
    <row r="83" spans="5:12" x14ac:dyDescent="0.2">
      <c r="E83">
        <f t="shared" si="10"/>
        <v>3.280000000000002</v>
      </c>
      <c r="F83">
        <f t="shared" si="6"/>
        <v>0.44099711856759571</v>
      </c>
      <c r="H83">
        <f t="shared" si="11"/>
        <v>3.280000000000002</v>
      </c>
      <c r="I83">
        <f t="shared" si="7"/>
        <v>1.876112929332288</v>
      </c>
      <c r="K83">
        <f t="shared" si="8"/>
        <v>3.280000000000002</v>
      </c>
      <c r="L83">
        <f t="shared" si="9"/>
        <v>-1.876112929332288</v>
      </c>
    </row>
    <row r="84" spans="5:12" x14ac:dyDescent="0.2">
      <c r="E84">
        <f t="shared" si="10"/>
        <v>3.3200000000000021</v>
      </c>
      <c r="F84">
        <f t="shared" si="6"/>
        <v>0.6795284412712469</v>
      </c>
      <c r="H84">
        <f t="shared" si="11"/>
        <v>3.3200000000000021</v>
      </c>
      <c r="I84">
        <f t="shared" si="7"/>
        <v>1.8537341156077676</v>
      </c>
      <c r="K84">
        <f t="shared" si="8"/>
        <v>3.3200000000000021</v>
      </c>
      <c r="L84">
        <f t="shared" si="9"/>
        <v>-1.8537341156077676</v>
      </c>
    </row>
    <row r="85" spans="5:12" x14ac:dyDescent="0.2">
      <c r="E85">
        <f t="shared" si="10"/>
        <v>3.3600000000000021</v>
      </c>
      <c r="F85">
        <f t="shared" si="6"/>
        <v>0.89953214841928653</v>
      </c>
      <c r="H85">
        <f t="shared" si="11"/>
        <v>3.3600000000000021</v>
      </c>
      <c r="I85">
        <f t="shared" si="7"/>
        <v>1.8316222427991626</v>
      </c>
      <c r="K85">
        <f t="shared" si="8"/>
        <v>3.3600000000000021</v>
      </c>
      <c r="L85">
        <f t="shared" si="9"/>
        <v>-1.8316222427991626</v>
      </c>
    </row>
    <row r="86" spans="5:12" x14ac:dyDescent="0.2">
      <c r="E86">
        <f t="shared" si="10"/>
        <v>3.4000000000000021</v>
      </c>
      <c r="F86">
        <f t="shared" si="6"/>
        <v>1.0972804975720978</v>
      </c>
      <c r="H86">
        <f t="shared" si="11"/>
        <v>3.4000000000000021</v>
      </c>
      <c r="I86">
        <f t="shared" si="7"/>
        <v>1.8097741267585794</v>
      </c>
      <c r="K86">
        <f t="shared" si="8"/>
        <v>3.4000000000000021</v>
      </c>
      <c r="L86">
        <f t="shared" si="9"/>
        <v>-1.8097741267585794</v>
      </c>
    </row>
    <row r="87" spans="5:12" x14ac:dyDescent="0.2">
      <c r="E87">
        <f t="shared" si="10"/>
        <v>3.4400000000000022</v>
      </c>
      <c r="F87">
        <f t="shared" si="6"/>
        <v>1.2695556879644325</v>
      </c>
      <c r="H87">
        <f t="shared" si="11"/>
        <v>3.4400000000000022</v>
      </c>
      <c r="I87">
        <f t="shared" si="7"/>
        <v>1.7881866213195543</v>
      </c>
      <c r="K87">
        <f t="shared" si="8"/>
        <v>3.4400000000000022</v>
      </c>
      <c r="L87">
        <f t="shared" si="9"/>
        <v>-1.7881866213195543</v>
      </c>
    </row>
    <row r="88" spans="5:12" x14ac:dyDescent="0.2">
      <c r="E88">
        <f t="shared" si="10"/>
        <v>3.4800000000000022</v>
      </c>
      <c r="F88">
        <f t="shared" si="6"/>
        <v>1.4136987162789327</v>
      </c>
      <c r="H88">
        <f t="shared" si="11"/>
        <v>3.4800000000000022</v>
      </c>
      <c r="I88">
        <f t="shared" si="7"/>
        <v>1.7668566178440004</v>
      </c>
      <c r="K88">
        <f t="shared" si="8"/>
        <v>3.4800000000000022</v>
      </c>
      <c r="L88">
        <f t="shared" si="9"/>
        <v>-1.7668566178440004</v>
      </c>
    </row>
    <row r="89" spans="5:12" x14ac:dyDescent="0.2">
      <c r="E89">
        <f t="shared" si="10"/>
        <v>3.5200000000000022</v>
      </c>
      <c r="F89">
        <f t="shared" si="6"/>
        <v>1.52764648960266</v>
      </c>
      <c r="H89">
        <f t="shared" si="11"/>
        <v>3.5200000000000022</v>
      </c>
      <c r="I89">
        <f t="shared" si="7"/>
        <v>1.7457810447745588</v>
      </c>
      <c r="K89">
        <f t="shared" si="8"/>
        <v>3.5200000000000022</v>
      </c>
      <c r="L89">
        <f t="shared" si="9"/>
        <v>-1.7457810447745588</v>
      </c>
    </row>
    <row r="90" spans="5:12" x14ac:dyDescent="0.2">
      <c r="E90">
        <f t="shared" si="10"/>
        <v>3.5600000000000023</v>
      </c>
      <c r="F90">
        <f t="shared" si="6"/>
        <v>1.6099567710790459</v>
      </c>
      <c r="H90">
        <f t="shared" si="11"/>
        <v>3.5600000000000023</v>
      </c>
      <c r="I90">
        <f t="shared" si="7"/>
        <v>1.724956867192289</v>
      </c>
      <c r="K90">
        <f t="shared" si="8"/>
        <v>3.5600000000000023</v>
      </c>
      <c r="L90">
        <f t="shared" si="9"/>
        <v>-1.724956867192289</v>
      </c>
    </row>
    <row r="91" spans="5:12" x14ac:dyDescent="0.2">
      <c r="E91">
        <f t="shared" si="10"/>
        <v>3.6000000000000023</v>
      </c>
      <c r="F91">
        <f t="shared" si="6"/>
        <v>1.6598207742962601</v>
      </c>
      <c r="H91">
        <f t="shared" si="11"/>
        <v>3.6000000000000023</v>
      </c>
      <c r="I91">
        <f t="shared" si="7"/>
        <v>1.7043810863796345</v>
      </c>
      <c r="K91">
        <f t="shared" si="8"/>
        <v>3.6000000000000023</v>
      </c>
      <c r="L91">
        <f t="shared" si="9"/>
        <v>-1.7043810863796345</v>
      </c>
    </row>
    <row r="92" spans="5:12" x14ac:dyDescent="0.2">
      <c r="E92">
        <f t="shared" si="10"/>
        <v>3.6400000000000023</v>
      </c>
      <c r="F92">
        <f t="shared" si="6"/>
        <v>1.6770634607618859</v>
      </c>
      <c r="H92">
        <f t="shared" si="11"/>
        <v>3.6400000000000023</v>
      </c>
      <c r="I92">
        <f t="shared" si="7"/>
        <v>1.6840507393886037</v>
      </c>
      <c r="K92">
        <f t="shared" si="8"/>
        <v>3.6400000000000023</v>
      </c>
      <c r="L92">
        <f t="shared" si="9"/>
        <v>-1.6840507393886037</v>
      </c>
    </row>
    <row r="93" spans="5:12" x14ac:dyDescent="0.2">
      <c r="E93">
        <f t="shared" si="10"/>
        <v>3.6800000000000024</v>
      </c>
      <c r="F93">
        <f t="shared" si="6"/>
        <v>1.6621318264419869</v>
      </c>
      <c r="H93">
        <f t="shared" si="11"/>
        <v>3.6800000000000024</v>
      </c>
      <c r="I93">
        <f t="shared" si="7"/>
        <v>1.6639628986140982</v>
      </c>
      <c r="K93">
        <f t="shared" si="8"/>
        <v>3.6800000000000024</v>
      </c>
      <c r="L93">
        <f t="shared" si="9"/>
        <v>-1.6639628986140982</v>
      </c>
    </row>
    <row r="94" spans="5:12" x14ac:dyDescent="0.2">
      <c r="E94">
        <f t="shared" si="10"/>
        <v>3.7200000000000024</v>
      </c>
      <c r="F94">
        <f t="shared" si="6"/>
        <v>1.6160716840611946</v>
      </c>
      <c r="H94">
        <f t="shared" si="11"/>
        <v>3.7200000000000024</v>
      </c>
      <c r="I94">
        <f t="shared" si="7"/>
        <v>1.6441146713723349</v>
      </c>
      <c r="K94">
        <f t="shared" si="8"/>
        <v>3.7200000000000024</v>
      </c>
      <c r="L94">
        <f t="shared" si="9"/>
        <v>-1.6441146713723349</v>
      </c>
    </row>
    <row r="95" spans="5:12" x14ac:dyDescent="0.2">
      <c r="E95">
        <f t="shared" si="10"/>
        <v>3.7600000000000025</v>
      </c>
      <c r="F95">
        <f t="shared" si="6"/>
        <v>1.5404936537473874</v>
      </c>
      <c r="H95">
        <f t="shared" si="11"/>
        <v>3.7600000000000025</v>
      </c>
      <c r="I95">
        <f t="shared" si="7"/>
        <v>1.6245031994842927</v>
      </c>
      <c r="K95">
        <f t="shared" si="8"/>
        <v>3.7600000000000025</v>
      </c>
      <c r="L95">
        <f t="shared" si="9"/>
        <v>-1.6245031994842927</v>
      </c>
    </row>
    <row r="96" spans="5:12" x14ac:dyDescent="0.2">
      <c r="E96">
        <f t="shared" si="10"/>
        <v>3.8000000000000025</v>
      </c>
      <c r="F96">
        <f t="shared" si="6"/>
        <v>1.4375292621119442</v>
      </c>
      <c r="H96">
        <f t="shared" si="11"/>
        <v>3.8000000000000025</v>
      </c>
      <c r="I96">
        <f t="shared" si="7"/>
        <v>1.6051256588641314</v>
      </c>
      <c r="K96">
        <f t="shared" si="8"/>
        <v>3.8000000000000025</v>
      </c>
      <c r="L96">
        <f t="shared" si="9"/>
        <v>-1.6051256588641314</v>
      </c>
    </row>
    <row r="97" spans="5:12" x14ac:dyDescent="0.2">
      <c r="E97">
        <f t="shared" si="10"/>
        <v>3.8400000000000025</v>
      </c>
      <c r="F97">
        <f t="shared" si="6"/>
        <v>1.3097782158685904</v>
      </c>
      <c r="H97">
        <f t="shared" si="11"/>
        <v>3.8400000000000025</v>
      </c>
      <c r="I97">
        <f t="shared" si="7"/>
        <v>1.5859792591125175</v>
      </c>
      <c r="K97">
        <f t="shared" si="8"/>
        <v>3.8400000000000025</v>
      </c>
      <c r="L97">
        <f t="shared" si="9"/>
        <v>-1.5859792591125175</v>
      </c>
    </row>
    <row r="98" spans="5:12" x14ac:dyDescent="0.2">
      <c r="E98">
        <f t="shared" si="10"/>
        <v>3.8800000000000026</v>
      </c>
      <c r="F98">
        <f t="shared" si="6"/>
        <v>1.1602480579759351</v>
      </c>
      <c r="H98">
        <f t="shared" si="11"/>
        <v>3.8800000000000026</v>
      </c>
      <c r="I98">
        <f t="shared" si="7"/>
        <v>1.5670612431148006</v>
      </c>
      <c r="K98">
        <f t="shared" si="8"/>
        <v>3.8800000000000026</v>
      </c>
      <c r="L98">
        <f t="shared" si="9"/>
        <v>-1.5670612431148006</v>
      </c>
    </row>
    <row r="99" spans="5:12" x14ac:dyDescent="0.2">
      <c r="E99">
        <f t="shared" si="10"/>
        <v>3.9200000000000026</v>
      </c>
      <c r="F99">
        <f t="shared" si="6"/>
        <v>0.99228752992563407</v>
      </c>
      <c r="H99">
        <f t="shared" si="11"/>
        <v>3.9200000000000026</v>
      </c>
      <c r="I99">
        <f t="shared" si="7"/>
        <v>1.5483688866439871</v>
      </c>
      <c r="K99">
        <f t="shared" si="8"/>
        <v>3.9200000000000026</v>
      </c>
      <c r="L99">
        <f t="shared" si="9"/>
        <v>-1.5483688866439871</v>
      </c>
    </row>
    <row r="100" spans="5:12" x14ac:dyDescent="0.2">
      <c r="E100">
        <f t="shared" si="10"/>
        <v>3.9600000000000026</v>
      </c>
      <c r="F100">
        <f t="shared" si="6"/>
        <v>0.80951505162187276</v>
      </c>
      <c r="H100">
        <f t="shared" si="11"/>
        <v>3.9600000000000026</v>
      </c>
      <c r="I100">
        <f t="shared" si="7"/>
        <v>1.5298994979684448</v>
      </c>
      <c r="K100">
        <f t="shared" si="8"/>
        <v>3.9600000000000026</v>
      </c>
      <c r="L100">
        <f t="shared" si="9"/>
        <v>-1.5298994979684448</v>
      </c>
    </row>
    <row r="101" spans="5:12" x14ac:dyDescent="0.2">
      <c r="E101">
        <f t="shared" si="10"/>
        <v>4.0000000000000027</v>
      </c>
      <c r="F101">
        <f t="shared" si="6"/>
        <v>0.61574378930459972</v>
      </c>
      <c r="H101">
        <f t="shared" si="11"/>
        <v>4.0000000000000027</v>
      </c>
      <c r="I101">
        <f t="shared" si="7"/>
        <v>1.5116504174642889</v>
      </c>
      <c r="K101">
        <f t="shared" si="8"/>
        <v>4.0000000000000027</v>
      </c>
      <c r="L101">
        <f t="shared" si="9"/>
        <v>-1.5116504174642889</v>
      </c>
    </row>
    <row r="102" spans="5:12" x14ac:dyDescent="0.2">
      <c r="E102">
        <f t="shared" si="10"/>
        <v>4.0400000000000027</v>
      </c>
      <c r="F102">
        <f t="shared" si="6"/>
        <v>0.41490481172444316</v>
      </c>
      <c r="H102">
        <f t="shared" si="11"/>
        <v>4.0400000000000027</v>
      </c>
      <c r="I102">
        <f t="shared" si="7"/>
        <v>1.493619017232392</v>
      </c>
      <c r="K102">
        <f t="shared" si="8"/>
        <v>4.0400000000000027</v>
      </c>
      <c r="L102">
        <f t="shared" si="9"/>
        <v>-1.493619017232392</v>
      </c>
    </row>
    <row r="103" spans="5:12" x14ac:dyDescent="0.2">
      <c r="E103">
        <f t="shared" si="10"/>
        <v>4.0800000000000027</v>
      </c>
      <c r="F103">
        <f t="shared" si="6"/>
        <v>0.21096983541141315</v>
      </c>
      <c r="H103">
        <f t="shared" si="11"/>
        <v>4.0800000000000027</v>
      </c>
      <c r="I103">
        <f t="shared" si="7"/>
        <v>1.4758027007199628</v>
      </c>
      <c r="K103">
        <f t="shared" si="8"/>
        <v>4.0800000000000027</v>
      </c>
      <c r="L103">
        <f t="shared" si="9"/>
        <v>-1.4758027007199628</v>
      </c>
    </row>
    <row r="104" spans="5:12" x14ac:dyDescent="0.2">
      <c r="E104">
        <f t="shared" si="10"/>
        <v>4.1200000000000028</v>
      </c>
      <c r="F104">
        <f t="shared" si="6"/>
        <v>7.8750320711776841E-3</v>
      </c>
      <c r="H104">
        <f t="shared" si="11"/>
        <v>4.1200000000000028</v>
      </c>
      <c r="I104">
        <f t="shared" si="7"/>
        <v>1.4581989023466368</v>
      </c>
      <c r="K104">
        <f t="shared" si="8"/>
        <v>4.1200000000000028</v>
      </c>
      <c r="L104">
        <f t="shared" si="9"/>
        <v>-1.4581989023466368</v>
      </c>
    </row>
    <row r="105" spans="5:12" x14ac:dyDescent="0.2">
      <c r="E105">
        <f t="shared" si="10"/>
        <v>4.1600000000000028</v>
      </c>
      <c r="F105">
        <f t="shared" si="6"/>
        <v>-0.1905526839071533</v>
      </c>
      <c r="H105">
        <f t="shared" si="11"/>
        <v>4.1600000000000028</v>
      </c>
      <c r="I105">
        <f t="shared" si="7"/>
        <v>1.4408050871350286</v>
      </c>
      <c r="K105">
        <f t="shared" si="8"/>
        <v>4.1600000000000028</v>
      </c>
      <c r="L105">
        <f t="shared" si="9"/>
        <v>-1.4408050871350286</v>
      </c>
    </row>
    <row r="106" spans="5:12" x14ac:dyDescent="0.2">
      <c r="E106">
        <f t="shared" si="10"/>
        <v>4.2000000000000028</v>
      </c>
      <c r="F106">
        <f t="shared" si="6"/>
        <v>-0.3806655504503243</v>
      </c>
      <c r="H106">
        <f t="shared" si="11"/>
        <v>4.2000000000000028</v>
      </c>
      <c r="I106">
        <f t="shared" si="7"/>
        <v>1.4236187503456905</v>
      </c>
      <c r="K106">
        <f t="shared" si="8"/>
        <v>4.2000000000000028</v>
      </c>
      <c r="L106">
        <f t="shared" si="9"/>
        <v>-1.4236187503456905</v>
      </c>
    </row>
    <row r="107" spans="5:12" x14ac:dyDescent="0.2">
      <c r="E107">
        <f t="shared" si="10"/>
        <v>4.2400000000000029</v>
      </c>
      <c r="F107">
        <f t="shared" si="6"/>
        <v>-0.55905980194840366</v>
      </c>
      <c r="H107">
        <f t="shared" si="11"/>
        <v>4.2400000000000029</v>
      </c>
      <c r="I107">
        <f t="shared" si="7"/>
        <v>1.4066374171164275</v>
      </c>
      <c r="K107">
        <f t="shared" si="8"/>
        <v>4.2400000000000029</v>
      </c>
      <c r="L107">
        <f t="shared" si="9"/>
        <v>-1.4066374171164275</v>
      </c>
    </row>
    <row r="108" spans="5:12" x14ac:dyDescent="0.2">
      <c r="E108">
        <f t="shared" si="10"/>
        <v>4.2800000000000029</v>
      </c>
      <c r="F108">
        <f t="shared" si="6"/>
        <v>-0.72263435410851484</v>
      </c>
      <c r="H108">
        <f t="shared" si="11"/>
        <v>4.2800000000000029</v>
      </c>
      <c r="I108">
        <f t="shared" si="7"/>
        <v>1.3898586421059105</v>
      </c>
      <c r="K108">
        <f t="shared" si="8"/>
        <v>4.2800000000000029</v>
      </c>
      <c r="L108">
        <f t="shared" si="9"/>
        <v>-1.3898586421059105</v>
      </c>
    </row>
    <row r="109" spans="5:12" x14ac:dyDescent="0.2">
      <c r="E109">
        <f t="shared" si="10"/>
        <v>4.3200000000000029</v>
      </c>
      <c r="F109">
        <f t="shared" si="6"/>
        <v>-0.86864236402252937</v>
      </c>
      <c r="H109">
        <f t="shared" si="11"/>
        <v>4.3200000000000029</v>
      </c>
      <c r="I109">
        <f t="shared" si="7"/>
        <v>1.373280009141544</v>
      </c>
      <c r="K109">
        <f t="shared" si="8"/>
        <v>4.3200000000000029</v>
      </c>
      <c r="L109">
        <f t="shared" si="9"/>
        <v>-1.373280009141544</v>
      </c>
    </row>
    <row r="110" spans="5:12" x14ac:dyDescent="0.2">
      <c r="E110">
        <f t="shared" si="10"/>
        <v>4.360000000000003</v>
      </c>
      <c r="F110">
        <f t="shared" si="6"/>
        <v>-0.99473485780370396</v>
      </c>
      <c r="H110">
        <f t="shared" si="11"/>
        <v>4.360000000000003</v>
      </c>
      <c r="I110">
        <f t="shared" si="7"/>
        <v>1.356899130871533</v>
      </c>
      <c r="K110">
        <f t="shared" si="8"/>
        <v>4.360000000000003</v>
      </c>
      <c r="L110">
        <f t="shared" si="9"/>
        <v>-1.356899130871533</v>
      </c>
    </row>
    <row r="111" spans="5:12" x14ac:dyDescent="0.2">
      <c r="E111">
        <f t="shared" si="10"/>
        <v>4.400000000000003</v>
      </c>
      <c r="F111">
        <f t="shared" si="6"/>
        <v>-1.0989957875489085</v>
      </c>
      <c r="H111">
        <f t="shared" si="11"/>
        <v>4.400000000000003</v>
      </c>
      <c r="I111">
        <f t="shared" si="7"/>
        <v>1.3407136484211002</v>
      </c>
      <c r="K111">
        <f t="shared" si="8"/>
        <v>4.400000000000003</v>
      </c>
      <c r="L111">
        <f t="shared" si="9"/>
        <v>-1.3407136484211002</v>
      </c>
    </row>
    <row r="112" spans="5:12" x14ac:dyDescent="0.2">
      <c r="E112">
        <f t="shared" si="10"/>
        <v>4.4400000000000031</v>
      </c>
      <c r="F112">
        <f t="shared" si="6"/>
        <v>-1.1799680568565685</v>
      </c>
      <c r="H112">
        <f t="shared" si="11"/>
        <v>4.4400000000000031</v>
      </c>
      <c r="I112">
        <f t="shared" si="7"/>
        <v>1.3247212310528045</v>
      </c>
      <c r="K112">
        <f t="shared" si="8"/>
        <v>4.4400000000000031</v>
      </c>
      <c r="L112">
        <f t="shared" si="9"/>
        <v>-1.3247212310528045</v>
      </c>
    </row>
    <row r="113" spans="5:12" x14ac:dyDescent="0.2">
      <c r="E113">
        <f t="shared" si="10"/>
        <v>4.4800000000000031</v>
      </c>
      <c r="F113">
        <f t="shared" si="6"/>
        <v>-1.2366702361227138</v>
      </c>
      <c r="H113">
        <f t="shared" si="11"/>
        <v>4.4800000000000031</v>
      </c>
      <c r="I113">
        <f t="shared" si="7"/>
        <v>1.30891957583091</v>
      </c>
      <c r="K113">
        <f t="shared" si="8"/>
        <v>4.4800000000000031</v>
      </c>
      <c r="L113">
        <f t="shared" si="9"/>
        <v>-1.30891957583091</v>
      </c>
    </row>
    <row r="114" spans="5:12" x14ac:dyDescent="0.2">
      <c r="E114">
        <f t="shared" si="10"/>
        <v>4.5200000000000031</v>
      </c>
      <c r="F114">
        <f t="shared" si="6"/>
        <v>-1.2686038717944192</v>
      </c>
      <c r="H114">
        <f t="shared" si="11"/>
        <v>4.5200000000000031</v>
      </c>
      <c r="I114">
        <f t="shared" si="7"/>
        <v>1.2933064072897587</v>
      </c>
      <c r="K114">
        <f t="shared" si="8"/>
        <v>4.5200000000000031</v>
      </c>
      <c r="L114">
        <f t="shared" si="9"/>
        <v>-1.2933064072897587</v>
      </c>
    </row>
    <row r="115" spans="5:12" x14ac:dyDescent="0.2">
      <c r="E115">
        <f t="shared" si="10"/>
        <v>4.5600000000000032</v>
      </c>
      <c r="F115">
        <f t="shared" si="6"/>
        <v>-1.2757514741929499</v>
      </c>
      <c r="H115">
        <f t="shared" si="11"/>
        <v>4.5600000000000032</v>
      </c>
      <c r="I115">
        <f t="shared" si="7"/>
        <v>1.2778794771061015</v>
      </c>
      <c r="K115">
        <f t="shared" si="8"/>
        <v>4.5600000000000032</v>
      </c>
      <c r="L115">
        <f t="shared" si="9"/>
        <v>-1.2778794771061015</v>
      </c>
    </row>
    <row r="116" spans="5:12" x14ac:dyDescent="0.2">
      <c r="E116">
        <f t="shared" si="10"/>
        <v>4.6000000000000032</v>
      </c>
      <c r="F116">
        <f t="shared" si="6"/>
        <v>-1.2585654430705628</v>
      </c>
      <c r="H116">
        <f t="shared" si="11"/>
        <v>4.6000000000000032</v>
      </c>
      <c r="I116">
        <f t="shared" si="7"/>
        <v>1.2626365637753338</v>
      </c>
      <c r="K116">
        <f t="shared" si="8"/>
        <v>4.6000000000000032</v>
      </c>
      <c r="L116">
        <f t="shared" si="9"/>
        <v>-1.2626365637753338</v>
      </c>
    </row>
    <row r="117" spans="5:12" x14ac:dyDescent="0.2">
      <c r="E117">
        <f t="shared" si="10"/>
        <v>4.6400000000000032</v>
      </c>
      <c r="F117">
        <f t="shared" si="6"/>
        <v>-1.2179483555682948</v>
      </c>
      <c r="H117">
        <f t="shared" si="11"/>
        <v>4.6400000000000032</v>
      </c>
      <c r="I117">
        <f t="shared" si="7"/>
        <v>1.2475754722915964</v>
      </c>
      <c r="K117">
        <f t="shared" si="8"/>
        <v>4.6400000000000032</v>
      </c>
      <c r="L117">
        <f t="shared" si="9"/>
        <v>-1.2475754722915964</v>
      </c>
    </row>
    <row r="118" spans="5:12" x14ac:dyDescent="0.2">
      <c r="E118">
        <f t="shared" si="10"/>
        <v>4.6800000000000033</v>
      </c>
      <c r="F118">
        <f t="shared" si="6"/>
        <v>-1.1552251947769667</v>
      </c>
      <c r="H118">
        <f t="shared" si="11"/>
        <v>4.6800000000000033</v>
      </c>
      <c r="I118">
        <f t="shared" si="7"/>
        <v>1.2326940338316896</v>
      </c>
      <c r="K118">
        <f t="shared" si="8"/>
        <v>4.6800000000000033</v>
      </c>
      <c r="L118">
        <f t="shared" si="9"/>
        <v>-1.2326940338316896</v>
      </c>
    </row>
    <row r="119" spans="5:12" x14ac:dyDescent="0.2">
      <c r="E119">
        <f t="shared" si="10"/>
        <v>4.7200000000000033</v>
      </c>
      <c r="F119">
        <f t="shared" si="6"/>
        <v>-1.0721082360458394</v>
      </c>
      <c r="H119">
        <f t="shared" si="11"/>
        <v>4.7200000000000033</v>
      </c>
      <c r="I119">
        <f t="shared" si="7"/>
        <v>1.21799010544276</v>
      </c>
      <c r="K119">
        <f t="shared" si="8"/>
        <v>4.7200000000000033</v>
      </c>
      <c r="L119">
        <f t="shared" si="9"/>
        <v>-1.21799010544276</v>
      </c>
    </row>
    <row r="120" spans="5:12" x14ac:dyDescent="0.2">
      <c r="E120">
        <f t="shared" si="10"/>
        <v>4.7600000000000033</v>
      </c>
      <c r="F120">
        <f t="shared" si="6"/>
        <v>-0.97065543024704826</v>
      </c>
      <c r="H120">
        <f t="shared" si="11"/>
        <v>4.7600000000000033</v>
      </c>
      <c r="I120">
        <f t="shared" si="7"/>
        <v>1.2034615697337112</v>
      </c>
      <c r="K120">
        <f t="shared" si="8"/>
        <v>4.7600000000000033</v>
      </c>
      <c r="L120">
        <f t="shared" si="9"/>
        <v>-1.2034615697337112</v>
      </c>
    </row>
    <row r="121" spans="5:12" x14ac:dyDescent="0.2">
      <c r="E121">
        <f t="shared" si="10"/>
        <v>4.8000000000000034</v>
      </c>
      <c r="F121">
        <f t="shared" si="6"/>
        <v>-0.8532232264775742</v>
      </c>
      <c r="H121">
        <f t="shared" si="11"/>
        <v>4.8000000000000034</v>
      </c>
      <c r="I121">
        <f t="shared" si="7"/>
        <v>1.1891063345702957</v>
      </c>
      <c r="K121">
        <f t="shared" si="8"/>
        <v>4.8000000000000034</v>
      </c>
      <c r="L121">
        <f t="shared" si="9"/>
        <v>-1.1891063345702957</v>
      </c>
    </row>
    <row r="122" spans="5:12" x14ac:dyDescent="0.2">
      <c r="E122">
        <f t="shared" si="10"/>
        <v>4.8400000000000034</v>
      </c>
      <c r="F122">
        <f t="shared" si="6"/>
        <v>-0.72241485965334462</v>
      </c>
      <c r="H122">
        <f t="shared" si="11"/>
        <v>4.8400000000000034</v>
      </c>
      <c r="I122">
        <f t="shared" si="7"/>
        <v>1.1749223327738441</v>
      </c>
      <c r="K122">
        <f t="shared" si="8"/>
        <v>4.8400000000000034</v>
      </c>
      <c r="L122">
        <f t="shared" si="9"/>
        <v>-1.1749223327738441</v>
      </c>
    </row>
    <row r="123" spans="5:12" x14ac:dyDescent="0.2">
      <c r="E123">
        <f t="shared" si="10"/>
        <v>4.8800000000000034</v>
      </c>
      <c r="F123">
        <f t="shared" si="6"/>
        <v>-0.58102519003202469</v>
      </c>
      <c r="H123">
        <f t="shared" si="11"/>
        <v>4.8800000000000034</v>
      </c>
      <c r="I123">
        <f t="shared" si="7"/>
        <v>1.1609075218235871</v>
      </c>
      <c r="K123">
        <f t="shared" si="8"/>
        <v>4.8800000000000034</v>
      </c>
      <c r="L123">
        <f t="shared" si="9"/>
        <v>-1.1609075218235871</v>
      </c>
    </row>
    <row r="124" spans="5:12" x14ac:dyDescent="0.2">
      <c r="E124">
        <f t="shared" si="10"/>
        <v>4.9200000000000035</v>
      </c>
      <c r="F124">
        <f t="shared" si="6"/>
        <v>-0.43198322123311172</v>
      </c>
      <c r="H124">
        <f t="shared" si="11"/>
        <v>4.9200000000000035</v>
      </c>
      <c r="I124">
        <f t="shared" si="7"/>
        <v>1.1470598835625307</v>
      </c>
      <c r="K124">
        <f t="shared" si="8"/>
        <v>4.9200000000000035</v>
      </c>
      <c r="L124">
        <f t="shared" si="9"/>
        <v>-1.1470598835625307</v>
      </c>
    </row>
    <row r="125" spans="5:12" x14ac:dyDescent="0.2">
      <c r="E125">
        <f t="shared" si="10"/>
        <v>4.9600000000000035</v>
      </c>
      <c r="F125">
        <f t="shared" si="6"/>
        <v>-0.27829344057982586</v>
      </c>
      <c r="H125">
        <f t="shared" si="11"/>
        <v>4.9600000000000035</v>
      </c>
      <c r="I125">
        <f t="shared" si="7"/>
        <v>1.1333774239068362</v>
      </c>
      <c r="K125">
        <f t="shared" si="8"/>
        <v>4.9600000000000035</v>
      </c>
      <c r="L125">
        <f t="shared" si="9"/>
        <v>-1.1333774239068362</v>
      </c>
    </row>
    <row r="126" spans="5:12" x14ac:dyDescent="0.2">
      <c r="E126">
        <f t="shared" si="10"/>
        <v>5.0000000000000036</v>
      </c>
      <c r="F126">
        <f t="shared" si="6"/>
        <v>-0.12297712076901297</v>
      </c>
      <c r="H126">
        <f t="shared" si="11"/>
        <v>5.0000000000000036</v>
      </c>
      <c r="I126">
        <f t="shared" si="7"/>
        <v>1.11985817255867</v>
      </c>
      <c r="K126">
        <f t="shared" si="8"/>
        <v>5.0000000000000036</v>
      </c>
      <c r="L126">
        <f t="shared" si="9"/>
        <v>-1.11985817255867</v>
      </c>
    </row>
    <row r="127" spans="5:12" x14ac:dyDescent="0.2">
      <c r="E127">
        <f t="shared" si="10"/>
        <v>5.0400000000000036</v>
      </c>
      <c r="F127">
        <f t="shared" si="6"/>
        <v>3.0985304403171259E-2</v>
      </c>
      <c r="H127">
        <f t="shared" si="11"/>
        <v>5.0400000000000036</v>
      </c>
      <c r="I127">
        <f t="shared" si="7"/>
        <v>1.1065001827224765</v>
      </c>
      <c r="K127">
        <f t="shared" si="8"/>
        <v>5.0400000000000036</v>
      </c>
      <c r="L127">
        <f t="shared" si="9"/>
        <v>-1.1065001827224765</v>
      </c>
    </row>
    <row r="128" spans="5:12" x14ac:dyDescent="0.2">
      <c r="E128">
        <f t="shared" si="10"/>
        <v>5.0800000000000036</v>
      </c>
      <c r="F128">
        <f t="shared" si="6"/>
        <v>0.18070972426316917</v>
      </c>
      <c r="H128">
        <f t="shared" si="11"/>
        <v>5.0800000000000036</v>
      </c>
      <c r="I128">
        <f t="shared" si="7"/>
        <v>1.0933015308246363</v>
      </c>
      <c r="K128">
        <f t="shared" si="8"/>
        <v>5.0800000000000036</v>
      </c>
      <c r="L128">
        <f t="shared" si="9"/>
        <v>-1.0933015308246363</v>
      </c>
    </row>
    <row r="129" spans="5:12" x14ac:dyDescent="0.2">
      <c r="E129">
        <f t="shared" si="10"/>
        <v>5.1200000000000037</v>
      </c>
      <c r="F129">
        <f t="shared" si="6"/>
        <v>0.32346069524731891</v>
      </c>
      <c r="H129">
        <f t="shared" si="11"/>
        <v>5.1200000000000037</v>
      </c>
      <c r="I129">
        <f t="shared" si="7"/>
        <v>1.0802603162364692</v>
      </c>
      <c r="K129">
        <f t="shared" si="8"/>
        <v>5.1200000000000037</v>
      </c>
      <c r="L129">
        <f t="shared" si="9"/>
        <v>-1.0802603162364692</v>
      </c>
    </row>
    <row r="130" spans="5:12" x14ac:dyDescent="0.2">
      <c r="E130">
        <f t="shared" si="10"/>
        <v>5.1600000000000037</v>
      </c>
      <c r="F130">
        <f t="shared" ref="F130:F193" si="12">EXP(-$B$16*$B$17*E130)*($B$6*SIN($B$18*E130) + $B$7*COS($B$18*E130))</f>
        <v>0.45669972767044215</v>
      </c>
      <c r="H130">
        <f t="shared" si="11"/>
        <v>5.1600000000000037</v>
      </c>
      <c r="I130">
        <f t="shared" ref="I130:I193" si="13">$B$21*EXP(-$B$16*$B$17*$H130)</f>
        <v>1.067374661000539</v>
      </c>
      <c r="K130">
        <f t="shared" ref="K130:K193" si="14">H130</f>
        <v>5.1600000000000037</v>
      </c>
      <c r="L130">
        <f t="shared" ref="L130:L193" si="15">-1*I130</f>
        <v>-1.067374661000539</v>
      </c>
    </row>
    <row r="131" spans="5:12" x14ac:dyDescent="0.2">
      <c r="E131">
        <f t="shared" ref="E131:E194" si="16">E130+$B$1</f>
        <v>5.2000000000000037</v>
      </c>
      <c r="F131">
        <f t="shared" si="12"/>
        <v>0.57812869688529445</v>
      </c>
      <c r="H131">
        <f t="shared" ref="H131:H194" si="17">H130+$B$1</f>
        <v>5.2000000000000037</v>
      </c>
      <c r="I131">
        <f t="shared" si="13"/>
        <v>1.0546427095602251</v>
      </c>
      <c r="K131">
        <f t="shared" si="14"/>
        <v>5.2000000000000037</v>
      </c>
      <c r="L131">
        <f t="shared" si="15"/>
        <v>-1.0546427095602251</v>
      </c>
    </row>
    <row r="132" spans="5:12" x14ac:dyDescent="0.2">
      <c r="E132">
        <f t="shared" si="16"/>
        <v>5.2400000000000038</v>
      </c>
      <c r="F132">
        <f t="shared" si="12"/>
        <v>0.68572767219958697</v>
      </c>
      <c r="H132">
        <f t="shared" si="17"/>
        <v>5.2400000000000038</v>
      </c>
      <c r="I132">
        <f t="shared" si="13"/>
        <v>1.0420626284925192</v>
      </c>
      <c r="K132">
        <f t="shared" si="14"/>
        <v>5.2400000000000038</v>
      </c>
      <c r="L132">
        <f t="shared" si="15"/>
        <v>-1.0420626284925192</v>
      </c>
    </row>
    <row r="133" spans="5:12" x14ac:dyDescent="0.2">
      <c r="E133">
        <f t="shared" si="16"/>
        <v>5.2800000000000038</v>
      </c>
      <c r="F133">
        <f t="shared" si="12"/>
        <v>0.77778657940819862</v>
      </c>
      <c r="H133">
        <f t="shared" si="17"/>
        <v>5.2800000000000038</v>
      </c>
      <c r="I133">
        <f t="shared" si="13"/>
        <v>1.0296326062440089</v>
      </c>
      <c r="K133">
        <f t="shared" si="14"/>
        <v>5.2800000000000038</v>
      </c>
      <c r="L133">
        <f t="shared" si="15"/>
        <v>-1.0296326062440089</v>
      </c>
    </row>
    <row r="134" spans="5:12" x14ac:dyDescent="0.2">
      <c r="E134">
        <f t="shared" si="16"/>
        <v>5.3200000000000038</v>
      </c>
      <c r="F134">
        <f t="shared" si="12"/>
        <v>0.85293024344894453</v>
      </c>
      <c r="H134">
        <f t="shared" si="17"/>
        <v>5.3200000000000038</v>
      </c>
      <c r="I134">
        <f t="shared" si="13"/>
        <v>1.0173508528700115</v>
      </c>
      <c r="K134">
        <f t="shared" si="14"/>
        <v>5.3200000000000038</v>
      </c>
      <c r="L134">
        <f t="shared" si="15"/>
        <v>-1.0173508528700115</v>
      </c>
    </row>
    <row r="135" spans="5:12" x14ac:dyDescent="0.2">
      <c r="E135">
        <f t="shared" si="16"/>
        <v>5.3600000000000039</v>
      </c>
      <c r="F135">
        <f t="shared" si="12"/>
        <v>0.91013649383220485</v>
      </c>
      <c r="H135">
        <f t="shared" si="17"/>
        <v>5.3600000000000039</v>
      </c>
      <c r="I135">
        <f t="shared" si="13"/>
        <v>1.0052155997768182</v>
      </c>
      <c r="K135">
        <f t="shared" si="14"/>
        <v>5.3600000000000039</v>
      </c>
      <c r="L135">
        <f t="shared" si="15"/>
        <v>-1.0052155997768182</v>
      </c>
    </row>
    <row r="136" spans="5:12" x14ac:dyDescent="0.2">
      <c r="E136">
        <f t="shared" si="16"/>
        <v>5.4000000000000039</v>
      </c>
      <c r="F136">
        <f t="shared" si="12"/>
        <v>0.94874715441903712</v>
      </c>
      <c r="H136">
        <f t="shared" si="17"/>
        <v>5.4000000000000039</v>
      </c>
      <c r="I136">
        <f t="shared" si="13"/>
        <v>0.99322509946701343</v>
      </c>
      <c r="K136">
        <f t="shared" si="14"/>
        <v>5.4000000000000039</v>
      </c>
      <c r="L136">
        <f t="shared" si="15"/>
        <v>-0.99322509946701343</v>
      </c>
    </row>
    <row r="137" spans="5:12" x14ac:dyDescent="0.2">
      <c r="E137">
        <f t="shared" si="16"/>
        <v>5.4400000000000039</v>
      </c>
      <c r="F137">
        <f t="shared" si="12"/>
        <v>0.96847187813200686</v>
      </c>
      <c r="H137">
        <f t="shared" si="17"/>
        <v>5.4400000000000039</v>
      </c>
      <c r="I137">
        <f t="shared" si="13"/>
        <v>0.98137762528783334</v>
      </c>
      <c r="K137">
        <f t="shared" si="14"/>
        <v>5.4400000000000039</v>
      </c>
      <c r="L137">
        <f t="shared" si="15"/>
        <v>-0.98137762528783334</v>
      </c>
    </row>
    <row r="138" spans="5:12" x14ac:dyDescent="0.2">
      <c r="E138">
        <f t="shared" si="16"/>
        <v>5.480000000000004</v>
      </c>
      <c r="F138">
        <f t="shared" si="12"/>
        <v>0.96938492364238893</v>
      </c>
      <c r="H138">
        <f t="shared" si="17"/>
        <v>5.480000000000004</v>
      </c>
      <c r="I138">
        <f t="shared" si="13"/>
        <v>0.96967147118252339</v>
      </c>
      <c r="K138">
        <f t="shared" si="14"/>
        <v>5.480000000000004</v>
      </c>
      <c r="L138">
        <f t="shared" si="15"/>
        <v>-0.96967147118252339</v>
      </c>
    </row>
    <row r="139" spans="5:12" x14ac:dyDescent="0.2">
      <c r="E139">
        <f t="shared" si="16"/>
        <v>5.520000000000004</v>
      </c>
      <c r="F139">
        <f t="shared" si="12"/>
        <v>0.95191510246288358</v>
      </c>
      <c r="H139">
        <f t="shared" si="17"/>
        <v>5.520000000000004</v>
      </c>
      <c r="I139">
        <f t="shared" si="13"/>
        <v>0.95810495144466401</v>
      </c>
      <c r="K139">
        <f t="shared" si="14"/>
        <v>5.520000000000004</v>
      </c>
      <c r="L139">
        <f t="shared" si="15"/>
        <v>-0.95810495144466401</v>
      </c>
    </row>
    <row r="140" spans="5:12" x14ac:dyDescent="0.2">
      <c r="E140">
        <f t="shared" si="16"/>
        <v>5.5600000000000041</v>
      </c>
      <c r="F140">
        <f t="shared" si="12"/>
        <v>0.91682924881790484</v>
      </c>
      <c r="H140">
        <f t="shared" si="17"/>
        <v>5.5600000000000041</v>
      </c>
      <c r="I140">
        <f t="shared" si="13"/>
        <v>0.94667640047542589</v>
      </c>
      <c r="K140">
        <f t="shared" si="14"/>
        <v>5.5600000000000041</v>
      </c>
      <c r="L140">
        <f t="shared" si="15"/>
        <v>-0.94667640047542589</v>
      </c>
    </row>
    <row r="141" spans="5:12" x14ac:dyDescent="0.2">
      <c r="E141">
        <f t="shared" si="16"/>
        <v>5.6000000000000041</v>
      </c>
      <c r="F141">
        <f t="shared" si="12"/>
        <v>0.86520967899299239</v>
      </c>
      <c r="H141">
        <f t="shared" si="17"/>
        <v>5.6000000000000041</v>
      </c>
      <c r="I141">
        <f t="shared" si="13"/>
        <v>0.93538417254372086</v>
      </c>
      <c r="K141">
        <f t="shared" si="14"/>
        <v>5.6000000000000041</v>
      </c>
      <c r="L141">
        <f t="shared" si="15"/>
        <v>-0.93538417254372086</v>
      </c>
    </row>
    <row r="142" spans="5:12" x14ac:dyDescent="0.2">
      <c r="E142">
        <f t="shared" si="16"/>
        <v>5.6400000000000041</v>
      </c>
      <c r="F142">
        <f t="shared" si="12"/>
        <v>0.79842620964323052</v>
      </c>
      <c r="H142">
        <f t="shared" si="17"/>
        <v>5.6400000000000041</v>
      </c>
      <c r="I142">
        <f t="shared" si="13"/>
        <v>0.92422664154921386</v>
      </c>
      <c r="K142">
        <f t="shared" si="14"/>
        <v>5.6400000000000041</v>
      </c>
      <c r="L142">
        <f t="shared" si="15"/>
        <v>-0.92422664154921386</v>
      </c>
    </row>
    <row r="143" spans="5:12" x14ac:dyDescent="0.2">
      <c r="E143">
        <f t="shared" si="16"/>
        <v>5.6800000000000042</v>
      </c>
      <c r="F143">
        <f t="shared" si="12"/>
        <v>0.71810339409507018</v>
      </c>
      <c r="H143">
        <f t="shared" si="17"/>
        <v>5.6800000000000042</v>
      </c>
      <c r="I143">
        <f t="shared" si="13"/>
        <v>0.91320220078816128</v>
      </c>
      <c r="K143">
        <f t="shared" si="14"/>
        <v>5.6800000000000042</v>
      </c>
      <c r="L143">
        <f t="shared" si="15"/>
        <v>-0.91320220078816128</v>
      </c>
    </row>
    <row r="144" spans="5:12" x14ac:dyDescent="0.2">
      <c r="E144">
        <f t="shared" si="16"/>
        <v>5.7200000000000042</v>
      </c>
      <c r="F144">
        <f t="shared" si="12"/>
        <v>0.62608371062382595</v>
      </c>
      <c r="H144">
        <f t="shared" si="17"/>
        <v>5.7200000000000042</v>
      </c>
      <c r="I144">
        <f t="shared" si="13"/>
        <v>0.90230926272204315</v>
      </c>
      <c r="K144">
        <f t="shared" si="14"/>
        <v>5.7200000000000042</v>
      </c>
      <c r="L144">
        <f t="shared" si="15"/>
        <v>-0.90230926272204315</v>
      </c>
    </row>
    <row r="145" spans="5:12" x14ac:dyDescent="0.2">
      <c r="E145">
        <f t="shared" si="16"/>
        <v>5.7600000000000042</v>
      </c>
      <c r="F145">
        <f t="shared" si="12"/>
        <v>0.52438749595732825</v>
      </c>
      <c r="H145">
        <f t="shared" si="17"/>
        <v>5.7600000000000042</v>
      </c>
      <c r="I145">
        <f t="shared" si="13"/>
        <v>0.89154625874895488</v>
      </c>
      <c r="K145">
        <f t="shared" si="14"/>
        <v>5.7600000000000042</v>
      </c>
      <c r="L145">
        <f t="shared" si="15"/>
        <v>-0.89154625874895488</v>
      </c>
    </row>
    <row r="146" spans="5:12" x14ac:dyDescent="0.2">
      <c r="E146">
        <f t="shared" si="16"/>
        <v>5.8000000000000043</v>
      </c>
      <c r="F146">
        <f t="shared" si="12"/>
        <v>0.41517046009379205</v>
      </c>
      <c r="H146">
        <f t="shared" si="17"/>
        <v>5.8000000000000043</v>
      </c>
      <c r="I146">
        <f t="shared" si="13"/>
        <v>0.88091163897772573</v>
      </c>
      <c r="K146">
        <f t="shared" si="14"/>
        <v>5.8000000000000043</v>
      </c>
      <c r="L146">
        <f t="shared" si="15"/>
        <v>-0.88091163897772573</v>
      </c>
    </row>
    <row r="147" spans="5:12" x14ac:dyDescent="0.2">
      <c r="E147">
        <f t="shared" si="16"/>
        <v>5.8400000000000043</v>
      </c>
      <c r="F147">
        <f t="shared" si="12"/>
        <v>0.30067964450727303</v>
      </c>
      <c r="H147">
        <f t="shared" si="17"/>
        <v>5.8400000000000043</v>
      </c>
      <c r="I147">
        <f t="shared" si="13"/>
        <v>0.87040387200473202</v>
      </c>
      <c r="K147">
        <f t="shared" si="14"/>
        <v>5.8400000000000043</v>
      </c>
      <c r="L147">
        <f t="shared" si="15"/>
        <v>-0.87040387200473202</v>
      </c>
    </row>
    <row r="148" spans="5:12" x14ac:dyDescent="0.2">
      <c r="E148">
        <f t="shared" si="16"/>
        <v>5.8800000000000043</v>
      </c>
      <c r="F148">
        <f t="shared" si="12"/>
        <v>0.18320869485466026</v>
      </c>
      <c r="H148">
        <f t="shared" si="17"/>
        <v>5.8800000000000043</v>
      </c>
      <c r="I148">
        <f t="shared" si="13"/>
        <v>0.86002144469337216</v>
      </c>
      <c r="K148">
        <f t="shared" si="14"/>
        <v>5.8800000000000043</v>
      </c>
      <c r="L148">
        <f t="shared" si="15"/>
        <v>-0.86002144469337216</v>
      </c>
    </row>
    <row r="149" spans="5:12" x14ac:dyDescent="0.2">
      <c r="E149">
        <f t="shared" si="16"/>
        <v>5.9200000000000044</v>
      </c>
      <c r="F149">
        <f t="shared" si="12"/>
        <v>6.5053311624261437E-2</v>
      </c>
      <c r="H149">
        <f t="shared" si="17"/>
        <v>5.9200000000000044</v>
      </c>
      <c r="I149">
        <f t="shared" si="13"/>
        <v>0.84976286195617223</v>
      </c>
      <c r="K149">
        <f t="shared" si="14"/>
        <v>5.9200000000000044</v>
      </c>
      <c r="L149">
        <f t="shared" si="15"/>
        <v>-0.84976286195617223</v>
      </c>
    </row>
    <row r="150" spans="5:12" x14ac:dyDescent="0.2">
      <c r="E150">
        <f t="shared" si="16"/>
        <v>5.9600000000000044</v>
      </c>
      <c r="F150">
        <f t="shared" si="12"/>
        <v>-5.1532281680098047E-2</v>
      </c>
      <c r="H150">
        <f t="shared" si="17"/>
        <v>5.9600000000000044</v>
      </c>
      <c r="I150">
        <f t="shared" si="13"/>
        <v>0.83962664653949126</v>
      </c>
      <c r="K150">
        <f t="shared" si="14"/>
        <v>5.9600000000000044</v>
      </c>
      <c r="L150">
        <f t="shared" si="15"/>
        <v>-0.83962664653949126</v>
      </c>
    </row>
    <row r="151" spans="5:12" x14ac:dyDescent="0.2">
      <c r="E151">
        <f t="shared" si="16"/>
        <v>6.0000000000000044</v>
      </c>
      <c r="F151">
        <f t="shared" si="12"/>
        <v>-0.16437705240924569</v>
      </c>
      <c r="H151">
        <f t="shared" si="17"/>
        <v>6.0000000000000044</v>
      </c>
      <c r="I151">
        <f t="shared" si="13"/>
        <v>0.82961133881079407</v>
      </c>
      <c r="K151">
        <f t="shared" si="14"/>
        <v>6.0000000000000044</v>
      </c>
      <c r="L151">
        <f t="shared" si="15"/>
        <v>-0.82961133881079407</v>
      </c>
    </row>
    <row r="152" spans="5:12" x14ac:dyDescent="0.2">
      <c r="E152">
        <f t="shared" si="16"/>
        <v>6.0400000000000045</v>
      </c>
      <c r="F152">
        <f t="shared" si="12"/>
        <v>-0.27143230769793963</v>
      </c>
      <c r="H152">
        <f t="shared" si="17"/>
        <v>6.0400000000000045</v>
      </c>
      <c r="I152">
        <f t="shared" si="13"/>
        <v>0.81971549654846065</v>
      </c>
      <c r="K152">
        <f t="shared" si="14"/>
        <v>6.0400000000000045</v>
      </c>
      <c r="L152">
        <f t="shared" si="15"/>
        <v>-0.81971549654846065</v>
      </c>
    </row>
    <row r="153" spans="5:12" x14ac:dyDescent="0.2">
      <c r="E153">
        <f t="shared" si="16"/>
        <v>6.0800000000000045</v>
      </c>
      <c r="F153">
        <f t="shared" si="12"/>
        <v>-0.37080759775524169</v>
      </c>
      <c r="H153">
        <f t="shared" si="17"/>
        <v>6.0800000000000045</v>
      </c>
      <c r="I153">
        <f t="shared" si="13"/>
        <v>0.80993769473410548</v>
      </c>
      <c r="K153">
        <f t="shared" si="14"/>
        <v>6.0800000000000045</v>
      </c>
      <c r="L153">
        <f t="shared" si="15"/>
        <v>-0.80993769473410548</v>
      </c>
    </row>
    <row r="154" spans="5:12" x14ac:dyDescent="0.2">
      <c r="E154">
        <f t="shared" si="16"/>
        <v>6.1200000000000045</v>
      </c>
      <c r="F154">
        <f t="shared" si="12"/>
        <v>-0.46080277043637025</v>
      </c>
      <c r="H154">
        <f t="shared" si="17"/>
        <v>6.1200000000000045</v>
      </c>
      <c r="I154">
        <f t="shared" si="13"/>
        <v>0.80027652534737104</v>
      </c>
      <c r="K154">
        <f t="shared" si="14"/>
        <v>6.1200000000000045</v>
      </c>
      <c r="L154">
        <f t="shared" si="15"/>
        <v>-0.80027652534737104</v>
      </c>
    </row>
    <row r="155" spans="5:12" x14ac:dyDescent="0.2">
      <c r="E155">
        <f t="shared" si="16"/>
        <v>6.1600000000000046</v>
      </c>
      <c r="F155">
        <f t="shared" si="12"/>
        <v>-0.53993566121679715</v>
      </c>
      <c r="H155">
        <f t="shared" si="17"/>
        <v>6.1600000000000046</v>
      </c>
      <c r="I155">
        <f t="shared" si="13"/>
        <v>0.79073059716317096</v>
      </c>
      <c r="K155">
        <f t="shared" si="14"/>
        <v>6.1600000000000046</v>
      </c>
      <c r="L155">
        <f t="shared" si="15"/>
        <v>-0.79073059716317096</v>
      </c>
    </row>
    <row r="156" spans="5:12" x14ac:dyDescent="0.2">
      <c r="E156">
        <f t="shared" si="16"/>
        <v>6.2000000000000046</v>
      </c>
      <c r="F156">
        <f t="shared" si="12"/>
        <v>-0.60696499759350897</v>
      </c>
      <c r="H156">
        <f t="shared" si="17"/>
        <v>6.2000000000000046</v>
      </c>
      <c r="I156">
        <f t="shared" si="13"/>
        <v>0.78129853555135154</v>
      </c>
      <c r="K156">
        <f t="shared" si="14"/>
        <v>6.2000000000000046</v>
      </c>
      <c r="L156">
        <f t="shared" si="15"/>
        <v>-0.78129853555135154</v>
      </c>
    </row>
    <row r="157" spans="5:12" x14ac:dyDescent="0.2">
      <c r="E157">
        <f t="shared" si="16"/>
        <v>6.2400000000000047</v>
      </c>
      <c r="F157">
        <f t="shared" si="12"/>
        <v>-0.66090819756532615</v>
      </c>
      <c r="H157">
        <f t="shared" si="17"/>
        <v>6.2400000000000047</v>
      </c>
      <c r="I157">
        <f t="shared" si="13"/>
        <v>0.77197898227874184</v>
      </c>
      <c r="K157">
        <f t="shared" si="14"/>
        <v>6.2400000000000047</v>
      </c>
      <c r="L157">
        <f t="shared" si="15"/>
        <v>-0.77197898227874184</v>
      </c>
    </row>
    <row r="158" spans="5:12" x14ac:dyDescent="0.2">
      <c r="E158">
        <f t="shared" si="16"/>
        <v>6.2800000000000047</v>
      </c>
      <c r="F158">
        <f t="shared" si="12"/>
        <v>-0.70105384615285471</v>
      </c>
      <c r="H158">
        <f t="shared" si="17"/>
        <v>6.2800000000000047</v>
      </c>
      <c r="I158">
        <f t="shared" si="13"/>
        <v>0.76277059531356639</v>
      </c>
      <c r="K158">
        <f t="shared" si="14"/>
        <v>6.2800000000000047</v>
      </c>
      <c r="L158">
        <f t="shared" si="15"/>
        <v>-0.76277059531356639</v>
      </c>
    </row>
    <row r="159" spans="5:12" x14ac:dyDescent="0.2">
      <c r="E159">
        <f t="shared" si="16"/>
        <v>6.3200000000000047</v>
      </c>
      <c r="F159">
        <f t="shared" si="12"/>
        <v>-0.72696873984560495</v>
      </c>
      <c r="H159">
        <f t="shared" si="17"/>
        <v>6.3200000000000047</v>
      </c>
      <c r="I159">
        <f t="shared" si="13"/>
        <v>0.75367204863219006</v>
      </c>
      <c r="K159">
        <f t="shared" si="14"/>
        <v>6.3200000000000047</v>
      </c>
      <c r="L159">
        <f t="shared" si="15"/>
        <v>-0.75367204863219006</v>
      </c>
    </row>
    <row r="160" spans="5:12" x14ac:dyDescent="0.2">
      <c r="E160">
        <f t="shared" si="16"/>
        <v>6.3600000000000048</v>
      </c>
      <c r="F160">
        <f t="shared" si="12"/>
        <v>-0.73849949436443962</v>
      </c>
      <c r="H160">
        <f t="shared" si="17"/>
        <v>6.3600000000000048</v>
      </c>
      <c r="I160">
        <f t="shared" si="13"/>
        <v>0.74468203202816818</v>
      </c>
      <c r="K160">
        <f t="shared" si="14"/>
        <v>6.3600000000000048</v>
      </c>
      <c r="L160">
        <f t="shared" si="15"/>
        <v>-0.74468203202816818</v>
      </c>
    </row>
    <row r="161" spans="5:12" x14ac:dyDescent="0.2">
      <c r="E161">
        <f t="shared" si="16"/>
        <v>6.4000000000000048</v>
      </c>
      <c r="F161">
        <f t="shared" si="12"/>
        <v>-0.73576881421371521</v>
      </c>
      <c r="H161">
        <f t="shared" si="17"/>
        <v>6.4000000000000048</v>
      </c>
      <c r="I161">
        <f t="shared" si="13"/>
        <v>0.73579925092357523</v>
      </c>
      <c r="K161">
        <f t="shared" si="14"/>
        <v>6.4000000000000048</v>
      </c>
      <c r="L161">
        <f t="shared" si="15"/>
        <v>-0.73579925092357523</v>
      </c>
    </row>
    <row r="162" spans="5:12" x14ac:dyDescent="0.2">
      <c r="E162">
        <f t="shared" si="16"/>
        <v>6.4400000000000048</v>
      </c>
      <c r="F162">
        <f t="shared" si="12"/>
        <v>-0.71916662127373976</v>
      </c>
      <c r="H162">
        <f t="shared" si="17"/>
        <v>6.4400000000000048</v>
      </c>
      <c r="I162">
        <f t="shared" si="13"/>
        <v>0.72702242618258239</v>
      </c>
      <c r="K162">
        <f t="shared" si="14"/>
        <v>6.4400000000000048</v>
      </c>
      <c r="L162">
        <f t="shared" si="15"/>
        <v>-0.72702242618258239</v>
      </c>
    </row>
    <row r="163" spans="5:12" x14ac:dyDescent="0.2">
      <c r="E163">
        <f t="shared" si="16"/>
        <v>6.4800000000000049</v>
      </c>
      <c r="F163">
        <f t="shared" si="12"/>
        <v>-0.68933633238196701</v>
      </c>
      <c r="H163">
        <f t="shared" si="17"/>
        <v>6.4800000000000049</v>
      </c>
      <c r="I163">
        <f t="shared" si="13"/>
        <v>0.71835029392726046</v>
      </c>
      <c r="K163">
        <f t="shared" si="14"/>
        <v>6.4800000000000049</v>
      </c>
      <c r="L163">
        <f t="shared" si="15"/>
        <v>-0.71835029392726046</v>
      </c>
    </row>
    <row r="164" spans="5:12" x14ac:dyDescent="0.2">
      <c r="E164">
        <f t="shared" si="16"/>
        <v>6.5200000000000049</v>
      </c>
      <c r="F164">
        <f t="shared" si="12"/>
        <v>-0.6471566608588819</v>
      </c>
      <c r="H164">
        <f t="shared" si="17"/>
        <v>6.5200000000000049</v>
      </c>
      <c r="I164">
        <f t="shared" si="13"/>
        <v>0.70978160535557955</v>
      </c>
      <c r="K164">
        <f t="shared" si="14"/>
        <v>6.5200000000000049</v>
      </c>
      <c r="L164">
        <f t="shared" si="15"/>
        <v>-0.70978160535557955</v>
      </c>
    </row>
    <row r="165" spans="5:12" x14ac:dyDescent="0.2">
      <c r="E165">
        <f t="shared" si="16"/>
        <v>6.5600000000000049</v>
      </c>
      <c r="F165">
        <f t="shared" si="12"/>
        <v>-0.59371939282413411</v>
      </c>
      <c r="H165">
        <f t="shared" si="17"/>
        <v>6.5600000000000049</v>
      </c>
      <c r="I165">
        <f t="shared" si="13"/>
        <v>0.70131512656157835</v>
      </c>
      <c r="K165">
        <f t="shared" si="14"/>
        <v>6.5600000000000049</v>
      </c>
      <c r="L165">
        <f t="shared" si="15"/>
        <v>-0.70131512656157835</v>
      </c>
    </row>
    <row r="166" spans="5:12" x14ac:dyDescent="0.2">
      <c r="E166">
        <f t="shared" si="16"/>
        <v>6.600000000000005</v>
      </c>
      <c r="F166">
        <f t="shared" si="12"/>
        <v>-0.53030365469886631</v>
      </c>
      <c r="H166">
        <f t="shared" si="17"/>
        <v>6.600000000000005</v>
      </c>
      <c r="I166">
        <f t="shared" si="13"/>
        <v>0.69294963835768031</v>
      </c>
      <c r="K166">
        <f t="shared" si="14"/>
        <v>6.600000000000005</v>
      </c>
      <c r="L166">
        <f t="shared" si="15"/>
        <v>-0.69294963835768031</v>
      </c>
    </row>
    <row r="167" spans="5:12" x14ac:dyDescent="0.2">
      <c r="E167">
        <f t="shared" si="16"/>
        <v>6.640000000000005</v>
      </c>
      <c r="F167">
        <f t="shared" si="12"/>
        <v>-0.45834724250503506</v>
      </c>
      <c r="H167">
        <f t="shared" si="17"/>
        <v>6.640000000000005</v>
      </c>
      <c r="I167">
        <f t="shared" si="13"/>
        <v>0.68468393609912848</v>
      </c>
      <c r="K167">
        <f t="shared" si="14"/>
        <v>6.640000000000005</v>
      </c>
      <c r="L167">
        <f t="shared" si="15"/>
        <v>-0.68468393609912848</v>
      </c>
    </row>
    <row r="168" spans="5:12" x14ac:dyDescent="0.2">
      <c r="E168">
        <f t="shared" si="16"/>
        <v>6.680000000000005</v>
      </c>
      <c r="F168">
        <f t="shared" si="12"/>
        <v>-0.37941562569363624</v>
      </c>
      <c r="H168">
        <f t="shared" si="17"/>
        <v>6.680000000000005</v>
      </c>
      <c r="I168">
        <f t="shared" si="13"/>
        <v>0.67651682951051451</v>
      </c>
      <c r="K168">
        <f t="shared" si="14"/>
        <v>6.680000000000005</v>
      </c>
      <c r="L168">
        <f t="shared" si="15"/>
        <v>-0.67651682951051451</v>
      </c>
    </row>
    <row r="169" spans="5:12" x14ac:dyDescent="0.2">
      <c r="E169">
        <f t="shared" si="16"/>
        <v>6.7200000000000051</v>
      </c>
      <c r="F169">
        <f t="shared" si="12"/>
        <v>-0.29516926775027313</v>
      </c>
      <c r="H169">
        <f t="shared" si="17"/>
        <v>6.7200000000000051</v>
      </c>
      <c r="I169">
        <f t="shared" si="13"/>
        <v>0.66844714251437676</v>
      </c>
      <c r="K169">
        <f t="shared" si="14"/>
        <v>6.7200000000000051</v>
      </c>
      <c r="L169">
        <f t="shared" si="15"/>
        <v>-0.66844714251437676</v>
      </c>
    </row>
    <row r="170" spans="5:12" x14ac:dyDescent="0.2">
      <c r="E170">
        <f t="shared" si="16"/>
        <v>6.7600000000000051</v>
      </c>
      <c r="F170">
        <f t="shared" si="12"/>
        <v>-0.20732992247809198</v>
      </c>
      <c r="H170">
        <f t="shared" si="17"/>
        <v>6.7600000000000051</v>
      </c>
      <c r="I170">
        <f t="shared" si="13"/>
        <v>0.6604737130618431</v>
      </c>
      <c r="K170">
        <f t="shared" si="14"/>
        <v>6.7600000000000051</v>
      </c>
      <c r="L170">
        <f t="shared" si="15"/>
        <v>-0.6604737130618431</v>
      </c>
    </row>
    <row r="171" spans="5:12" x14ac:dyDescent="0.2">
      <c r="E171">
        <f t="shared" si="16"/>
        <v>6.8000000000000052</v>
      </c>
      <c r="F171">
        <f t="shared" si="12"/>
        <v>-0.11764656863453615</v>
      </c>
      <c r="H171">
        <f t="shared" si="17"/>
        <v>6.8000000000000052</v>
      </c>
      <c r="I171">
        <f t="shared" si="13"/>
        <v>0.65259539296529456</v>
      </c>
      <c r="K171">
        <f t="shared" si="14"/>
        <v>6.8000000000000052</v>
      </c>
      <c r="L171">
        <f t="shared" si="15"/>
        <v>-0.65259539296529456</v>
      </c>
    </row>
    <row r="172" spans="5:12" x14ac:dyDescent="0.2">
      <c r="E172">
        <f t="shared" si="16"/>
        <v>6.8400000000000052</v>
      </c>
      <c r="F172">
        <f t="shared" si="12"/>
        <v>-2.7861636733526655E-2</v>
      </c>
      <c r="H172">
        <f t="shared" si="17"/>
        <v>6.8400000000000052</v>
      </c>
      <c r="I172">
        <f t="shared" si="13"/>
        <v>0.64481104773302322</v>
      </c>
      <c r="K172">
        <f t="shared" si="14"/>
        <v>6.8400000000000052</v>
      </c>
      <c r="L172">
        <f t="shared" si="15"/>
        <v>-0.64481104773302322</v>
      </c>
    </row>
    <row r="173" spans="5:12" x14ac:dyDescent="0.2">
      <c r="E173">
        <f t="shared" si="16"/>
        <v>6.8800000000000052</v>
      </c>
      <c r="F173">
        <f t="shared" si="12"/>
        <v>6.0321839214054242E-2</v>
      </c>
      <c r="H173">
        <f t="shared" si="17"/>
        <v>6.8800000000000052</v>
      </c>
      <c r="I173">
        <f t="shared" si="13"/>
        <v>0.63711955640586437</v>
      </c>
      <c r="K173">
        <f t="shared" si="14"/>
        <v>6.8800000000000052</v>
      </c>
      <c r="L173">
        <f t="shared" si="15"/>
        <v>-0.63711955640586437</v>
      </c>
    </row>
    <row r="174" spans="5:12" x14ac:dyDescent="0.2">
      <c r="E174">
        <f t="shared" si="16"/>
        <v>6.9200000000000053</v>
      </c>
      <c r="F174">
        <f t="shared" si="12"/>
        <v>0.14527154477368792</v>
      </c>
      <c r="H174">
        <f t="shared" si="17"/>
        <v>6.9200000000000053</v>
      </c>
      <c r="I174">
        <f t="shared" si="13"/>
        <v>0.62951981139577573</v>
      </c>
      <c r="K174">
        <f t="shared" si="14"/>
        <v>6.9200000000000053</v>
      </c>
      <c r="L174">
        <f t="shared" si="15"/>
        <v>-0.62951981139577573</v>
      </c>
    </row>
    <row r="175" spans="5:12" x14ac:dyDescent="0.2">
      <c r="E175">
        <f t="shared" si="16"/>
        <v>6.9600000000000053</v>
      </c>
      <c r="F175">
        <f t="shared" si="12"/>
        <v>0.22545512584969302</v>
      </c>
      <c r="H175">
        <f t="shared" si="17"/>
        <v>6.9600000000000053</v>
      </c>
      <c r="I175">
        <f t="shared" si="13"/>
        <v>0.62201071832634358</v>
      </c>
      <c r="K175">
        <f t="shared" si="14"/>
        <v>6.9600000000000053</v>
      </c>
      <c r="L175">
        <f t="shared" si="15"/>
        <v>-0.62201071832634358</v>
      </c>
    </row>
    <row r="176" spans="5:12" x14ac:dyDescent="0.2">
      <c r="E176">
        <f t="shared" si="16"/>
        <v>7.0000000000000053</v>
      </c>
      <c r="F176">
        <f t="shared" si="12"/>
        <v>0.29946684266525753</v>
      </c>
      <c r="H176">
        <f t="shared" si="17"/>
        <v>7.0000000000000053</v>
      </c>
      <c r="I176">
        <f t="shared" si="13"/>
        <v>0.61459119587519018</v>
      </c>
      <c r="K176">
        <f t="shared" si="14"/>
        <v>7.0000000000000053</v>
      </c>
      <c r="L176">
        <f t="shared" si="15"/>
        <v>-0.61459119587519018</v>
      </c>
    </row>
    <row r="177" spans="5:12" x14ac:dyDescent="0.2">
      <c r="E177">
        <f t="shared" si="16"/>
        <v>7.0400000000000054</v>
      </c>
      <c r="F177">
        <f t="shared" si="12"/>
        <v>0.36605119344804665</v>
      </c>
      <c r="H177">
        <f t="shared" si="17"/>
        <v>7.0400000000000054</v>
      </c>
      <c r="I177">
        <f t="shared" si="13"/>
        <v>0.6072601756182614</v>
      </c>
      <c r="K177">
        <f t="shared" si="14"/>
        <v>7.0400000000000054</v>
      </c>
      <c r="L177">
        <f t="shared" si="15"/>
        <v>-0.6072601756182614</v>
      </c>
    </row>
    <row r="178" spans="5:12" x14ac:dyDescent="0.2">
      <c r="E178">
        <f t="shared" si="16"/>
        <v>7.0800000000000054</v>
      </c>
      <c r="F178">
        <f t="shared" si="12"/>
        <v>0.42412313222419912</v>
      </c>
      <c r="H178">
        <f t="shared" si="17"/>
        <v>7.0800000000000054</v>
      </c>
      <c r="I178">
        <f t="shared" si="13"/>
        <v>0.60001660187597217</v>
      </c>
      <c r="K178">
        <f t="shared" si="14"/>
        <v>7.0800000000000054</v>
      </c>
      <c r="L178">
        <f t="shared" si="15"/>
        <v>-0.60001660187597217</v>
      </c>
    </row>
    <row r="179" spans="5:12" x14ac:dyDescent="0.2">
      <c r="E179">
        <f t="shared" si="16"/>
        <v>7.1200000000000054</v>
      </c>
      <c r="F179">
        <f t="shared" si="12"/>
        <v>0.47278457854174011</v>
      </c>
      <c r="H179">
        <f t="shared" si="17"/>
        <v>7.1200000000000054</v>
      </c>
      <c r="I179">
        <f t="shared" si="13"/>
        <v>0.59285943156118692</v>
      </c>
      <c r="K179">
        <f t="shared" si="14"/>
        <v>7.1200000000000054</v>
      </c>
      <c r="L179">
        <f t="shared" si="15"/>
        <v>-0.59285943156118692</v>
      </c>
    </row>
    <row r="180" spans="5:12" x14ac:dyDescent="0.2">
      <c r="E180">
        <f t="shared" si="16"/>
        <v>7.1600000000000055</v>
      </c>
      <c r="F180">
        <f t="shared" si="12"/>
        <v>0.51133699434544688</v>
      </c>
      <c r="H180">
        <f t="shared" si="17"/>
        <v>7.1600000000000055</v>
      </c>
      <c r="I180">
        <f t="shared" si="13"/>
        <v>0.58578763402901246</v>
      </c>
      <c r="K180">
        <f t="shared" si="14"/>
        <v>7.1600000000000055</v>
      </c>
      <c r="L180">
        <f t="shared" si="15"/>
        <v>-0.58578763402901246</v>
      </c>
    </row>
    <row r="181" spans="5:12" x14ac:dyDescent="0.2">
      <c r="E181">
        <f t="shared" si="16"/>
        <v>7.2000000000000055</v>
      </c>
      <c r="F181">
        <f t="shared" si="12"/>
        <v>0.53928988304802183</v>
      </c>
      <c r="H181">
        <f t="shared" si="17"/>
        <v>7.2000000000000055</v>
      </c>
      <c r="I181">
        <f t="shared" si="13"/>
        <v>0.57880019092838408</v>
      </c>
      <c r="K181">
        <f t="shared" si="14"/>
        <v>7.2000000000000055</v>
      </c>
      <c r="L181">
        <f t="shared" si="15"/>
        <v>-0.57880019092838408</v>
      </c>
    </row>
    <row r="182" spans="5:12" x14ac:dyDescent="0.2">
      <c r="E182">
        <f t="shared" si="16"/>
        <v>7.2400000000000055</v>
      </c>
      <c r="F182">
        <f t="shared" si="12"/>
        <v>0.55636514651807689</v>
      </c>
      <c r="H182">
        <f t="shared" si="17"/>
        <v>7.2400000000000055</v>
      </c>
      <c r="I182">
        <f t="shared" si="13"/>
        <v>0.5718960960554208</v>
      </c>
      <c r="K182">
        <f t="shared" si="14"/>
        <v>7.2400000000000055</v>
      </c>
      <c r="L182">
        <f t="shared" si="15"/>
        <v>-0.5718960960554208</v>
      </c>
    </row>
    <row r="183" spans="5:12" x14ac:dyDescent="0.2">
      <c r="E183">
        <f t="shared" si="16"/>
        <v>7.2800000000000056</v>
      </c>
      <c r="F183">
        <f t="shared" si="12"/>
        <v>0.56249731568536121</v>
      </c>
      <c r="H183">
        <f t="shared" si="17"/>
        <v>7.2800000000000056</v>
      </c>
      <c r="I183">
        <f t="shared" si="13"/>
        <v>0.56507435520853078</v>
      </c>
      <c r="K183">
        <f t="shared" si="14"/>
        <v>7.2800000000000056</v>
      </c>
      <c r="L183">
        <f t="shared" si="15"/>
        <v>-0.56507435520853078</v>
      </c>
    </row>
    <row r="184" spans="5:12" x14ac:dyDescent="0.2">
      <c r="E184">
        <f t="shared" si="16"/>
        <v>7.3200000000000056</v>
      </c>
      <c r="F184">
        <f t="shared" si="12"/>
        <v>0.55782974824953779</v>
      </c>
      <c r="H184">
        <f t="shared" si="17"/>
        <v>7.3200000000000056</v>
      </c>
      <c r="I184">
        <f t="shared" si="13"/>
        <v>0.55833398604524398</v>
      </c>
      <c r="K184">
        <f t="shared" si="14"/>
        <v>7.3200000000000056</v>
      </c>
      <c r="L184">
        <f t="shared" si="15"/>
        <v>-0.55833398604524398</v>
      </c>
    </row>
    <row r="185" spans="5:12" x14ac:dyDescent="0.2">
      <c r="E185">
        <f t="shared" si="16"/>
        <v>7.3600000000000056</v>
      </c>
      <c r="F185">
        <f t="shared" si="12"/>
        <v>0.54270696114936978</v>
      </c>
      <c r="H185">
        <f t="shared" si="17"/>
        <v>7.3600000000000056</v>
      </c>
      <c r="I185">
        <f t="shared" si="13"/>
        <v>0.55167401794075344</v>
      </c>
      <c r="K185">
        <f t="shared" si="14"/>
        <v>7.3600000000000056</v>
      </c>
      <c r="L185">
        <f t="shared" si="15"/>
        <v>-0.55167401794075344</v>
      </c>
    </row>
    <row r="186" spans="5:12" x14ac:dyDescent="0.2">
      <c r="E186">
        <f t="shared" si="16"/>
        <v>7.4000000000000057</v>
      </c>
      <c r="F186">
        <f t="shared" si="12"/>
        <v>0.51766333468517267</v>
      </c>
      <c r="H186">
        <f t="shared" si="17"/>
        <v>7.4000000000000057</v>
      </c>
      <c r="I186">
        <f t="shared" si="13"/>
        <v>0.54509349184814371</v>
      </c>
      <c r="K186">
        <f t="shared" si="14"/>
        <v>7.4000000000000057</v>
      </c>
      <c r="L186">
        <f t="shared" si="15"/>
        <v>-0.54509349184814371</v>
      </c>
    </row>
    <row r="187" spans="5:12" x14ac:dyDescent="0.2">
      <c r="E187">
        <f t="shared" si="16"/>
        <v>7.4400000000000057</v>
      </c>
      <c r="F187">
        <f t="shared" si="12"/>
        <v>0.48340848829452249</v>
      </c>
      <c r="H187">
        <f t="shared" si="17"/>
        <v>7.4400000000000057</v>
      </c>
      <c r="I187">
        <f t="shared" si="13"/>
        <v>0.53859146016028614</v>
      </c>
      <c r="K187">
        <f t="shared" si="14"/>
        <v>7.4400000000000057</v>
      </c>
      <c r="L187">
        <f t="shared" si="15"/>
        <v>-0.53859146016028614</v>
      </c>
    </row>
    <row r="188" spans="5:12" x14ac:dyDescent="0.2">
      <c r="E188">
        <f t="shared" si="16"/>
        <v>7.4800000000000058</v>
      </c>
      <c r="F188">
        <f t="shared" si="12"/>
        <v>0.44080968390945391</v>
      </c>
      <c r="H188">
        <f t="shared" si="17"/>
        <v>7.4800000000000058</v>
      </c>
      <c r="I188">
        <f t="shared" si="13"/>
        <v>0.53216698657338213</v>
      </c>
      <c r="K188">
        <f t="shared" si="14"/>
        <v>7.4800000000000058</v>
      </c>
      <c r="L188">
        <f t="shared" si="15"/>
        <v>-0.53216698657338213</v>
      </c>
    </row>
    <row r="189" spans="5:12" x14ac:dyDescent="0.2">
      <c r="E189">
        <f t="shared" si="16"/>
        <v>7.5200000000000058</v>
      </c>
      <c r="F189">
        <f t="shared" si="12"/>
        <v>0.39087166068368723</v>
      </c>
      <c r="H189">
        <f t="shared" si="17"/>
        <v>7.5200000000000058</v>
      </c>
      <c r="I189">
        <f t="shared" si="13"/>
        <v>0.52581914595213364</v>
      </c>
      <c r="K189">
        <f t="shared" si="14"/>
        <v>7.5200000000000058</v>
      </c>
      <c r="L189">
        <f t="shared" si="15"/>
        <v>-0.52581914595213364</v>
      </c>
    </row>
    <row r="190" spans="5:12" x14ac:dyDescent="0.2">
      <c r="E190">
        <f t="shared" si="16"/>
        <v>7.5600000000000058</v>
      </c>
      <c r="F190">
        <f t="shared" si="12"/>
        <v>0.33471434395549893</v>
      </c>
      <c r="H190">
        <f t="shared" si="17"/>
        <v>7.5600000000000058</v>
      </c>
      <c r="I190">
        <f t="shared" si="13"/>
        <v>0.5195470241965221</v>
      </c>
      <c r="K190">
        <f t="shared" si="14"/>
        <v>7.5600000000000058</v>
      </c>
      <c r="L190">
        <f t="shared" si="15"/>
        <v>-0.5195470241965221</v>
      </c>
    </row>
    <row r="191" spans="5:12" x14ac:dyDescent="0.2">
      <c r="E191">
        <f t="shared" si="16"/>
        <v>7.6000000000000059</v>
      </c>
      <c r="F191">
        <f t="shared" si="12"/>
        <v>0.27354890107395857</v>
      </c>
      <c r="H191">
        <f t="shared" si="17"/>
        <v>7.6000000000000059</v>
      </c>
      <c r="I191">
        <f t="shared" si="13"/>
        <v>0.51334971811017649</v>
      </c>
      <c r="K191">
        <f t="shared" si="14"/>
        <v>7.6000000000000059</v>
      </c>
      <c r="L191">
        <f t="shared" si="15"/>
        <v>-0.51334971811017649</v>
      </c>
    </row>
    <row r="192" spans="5:12" x14ac:dyDescent="0.2">
      <c r="E192">
        <f t="shared" si="16"/>
        <v>7.6400000000000059</v>
      </c>
      <c r="F192">
        <f t="shared" si="12"/>
        <v>0.20865263682042362</v>
      </c>
      <c r="H192">
        <f t="shared" si="17"/>
        <v>7.6400000000000059</v>
      </c>
      <c r="I192">
        <f t="shared" si="13"/>
        <v>0.50722633527031125</v>
      </c>
      <c r="K192">
        <f t="shared" si="14"/>
        <v>7.6400000000000059</v>
      </c>
      <c r="L192">
        <f t="shared" si="15"/>
        <v>-0.50722633527031125</v>
      </c>
    </row>
    <row r="193" spans="5:12" x14ac:dyDescent="0.2">
      <c r="E193">
        <f t="shared" si="16"/>
        <v>7.6800000000000059</v>
      </c>
      <c r="F193">
        <f t="shared" si="12"/>
        <v>0.14134323145171784</v>
      </c>
      <c r="H193">
        <f t="shared" si="17"/>
        <v>7.6800000000000059</v>
      </c>
      <c r="I193">
        <f t="shared" si="13"/>
        <v>0.5011759938992163</v>
      </c>
      <c r="K193">
        <f t="shared" si="14"/>
        <v>7.6800000000000059</v>
      </c>
      <c r="L193">
        <f t="shared" si="15"/>
        <v>-0.5011759938992163</v>
      </c>
    </row>
    <row r="194" spans="5:12" x14ac:dyDescent="0.2">
      <c r="E194">
        <f t="shared" si="16"/>
        <v>7.720000000000006</v>
      </c>
      <c r="F194">
        <f t="shared" ref="F194:F203" si="18">EXP(-$B$16*$B$17*E194)*($B$6*SIN($B$18*E194) + $B$7*COS($B$18*E194))</f>
        <v>7.2952824914032002E-2</v>
      </c>
      <c r="H194">
        <f t="shared" si="17"/>
        <v>7.720000000000006</v>
      </c>
      <c r="I194">
        <f t="shared" ref="I194:I203" si="19">$B$21*EXP(-$B$16*$B$17*$H194)</f>
        <v>0.49519782273727908</v>
      </c>
      <c r="K194">
        <f t="shared" ref="K194:K203" si="20">H194</f>
        <v>7.720000000000006</v>
      </c>
      <c r="L194">
        <f t="shared" ref="L194:L203" si="21">-1*I194</f>
        <v>-0.49519782273727908</v>
      </c>
    </row>
    <row r="195" spans="5:12" x14ac:dyDescent="0.2">
      <c r="E195">
        <f t="shared" ref="E195:E203" si="22">E194+$B$1</f>
        <v>7.760000000000006</v>
      </c>
      <c r="F195">
        <f t="shared" si="18"/>
        <v>4.8024417488851745E-3</v>
      </c>
      <c r="H195">
        <f t="shared" ref="H195:H203" si="23">H194+$B$1</f>
        <v>7.760000000000006</v>
      </c>
      <c r="I195">
        <f t="shared" si="19"/>
        <v>0.489290960917522</v>
      </c>
      <c r="K195">
        <f t="shared" si="20"/>
        <v>7.760000000000006</v>
      </c>
      <c r="L195">
        <f t="shared" si="21"/>
        <v>-0.489290960917522</v>
      </c>
    </row>
    <row r="196" spans="5:12" x14ac:dyDescent="0.2">
      <c r="E196">
        <f t="shared" si="22"/>
        <v>7.800000000000006</v>
      </c>
      <c r="F196">
        <f t="shared" si="18"/>
        <v>-6.182276696772019E-2</v>
      </c>
      <c r="H196">
        <f t="shared" si="23"/>
        <v>7.800000000000006</v>
      </c>
      <c r="I196">
        <f t="shared" si="19"/>
        <v>0.48345455784163588</v>
      </c>
      <c r="K196">
        <f t="shared" si="20"/>
        <v>7.800000000000006</v>
      </c>
      <c r="L196">
        <f t="shared" si="21"/>
        <v>-0.48345455784163588</v>
      </c>
    </row>
    <row r="197" spans="5:12" x14ac:dyDescent="0.2">
      <c r="E197">
        <f t="shared" si="22"/>
        <v>7.8400000000000061</v>
      </c>
      <c r="F197">
        <f t="shared" si="18"/>
        <v>-0.12569701508351522</v>
      </c>
      <c r="H197">
        <f t="shared" si="23"/>
        <v>7.8400000000000061</v>
      </c>
      <c r="I197">
        <f t="shared" si="19"/>
        <v>0.47768777305749238</v>
      </c>
      <c r="K197">
        <f t="shared" si="20"/>
        <v>7.8400000000000061</v>
      </c>
      <c r="L197">
        <f t="shared" si="21"/>
        <v>-0.47768777305749238</v>
      </c>
    </row>
    <row r="198" spans="5:12" x14ac:dyDescent="0.2">
      <c r="E198">
        <f t="shared" si="22"/>
        <v>7.8800000000000061</v>
      </c>
      <c r="F198">
        <f t="shared" si="18"/>
        <v>-0.18567569130809111</v>
      </c>
      <c r="H198">
        <f t="shared" si="23"/>
        <v>7.8800000000000061</v>
      </c>
      <c r="I198">
        <f t="shared" si="19"/>
        <v>0.47198977613811766</v>
      </c>
      <c r="K198">
        <f t="shared" si="20"/>
        <v>7.8800000000000061</v>
      </c>
      <c r="L198">
        <f t="shared" si="21"/>
        <v>-0.47198977613811766</v>
      </c>
    </row>
    <row r="199" spans="5:12" x14ac:dyDescent="0.2">
      <c r="E199">
        <f t="shared" si="22"/>
        <v>7.9200000000000061</v>
      </c>
      <c r="F199">
        <f t="shared" si="18"/>
        <v>-0.24071511440284091</v>
      </c>
      <c r="H199">
        <f t="shared" si="23"/>
        <v>7.9200000000000061</v>
      </c>
      <c r="I199">
        <f t="shared" si="19"/>
        <v>0.46635974656210905</v>
      </c>
      <c r="K199">
        <f t="shared" si="20"/>
        <v>7.9200000000000061</v>
      </c>
      <c r="L199">
        <f t="shared" si="21"/>
        <v>-0.46635974656210905</v>
      </c>
    </row>
    <row r="200" spans="5:12" x14ac:dyDescent="0.2">
      <c r="E200">
        <f t="shared" si="22"/>
        <v>7.9600000000000062</v>
      </c>
      <c r="F200">
        <f t="shared" si="18"/>
        <v>-0.2898899081646456</v>
      </c>
      <c r="H200">
        <f t="shared" si="23"/>
        <v>7.9600000000000062</v>
      </c>
      <c r="I200">
        <f t="shared" si="19"/>
        <v>0.46079687359547894</v>
      </c>
      <c r="K200">
        <f t="shared" si="20"/>
        <v>7.9600000000000062</v>
      </c>
      <c r="L200">
        <f t="shared" si="21"/>
        <v>-0.46079687359547894</v>
      </c>
    </row>
    <row r="201" spans="5:12" x14ac:dyDescent="0.2">
      <c r="E201">
        <f t="shared" si="22"/>
        <v>8.0000000000000053</v>
      </c>
      <c r="F201">
        <f t="shared" si="18"/>
        <v>-0.3324077235469049</v>
      </c>
      <c r="H201">
        <f t="shared" si="23"/>
        <v>8.0000000000000053</v>
      </c>
      <c r="I201">
        <f t="shared" si="19"/>
        <v>0.45530035617490733</v>
      </c>
      <c r="K201">
        <f t="shared" si="20"/>
        <v>8.0000000000000053</v>
      </c>
      <c r="L201">
        <f t="shared" si="21"/>
        <v>-0.45530035617490733</v>
      </c>
    </row>
    <row r="202" spans="5:12" x14ac:dyDescent="0.2">
      <c r="E202">
        <f t="shared" si="22"/>
        <v>8.0400000000000045</v>
      </c>
      <c r="F202">
        <f t="shared" si="18"/>
        <v>-0.36762109197558762</v>
      </c>
      <c r="H202">
        <f t="shared" si="23"/>
        <v>8.0400000000000045</v>
      </c>
      <c r="I202">
        <f t="shared" si="19"/>
        <v>0.44986940279238796</v>
      </c>
      <c r="K202">
        <f t="shared" si="20"/>
        <v>8.0400000000000045</v>
      </c>
      <c r="L202">
        <f t="shared" si="21"/>
        <v>-0.44986940279238796</v>
      </c>
    </row>
    <row r="203" spans="5:12" x14ac:dyDescent="0.2">
      <c r="E203">
        <f t="shared" si="22"/>
        <v>8.0800000000000036</v>
      </c>
      <c r="F203">
        <f t="shared" si="18"/>
        <v>-0.39503625337710291</v>
      </c>
      <c r="H203">
        <f t="shared" si="23"/>
        <v>8.0800000000000036</v>
      </c>
      <c r="I203">
        <f t="shared" si="19"/>
        <v>0.4445032313812487</v>
      </c>
      <c r="K203">
        <f t="shared" si="20"/>
        <v>8.0800000000000036</v>
      </c>
      <c r="L203">
        <f t="shared" si="21"/>
        <v>-0.4445032313812487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990BD-9EAA-8D41-8093-3A953DAD7AB5}">
  <dimension ref="A1:F203"/>
  <sheetViews>
    <sheetView workbookViewId="0">
      <selection activeCell="R24" sqref="R24"/>
    </sheetView>
  </sheetViews>
  <sheetFormatPr baseColWidth="10" defaultRowHeight="16" x14ac:dyDescent="0.2"/>
  <sheetData>
    <row r="1" spans="1:6" x14ac:dyDescent="0.2">
      <c r="A1" t="s">
        <v>3</v>
      </c>
      <c r="B1">
        <v>0.04</v>
      </c>
      <c r="E1">
        <v>0</v>
      </c>
      <c r="F1">
        <f>$B$6*EXP($B$13*$E1) + $B$7*EXP($B$14*$E1)</f>
        <v>5</v>
      </c>
    </row>
    <row r="2" spans="1:6" x14ac:dyDescent="0.2">
      <c r="E2">
        <f>E1+$B$1</f>
        <v>0.04</v>
      </c>
      <c r="F2">
        <f>$B$6*EXP($B$13*$E2) + $B$7*EXP($B$14*$E2)</f>
        <v>4.4523524210798993</v>
      </c>
    </row>
    <row r="3" spans="1:6" x14ac:dyDescent="0.2">
      <c r="A3" t="s">
        <v>0</v>
      </c>
      <c r="B3">
        <v>5</v>
      </c>
      <c r="E3">
        <f t="shared" ref="E3:E66" si="0">E2+$B$1</f>
        <v>0.08</v>
      </c>
      <c r="F3">
        <f>$B$6*EXP($B$13*$E3) + $B$7*EXP($B$14*$E3)</f>
        <v>3.9962375272656487</v>
      </c>
    </row>
    <row r="4" spans="1:6" x14ac:dyDescent="0.2">
      <c r="A4" t="s">
        <v>1</v>
      </c>
      <c r="B4">
        <v>-15</v>
      </c>
      <c r="E4">
        <f t="shared" si="0"/>
        <v>0.12</v>
      </c>
      <c r="F4">
        <f>$B$6*EXP($B$13*$E4) + $B$7*EXP($B$14*$E4)</f>
        <v>3.6147186701840521</v>
      </c>
    </row>
    <row r="5" spans="1:6" x14ac:dyDescent="0.2">
      <c r="E5">
        <f t="shared" si="0"/>
        <v>0.16</v>
      </c>
      <c r="F5">
        <f>$B$6*EXP($B$13*$E5) + $B$7*EXP($B$14*$E5)</f>
        <v>3.2940487906998017</v>
      </c>
    </row>
    <row r="6" spans="1:6" x14ac:dyDescent="0.2">
      <c r="A6" t="s">
        <v>6</v>
      </c>
      <c r="B6">
        <f>(-B4+B14*B3)/(B14-B13)</f>
        <v>2.5</v>
      </c>
      <c r="E6">
        <f t="shared" si="0"/>
        <v>0.2</v>
      </c>
      <c r="F6">
        <f>$B$6*EXP($B$13*$E6) + $B$7*EXP($B$14*$E6)</f>
        <v>3.0230680274868127</v>
      </c>
    </row>
    <row r="7" spans="1:6" x14ac:dyDescent="0.2">
      <c r="A7" t="s">
        <v>7</v>
      </c>
      <c r="B7">
        <f>(B4-B13*B3)/(B14-B13)</f>
        <v>2.5</v>
      </c>
      <c r="E7">
        <f t="shared" si="0"/>
        <v>0.24000000000000002</v>
      </c>
      <c r="F7">
        <f>$B$6*EXP($B$13*$E7) + $B$7*EXP($B$14*$E7)</f>
        <v>2.7927151460310062</v>
      </c>
    </row>
    <row r="8" spans="1:6" x14ac:dyDescent="0.2">
      <c r="A8" t="s">
        <v>8</v>
      </c>
      <c r="B8" s="1">
        <v>600</v>
      </c>
      <c r="E8">
        <f t="shared" si="0"/>
        <v>0.28000000000000003</v>
      </c>
      <c r="F8">
        <f>$B$6*EXP($B$13*$E8) + $B$7*EXP($B$14*$E8)</f>
        <v>2.5956312804064257</v>
      </c>
    </row>
    <row r="9" spans="1:6" x14ac:dyDescent="0.2">
      <c r="A9" t="s">
        <v>9</v>
      </c>
      <c r="B9">
        <v>400</v>
      </c>
      <c r="E9">
        <f t="shared" si="0"/>
        <v>0.32</v>
      </c>
      <c r="F9">
        <f>$B$6*EXP($B$13*$E9) + $B$7*EXP($B$14*$E9)</f>
        <v>2.4258385443287698</v>
      </c>
    </row>
    <row r="10" spans="1:6" x14ac:dyDescent="0.2">
      <c r="A10" t="s">
        <v>10</v>
      </c>
      <c r="B10">
        <v>100</v>
      </c>
      <c r="E10">
        <f t="shared" si="0"/>
        <v>0.36</v>
      </c>
      <c r="F10">
        <f>$B$6*EXP($B$13*$E10) + $B$7*EXP($B$14*$E10)</f>
        <v>2.2784793641729082</v>
      </c>
    </row>
    <row r="11" spans="1:6" x14ac:dyDescent="0.2">
      <c r="E11">
        <f t="shared" si="0"/>
        <v>0.39999999999999997</v>
      </c>
      <c r="F11">
        <f>$B$6*EXP($B$13*$E11) + $B$7*EXP($B$14*$E11)</f>
        <v>2.1496050599641929</v>
      </c>
    </row>
    <row r="12" spans="1:6" x14ac:dyDescent="0.2">
      <c r="E12">
        <f t="shared" si="0"/>
        <v>0.43999999999999995</v>
      </c>
      <c r="F12">
        <f>$B$6*EXP($B$13*$E12) + $B$7*EXP($B$14*$E12)</f>
        <v>2.0360043685152549</v>
      </c>
    </row>
    <row r="13" spans="1:6" x14ac:dyDescent="0.2">
      <c r="A13" t="s">
        <v>11</v>
      </c>
      <c r="B13">
        <f>(-B8+SQRT(B8^2-4*B9*B10))/(2*B10)</f>
        <v>-0.76393202250021031</v>
      </c>
      <c r="E13">
        <f t="shared" si="0"/>
        <v>0.47999999999999993</v>
      </c>
      <c r="F13">
        <f>$B$6*EXP($B$13*$E13) + $B$7*EXP($B$14*$E13)</f>
        <v>1.9350643613377854</v>
      </c>
    </row>
    <row r="14" spans="1:6" x14ac:dyDescent="0.2">
      <c r="A14" t="s">
        <v>12</v>
      </c>
      <c r="B14">
        <f>(-B8-SQRT(B8^2-4*B9*B10))/(2*B10)</f>
        <v>-5.2360679774997898</v>
      </c>
      <c r="E14">
        <f t="shared" si="0"/>
        <v>0.51999999999999991</v>
      </c>
      <c r="F14">
        <f>$B$6*EXP($B$13*$E14) + $B$7*EXP($B$14*$E14)</f>
        <v>1.844657636131773</v>
      </c>
    </row>
    <row r="15" spans="1:6" x14ac:dyDescent="0.2">
      <c r="E15">
        <f t="shared" si="0"/>
        <v>0.55999999999999994</v>
      </c>
      <c r="F15">
        <f>$B$6*EXP($B$13*$E15) + $B$7*EXP($B$14*$E15)</f>
        <v>1.7630508173326709</v>
      </c>
    </row>
    <row r="16" spans="1:6" x14ac:dyDescent="0.2">
      <c r="E16">
        <f t="shared" si="0"/>
        <v>0.6</v>
      </c>
      <c r="F16">
        <f>$B$6*EXP($B$13*$E16) + $B$7*EXP($B$14*$E16)</f>
        <v>1.6888303393047834</v>
      </c>
    </row>
    <row r="17" spans="1:6" x14ac:dyDescent="0.2">
      <c r="E17">
        <f t="shared" si="0"/>
        <v>0.64</v>
      </c>
      <c r="F17">
        <f>$B$6*EXP($B$13*$E17) + $B$7*EXP($B$14*$E17)</f>
        <v>1.6208422466086985</v>
      </c>
    </row>
    <row r="18" spans="1:6" x14ac:dyDescent="0.2">
      <c r="E18">
        <f t="shared" si="0"/>
        <v>0.68</v>
      </c>
      <c r="F18">
        <f>$B$6*EXP($B$13*$E18) + $B$7*EXP($B$14*$E18)</f>
        <v>1.5581433628391053</v>
      </c>
    </row>
    <row r="19" spans="1:6" x14ac:dyDescent="0.2">
      <c r="A19" t="s">
        <v>13</v>
      </c>
      <c r="B19">
        <f>B14-B13</f>
        <v>-4.4721359549995796</v>
      </c>
      <c r="E19">
        <f t="shared" si="0"/>
        <v>0.72000000000000008</v>
      </c>
      <c r="F19">
        <f>$B$6*EXP($B$13*$E19) + $B$7*EXP($B$14*$E19)</f>
        <v>1.4999616799943987</v>
      </c>
    </row>
    <row r="20" spans="1:6" x14ac:dyDescent="0.2">
      <c r="E20">
        <f t="shared" si="0"/>
        <v>0.76000000000000012</v>
      </c>
      <c r="F20">
        <f>$B$6*EXP($B$13*$E20) + $B$7*EXP($B$14*$E20)</f>
        <v>1.4456642262348816</v>
      </c>
    </row>
    <row r="21" spans="1:6" x14ac:dyDescent="0.2">
      <c r="A21" t="s">
        <v>14</v>
      </c>
      <c r="B21">
        <f>(B19*10+B4)/B14</f>
        <v>11.405764746872634</v>
      </c>
      <c r="C21" s="2" t="s">
        <v>16</v>
      </c>
      <c r="E21">
        <f t="shared" si="0"/>
        <v>0.80000000000000016</v>
      </c>
      <c r="F21">
        <f>$B$6*EXP($B$13*$E21) + $B$7*EXP($B$14*$E21)</f>
        <v>1.3947309990824017</v>
      </c>
    </row>
    <row r="22" spans="1:6" x14ac:dyDescent="0.2">
      <c r="E22">
        <f t="shared" si="0"/>
        <v>0.84000000000000019</v>
      </c>
      <c r="F22">
        <f>$B$6*EXP($B$13*$E22) + $B$7*EXP($B$14*$E22)</f>
        <v>1.3467338181043078</v>
      </c>
    </row>
    <row r="23" spans="1:6" x14ac:dyDescent="0.2">
      <c r="A23" t="s">
        <v>15</v>
      </c>
      <c r="B23">
        <f>(B19*6+B13*B3)</f>
        <v>-30.652475842498529</v>
      </c>
      <c r="C23" s="2" t="s">
        <v>17</v>
      </c>
      <c r="E23">
        <f t="shared" si="0"/>
        <v>0.88000000000000023</v>
      </c>
      <c r="F23">
        <f>$B$6*EXP($B$13*$E23) + $B$7*EXP($B$14*$E23)</f>
        <v>1.3013191676633502</v>
      </c>
    </row>
    <row r="24" spans="1:6" x14ac:dyDescent="0.2">
      <c r="E24">
        <f t="shared" si="0"/>
        <v>0.92000000000000026</v>
      </c>
      <c r="F24">
        <f>$B$6*EXP($B$13*$E24) + $B$7*EXP($B$14*$E24)</f>
        <v>1.258194275936054</v>
      </c>
    </row>
    <row r="25" spans="1:6" x14ac:dyDescent="0.2">
      <c r="E25">
        <f t="shared" si="0"/>
        <v>0.9600000000000003</v>
      </c>
      <c r="F25">
        <f>$B$6*EXP($B$13*$E25) + $B$7*EXP($B$14*$E25)</f>
        <v>1.2171158188371753</v>
      </c>
    </row>
    <row r="26" spans="1:6" x14ac:dyDescent="0.2">
      <c r="E26">
        <f t="shared" si="0"/>
        <v>1.0000000000000002</v>
      </c>
      <c r="F26">
        <f>$B$6*EXP($B$13*$E26) + $B$7*EXP($B$14*$E26)</f>
        <v>1.1778807530079776</v>
      </c>
    </row>
    <row r="27" spans="1:6" x14ac:dyDescent="0.2">
      <c r="E27">
        <f t="shared" si="0"/>
        <v>1.0400000000000003</v>
      </c>
      <c r="F27">
        <f>$B$6*EXP($B$13*$E27) + $B$7*EXP($B$14*$E27)</f>
        <v>1.1403188757172396</v>
      </c>
    </row>
    <row r="28" spans="1:6" x14ac:dyDescent="0.2">
      <c r="E28">
        <f t="shared" si="0"/>
        <v>1.0800000000000003</v>
      </c>
      <c r="F28">
        <f>$B$6*EXP($B$13*$E28) + $B$7*EXP($B$14*$E28)</f>
        <v>1.1042867855109773</v>
      </c>
    </row>
    <row r="29" spans="1:6" x14ac:dyDescent="0.2">
      <c r="E29">
        <f t="shared" si="0"/>
        <v>1.1200000000000003</v>
      </c>
      <c r="F29">
        <f>$B$6*EXP($B$13*$E29) + $B$7*EXP($B$14*$E29)</f>
        <v>1.0696629790752665</v>
      </c>
    </row>
    <row r="30" spans="1:6" x14ac:dyDescent="0.2">
      <c r="E30">
        <f t="shared" si="0"/>
        <v>1.1600000000000004</v>
      </c>
      <c r="F30">
        <f>$B$6*EXP($B$13*$E30) + $B$7*EXP($B$14*$E30)</f>
        <v>1.0363438697595599</v>
      </c>
    </row>
    <row r="31" spans="1:6" x14ac:dyDescent="0.2">
      <c r="E31">
        <f t="shared" si="0"/>
        <v>1.2000000000000004</v>
      </c>
      <c r="F31">
        <f>$B$6*EXP($B$13*$E31) + $B$7*EXP($B$14*$E31)</f>
        <v>1.0042405537460612</v>
      </c>
    </row>
    <row r="32" spans="1:6" x14ac:dyDescent="0.2">
      <c r="E32">
        <f t="shared" si="0"/>
        <v>1.2400000000000004</v>
      </c>
      <c r="F32">
        <f>$B$6*EXP($B$13*$E32) + $B$7*EXP($B$14*$E32)</f>
        <v>0.97327618272875993</v>
      </c>
    </row>
    <row r="33" spans="5:6" x14ac:dyDescent="0.2">
      <c r="E33">
        <f t="shared" si="0"/>
        <v>1.2800000000000005</v>
      </c>
      <c r="F33">
        <f>$B$6*EXP($B$13*$E33) + $B$7*EXP($B$14*$E33)</f>
        <v>0.94338382863116355</v>
      </c>
    </row>
    <row r="34" spans="5:6" x14ac:dyDescent="0.2">
      <c r="E34">
        <f t="shared" si="0"/>
        <v>1.3200000000000005</v>
      </c>
      <c r="F34">
        <f>$B$6*EXP($B$13*$E34) + $B$7*EXP($B$14*$E34)</f>
        <v>0.91450474751848954</v>
      </c>
    </row>
    <row r="35" spans="5:6" x14ac:dyDescent="0.2">
      <c r="E35">
        <f t="shared" si="0"/>
        <v>1.3600000000000005</v>
      </c>
      <c r="F35">
        <f>$B$6*EXP($B$13*$E35) + $B$7*EXP($B$14*$E35)</f>
        <v>0.88658696740029552</v>
      </c>
    </row>
    <row r="36" spans="5:6" x14ac:dyDescent="0.2">
      <c r="E36">
        <f t="shared" si="0"/>
        <v>1.4000000000000006</v>
      </c>
      <c r="F36">
        <f>$B$6*EXP($B$13*$E36) + $B$7*EXP($B$14*$E36)</f>
        <v>0.85958413884535878</v>
      </c>
    </row>
    <row r="37" spans="5:6" x14ac:dyDescent="0.2">
      <c r="E37">
        <f t="shared" si="0"/>
        <v>1.4400000000000006</v>
      </c>
      <c r="F37">
        <f>$B$6*EXP($B$13*$E37) + $B$7*EXP($B$14*$E37)</f>
        <v>0.83345459886842843</v>
      </c>
    </row>
    <row r="38" spans="5:6" x14ac:dyDescent="0.2">
      <c r="E38">
        <f t="shared" si="0"/>
        <v>1.4800000000000006</v>
      </c>
      <c r="F38">
        <f>$B$6*EXP($B$13*$E38) + $B$7*EXP($B$14*$E38)</f>
        <v>0.80816060790614974</v>
      </c>
    </row>
    <row r="39" spans="5:6" x14ac:dyDescent="0.2">
      <c r="E39">
        <f t="shared" si="0"/>
        <v>1.5200000000000007</v>
      </c>
      <c r="F39">
        <f>$B$6*EXP($B$13*$E39) + $B$7*EXP($B$14*$E39)</f>
        <v>0.78366772728898515</v>
      </c>
    </row>
    <row r="40" spans="5:6" x14ac:dyDescent="0.2">
      <c r="E40">
        <f t="shared" si="0"/>
        <v>1.5600000000000007</v>
      </c>
      <c r="F40">
        <f>$B$6*EXP($B$13*$E40) + $B$7*EXP($B$14*$E40)</f>
        <v>0.75994431077145819</v>
      </c>
    </row>
    <row r="41" spans="5:6" x14ac:dyDescent="0.2">
      <c r="E41">
        <f t="shared" si="0"/>
        <v>1.6000000000000008</v>
      </c>
      <c r="F41">
        <f>$B$6*EXP($B$13*$E41) + $B$7*EXP($B$14*$E41)</f>
        <v>0.73696108867545718</v>
      </c>
    </row>
    <row r="42" spans="5:6" x14ac:dyDescent="0.2">
      <c r="E42">
        <f t="shared" si="0"/>
        <v>1.6400000000000008</v>
      </c>
      <c r="F42">
        <f>$B$6*EXP($B$13*$E42) + $B$7*EXP($B$14*$E42)</f>
        <v>0.71469082725049171</v>
      </c>
    </row>
    <row r="43" spans="5:6" x14ac:dyDescent="0.2">
      <c r="E43">
        <f t="shared" si="0"/>
        <v>1.6800000000000008</v>
      </c>
      <c r="F43">
        <f>$B$6*EXP($B$13*$E43) + $B$7*EXP($B$14*$E43)</f>
        <v>0.69310804913887558</v>
      </c>
    </row>
    <row r="44" spans="5:6" x14ac:dyDescent="0.2">
      <c r="E44">
        <f t="shared" si="0"/>
        <v>1.7200000000000009</v>
      </c>
      <c r="F44">
        <f>$B$6*EXP($B$13*$E44) + $B$7*EXP($B$14*$E44)</f>
        <v>0.67218880349743537</v>
      </c>
    </row>
    <row r="45" spans="5:6" x14ac:dyDescent="0.2">
      <c r="E45">
        <f t="shared" si="0"/>
        <v>1.7600000000000009</v>
      </c>
      <c r="F45">
        <f>$B$6*EXP($B$13*$E45) + $B$7*EXP($B$14*$E45)</f>
        <v>0.65191047648771772</v>
      </c>
    </row>
    <row r="46" spans="5:6" x14ac:dyDescent="0.2">
      <c r="E46">
        <f t="shared" si="0"/>
        <v>1.8000000000000009</v>
      </c>
      <c r="F46">
        <f>$B$6*EXP($B$13*$E46) + $B$7*EXP($B$14*$E46)</f>
        <v>0.63225163459890266</v>
      </c>
    </row>
    <row r="47" spans="5:6" x14ac:dyDescent="0.2">
      <c r="E47">
        <f t="shared" si="0"/>
        <v>1.840000000000001</v>
      </c>
      <c r="F47">
        <f>$B$6*EXP($B$13*$E47) + $B$7*EXP($B$14*$E47)</f>
        <v>0.61319189468884816</v>
      </c>
    </row>
    <row r="48" spans="5:6" x14ac:dyDescent="0.2">
      <c r="E48">
        <f t="shared" si="0"/>
        <v>1.880000000000001</v>
      </c>
      <c r="F48">
        <f>$B$6*EXP($B$13*$E48) + $B$7*EXP($B$14*$E48)</f>
        <v>0.59471181578141841</v>
      </c>
    </row>
    <row r="49" spans="5:6" x14ac:dyDescent="0.2">
      <c r="E49">
        <f t="shared" si="0"/>
        <v>1.920000000000001</v>
      </c>
      <c r="F49">
        <f>$B$6*EXP($B$13*$E49) + $B$7*EXP($B$14*$E49)</f>
        <v>0.57679280859325266</v>
      </c>
    </row>
    <row r="50" spans="5:6" x14ac:dyDescent="0.2">
      <c r="E50">
        <f t="shared" si="0"/>
        <v>1.9600000000000011</v>
      </c>
      <c r="F50">
        <f>$B$6*EXP($B$13*$E50) + $B$7*EXP($B$14*$E50)</f>
        <v>0.55941705952151399</v>
      </c>
    </row>
    <row r="51" spans="5:6" x14ac:dyDescent="0.2">
      <c r="E51">
        <f t="shared" si="0"/>
        <v>2.0000000000000009</v>
      </c>
      <c r="F51">
        <f>$B$6*EXP($B$13*$E51) + $B$7*EXP($B$14*$E51)</f>
        <v>0.54256746643932419</v>
      </c>
    </row>
    <row r="52" spans="5:6" x14ac:dyDescent="0.2">
      <c r="E52">
        <f t="shared" si="0"/>
        <v>2.0400000000000009</v>
      </c>
      <c r="F52">
        <f>$B$6*EXP($B$13*$E52) + $B$7*EXP($B$14*$E52)</f>
        <v>0.52622758414457527</v>
      </c>
    </row>
    <row r="53" spans="5:6" x14ac:dyDescent="0.2">
      <c r="E53">
        <f t="shared" si="0"/>
        <v>2.080000000000001</v>
      </c>
      <c r="F53">
        <f>$B$6*EXP($B$13*$E53) + $B$7*EXP($B$14*$E53)</f>
        <v>0.51038157771258597</v>
      </c>
    </row>
    <row r="54" spans="5:6" x14ac:dyDescent="0.2">
      <c r="E54">
        <f t="shared" si="0"/>
        <v>2.120000000000001</v>
      </c>
      <c r="F54">
        <f>$B$6*EXP($B$13*$E54) + $B$7*EXP($B$14*$E54)</f>
        <v>0.49501418233141714</v>
      </c>
    </row>
    <row r="55" spans="5:6" x14ac:dyDescent="0.2">
      <c r="E55">
        <f t="shared" si="0"/>
        <v>2.160000000000001</v>
      </c>
      <c r="F55">
        <f>$B$6*EXP($B$13*$E55) + $B$7*EXP($B$14*$E55)</f>
        <v>0.48011066846504435</v>
      </c>
    </row>
    <row r="56" spans="5:6" x14ac:dyDescent="0.2">
      <c r="E56">
        <f t="shared" si="0"/>
        <v>2.2000000000000011</v>
      </c>
      <c r="F56">
        <f>$B$6*EXP($B$13*$E56) + $B$7*EXP($B$14*$E56)</f>
        <v>0.46565681140567994</v>
      </c>
    </row>
    <row r="57" spans="5:6" x14ac:dyDescent="0.2">
      <c r="E57">
        <f t="shared" si="0"/>
        <v>2.2400000000000011</v>
      </c>
      <c r="F57">
        <f>$B$6*EXP($B$13*$E57) + $B$7*EXP($B$14*$E57)</f>
        <v>0.45163886445187901</v>
      </c>
    </row>
    <row r="58" spans="5:6" x14ac:dyDescent="0.2">
      <c r="E58">
        <f t="shared" si="0"/>
        <v>2.2800000000000011</v>
      </c>
      <c r="F58">
        <f>$B$6*EXP($B$13*$E58) + $B$7*EXP($B$14*$E58)</f>
        <v>0.43804353509131871</v>
      </c>
    </row>
    <row r="59" spans="5:6" x14ac:dyDescent="0.2">
      <c r="E59">
        <f t="shared" si="0"/>
        <v>2.3200000000000012</v>
      </c>
      <c r="F59">
        <f>$B$6*EXP($B$13*$E59) + $B$7*EXP($B$14*$E59)</f>
        <v>0.42485796368258338</v>
      </c>
    </row>
    <row r="60" spans="5:6" x14ac:dyDescent="0.2">
      <c r="E60">
        <f t="shared" si="0"/>
        <v>2.3600000000000012</v>
      </c>
      <c r="F60">
        <f>$B$6*EXP($B$13*$E60) + $B$7*EXP($B$14*$E60)</f>
        <v>0.41206970422397476</v>
      </c>
    </row>
    <row r="61" spans="5:6" x14ac:dyDescent="0.2">
      <c r="E61">
        <f t="shared" si="0"/>
        <v>2.4000000000000012</v>
      </c>
      <c r="F61">
        <f>$B$6*EXP($B$13*$E61) + $B$7*EXP($B$14*$E61)</f>
        <v>0.39966670687339462</v>
      </c>
    </row>
    <row r="62" spans="5:6" x14ac:dyDescent="0.2">
      <c r="E62">
        <f t="shared" si="0"/>
        <v>2.4400000000000013</v>
      </c>
      <c r="F62">
        <f>$B$6*EXP($B$13*$E62) + $B$7*EXP($B$14*$E62)</f>
        <v>0.38763730194508311</v>
      </c>
    </row>
    <row r="63" spans="5:6" x14ac:dyDescent="0.2">
      <c r="E63">
        <f t="shared" si="0"/>
        <v>2.4800000000000013</v>
      </c>
      <c r="F63">
        <f>$B$6*EXP($B$13*$E63) + $B$7*EXP($B$14*$E63)</f>
        <v>0.37597018515909658</v>
      </c>
    </row>
    <row r="64" spans="5:6" x14ac:dyDescent="0.2">
      <c r="E64">
        <f t="shared" si="0"/>
        <v>2.5200000000000014</v>
      </c>
      <c r="F64">
        <f>$B$6*EXP($B$13*$E64) + $B$7*EXP($B$14*$E64)</f>
        <v>0.36465440396011417</v>
      </c>
    </row>
    <row r="65" spans="5:6" x14ac:dyDescent="0.2">
      <c r="E65">
        <f t="shared" si="0"/>
        <v>2.5600000000000014</v>
      </c>
      <c r="F65">
        <f>$B$6*EXP($B$13*$E65) + $B$7*EXP($B$14*$E65)</f>
        <v>0.35367934475520862</v>
      </c>
    </row>
    <row r="66" spans="5:6" x14ac:dyDescent="0.2">
      <c r="E66">
        <f t="shared" si="0"/>
        <v>2.6000000000000014</v>
      </c>
      <c r="F66">
        <f>$B$6*EXP($B$13*$E66) + $B$7*EXP($B$14*$E66)</f>
        <v>0.34303472094707854</v>
      </c>
    </row>
    <row r="67" spans="5:6" x14ac:dyDescent="0.2">
      <c r="E67">
        <f t="shared" ref="E67:E130" si="1">E66+$B$1</f>
        <v>2.6400000000000015</v>
      </c>
      <c r="F67">
        <f>$B$6*EXP($B$13*$E67) + $B$7*EXP($B$14*$E67)</f>
        <v>0.33271056166106716</v>
      </c>
    </row>
    <row r="68" spans="5:6" x14ac:dyDescent="0.2">
      <c r="E68">
        <f t="shared" si="1"/>
        <v>2.6800000000000015</v>
      </c>
      <c r="F68">
        <f>$B$6*EXP($B$13*$E68) + $B$7*EXP($B$14*$E68)</f>
        <v>0.32269720108203992</v>
      </c>
    </row>
    <row r="69" spans="5:6" x14ac:dyDescent="0.2">
      <c r="E69">
        <f t="shared" si="1"/>
        <v>2.7200000000000015</v>
      </c>
      <c r="F69">
        <f>$B$6*EXP($B$13*$E69) + $B$7*EXP($B$14*$E69)</f>
        <v>0.31298526833163398</v>
      </c>
    </row>
    <row r="70" spans="5:6" x14ac:dyDescent="0.2">
      <c r="E70">
        <f t="shared" si="1"/>
        <v>2.7600000000000016</v>
      </c>
      <c r="F70">
        <f>$B$6*EXP($B$13*$E70) + $B$7*EXP($B$14*$E70)</f>
        <v>0.30356567782814842</v>
      </c>
    </row>
    <row r="71" spans="5:6" x14ac:dyDescent="0.2">
      <c r="E71">
        <f t="shared" si="1"/>
        <v>2.8000000000000016</v>
      </c>
      <c r="F71">
        <f>$B$6*EXP($B$13*$E71) + $B$7*EXP($B$14*$E71)</f>
        <v>0.29442962008091239</v>
      </c>
    </row>
    <row r="72" spans="5:6" x14ac:dyDescent="0.2">
      <c r="E72">
        <f t="shared" si="1"/>
        <v>2.8400000000000016</v>
      </c>
      <c r="F72">
        <f>$B$6*EXP($B$13*$E72) + $B$7*EXP($B$14*$E72)</f>
        <v>0.28556855287877914</v>
      </c>
    </row>
    <row r="73" spans="5:6" x14ac:dyDescent="0.2">
      <c r="E73">
        <f t="shared" si="1"/>
        <v>2.8800000000000017</v>
      </c>
      <c r="F73">
        <f>$B$6*EXP($B$13*$E73) + $B$7*EXP($B$14*$E73)</f>
        <v>0.27697419283876035</v>
      </c>
    </row>
    <row r="74" spans="5:6" x14ac:dyDescent="0.2">
      <c r="E74">
        <f t="shared" si="1"/>
        <v>2.9200000000000017</v>
      </c>
      <c r="F74">
        <f>$B$6*EXP($B$13*$E74) + $B$7*EXP($B$14*$E74)</f>
        <v>0.26863850728601701</v>
      </c>
    </row>
    <row r="75" spans="5:6" x14ac:dyDescent="0.2">
      <c r="E75">
        <f t="shared" si="1"/>
        <v>2.9600000000000017</v>
      </c>
      <c r="F75">
        <f>$B$6*EXP($B$13*$E75) + $B$7*EXP($B$14*$E75)</f>
        <v>0.26055370644068609</v>
      </c>
    </row>
    <row r="76" spans="5:6" x14ac:dyDescent="0.2">
      <c r="E76">
        <f t="shared" si="1"/>
        <v>3.0000000000000018</v>
      </c>
      <c r="F76">
        <f>$B$6*EXP($B$13*$E76) + $B$7*EXP($B$14*$E76)</f>
        <v>0.25271223589050068</v>
      </c>
    </row>
    <row r="77" spans="5:6" x14ac:dyDescent="0.2">
      <c r="E77">
        <f t="shared" si="1"/>
        <v>3.0400000000000018</v>
      </c>
      <c r="F77">
        <f>$B$6*EXP($B$13*$E77) + $B$7*EXP($B$14*$E77)</f>
        <v>0.24510676933103454</v>
      </c>
    </row>
    <row r="78" spans="5:6" x14ac:dyDescent="0.2">
      <c r="E78">
        <f t="shared" si="1"/>
        <v>3.0800000000000018</v>
      </c>
      <c r="F78">
        <f>$B$6*EXP($B$13*$E78) + $B$7*EXP($B$14*$E78)</f>
        <v>0.23773020155775082</v>
      </c>
    </row>
    <row r="79" spans="5:6" x14ac:dyDescent="0.2">
      <c r="E79">
        <f t="shared" si="1"/>
        <v>3.1200000000000019</v>
      </c>
      <c r="F79">
        <f>$B$6*EXP($B$13*$E79) + $B$7*EXP($B$14*$E79)</f>
        <v>0.23057564169598085</v>
      </c>
    </row>
    <row r="80" spans="5:6" x14ac:dyDescent="0.2">
      <c r="E80">
        <f t="shared" si="1"/>
        <v>3.1600000000000019</v>
      </c>
      <c r="F80">
        <f>$B$6*EXP($B$13*$E80) + $B$7*EXP($B$14*$E80)</f>
        <v>0.22363640665656651</v>
      </c>
    </row>
    <row r="81" spans="5:6" x14ac:dyDescent="0.2">
      <c r="E81">
        <f t="shared" si="1"/>
        <v>3.200000000000002</v>
      </c>
      <c r="F81">
        <f>$B$6*EXP($B$13*$E81) + $B$7*EXP($B$14*$E81)</f>
        <v>0.21690601480623165</v>
      </c>
    </row>
    <row r="82" spans="5:6" x14ac:dyDescent="0.2">
      <c r="E82">
        <f t="shared" si="1"/>
        <v>3.240000000000002</v>
      </c>
      <c r="F82">
        <f>$B$6*EXP($B$13*$E82) + $B$7*EXP($B$14*$E82)</f>
        <v>0.21037817984286236</v>
      </c>
    </row>
    <row r="83" spans="5:6" x14ac:dyDescent="0.2">
      <c r="E83">
        <f t="shared" si="1"/>
        <v>3.280000000000002</v>
      </c>
      <c r="F83">
        <f>$B$6*EXP($B$13*$E83) + $B$7*EXP($B$14*$E83)</f>
        <v>0.20404680486680415</v>
      </c>
    </row>
    <row r="84" spans="5:6" x14ac:dyDescent="0.2">
      <c r="E84">
        <f t="shared" si="1"/>
        <v>3.3200000000000021</v>
      </c>
      <c r="F84">
        <f>$B$6*EXP($B$13*$E84) + $B$7*EXP($B$14*$E84)</f>
        <v>0.19790597664006768</v>
      </c>
    </row>
    <row r="85" spans="5:6" x14ac:dyDescent="0.2">
      <c r="E85">
        <f t="shared" si="1"/>
        <v>3.3600000000000021</v>
      </c>
      <c r="F85">
        <f>$B$6*EXP($B$13*$E85) + $B$7*EXP($B$14*$E85)</f>
        <v>0.19194996002599637</v>
      </c>
    </row>
    <row r="86" spans="5:6" x14ac:dyDescent="0.2">
      <c r="E86">
        <f t="shared" si="1"/>
        <v>3.4000000000000021</v>
      </c>
      <c r="F86">
        <f>$B$6*EXP($B$13*$E86) + $B$7*EXP($B$14*$E86)</f>
        <v>0.1861731926025102</v>
      </c>
    </row>
    <row r="87" spans="5:6" x14ac:dyDescent="0.2">
      <c r="E87">
        <f t="shared" si="1"/>
        <v>3.4400000000000022</v>
      </c>
      <c r="F87">
        <f>$B$6*EXP($B$13*$E87) + $B$7*EXP($B$14*$E87)</f>
        <v>0.18057027944252424</v>
      </c>
    </row>
    <row r="88" spans="5:6" x14ac:dyDescent="0.2">
      <c r="E88">
        <f t="shared" si="1"/>
        <v>3.4800000000000022</v>
      </c>
      <c r="F88">
        <f>$B$6*EXP($B$13*$E88) + $B$7*EXP($B$14*$E88)</f>
        <v>0.17513598805555472</v>
      </c>
    </row>
    <row r="89" spans="5:6" x14ac:dyDescent="0.2">
      <c r="E89">
        <f t="shared" si="1"/>
        <v>3.5200000000000022</v>
      </c>
      <c r="F89">
        <f>$B$6*EXP($B$13*$E89) + $B$7*EXP($B$14*$E89)</f>
        <v>0.16986524348488502</v>
      </c>
    </row>
    <row r="90" spans="5:6" x14ac:dyDescent="0.2">
      <c r="E90">
        <f t="shared" si="1"/>
        <v>3.5600000000000023</v>
      </c>
      <c r="F90">
        <f>$B$6*EXP($B$13*$E90) + $B$7*EXP($B$14*$E90)</f>
        <v>0.16475312355498326</v>
      </c>
    </row>
    <row r="91" spans="5:6" x14ac:dyDescent="0.2">
      <c r="E91">
        <f t="shared" si="1"/>
        <v>3.6000000000000023</v>
      </c>
      <c r="F91">
        <f>$B$6*EXP($B$13*$E91) + $B$7*EXP($B$14*$E91)</f>
        <v>0.15979485426413775</v>
      </c>
    </row>
    <row r="92" spans="5:6" x14ac:dyDescent="0.2">
      <c r="E92">
        <f t="shared" si="1"/>
        <v>3.6400000000000023</v>
      </c>
      <c r="F92">
        <f>$B$6*EXP($B$13*$E92) + $B$7*EXP($B$14*$E92)</f>
        <v>0.15498580531752737</v>
      </c>
    </row>
    <row r="93" spans="5:6" x14ac:dyDescent="0.2">
      <c r="E93">
        <f t="shared" si="1"/>
        <v>3.6800000000000024</v>
      </c>
      <c r="F93">
        <f>$B$6*EXP($B$13*$E93) + $B$7*EXP($B$14*$E93)</f>
        <v>0.15032148579616397</v>
      </c>
    </row>
    <row r="94" spans="5:6" x14ac:dyDescent="0.2">
      <c r="E94">
        <f t="shared" si="1"/>
        <v>3.7200000000000024</v>
      </c>
      <c r="F94">
        <f>$B$6*EXP($B$13*$E94) + $B$7*EXP($B$14*$E94)</f>
        <v>0.14579753995734748</v>
      </c>
    </row>
    <row r="95" spans="5:6" x14ac:dyDescent="0.2">
      <c r="E95">
        <f t="shared" si="1"/>
        <v>3.7600000000000025</v>
      </c>
      <c r="F95">
        <f>$B$6*EXP($B$13*$E95) + $B$7*EXP($B$14*$E95)</f>
        <v>0.14140974316245303</v>
      </c>
    </row>
    <row r="96" spans="5:6" x14ac:dyDescent="0.2">
      <c r="E96">
        <f t="shared" si="1"/>
        <v>3.8000000000000025</v>
      </c>
      <c r="F96">
        <f>$B$6*EXP($B$13*$E96) + $B$7*EXP($B$14*$E96)</f>
        <v>0.13715399792804017</v>
      </c>
    </row>
    <row r="97" spans="5:6" x14ac:dyDescent="0.2">
      <c r="E97">
        <f t="shared" si="1"/>
        <v>3.8400000000000025</v>
      </c>
      <c r="F97">
        <f>$B$6*EXP($B$13*$E97) + $B$7*EXP($B$14*$E97)</f>
        <v>0.13302633009642778</v>
      </c>
    </row>
    <row r="98" spans="5:6" x14ac:dyDescent="0.2">
      <c r="E98">
        <f t="shared" si="1"/>
        <v>3.8800000000000026</v>
      </c>
      <c r="F98">
        <f>$B$6*EXP($B$13*$E98) + $B$7*EXP($B$14*$E98)</f>
        <v>0.12902288512202084</v>
      </c>
    </row>
    <row r="99" spans="5:6" x14ac:dyDescent="0.2">
      <c r="E99">
        <f t="shared" si="1"/>
        <v>3.9200000000000026</v>
      </c>
      <c r="F99">
        <f>$B$6*EXP($B$13*$E99) + $B$7*EXP($B$14*$E99)</f>
        <v>0.12513992446981101</v>
      </c>
    </row>
    <row r="100" spans="5:6" x14ac:dyDescent="0.2">
      <c r="E100">
        <f t="shared" si="1"/>
        <v>3.9600000000000026</v>
      </c>
      <c r="F100">
        <f>$B$6*EXP($B$13*$E100) + $B$7*EXP($B$14*$E100)</f>
        <v>0.12137382212259662</v>
      </c>
    </row>
    <row r="101" spans="5:6" x14ac:dyDescent="0.2">
      <c r="E101">
        <f t="shared" si="1"/>
        <v>4.0000000000000027</v>
      </c>
      <c r="F101">
        <f>$B$6*EXP($B$13*$E101) + $B$7*EXP($B$14*$E101)</f>
        <v>0.11772106119358815</v>
      </c>
    </row>
    <row r="102" spans="5:6" x14ac:dyDescent="0.2">
      <c r="E102">
        <f t="shared" si="1"/>
        <v>4.0400000000000027</v>
      </c>
      <c r="F102">
        <f>$B$6*EXP($B$13*$E102) + $B$7*EXP($B$14*$E102)</f>
        <v>0.11417823064117638</v>
      </c>
    </row>
    <row r="103" spans="5:6" x14ac:dyDescent="0.2">
      <c r="E103">
        <f t="shared" si="1"/>
        <v>4.0800000000000027</v>
      </c>
      <c r="F103">
        <f>$B$6*EXP($B$13*$E103) + $B$7*EXP($B$14*$E103)</f>
        <v>0.11074202208274719</v>
      </c>
    </row>
    <row r="104" spans="5:6" x14ac:dyDescent="0.2">
      <c r="E104">
        <f t="shared" si="1"/>
        <v>4.1200000000000028</v>
      </c>
      <c r="F104">
        <f>$B$6*EXP($B$13*$E104) + $B$7*EXP($B$14*$E104)</f>
        <v>0.10740922670452906</v>
      </c>
    </row>
    <row r="105" spans="5:6" x14ac:dyDescent="0.2">
      <c r="E105">
        <f t="shared" si="1"/>
        <v>4.1600000000000028</v>
      </c>
      <c r="F105">
        <f>$B$6*EXP($B$13*$E105) + $B$7*EXP($B$14*$E105)</f>
        <v>0.1041767322645554</v>
      </c>
    </row>
    <row r="106" spans="5:6" x14ac:dyDescent="0.2">
      <c r="E106">
        <f t="shared" si="1"/>
        <v>4.2000000000000028</v>
      </c>
      <c r="F106">
        <f>$B$6*EXP($B$13*$E106) + $B$7*EXP($B$14*$E106)</f>
        <v>0.10104152018591808</v>
      </c>
    </row>
    <row r="107" spans="5:6" x14ac:dyDescent="0.2">
      <c r="E107">
        <f t="shared" si="1"/>
        <v>4.2400000000000029</v>
      </c>
      <c r="F107">
        <f>$B$6*EXP($B$13*$E107) + $B$7*EXP($B$14*$E107)</f>
        <v>9.8000662737576141E-2</v>
      </c>
    </row>
    <row r="108" spans="5:6" x14ac:dyDescent="0.2">
      <c r="E108">
        <f t="shared" si="1"/>
        <v>4.2800000000000029</v>
      </c>
      <c r="F108">
        <f>$B$6*EXP($B$13*$E108) + $B$7*EXP($B$14*$E108)</f>
        <v>9.5051320300070963E-2</v>
      </c>
    </row>
    <row r="109" spans="5:6" x14ac:dyDescent="0.2">
      <c r="E109">
        <f t="shared" si="1"/>
        <v>4.3200000000000029</v>
      </c>
      <c r="F109">
        <f>$B$6*EXP($B$13*$E109) + $B$7*EXP($B$14*$E109)</f>
        <v>9.2190738713580564E-2</v>
      </c>
    </row>
    <row r="110" spans="5:6" x14ac:dyDescent="0.2">
      <c r="E110">
        <f t="shared" si="1"/>
        <v>4.360000000000003</v>
      </c>
      <c r="F110">
        <f>$B$6*EXP($B$13*$E110) + $B$7*EXP($B$14*$E110)</f>
        <v>8.9416246705825222E-2</v>
      </c>
    </row>
    <row r="111" spans="5:6" x14ac:dyDescent="0.2">
      <c r="E111">
        <f t="shared" si="1"/>
        <v>4.400000000000003</v>
      </c>
      <c r="F111">
        <f>$B$6*EXP($B$13*$E111) + $B$7*EXP($B$14*$E111)</f>
        <v>8.6725253397414062E-2</v>
      </c>
    </row>
    <row r="112" spans="5:6" x14ac:dyDescent="0.2">
      <c r="E112">
        <f t="shared" si="1"/>
        <v>4.4400000000000031</v>
      </c>
      <c r="F112">
        <f>$B$6*EXP($B$13*$E112) + $B$7*EXP($B$14*$E112)</f>
        <v>8.4115245882295103E-2</v>
      </c>
    </row>
    <row r="113" spans="5:6" x14ac:dyDescent="0.2">
      <c r="E113">
        <f t="shared" si="1"/>
        <v>4.4800000000000031</v>
      </c>
      <c r="F113">
        <f>$B$6*EXP($B$13*$E113) + $B$7*EXP($B$14*$E113)</f>
        <v>8.1583786881044382E-2</v>
      </c>
    </row>
    <row r="114" spans="5:6" x14ac:dyDescent="0.2">
      <c r="E114">
        <f t="shared" si="1"/>
        <v>4.5200000000000031</v>
      </c>
      <c r="F114">
        <f>$B$6*EXP($B$13*$E114) + $B$7*EXP($B$14*$E114)</f>
        <v>7.9128512464796782E-2</v>
      </c>
    </row>
    <row r="115" spans="5:6" x14ac:dyDescent="0.2">
      <c r="E115">
        <f t="shared" si="1"/>
        <v>4.5600000000000032</v>
      </c>
      <c r="F115">
        <f>$B$6*EXP($B$13*$E115) + $B$7*EXP($B$14*$E115)</f>
        <v>7.6747129847690054E-2</v>
      </c>
    </row>
    <row r="116" spans="5:6" x14ac:dyDescent="0.2">
      <c r="E116">
        <f t="shared" si="1"/>
        <v>4.6000000000000032</v>
      </c>
      <c r="F116">
        <f>$B$6*EXP($B$13*$E116) + $B$7*EXP($B$14*$E116)</f>
        <v>7.4437415245757338E-2</v>
      </c>
    </row>
    <row r="117" spans="5:6" x14ac:dyDescent="0.2">
      <c r="E117">
        <f t="shared" si="1"/>
        <v>4.6400000000000032</v>
      </c>
      <c r="F117">
        <f>$B$6*EXP($B$13*$E117) + $B$7*EXP($B$14*$E117)</f>
        <v>7.2197211800265476E-2</v>
      </c>
    </row>
    <row r="118" spans="5:6" x14ac:dyDescent="0.2">
      <c r="E118">
        <f t="shared" si="1"/>
        <v>4.6800000000000033</v>
      </c>
      <c r="F118">
        <f>$B$6*EXP($B$13*$E118) + $B$7*EXP($B$14*$E118)</f>
        <v>7.0024427563559158E-2</v>
      </c>
    </row>
    <row r="119" spans="5:6" x14ac:dyDescent="0.2">
      <c r="E119">
        <f t="shared" si="1"/>
        <v>4.7200000000000033</v>
      </c>
      <c r="F119">
        <f>$B$6*EXP($B$13*$E119) + $B$7*EXP($B$14*$E119)</f>
        <v>6.7917033545526889E-2</v>
      </c>
    </row>
    <row r="120" spans="5:6" x14ac:dyDescent="0.2">
      <c r="E120">
        <f t="shared" si="1"/>
        <v>4.7600000000000033</v>
      </c>
      <c r="F120">
        <f>$B$6*EXP($B$13*$E120) + $B$7*EXP($B$14*$E120)</f>
        <v>6.5873061818864195E-2</v>
      </c>
    </row>
    <row r="121" spans="5:6" x14ac:dyDescent="0.2">
      <c r="E121">
        <f t="shared" si="1"/>
        <v>4.8000000000000034</v>
      </c>
      <c r="F121">
        <f>$B$6*EXP($B$13*$E121) + $B$7*EXP($B$14*$E121)</f>
        <v>6.3890603681363206E-2</v>
      </c>
    </row>
    <row r="122" spans="5:6" x14ac:dyDescent="0.2">
      <c r="E122">
        <f t="shared" si="1"/>
        <v>4.8400000000000034</v>
      </c>
      <c r="F122">
        <f>$B$6*EXP($B$13*$E122) + $B$7*EXP($B$14*$E122)</f>
        <v>6.1967807873511485E-2</v>
      </c>
    </row>
    <row r="123" spans="5:6" x14ac:dyDescent="0.2">
      <c r="E123">
        <f t="shared" si="1"/>
        <v>4.8800000000000034</v>
      </c>
      <c r="F123">
        <f>$B$6*EXP($B$13*$E123) + $B$7*EXP($B$14*$E123)</f>
        <v>6.0102878849735558E-2</v>
      </c>
    </row>
    <row r="124" spans="5:6" x14ac:dyDescent="0.2">
      <c r="E124">
        <f t="shared" si="1"/>
        <v>4.9200000000000035</v>
      </c>
      <c r="F124">
        <f>$B$6*EXP($B$13*$E124) + $B$7*EXP($B$14*$E124)</f>
        <v>5.8294075101673337E-2</v>
      </c>
    </row>
    <row r="125" spans="5:6" x14ac:dyDescent="0.2">
      <c r="E125">
        <f t="shared" si="1"/>
        <v>4.9600000000000035</v>
      </c>
      <c r="F125">
        <f>$B$6*EXP($B$13*$E125) + $B$7*EXP($B$14*$E125)</f>
        <v>5.6539707531909802E-2</v>
      </c>
    </row>
    <row r="126" spans="5:6" x14ac:dyDescent="0.2">
      <c r="E126">
        <f t="shared" si="1"/>
        <v>5.0000000000000036</v>
      </c>
      <c r="F126">
        <f>$B$6*EXP($B$13*$E126) + $B$7*EXP($B$14*$E126)</f>
        <v>5.4838137876656916E-2</v>
      </c>
    </row>
    <row r="127" spans="5:6" x14ac:dyDescent="0.2">
      <c r="E127">
        <f t="shared" si="1"/>
        <v>5.0400000000000036</v>
      </c>
      <c r="F127">
        <f>$B$6*EXP($B$13*$E127) + $B$7*EXP($B$14*$E127)</f>
        <v>5.3187777175903964E-2</v>
      </c>
    </row>
    <row r="128" spans="5:6" x14ac:dyDescent="0.2">
      <c r="E128">
        <f t="shared" si="1"/>
        <v>5.0800000000000036</v>
      </c>
      <c r="F128">
        <f>$B$6*EXP($B$13*$E128) + $B$7*EXP($B$14*$E128)</f>
        <v>5.1587084289610299E-2</v>
      </c>
    </row>
    <row r="129" spans="5:6" x14ac:dyDescent="0.2">
      <c r="E129">
        <f t="shared" si="1"/>
        <v>5.1200000000000037</v>
      </c>
      <c r="F129">
        <f>$B$6*EXP($B$13*$E129) + $B$7*EXP($B$14*$E129)</f>
        <v>5.0034564458553921E-2</v>
      </c>
    </row>
    <row r="130" spans="5:6" x14ac:dyDescent="0.2">
      <c r="E130">
        <f t="shared" si="1"/>
        <v>5.1600000000000037</v>
      </c>
      <c r="F130">
        <f>$B$6*EXP($B$13*$E130) + $B$7*EXP($B$14*$E130)</f>
        <v>4.8528767908492171E-2</v>
      </c>
    </row>
    <row r="131" spans="5:6" x14ac:dyDescent="0.2">
      <c r="E131">
        <f t="shared" ref="E131:E194" si="2">E130+$B$1</f>
        <v>5.2000000000000037</v>
      </c>
      <c r="F131">
        <f>$B$6*EXP($B$13*$E131) + $B$7*EXP($B$14*$E131)</f>
        <v>4.7068288496331004E-2</v>
      </c>
    </row>
    <row r="132" spans="5:6" x14ac:dyDescent="0.2">
      <c r="E132">
        <f t="shared" si="2"/>
        <v>5.2400000000000038</v>
      </c>
      <c r="F132">
        <f>$B$6*EXP($B$13*$E132) + $B$7*EXP($B$14*$E132)</f>
        <v>4.5651762397038192E-2</v>
      </c>
    </row>
    <row r="133" spans="5:6" x14ac:dyDescent="0.2">
      <c r="E133">
        <f t="shared" si="2"/>
        <v>5.2800000000000038</v>
      </c>
      <c r="F133">
        <f>$B$6*EXP($B$13*$E133) + $B$7*EXP($B$14*$E133)</f>
        <v>4.4277866830074619E-2</v>
      </c>
    </row>
    <row r="134" spans="5:6" x14ac:dyDescent="0.2">
      <c r="E134">
        <f t="shared" si="2"/>
        <v>5.3200000000000038</v>
      </c>
      <c r="F134">
        <f>$B$6*EXP($B$13*$E134) + $B$7*EXP($B$14*$E134)</f>
        <v>4.2945318824153721E-2</v>
      </c>
    </row>
    <row r="135" spans="5:6" x14ac:dyDescent="0.2">
      <c r="E135">
        <f t="shared" si="2"/>
        <v>5.3600000000000039</v>
      </c>
      <c r="F135">
        <f>$B$6*EXP($B$13*$E135) + $B$7*EXP($B$14*$E135)</f>
        <v>4.1652874019176341E-2</v>
      </c>
    </row>
    <row r="136" spans="5:6" x14ac:dyDescent="0.2">
      <c r="E136">
        <f t="shared" si="2"/>
        <v>5.4000000000000039</v>
      </c>
      <c r="F136">
        <f>$B$6*EXP($B$13*$E136) + $B$7*EXP($B$14*$E136)</f>
        <v>4.0399325504221061E-2</v>
      </c>
    </row>
    <row r="137" spans="5:6" x14ac:dyDescent="0.2">
      <c r="E137">
        <f t="shared" si="2"/>
        <v>5.4400000000000039</v>
      </c>
      <c r="F137">
        <f>$B$6*EXP($B$13*$E137) + $B$7*EXP($B$14*$E137)</f>
        <v>3.9183502690506147E-2</v>
      </c>
    </row>
    <row r="138" spans="5:6" x14ac:dyDescent="0.2">
      <c r="E138">
        <f t="shared" si="2"/>
        <v>5.480000000000004</v>
      </c>
      <c r="F138">
        <f>$B$6*EXP($B$13*$E138) + $B$7*EXP($B$14*$E138)</f>
        <v>3.8004270218269444E-2</v>
      </c>
    </row>
    <row r="139" spans="5:6" x14ac:dyDescent="0.2">
      <c r="E139">
        <f t="shared" si="2"/>
        <v>5.520000000000004</v>
      </c>
      <c r="F139">
        <f>$B$6*EXP($B$13*$E139) + $B$7*EXP($B$14*$E139)</f>
        <v>3.6860526896546252E-2</v>
      </c>
    </row>
    <row r="140" spans="5:6" x14ac:dyDescent="0.2">
      <c r="E140">
        <f t="shared" si="2"/>
        <v>5.5600000000000041</v>
      </c>
      <c r="F140">
        <f>$B$6*EXP($B$13*$E140) + $B$7*EXP($B$14*$E140)</f>
        <v>3.5751204674854785E-2</v>
      </c>
    </row>
    <row r="141" spans="5:6" x14ac:dyDescent="0.2">
      <c r="E141">
        <f t="shared" si="2"/>
        <v>5.6000000000000041</v>
      </c>
      <c r="F141">
        <f>$B$6*EXP($B$13*$E141) + $B$7*EXP($B$14*$E141)</f>
        <v>3.4675267645828713E-2</v>
      </c>
    </row>
    <row r="142" spans="5:6" x14ac:dyDescent="0.2">
      <c r="E142">
        <f t="shared" si="2"/>
        <v>5.6400000000000041</v>
      </c>
      <c r="F142">
        <f>$B$6*EXP($B$13*$E142) + $B$7*EXP($B$14*$E142)</f>
        <v>3.3631711077866028E-2</v>
      </c>
    </row>
    <row r="143" spans="5:6" x14ac:dyDescent="0.2">
      <c r="E143">
        <f t="shared" si="2"/>
        <v>5.6800000000000042</v>
      </c>
      <c r="F143">
        <f>$B$6*EXP($B$13*$E143) + $B$7*EXP($B$14*$E143)</f>
        <v>3.2619560476890089E-2</v>
      </c>
    </row>
    <row r="144" spans="5:6" x14ac:dyDescent="0.2">
      <c r="E144">
        <f t="shared" si="2"/>
        <v>5.7200000000000042</v>
      </c>
      <c r="F144">
        <f>$B$6*EXP($B$13*$E144) + $B$7*EXP($B$14*$E144)</f>
        <v>3.1637870676347421E-2</v>
      </c>
    </row>
    <row r="145" spans="5:6" x14ac:dyDescent="0.2">
      <c r="E145">
        <f t="shared" si="2"/>
        <v>5.7600000000000042</v>
      </c>
      <c r="F145">
        <f>$B$6*EXP($B$13*$E145) + $B$7*EXP($B$14*$E145)</f>
        <v>3.0685724954592163E-2</v>
      </c>
    </row>
    <row r="146" spans="5:6" x14ac:dyDescent="0.2">
      <c r="E146">
        <f t="shared" si="2"/>
        <v>5.8000000000000043</v>
      </c>
      <c r="F146">
        <f>$B$6*EXP($B$13*$E146) + $B$7*EXP($B$14*$E146)</f>
        <v>2.976223417883269E-2</v>
      </c>
    </row>
    <row r="147" spans="5:6" x14ac:dyDescent="0.2">
      <c r="E147">
        <f t="shared" si="2"/>
        <v>5.8400000000000043</v>
      </c>
      <c r="F147">
        <f>$B$6*EXP($B$13*$E147) + $B$7*EXP($B$14*$E147)</f>
        <v>2.8866535974841689E-2</v>
      </c>
    </row>
    <row r="148" spans="5:6" x14ac:dyDescent="0.2">
      <c r="E148">
        <f t="shared" si="2"/>
        <v>5.8800000000000043</v>
      </c>
      <c r="F148">
        <f>$B$6*EXP($B$13*$E148) + $B$7*EXP($B$14*$E148)</f>
        <v>2.7997793921653528E-2</v>
      </c>
    </row>
    <row r="149" spans="5:6" x14ac:dyDescent="0.2">
      <c r="E149">
        <f t="shared" si="2"/>
        <v>5.9200000000000044</v>
      </c>
      <c r="F149">
        <f>$B$6*EXP($B$13*$E149) + $B$7*EXP($B$14*$E149)</f>
        <v>2.7155196770497613E-2</v>
      </c>
    </row>
    <row r="150" spans="5:6" x14ac:dyDescent="0.2">
      <c r="E150">
        <f t="shared" si="2"/>
        <v>5.9600000000000044</v>
      </c>
      <c r="F150">
        <f>$B$6*EXP($B$13*$E150) + $B$7*EXP($B$14*$E150)</f>
        <v>2.6337957687237991E-2</v>
      </c>
    </row>
    <row r="151" spans="5:6" x14ac:dyDescent="0.2">
      <c r="E151">
        <f t="shared" si="2"/>
        <v>6.0000000000000044</v>
      </c>
      <c r="F151">
        <f>$B$6*EXP($B$13*$E151) + $B$7*EXP($B$14*$E151)</f>
        <v>2.5545313517611672E-2</v>
      </c>
    </row>
    <row r="152" spans="5:6" x14ac:dyDescent="0.2">
      <c r="E152">
        <f t="shared" si="2"/>
        <v>6.0400000000000045</v>
      </c>
      <c r="F152">
        <f>$B$6*EXP($B$13*$E152) + $B$7*EXP($B$14*$E152)</f>
        <v>2.4776524074579968E-2</v>
      </c>
    </row>
    <row r="153" spans="5:6" x14ac:dyDescent="0.2">
      <c r="E153">
        <f t="shared" si="2"/>
        <v>6.0800000000000045</v>
      </c>
      <c r="F153">
        <f>$B$6*EXP($B$13*$E153) + $B$7*EXP($B$14*$E153)</f>
        <v>2.4030871447126827E-2</v>
      </c>
    </row>
    <row r="154" spans="5:6" x14ac:dyDescent="0.2">
      <c r="E154">
        <f t="shared" si="2"/>
        <v>6.1200000000000045</v>
      </c>
      <c r="F154">
        <f>$B$6*EXP($B$13*$E154) + $B$7*EXP($B$14*$E154)</f>
        <v>2.3307659329859155E-2</v>
      </c>
    </row>
    <row r="155" spans="5:6" x14ac:dyDescent="0.2">
      <c r="E155">
        <f t="shared" si="2"/>
        <v>6.1600000000000046</v>
      </c>
      <c r="F155">
        <f>$B$6*EXP($B$13*$E155) + $B$7*EXP($B$14*$E155)</f>
        <v>2.2606212372782899E-2</v>
      </c>
    </row>
    <row r="156" spans="5:6" x14ac:dyDescent="0.2">
      <c r="E156">
        <f t="shared" si="2"/>
        <v>6.2000000000000046</v>
      </c>
      <c r="F156">
        <f>$B$6*EXP($B$13*$E156) + $B$7*EXP($B$14*$E156)</f>
        <v>2.192587555064749E-2</v>
      </c>
    </row>
    <row r="157" spans="5:6" x14ac:dyDescent="0.2">
      <c r="E157">
        <f t="shared" si="2"/>
        <v>6.2400000000000047</v>
      </c>
      <c r="F157">
        <f>$B$6*EXP($B$13*$E157) + $B$7*EXP($B$14*$E157)</f>
        <v>2.1266013551270325E-2</v>
      </c>
    </row>
    <row r="158" spans="5:6" x14ac:dyDescent="0.2">
      <c r="E158">
        <f t="shared" si="2"/>
        <v>6.2800000000000047</v>
      </c>
      <c r="F158">
        <f>$B$6*EXP($B$13*$E158) + $B$7*EXP($B$14*$E158)</f>
        <v>2.0626010182269276E-2</v>
      </c>
    </row>
    <row r="159" spans="5:6" x14ac:dyDescent="0.2">
      <c r="E159">
        <f t="shared" si="2"/>
        <v>6.3200000000000047</v>
      </c>
      <c r="F159">
        <f>$B$6*EXP($B$13*$E159) + $B$7*EXP($B$14*$E159)</f>
        <v>2.0005267795649963E-2</v>
      </c>
    </row>
    <row r="160" spans="5:6" x14ac:dyDescent="0.2">
      <c r="E160">
        <f t="shared" si="2"/>
        <v>6.3600000000000048</v>
      </c>
      <c r="F160">
        <f>$B$6*EXP($B$13*$E160) + $B$7*EXP($B$14*$E160)</f>
        <v>1.9403206729710132E-2</v>
      </c>
    </row>
    <row r="161" spans="5:6" x14ac:dyDescent="0.2">
      <c r="E161">
        <f t="shared" si="2"/>
        <v>6.4000000000000048</v>
      </c>
      <c r="F161">
        <f>$B$6*EXP($B$13*$E161) + $B$7*EXP($B$14*$E161)</f>
        <v>1.8819264767739725E-2</v>
      </c>
    </row>
    <row r="162" spans="5:6" x14ac:dyDescent="0.2">
      <c r="E162">
        <f t="shared" si="2"/>
        <v>6.4400000000000048</v>
      </c>
      <c r="F162">
        <f>$B$6*EXP($B$13*$E162) + $B$7*EXP($B$14*$E162)</f>
        <v>1.8252896613011826E-2</v>
      </c>
    </row>
    <row r="163" spans="5:6" x14ac:dyDescent="0.2">
      <c r="E163">
        <f t="shared" si="2"/>
        <v>6.4800000000000049</v>
      </c>
      <c r="F163">
        <f>$B$6*EXP($B$13*$E163) + $B$7*EXP($B$14*$E163)</f>
        <v>1.7703573379573467E-2</v>
      </c>
    </row>
    <row r="164" spans="5:6" x14ac:dyDescent="0.2">
      <c r="E164">
        <f t="shared" si="2"/>
        <v>6.5200000000000049</v>
      </c>
      <c r="F164">
        <f>$B$6*EXP($B$13*$E164) + $B$7*EXP($B$14*$E164)</f>
        <v>1.7170782098361387E-2</v>
      </c>
    </row>
    <row r="165" spans="5:6" x14ac:dyDescent="0.2">
      <c r="E165">
        <f t="shared" si="2"/>
        <v>6.5600000000000049</v>
      </c>
      <c r="F165">
        <f>$B$6*EXP($B$13*$E165) + $B$7*EXP($B$14*$E165)</f>
        <v>1.6654025238181245E-2</v>
      </c>
    </row>
    <row r="166" spans="5:6" x14ac:dyDescent="0.2">
      <c r="E166">
        <f t="shared" si="2"/>
        <v>6.600000000000005</v>
      </c>
      <c r="F166">
        <f>$B$6*EXP($B$13*$E166) + $B$7*EXP($B$14*$E166)</f>
        <v>1.615282024110291E-2</v>
      </c>
    </row>
    <row r="167" spans="5:6" x14ac:dyDescent="0.2">
      <c r="E167">
        <f t="shared" si="2"/>
        <v>6.640000000000005</v>
      </c>
      <c r="F167">
        <f>$B$6*EXP($B$13*$E167) + $B$7*EXP($B$14*$E167)</f>
        <v>1.5666699071838274E-2</v>
      </c>
    </row>
    <row r="168" spans="5:6" x14ac:dyDescent="0.2">
      <c r="E168">
        <f t="shared" si="2"/>
        <v>6.680000000000005</v>
      </c>
      <c r="F168">
        <f>$B$6*EXP($B$13*$E168) + $B$7*EXP($B$14*$E168)</f>
        <v>1.5195207780680431E-2</v>
      </c>
    </row>
    <row r="169" spans="5:6" x14ac:dyDescent="0.2">
      <c r="E169">
        <f t="shared" si="2"/>
        <v>6.7200000000000051</v>
      </c>
      <c r="F169">
        <f>$B$6*EXP($B$13*$E169) + $B$7*EXP($B$14*$E169)</f>
        <v>1.473790607959634E-2</v>
      </c>
    </row>
    <row r="170" spans="5:6" x14ac:dyDescent="0.2">
      <c r="E170">
        <f t="shared" si="2"/>
        <v>6.7600000000000051</v>
      </c>
      <c r="F170">
        <f>$B$6*EXP($B$13*$E170) + $B$7*EXP($B$14*$E170)</f>
        <v>1.4294366931077088E-2</v>
      </c>
    </row>
    <row r="171" spans="5:6" x14ac:dyDescent="0.2">
      <c r="E171">
        <f t="shared" si="2"/>
        <v>6.8000000000000052</v>
      </c>
      <c r="F171">
        <f>$B$6*EXP($B$13*$E171) + $B$7*EXP($B$14*$E171)</f>
        <v>1.3864176149361584E-2</v>
      </c>
    </row>
    <row r="172" spans="5:6" x14ac:dyDescent="0.2">
      <c r="E172">
        <f t="shared" si="2"/>
        <v>6.8400000000000052</v>
      </c>
      <c r="F172">
        <f>$B$6*EXP($B$13*$E172) + $B$7*EXP($B$14*$E172)</f>
        <v>1.3446932013661643E-2</v>
      </c>
    </row>
    <row r="173" spans="5:6" x14ac:dyDescent="0.2">
      <c r="E173">
        <f t="shared" si="2"/>
        <v>6.8800000000000052</v>
      </c>
      <c r="F173">
        <f>$B$6*EXP($B$13*$E173) + $B$7*EXP($B$14*$E173)</f>
        <v>1.3042244893027069E-2</v>
      </c>
    </row>
    <row r="174" spans="5:6" x14ac:dyDescent="0.2">
      <c r="E174">
        <f t="shared" si="2"/>
        <v>6.9200000000000053</v>
      </c>
      <c r="F174">
        <f>$B$6*EXP($B$13*$E174) + $B$7*EXP($B$14*$E174)</f>
        <v>1.2649736882500378E-2</v>
      </c>
    </row>
    <row r="175" spans="5:6" x14ac:dyDescent="0.2">
      <c r="E175">
        <f t="shared" si="2"/>
        <v>6.9600000000000053</v>
      </c>
      <c r="F175">
        <f>$B$6*EXP($B$13*$E175) + $B$7*EXP($B$14*$E175)</f>
        <v>1.2269041450221648E-2</v>
      </c>
    </row>
    <row r="176" spans="5:6" x14ac:dyDescent="0.2">
      <c r="E176">
        <f t="shared" si="2"/>
        <v>7.0000000000000053</v>
      </c>
      <c r="F176">
        <f>$B$6*EXP($B$13*$E176) + $B$7*EXP($B$14*$E176)</f>
        <v>1.1899803095153632E-2</v>
      </c>
    </row>
    <row r="177" spans="5:6" x14ac:dyDescent="0.2">
      <c r="E177">
        <f t="shared" si="2"/>
        <v>7.0400000000000054</v>
      </c>
      <c r="F177">
        <f>$B$6*EXP($B$13*$E177) + $B$7*EXP($B$14*$E177)</f>
        <v>1.1541677015107794E-2</v>
      </c>
    </row>
    <row r="178" spans="5:6" x14ac:dyDescent="0.2">
      <c r="E178">
        <f t="shared" si="2"/>
        <v>7.0800000000000054</v>
      </c>
      <c r="F178">
        <f>$B$6*EXP($B$13*$E178) + $B$7*EXP($B$14*$E178)</f>
        <v>1.1194328784761115E-2</v>
      </c>
    </row>
    <row r="179" spans="5:6" x14ac:dyDescent="0.2">
      <c r="E179">
        <f t="shared" si="2"/>
        <v>7.1200000000000054</v>
      </c>
      <c r="F179">
        <f>$B$6*EXP($B$13*$E179) + $B$7*EXP($B$14*$E179)</f>
        <v>1.0857434043362969E-2</v>
      </c>
    </row>
    <row r="180" spans="5:6" x14ac:dyDescent="0.2">
      <c r="E180">
        <f t="shared" si="2"/>
        <v>7.1600000000000055</v>
      </c>
      <c r="F180">
        <f>$B$6*EXP($B$13*$E180) + $B$7*EXP($B$14*$E180)</f>
        <v>1.0530678191840594E-2</v>
      </c>
    </row>
    <row r="181" spans="5:6" x14ac:dyDescent="0.2">
      <c r="E181">
        <f t="shared" si="2"/>
        <v>7.2000000000000055</v>
      </c>
      <c r="F181">
        <f>$B$6*EXP($B$13*$E181) + $B$7*EXP($B$14*$E181)</f>
        <v>1.0213756099020111E-2</v>
      </c>
    </row>
    <row r="182" spans="5:6" x14ac:dyDescent="0.2">
      <c r="E182">
        <f t="shared" si="2"/>
        <v>7.2400000000000055</v>
      </c>
      <c r="F182">
        <f>$B$6*EXP($B$13*$E182) + $B$7*EXP($B$14*$E182)</f>
        <v>9.9063718166889411E-3</v>
      </c>
    </row>
    <row r="183" spans="5:6" x14ac:dyDescent="0.2">
      <c r="E183">
        <f t="shared" si="2"/>
        <v>7.2800000000000056</v>
      </c>
      <c r="F183">
        <f>$B$6*EXP($B$13*$E183) + $B$7*EXP($B$14*$E183)</f>
        <v>9.6082383032334226E-3</v>
      </c>
    </row>
    <row r="184" spans="5:6" x14ac:dyDescent="0.2">
      <c r="E184">
        <f t="shared" si="2"/>
        <v>7.3200000000000056</v>
      </c>
      <c r="F184">
        <f>$B$6*EXP($B$13*$E184) + $B$7*EXP($B$14*$E184)</f>
        <v>9.3190771555935643E-3</v>
      </c>
    </row>
    <row r="185" spans="5:6" x14ac:dyDescent="0.2">
      <c r="E185">
        <f t="shared" si="2"/>
        <v>7.3600000000000056</v>
      </c>
      <c r="F185">
        <f>$B$6*EXP($B$13*$E185) + $B$7*EXP($B$14*$E185)</f>
        <v>9.0386183492847227E-3</v>
      </c>
    </row>
    <row r="186" spans="5:6" x14ac:dyDescent="0.2">
      <c r="E186">
        <f t="shared" si="2"/>
        <v>7.4000000000000057</v>
      </c>
      <c r="F186">
        <f>$B$6*EXP($B$13*$E186) + $B$7*EXP($B$14*$E186)</f>
        <v>8.7665999862432693E-3</v>
      </c>
    </row>
    <row r="187" spans="5:6" x14ac:dyDescent="0.2">
      <c r="E187">
        <f t="shared" si="2"/>
        <v>7.4400000000000057</v>
      </c>
      <c r="F187">
        <f>$B$6*EXP($B$13*$E187) + $B$7*EXP($B$14*$E187)</f>
        <v>8.5027680502609421E-3</v>
      </c>
    </row>
    <row r="188" spans="5:6" x14ac:dyDescent="0.2">
      <c r="E188">
        <f t="shared" si="2"/>
        <v>7.4800000000000058</v>
      </c>
      <c r="F188">
        <f>$B$6*EXP($B$13*$E188) + $B$7*EXP($B$14*$E188)</f>
        <v>8.2468761697794355E-3</v>
      </c>
    </row>
    <row r="189" spans="5:6" x14ac:dyDescent="0.2">
      <c r="E189">
        <f t="shared" si="2"/>
        <v>7.5200000000000058</v>
      </c>
      <c r="F189">
        <f>$B$6*EXP($B$13*$E189) + $B$7*EXP($B$14*$E189)</f>
        <v>7.9986853878236362E-3</v>
      </c>
    </row>
    <row r="190" spans="5:6" x14ac:dyDescent="0.2">
      <c r="E190">
        <f t="shared" si="2"/>
        <v>7.5600000000000058</v>
      </c>
      <c r="F190">
        <f>$B$6*EXP($B$13*$E190) + $B$7*EXP($B$14*$E190)</f>
        <v>7.7579639388588705E-3</v>
      </c>
    </row>
    <row r="191" spans="5:6" x14ac:dyDescent="0.2">
      <c r="E191">
        <f t="shared" si="2"/>
        <v>7.6000000000000059</v>
      </c>
      <c r="F191">
        <f>$B$6*EXP($B$13*$E191) + $B$7*EXP($B$14*$E191)</f>
        <v>7.5244870323635344E-3</v>
      </c>
    </row>
    <row r="192" spans="5:6" x14ac:dyDescent="0.2">
      <c r="E192">
        <f t="shared" si="2"/>
        <v>7.6400000000000059</v>
      </c>
      <c r="F192">
        <f>$B$6*EXP($B$13*$E192) + $B$7*EXP($B$14*$E192)</f>
        <v>7.2980366429152219E-3</v>
      </c>
    </row>
    <row r="193" spans="5:6" x14ac:dyDescent="0.2">
      <c r="E193">
        <f t="shared" si="2"/>
        <v>7.6800000000000059</v>
      </c>
      <c r="F193">
        <f>$B$6*EXP($B$13*$E193) + $B$7*EXP($B$14*$E193)</f>
        <v>7.078401306594222E-3</v>
      </c>
    </row>
    <row r="194" spans="5:6" x14ac:dyDescent="0.2">
      <c r="E194">
        <f t="shared" si="2"/>
        <v>7.720000000000006</v>
      </c>
      <c r="F194">
        <f>$B$6*EXP($B$13*$E194) + $B$7*EXP($B$14*$E194)</f>
        <v>6.8653759235142268E-3</v>
      </c>
    </row>
    <row r="195" spans="5:6" x14ac:dyDescent="0.2">
      <c r="E195">
        <f t="shared" ref="E195:E203" si="3">E194+$B$1</f>
        <v>7.760000000000006</v>
      </c>
      <c r="F195">
        <f>$B$6*EXP($B$13*$E195) + $B$7*EXP($B$14*$E195)</f>
        <v>6.6587615662959815E-3</v>
      </c>
    </row>
    <row r="196" spans="5:6" x14ac:dyDescent="0.2">
      <c r="E196">
        <f t="shared" si="3"/>
        <v>7.800000000000006</v>
      </c>
      <c r="F196">
        <f>$B$6*EXP($B$13*$E196) + $B$7*EXP($B$14*$E196)</f>
        <v>6.4583652943048676E-3</v>
      </c>
    </row>
    <row r="197" spans="5:6" x14ac:dyDescent="0.2">
      <c r="E197">
        <f t="shared" si="3"/>
        <v>7.8400000000000061</v>
      </c>
      <c r="F197">
        <f>$B$6*EXP($B$13*$E197) + $B$7*EXP($B$14*$E197)</f>
        <v>6.2639999734790822E-3</v>
      </c>
    </row>
    <row r="198" spans="5:6" x14ac:dyDescent="0.2">
      <c r="E198">
        <f t="shared" si="3"/>
        <v>7.8800000000000061</v>
      </c>
      <c r="F198">
        <f>$B$6*EXP($B$13*$E198) + $B$7*EXP($B$14*$E198)</f>
        <v>6.0754841015801123E-3</v>
      </c>
    </row>
    <row r="199" spans="5:6" x14ac:dyDescent="0.2">
      <c r="E199">
        <f t="shared" si="3"/>
        <v>7.9200000000000061</v>
      </c>
      <c r="F199">
        <f>$B$6*EXP($B$13*$E199) + $B$7*EXP($B$14*$E199)</f>
        <v>5.8926416387022566E-3</v>
      </c>
    </row>
    <row r="200" spans="5:6" x14ac:dyDescent="0.2">
      <c r="E200">
        <f t="shared" si="3"/>
        <v>7.9600000000000062</v>
      </c>
      <c r="F200">
        <f>$B$6*EXP($B$13*$E200) + $B$7*EXP($B$14*$E200)</f>
        <v>5.7153018428830757E-3</v>
      </c>
    </row>
    <row r="201" spans="5:6" x14ac:dyDescent="0.2">
      <c r="E201">
        <f t="shared" si="3"/>
        <v>8.0000000000000053</v>
      </c>
      <c r="F201">
        <f>$B$6*EXP($B$13*$E201) + $B$7*EXP($B$14*$E201)</f>
        <v>5.5432991106610825E-3</v>
      </c>
    </row>
    <row r="202" spans="5:6" x14ac:dyDescent="0.2">
      <c r="E202">
        <f t="shared" si="3"/>
        <v>8.0400000000000045</v>
      </c>
      <c r="F202">
        <f>$B$6*EXP($B$13*$E202) + $B$7*EXP($B$14*$E202)</f>
        <v>5.3764728224319292E-3</v>
      </c>
    </row>
    <row r="203" spans="5:6" x14ac:dyDescent="0.2">
      <c r="E203">
        <f t="shared" si="3"/>
        <v>8.0800000000000036</v>
      </c>
      <c r="F203">
        <f>$B$6*EXP($B$13*$E203) + $B$7*EXP($B$14*$E203)</f>
        <v>5.2146671924585717E-3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45058-E991-3D40-9528-8759574834FB}">
  <dimension ref="A1:F203"/>
  <sheetViews>
    <sheetView workbookViewId="0">
      <selection activeCell="B2" sqref="B2"/>
    </sheetView>
  </sheetViews>
  <sheetFormatPr baseColWidth="10" defaultRowHeight="16" x14ac:dyDescent="0.2"/>
  <sheetData>
    <row r="1" spans="1:6" x14ac:dyDescent="0.2">
      <c r="A1" t="s">
        <v>3</v>
      </c>
      <c r="B1">
        <v>0.04</v>
      </c>
      <c r="E1">
        <v>0</v>
      </c>
      <c r="F1">
        <f>$B$6*EXP($B$13*$E1) + $B$7*EXP($B$14*$E1)</f>
        <v>5</v>
      </c>
    </row>
    <row r="2" spans="1:6" x14ac:dyDescent="0.2">
      <c r="E2">
        <f>E1+$B$1</f>
        <v>0.04</v>
      </c>
      <c r="F2">
        <f>$B$6*EXP($B$13*$E2) + $B$7*EXP($B$14*$E2)</f>
        <v>4.6155817319331787</v>
      </c>
    </row>
    <row r="3" spans="1:6" x14ac:dyDescent="0.2">
      <c r="A3" t="s">
        <v>0</v>
      </c>
      <c r="B3">
        <v>5</v>
      </c>
      <c r="E3">
        <f t="shared" ref="E3:E66" si="0">E2+$B$1</f>
        <v>0.08</v>
      </c>
      <c r="F3">
        <f>$B$6*EXP($B$13*$E3) + $B$7*EXP($B$14*$E3)</f>
        <v>4.2607189448310567</v>
      </c>
    </row>
    <row r="4" spans="1:6" x14ac:dyDescent="0.2">
      <c r="A4" t="s">
        <v>1</v>
      </c>
      <c r="B4">
        <v>-15</v>
      </c>
      <c r="E4">
        <f t="shared" si="0"/>
        <v>0.12</v>
      </c>
      <c r="F4">
        <f>$B$6*EXP($B$13*$E4) + $B$7*EXP($B$14*$E4)</f>
        <v>3.9331393053327672</v>
      </c>
    </row>
    <row r="5" spans="1:6" x14ac:dyDescent="0.2">
      <c r="E5">
        <f t="shared" si="0"/>
        <v>0.16</v>
      </c>
      <c r="F5">
        <f>$B$6*EXP($B$13*$E5) + $B$7*EXP($B$14*$E5)</f>
        <v>3.6307451853684549</v>
      </c>
    </row>
    <row r="6" spans="1:6" x14ac:dyDescent="0.2">
      <c r="A6" t="s">
        <v>6</v>
      </c>
      <c r="B6">
        <v>2.5</v>
      </c>
      <c r="E6">
        <f t="shared" si="0"/>
        <v>0.2</v>
      </c>
      <c r="F6">
        <f>$B$6*EXP($B$13*$E6) + $B$7*EXP($B$14*$E6)</f>
        <v>3.3516002301781969</v>
      </c>
    </row>
    <row r="7" spans="1:6" x14ac:dyDescent="0.2">
      <c r="A7" t="s">
        <v>7</v>
      </c>
      <c r="B7">
        <v>2.5</v>
      </c>
      <c r="E7">
        <f t="shared" si="0"/>
        <v>0.24000000000000002</v>
      </c>
      <c r="F7">
        <f>$B$6*EXP($B$13*$E7) + $B$7*EXP($B$14*$E7)</f>
        <v>3.0939169590307043</v>
      </c>
    </row>
    <row r="8" spans="1:6" x14ac:dyDescent="0.2">
      <c r="A8" t="s">
        <v>8</v>
      </c>
      <c r="B8" s="1">
        <f>SQRT(4*B10*B9)</f>
        <v>400</v>
      </c>
      <c r="E8">
        <f t="shared" si="0"/>
        <v>0.28000000000000003</v>
      </c>
      <c r="F8">
        <f>$B$6*EXP($B$13*$E8) + $B$7*EXP($B$14*$E8)</f>
        <v>2.8560453192440742</v>
      </c>
    </row>
    <row r="9" spans="1:6" x14ac:dyDescent="0.2">
      <c r="A9" t="s">
        <v>9</v>
      </c>
      <c r="B9">
        <v>400</v>
      </c>
      <c r="E9">
        <f t="shared" si="0"/>
        <v>0.32</v>
      </c>
      <c r="F9">
        <f>$B$6*EXP($B$13*$E9) + $B$7*EXP($B$14*$E9)</f>
        <v>2.636462120215243</v>
      </c>
    </row>
    <row r="10" spans="1:6" x14ac:dyDescent="0.2">
      <c r="A10" t="s">
        <v>10</v>
      </c>
      <c r="B10">
        <v>100</v>
      </c>
      <c r="E10">
        <f t="shared" si="0"/>
        <v>0.36</v>
      </c>
      <c r="F10">
        <f>$B$6*EXP($B$13*$E10) + $B$7*EXP($B$14*$E10)</f>
        <v>2.4337612797998585</v>
      </c>
    </row>
    <row r="11" spans="1:6" x14ac:dyDescent="0.2">
      <c r="E11">
        <f t="shared" si="0"/>
        <v>0.39999999999999997</v>
      </c>
      <c r="F11">
        <f>$B$6*EXP($B$13*$E11) + $B$7*EXP($B$14*$E11)</f>
        <v>2.2466448205861083</v>
      </c>
    </row>
    <row r="12" spans="1:6" x14ac:dyDescent="0.2">
      <c r="E12">
        <f t="shared" si="0"/>
        <v>0.43999999999999995</v>
      </c>
      <c r="F12">
        <f>$B$6*EXP($B$13*$E12) + $B$7*EXP($B$14*$E12)</f>
        <v>2.0739145584079073</v>
      </c>
    </row>
    <row r="13" spans="1:6" x14ac:dyDescent="0.2">
      <c r="A13" t="s">
        <v>11</v>
      </c>
      <c r="B13">
        <f>(-B8+SQRT(B8^2-4*B9*B10))/(2*B10)</f>
        <v>-2</v>
      </c>
      <c r="E13">
        <f t="shared" si="0"/>
        <v>0.47999999999999993</v>
      </c>
      <c r="F13">
        <f>$B$6*EXP($B$13*$E13) + $B$7*EXP($B$14*$E13)</f>
        <v>1.9144644298755602</v>
      </c>
    </row>
    <row r="14" spans="1:6" x14ac:dyDescent="0.2">
      <c r="A14" t="s">
        <v>12</v>
      </c>
      <c r="B14">
        <f>(-B8-SQRT(B8^2-4*B9*B10))/(2*B10)</f>
        <v>-2</v>
      </c>
      <c r="E14">
        <f t="shared" si="0"/>
        <v>0.51999999999999991</v>
      </c>
      <c r="F14">
        <f>$B$6*EXP($B$13*$E14) + $B$7*EXP($B$14*$E14)</f>
        <v>1.7672734097939011</v>
      </c>
    </row>
    <row r="15" spans="1:6" x14ac:dyDescent="0.2">
      <c r="E15">
        <f t="shared" si="0"/>
        <v>0.55999999999999994</v>
      </c>
      <c r="F15">
        <f>$B$6*EXP($B$13*$E15) + $B$7*EXP($B$14*$E15)</f>
        <v>1.6313989731151977</v>
      </c>
    </row>
    <row r="16" spans="1:6" x14ac:dyDescent="0.2">
      <c r="E16">
        <f t="shared" si="0"/>
        <v>0.6</v>
      </c>
      <c r="F16">
        <f>$B$6*EXP($B$13*$E16) + $B$7*EXP($B$14*$E16)</f>
        <v>1.5059710595610107</v>
      </c>
    </row>
    <row r="17" spans="5:6" x14ac:dyDescent="0.2">
      <c r="E17">
        <f t="shared" si="0"/>
        <v>0.64</v>
      </c>
      <c r="F17">
        <f>$B$6*EXP($B$13*$E17) + $B$7*EXP($B$14*$E17)</f>
        <v>1.3901865022659707</v>
      </c>
    </row>
    <row r="18" spans="5:6" x14ac:dyDescent="0.2">
      <c r="E18">
        <f t="shared" si="0"/>
        <v>0.68</v>
      </c>
      <c r="F18">
        <f>$B$6*EXP($B$13*$E18) + $B$7*EXP($B$14*$E18)</f>
        <v>1.2833038847677793</v>
      </c>
    </row>
    <row r="19" spans="5:6" x14ac:dyDescent="0.2">
      <c r="E19">
        <f t="shared" si="0"/>
        <v>0.72000000000000008</v>
      </c>
      <c r="F19">
        <f>$B$6*EXP($B$13*$E19) + $B$7*EXP($B$14*$E19)</f>
        <v>1.1846387934106086</v>
      </c>
    </row>
    <row r="20" spans="5:6" x14ac:dyDescent="0.2">
      <c r="E20">
        <f t="shared" si="0"/>
        <v>0.76000000000000012</v>
      </c>
      <c r="F20">
        <f>$B$6*EXP($B$13*$E20) + $B$7*EXP($B$14*$E20)</f>
        <v>1.0935594347610735</v>
      </c>
    </row>
    <row r="21" spans="5:6" x14ac:dyDescent="0.2">
      <c r="E21">
        <f t="shared" si="0"/>
        <v>0.80000000000000016</v>
      </c>
      <c r="F21">
        <f>$B$6*EXP($B$13*$E21) + $B$7*EXP($B$14*$E21)</f>
        <v>1.0094825899732767</v>
      </c>
    </row>
    <row r="22" spans="5:6" x14ac:dyDescent="0.2">
      <c r="E22">
        <f t="shared" si="0"/>
        <v>0.84000000000000019</v>
      </c>
      <c r="F22">
        <f>$B$6*EXP($B$13*$E22) + $B$7*EXP($B$14*$E22)</f>
        <v>0.93186988019704942</v>
      </c>
    </row>
    <row r="23" spans="5:6" x14ac:dyDescent="0.2">
      <c r="E23">
        <f t="shared" si="0"/>
        <v>0.88000000000000023</v>
      </c>
      <c r="F23">
        <f>$B$6*EXP($B$13*$E23) + $B$7*EXP($B$14*$E23)</f>
        <v>0.86022431911525232</v>
      </c>
    </row>
    <row r="24" spans="5:6" x14ac:dyDescent="0.2">
      <c r="E24">
        <f t="shared" si="0"/>
        <v>0.92000000000000026</v>
      </c>
      <c r="F24">
        <f>$B$6*EXP($B$13*$E24) + $B$7*EXP($B$14*$E24)</f>
        <v>0.79408713053460311</v>
      </c>
    </row>
    <row r="25" spans="5:6" x14ac:dyDescent="0.2">
      <c r="E25">
        <f t="shared" si="0"/>
        <v>0.9600000000000003</v>
      </c>
      <c r="F25">
        <f>$B$6*EXP($B$13*$E25) + $B$7*EXP($B$14*$E25)</f>
        <v>0.73303481065175025</v>
      </c>
    </row>
    <row r="26" spans="5:6" x14ac:dyDescent="0.2">
      <c r="E26">
        <f t="shared" si="0"/>
        <v>1.0000000000000002</v>
      </c>
      <c r="F26">
        <f>$B$6*EXP($B$13*$E26) + $B$7*EXP($B$14*$E26)</f>
        <v>0.67667641618306307</v>
      </c>
    </row>
    <row r="27" spans="5:6" x14ac:dyDescent="0.2">
      <c r="E27">
        <f t="shared" si="0"/>
        <v>1.0400000000000003</v>
      </c>
      <c r="F27">
        <f>$B$6*EXP($B$13*$E27) + $B$7*EXP($B$14*$E27)</f>
        <v>0.62465106099291179</v>
      </c>
    </row>
    <row r="28" spans="5:6" x14ac:dyDescent="0.2">
      <c r="E28">
        <f t="shared" si="0"/>
        <v>1.0800000000000003</v>
      </c>
      <c r="F28">
        <f>$B$6*EXP($B$13*$E28) + $B$7*EXP($B$14*$E28)</f>
        <v>0.57662560519031225</v>
      </c>
    </row>
    <row r="29" spans="5:6" x14ac:dyDescent="0.2">
      <c r="E29">
        <f t="shared" si="0"/>
        <v>1.1200000000000003</v>
      </c>
      <c r="F29">
        <f>$B$6*EXP($B$13*$E29) + $B$7*EXP($B$14*$E29)</f>
        <v>0.53229252189626375</v>
      </c>
    </row>
    <row r="30" spans="5:6" x14ac:dyDescent="0.2">
      <c r="E30">
        <f t="shared" si="0"/>
        <v>1.1600000000000004</v>
      </c>
      <c r="F30">
        <f>$B$6*EXP($B$13*$E30) + $B$7*EXP($B$14*$E30)</f>
        <v>0.49136792802180729</v>
      </c>
    </row>
    <row r="31" spans="5:6" x14ac:dyDescent="0.2">
      <c r="E31">
        <f t="shared" si="0"/>
        <v>1.2000000000000004</v>
      </c>
      <c r="F31">
        <f>$B$6*EXP($B$13*$E31) + $B$7*EXP($B$14*$E31)</f>
        <v>0.45358976644706217</v>
      </c>
    </row>
    <row r="32" spans="5:6" x14ac:dyDescent="0.2">
      <c r="E32">
        <f t="shared" si="0"/>
        <v>1.2400000000000004</v>
      </c>
      <c r="F32">
        <f>$B$6*EXP($B$13*$E32) + $B$7*EXP($B$14*$E32)</f>
        <v>0.4187161279609794</v>
      </c>
    </row>
    <row r="33" spans="5:6" x14ac:dyDescent="0.2">
      <c r="E33">
        <f t="shared" si="0"/>
        <v>1.2800000000000005</v>
      </c>
      <c r="F33">
        <f>$B$6*EXP($B$13*$E33) + $B$7*EXP($B$14*$E33)</f>
        <v>0.38652370221649834</v>
      </c>
    </row>
    <row r="34" spans="5:6" x14ac:dyDescent="0.2">
      <c r="E34">
        <f t="shared" si="0"/>
        <v>1.3200000000000005</v>
      </c>
      <c r="F34">
        <f>$B$6*EXP($B$13*$E34) + $B$7*EXP($B$14*$E34)</f>
        <v>0.35680634778192993</v>
      </c>
    </row>
    <row r="35" spans="5:6" x14ac:dyDescent="0.2">
      <c r="E35">
        <f t="shared" si="0"/>
        <v>1.3600000000000005</v>
      </c>
      <c r="F35">
        <f>$B$6*EXP($B$13*$E35) + $B$7*EXP($B$14*$E35)</f>
        <v>0.32937377213201446</v>
      </c>
    </row>
    <row r="36" spans="5:6" x14ac:dyDescent="0.2">
      <c r="E36">
        <f t="shared" si="0"/>
        <v>1.4000000000000006</v>
      </c>
      <c r="F36">
        <f>$B$6*EXP($B$13*$E36) + $B$7*EXP($B$14*$E36)</f>
        <v>0.30405031312608949</v>
      </c>
    </row>
    <row r="37" spans="5:6" x14ac:dyDescent="0.2">
      <c r="E37">
        <f t="shared" si="0"/>
        <v>1.4400000000000006</v>
      </c>
      <c r="F37">
        <f>$B$6*EXP($B$13*$E37) + $B$7*EXP($B$14*$E37)</f>
        <v>0.28067381417066828</v>
      </c>
    </row>
    <row r="38" spans="5:6" x14ac:dyDescent="0.2">
      <c r="E38">
        <f t="shared" si="0"/>
        <v>1.4800000000000006</v>
      </c>
      <c r="F38">
        <f>$B$6*EXP($B$13*$E38) + $B$7*EXP($B$14*$E38)</f>
        <v>0.25909458586362882</v>
      </c>
    </row>
    <row r="39" spans="5:6" x14ac:dyDescent="0.2">
      <c r="E39">
        <f t="shared" si="0"/>
        <v>1.5200000000000007</v>
      </c>
      <c r="F39">
        <f>$B$6*EXP($B$13*$E39) + $B$7*EXP($B$14*$E39)</f>
        <v>0.23917444747099154</v>
      </c>
    </row>
    <row r="40" spans="5:6" x14ac:dyDescent="0.2">
      <c r="E40">
        <f t="shared" si="0"/>
        <v>1.5600000000000007</v>
      </c>
      <c r="F40">
        <f>$B$6*EXP($B$13*$E40) + $B$7*EXP($B$14*$E40)</f>
        <v>0.22078584209846402</v>
      </c>
    </row>
    <row r="41" spans="5:6" x14ac:dyDescent="0.2">
      <c r="E41">
        <f t="shared" si="0"/>
        <v>1.6000000000000008</v>
      </c>
      <c r="F41">
        <f>$B$6*EXP($B$13*$E41) + $B$7*EXP($B$14*$E41)</f>
        <v>0.20381101989183079</v>
      </c>
    </row>
    <row r="42" spans="5:6" x14ac:dyDescent="0.2">
      <c r="E42">
        <f t="shared" si="0"/>
        <v>1.6400000000000008</v>
      </c>
      <c r="F42">
        <f>$B$6*EXP($B$13*$E42) + $B$7*EXP($B$14*$E42)</f>
        <v>0.18814128403588076</v>
      </c>
    </row>
    <row r="43" spans="5:6" x14ac:dyDescent="0.2">
      <c r="E43">
        <f t="shared" si="0"/>
        <v>1.6800000000000008</v>
      </c>
      <c r="F43">
        <f>$B$6*EXP($B$13*$E43) + $B$7*EXP($B$14*$E43)</f>
        <v>0.1736762947236925</v>
      </c>
    </row>
    <row r="44" spans="5:6" x14ac:dyDescent="0.2">
      <c r="E44">
        <f t="shared" si="0"/>
        <v>1.7200000000000009</v>
      </c>
      <c r="F44">
        <f>$B$6*EXP($B$13*$E44) + $B$7*EXP($B$14*$E44)</f>
        <v>0.16032342663930357</v>
      </c>
    </row>
    <row r="45" spans="5:6" x14ac:dyDescent="0.2">
      <c r="E45">
        <f t="shared" si="0"/>
        <v>1.7600000000000009</v>
      </c>
      <c r="F45">
        <f>$B$6*EXP($B$13*$E45) + $B$7*EXP($B$14*$E45)</f>
        <v>0.14799717583945973</v>
      </c>
    </row>
    <row r="46" spans="5:6" x14ac:dyDescent="0.2">
      <c r="E46">
        <f t="shared" si="0"/>
        <v>1.8000000000000009</v>
      </c>
      <c r="F46">
        <f>$B$6*EXP($B$13*$E46) + $B$7*EXP($B$14*$E46)</f>
        <v>0.13661861223646254</v>
      </c>
    </row>
    <row r="47" spans="5:6" x14ac:dyDescent="0.2">
      <c r="E47">
        <f t="shared" si="0"/>
        <v>1.840000000000001</v>
      </c>
      <c r="F47">
        <f>$B$6*EXP($B$13*$E47) + $B$7*EXP($B$14*$E47)</f>
        <v>0.12611487417613584</v>
      </c>
    </row>
    <row r="48" spans="5:6" x14ac:dyDescent="0.2">
      <c r="E48">
        <f t="shared" si="0"/>
        <v>1.880000000000001</v>
      </c>
      <c r="F48">
        <f>$B$6*EXP($B$13*$E48) + $B$7*EXP($B$14*$E48)</f>
        <v>0.11641870187448479</v>
      </c>
    </row>
    <row r="49" spans="5:6" x14ac:dyDescent="0.2">
      <c r="E49">
        <f t="shared" si="0"/>
        <v>1.920000000000001</v>
      </c>
      <c r="F49">
        <f>$B$6*EXP($B$13*$E49) + $B$7*EXP($B$14*$E49)</f>
        <v>0.10746800672544937</v>
      </c>
    </row>
    <row r="50" spans="5:6" x14ac:dyDescent="0.2">
      <c r="E50">
        <f t="shared" si="0"/>
        <v>1.9600000000000011</v>
      </c>
      <c r="F50">
        <f>$B$6*EXP($B$13*$E50) + $B$7*EXP($B$14*$E50)</f>
        <v>9.9205473721851206E-2</v>
      </c>
    </row>
    <row r="51" spans="5:6" x14ac:dyDescent="0.2">
      <c r="E51">
        <f t="shared" si="0"/>
        <v>2.0000000000000009</v>
      </c>
      <c r="F51">
        <f>$B$6*EXP($B$13*$E51) + $B$7*EXP($B$14*$E51)</f>
        <v>9.1578194443670741E-2</v>
      </c>
    </row>
    <row r="52" spans="5:6" x14ac:dyDescent="0.2">
      <c r="E52">
        <f t="shared" si="0"/>
        <v>2.0400000000000009</v>
      </c>
      <c r="F52">
        <f>$B$6*EXP($B$13*$E52) + $B$7*EXP($B$14*$E52)</f>
        <v>8.4537328263526237E-2</v>
      </c>
    </row>
    <row r="53" spans="5:6" x14ac:dyDescent="0.2">
      <c r="E53">
        <f t="shared" si="0"/>
        <v>2.080000000000001</v>
      </c>
      <c r="F53">
        <f>$B$6*EXP($B$13*$E53) + $B$7*EXP($B$14*$E53)</f>
        <v>7.8037789599914018E-2</v>
      </c>
    </row>
    <row r="54" spans="5:6" x14ac:dyDescent="0.2">
      <c r="E54">
        <f t="shared" si="0"/>
        <v>2.120000000000001</v>
      </c>
      <c r="F54">
        <f>$B$6*EXP($B$13*$E54) + $B$7*EXP($B$14*$E54)</f>
        <v>7.2037959215561623E-2</v>
      </c>
    </row>
    <row r="55" spans="5:6" x14ac:dyDescent="0.2">
      <c r="E55">
        <f t="shared" si="0"/>
        <v>2.160000000000001</v>
      </c>
      <c r="F55">
        <f>$B$6*EXP($B$13*$E55) + $B$7*EXP($B$14*$E55)</f>
        <v>6.649941771221872E-2</v>
      </c>
    </row>
    <row r="56" spans="5:6" x14ac:dyDescent="0.2">
      <c r="E56">
        <f t="shared" si="0"/>
        <v>2.2000000000000011</v>
      </c>
      <c r="F56">
        <f>$B$6*EXP($B$13*$E56) + $B$7*EXP($B$14*$E56)</f>
        <v>6.1386699515342077E-2</v>
      </c>
    </row>
    <row r="57" spans="5:6" x14ac:dyDescent="0.2">
      <c r="E57">
        <f t="shared" si="0"/>
        <v>2.2400000000000011</v>
      </c>
      <c r="F57">
        <f>$B$6*EXP($B$13*$E57) + $B$7*EXP($B$14*$E57)</f>
        <v>5.6667065773336842E-2</v>
      </c>
    </row>
    <row r="58" spans="5:6" x14ac:dyDescent="0.2">
      <c r="E58">
        <f t="shared" si="0"/>
        <v>2.2800000000000011</v>
      </c>
      <c r="F58">
        <f>$B$6*EXP($B$13*$E58) + $B$7*EXP($B$14*$E58)</f>
        <v>5.231029471713388E-2</v>
      </c>
    </row>
    <row r="59" spans="5:6" x14ac:dyDescent="0.2">
      <c r="E59">
        <f t="shared" si="0"/>
        <v>2.3200000000000012</v>
      </c>
      <c r="F59">
        <f>$B$6*EXP($B$13*$E59) + $B$7*EXP($B$14*$E59)</f>
        <v>4.8288488137688754E-2</v>
      </c>
    </row>
    <row r="60" spans="5:6" x14ac:dyDescent="0.2">
      <c r="E60">
        <f t="shared" si="0"/>
        <v>2.3600000000000012</v>
      </c>
      <c r="F60">
        <f>$B$6*EXP($B$13*$E60) + $B$7*EXP($B$14*$E60)</f>
        <v>4.4575892742197643E-2</v>
      </c>
    </row>
    <row r="61" spans="5:6" x14ac:dyDescent="0.2">
      <c r="E61">
        <f t="shared" si="0"/>
        <v>2.4000000000000012</v>
      </c>
      <c r="F61">
        <f>$B$6*EXP($B$13*$E61) + $B$7*EXP($B$14*$E61)</f>
        <v>4.1148735245100036E-2</v>
      </c>
    </row>
    <row r="62" spans="5:6" x14ac:dyDescent="0.2">
      <c r="E62">
        <f t="shared" si="0"/>
        <v>2.4400000000000013</v>
      </c>
      <c r="F62">
        <f>$B$6*EXP($B$13*$E62) + $B$7*EXP($B$14*$E62)</f>
        <v>3.7985070137887739E-2</v>
      </c>
    </row>
    <row r="63" spans="5:6" x14ac:dyDescent="0.2">
      <c r="E63">
        <f t="shared" si="0"/>
        <v>2.4800000000000013</v>
      </c>
      <c r="F63">
        <f>$B$6*EXP($B$13*$E63) + $B$7*EXP($B$14*$E63)</f>
        <v>3.5064639162927028E-2</v>
      </c>
    </row>
    <row r="64" spans="5:6" x14ac:dyDescent="0.2">
      <c r="E64">
        <f t="shared" si="0"/>
        <v>2.5200000000000014</v>
      </c>
      <c r="F64">
        <f>$B$6*EXP($B$13*$E64) + $B$7*EXP($B$14*$E64)</f>
        <v>3.236874159144694E-2</v>
      </c>
    </row>
    <row r="65" spans="5:6" x14ac:dyDescent="0.2">
      <c r="E65">
        <f t="shared" si="0"/>
        <v>2.5600000000000014</v>
      </c>
      <c r="F65">
        <f>$B$6*EXP($B$13*$E65) + $B$7*EXP($B$14*$E65)</f>
        <v>2.9880114475029636E-2</v>
      </c>
    </row>
    <row r="66" spans="5:6" x14ac:dyDescent="0.2">
      <c r="E66">
        <f t="shared" si="0"/>
        <v>2.6000000000000014</v>
      </c>
      <c r="F66">
        <f>$B$6*EXP($B$13*$E66) + $B$7*EXP($B$14*$E66)</f>
        <v>2.7582822103803785E-2</v>
      </c>
    </row>
    <row r="67" spans="5:6" x14ac:dyDescent="0.2">
      <c r="E67">
        <f t="shared" ref="E67:E130" si="1">E66+$B$1</f>
        <v>2.6400000000000015</v>
      </c>
      <c r="F67">
        <f>$B$6*EXP($B$13*$E67) + $B$7*EXP($B$14*$E67)</f>
        <v>2.5462153963495888E-2</v>
      </c>
    </row>
    <row r="68" spans="5:6" x14ac:dyDescent="0.2">
      <c r="E68">
        <f t="shared" si="1"/>
        <v>2.6800000000000015</v>
      </c>
      <c r="F68">
        <f>$B$6*EXP($B$13*$E68) + $B$7*EXP($B$14*$E68)</f>
        <v>2.3504530537916318E-2</v>
      </c>
    </row>
    <row r="69" spans="5:6" x14ac:dyDescent="0.2">
      <c r="E69">
        <f t="shared" si="1"/>
        <v>2.7200000000000015</v>
      </c>
      <c r="F69">
        <f>$B$6*EXP($B$13*$E69) + $B$7*EXP($B$14*$E69)</f>
        <v>2.1697416353694418E-2</v>
      </c>
    </row>
    <row r="70" spans="5:6" x14ac:dyDescent="0.2">
      <c r="E70">
        <f t="shared" si="1"/>
        <v>2.7600000000000016</v>
      </c>
      <c r="F70">
        <f>$B$6*EXP($B$13*$E70) + $B$7*EXP($B$14*$E70)</f>
        <v>2.0029239710452028E-2</v>
      </c>
    </row>
    <row r="71" spans="5:6" x14ac:dyDescent="0.2">
      <c r="E71">
        <f t="shared" si="1"/>
        <v>2.8000000000000016</v>
      </c>
      <c r="F71">
        <f>$B$6*EXP($B$13*$E71) + $B$7*EXP($B$14*$E71)</f>
        <v>1.8489318582414593E-2</v>
      </c>
    </row>
    <row r="72" spans="5:6" x14ac:dyDescent="0.2">
      <c r="E72">
        <f t="shared" si="1"/>
        <v>2.8400000000000016</v>
      </c>
      <c r="F72">
        <f>$B$6*EXP($B$13*$E72) + $B$7*EXP($B$14*$E72)</f>
        <v>1.7067792216977091E-2</v>
      </c>
    </row>
    <row r="73" spans="5:6" x14ac:dyDescent="0.2">
      <c r="E73">
        <f t="shared" si="1"/>
        <v>2.8800000000000017</v>
      </c>
      <c r="F73">
        <f>$B$6*EXP($B$13*$E73) + $B$7*EXP($B$14*$E73)</f>
        <v>1.5755557992222152E-2</v>
      </c>
    </row>
    <row r="74" spans="5:6" x14ac:dyDescent="0.2">
      <c r="E74">
        <f t="shared" si="1"/>
        <v>2.9200000000000017</v>
      </c>
      <c r="F74">
        <f>$B$6*EXP($B$13*$E74) + $B$7*EXP($B$14*$E74)</f>
        <v>1.4544213129062868E-2</v>
      </c>
    </row>
    <row r="75" spans="5:6" x14ac:dyDescent="0.2">
      <c r="E75">
        <f t="shared" si="1"/>
        <v>2.9600000000000017</v>
      </c>
      <c r="F75">
        <f>$B$6*EXP($B$13*$E75) + $B$7*EXP($B$14*$E75)</f>
        <v>1.3426000884769055E-2</v>
      </c>
    </row>
    <row r="76" spans="5:6" x14ac:dyDescent="0.2">
      <c r="E76">
        <f t="shared" si="1"/>
        <v>3.0000000000000018</v>
      </c>
      <c r="F76">
        <f>$B$6*EXP($B$13*$E76) + $B$7*EXP($B$14*$E76)</f>
        <v>1.2393760883331748E-2</v>
      </c>
    </row>
    <row r="77" spans="5:6" x14ac:dyDescent="0.2">
      <c r="E77">
        <f t="shared" si="1"/>
        <v>3.0400000000000018</v>
      </c>
      <c r="F77">
        <f>$B$6*EXP($B$13*$E77) + $B$7*EXP($B$14*$E77)</f>
        <v>1.1440883264610804E-2</v>
      </c>
    </row>
    <row r="78" spans="5:6" x14ac:dyDescent="0.2">
      <c r="E78">
        <f t="shared" si="1"/>
        <v>3.0800000000000018</v>
      </c>
      <c r="F78">
        <f>$B$6*EXP($B$13*$E78) + $B$7*EXP($B$14*$E78)</f>
        <v>1.0561266358663533E-2</v>
      </c>
    </row>
    <row r="79" spans="5:6" x14ac:dyDescent="0.2">
      <c r="E79">
        <f t="shared" si="1"/>
        <v>3.1200000000000019</v>
      </c>
      <c r="F79">
        <f>$B$6*EXP($B$13*$E79) + $B$7*EXP($B$14*$E79)</f>
        <v>9.7492776142255686E-3</v>
      </c>
    </row>
    <row r="80" spans="5:6" x14ac:dyDescent="0.2">
      <c r="E80">
        <f t="shared" si="1"/>
        <v>3.1600000000000019</v>
      </c>
      <c r="F80">
        <f>$B$6*EXP($B$13*$E80) + $B$7*EXP($B$14*$E80)</f>
        <v>8.9997175311529228E-3</v>
      </c>
    </row>
    <row r="81" spans="5:6" x14ac:dyDescent="0.2">
      <c r="E81">
        <f t="shared" si="1"/>
        <v>3.200000000000002</v>
      </c>
      <c r="F81">
        <f>$B$6*EXP($B$13*$E81) + $B$7*EXP($B$14*$E81)</f>
        <v>8.3077863658696412E-3</v>
      </c>
    </row>
    <row r="82" spans="5:6" x14ac:dyDescent="0.2">
      <c r="E82">
        <f t="shared" si="1"/>
        <v>3.240000000000002</v>
      </c>
      <c r="F82">
        <f>$B$6*EXP($B$13*$E82) + $B$7*EXP($B$14*$E82)</f>
        <v>7.6690533966222883E-3</v>
      </c>
    </row>
    <row r="83" spans="5:6" x14ac:dyDescent="0.2">
      <c r="E83">
        <f t="shared" si="1"/>
        <v>3.280000000000002</v>
      </c>
      <c r="F83">
        <f>$B$6*EXP($B$13*$E83) + $B$7*EXP($B$14*$E83)</f>
        <v>7.0794285517339853E-3</v>
      </c>
    </row>
    <row r="84" spans="5:6" x14ac:dyDescent="0.2">
      <c r="E84">
        <f t="shared" si="1"/>
        <v>3.3200000000000021</v>
      </c>
      <c r="F84">
        <f>$B$6*EXP($B$13*$E84) + $B$7*EXP($B$14*$E84)</f>
        <v>6.5351362191819092E-3</v>
      </c>
    </row>
    <row r="85" spans="5:6" x14ac:dyDescent="0.2">
      <c r="E85">
        <f t="shared" si="1"/>
        <v>3.3600000000000021</v>
      </c>
      <c r="F85">
        <f>$B$6*EXP($B$13*$E85) + $B$7*EXP($B$14*$E85)</f>
        <v>6.032691069790176E-3</v>
      </c>
    </row>
    <row r="86" spans="5:6" x14ac:dyDescent="0.2">
      <c r="E86">
        <f t="shared" si="1"/>
        <v>3.4000000000000021</v>
      </c>
      <c r="F86">
        <f>$B$6*EXP($B$13*$E86) + $B$7*EXP($B$14*$E86)</f>
        <v>5.5688757392239911E-3</v>
      </c>
    </row>
    <row r="87" spans="5:6" x14ac:dyDescent="0.2">
      <c r="E87">
        <f t="shared" si="1"/>
        <v>3.4400000000000022</v>
      </c>
      <c r="F87">
        <f>$B$6*EXP($B$13*$E87) + $B$7*EXP($B$14*$E87)</f>
        <v>5.1407202258736259E-3</v>
      </c>
    </row>
    <row r="88" spans="5:6" x14ac:dyDescent="0.2">
      <c r="E88">
        <f t="shared" si="1"/>
        <v>3.4800000000000022</v>
      </c>
      <c r="F88">
        <f>$B$6*EXP($B$13*$E88) + $B$7*EXP($B$14*$E88)</f>
        <v>4.7454828727043425E-3</v>
      </c>
    </row>
    <row r="89" spans="5:6" x14ac:dyDescent="0.2">
      <c r="E89">
        <f t="shared" si="1"/>
        <v>3.5200000000000022</v>
      </c>
      <c r="F89">
        <f>$B$6*EXP($B$13*$E89) + $B$7*EXP($B$14*$E89)</f>
        <v>4.3806328112911885E-3</v>
      </c>
    </row>
    <row r="90" spans="5:6" x14ac:dyDescent="0.2">
      <c r="E90">
        <f t="shared" si="1"/>
        <v>3.5600000000000023</v>
      </c>
      <c r="F90">
        <f>$B$6*EXP($B$13*$E90) + $B$7*EXP($B$14*$E90)</f>
        <v>4.0438337556205394E-3</v>
      </c>
    </row>
    <row r="91" spans="5:6" x14ac:dyDescent="0.2">
      <c r="E91">
        <f t="shared" si="1"/>
        <v>3.6000000000000023</v>
      </c>
      <c r="F91">
        <f>$B$6*EXP($B$13*$E91) + $B$7*EXP($B$14*$E91)</f>
        <v>3.7329290418833799E-3</v>
      </c>
    </row>
    <row r="92" spans="5:6" x14ac:dyDescent="0.2">
      <c r="E92">
        <f t="shared" si="1"/>
        <v>3.6400000000000023</v>
      </c>
      <c r="F92">
        <f>$B$6*EXP($B$13*$E92) + $B$7*EXP($B$14*$E92)</f>
        <v>3.4459278184639499E-3</v>
      </c>
    </row>
    <row r="93" spans="5:6" x14ac:dyDescent="0.2">
      <c r="E93">
        <f t="shared" si="1"/>
        <v>3.6800000000000024</v>
      </c>
      <c r="F93">
        <f>$B$6*EXP($B$13*$E93) + $B$7*EXP($B$14*$E93)</f>
        <v>3.1809922976925118E-3</v>
      </c>
    </row>
    <row r="94" spans="5:6" x14ac:dyDescent="0.2">
      <c r="E94">
        <f t="shared" si="1"/>
        <v>3.7200000000000024</v>
      </c>
      <c r="F94">
        <f>$B$6*EXP($B$13*$E94) + $B$7*EXP($B$14*$E94)</f>
        <v>2.9364259877299407E-3</v>
      </c>
    </row>
    <row r="95" spans="5:6" x14ac:dyDescent="0.2">
      <c r="E95">
        <f t="shared" si="1"/>
        <v>3.7600000000000025</v>
      </c>
      <c r="F95">
        <f>$B$6*EXP($B$13*$E95) + $B$7*EXP($B$14*$E95)</f>
        <v>2.7106628292280313E-3</v>
      </c>
    </row>
    <row r="96" spans="5:6" x14ac:dyDescent="0.2">
      <c r="E96">
        <f t="shared" si="1"/>
        <v>3.8000000000000025</v>
      </c>
      <c r="F96">
        <f>$B$6*EXP($B$13*$E96) + $B$7*EXP($B$14*$E96)</f>
        <v>2.5022571672030413E-3</v>
      </c>
    </row>
    <row r="97" spans="5:6" x14ac:dyDescent="0.2">
      <c r="E97">
        <f t="shared" si="1"/>
        <v>3.8400000000000025</v>
      </c>
      <c r="F97">
        <f>$B$6*EXP($B$13*$E97) + $B$7*EXP($B$14*$E97)</f>
        <v>2.3098744939082441E-3</v>
      </c>
    </row>
    <row r="98" spans="5:6" x14ac:dyDescent="0.2">
      <c r="E98">
        <f t="shared" si="1"/>
        <v>3.8800000000000026</v>
      </c>
      <c r="F98">
        <f>$B$6*EXP($B$13*$E98) + $B$7*EXP($B$14*$E98)</f>
        <v>2.1322829034282577E-3</v>
      </c>
    </row>
    <row r="99" spans="5:6" x14ac:dyDescent="0.2">
      <c r="E99">
        <f t="shared" si="1"/>
        <v>3.9200000000000026</v>
      </c>
      <c r="F99">
        <f>$B$6*EXP($B$13*$E99) + $B$7*EXP($B$14*$E99)</f>
        <v>1.9683452032753807E-3</v>
      </c>
    </row>
    <row r="100" spans="5:6" x14ac:dyDescent="0.2">
      <c r="E100">
        <f t="shared" si="1"/>
        <v>3.9600000000000026</v>
      </c>
      <c r="F100">
        <f>$B$6*EXP($B$13*$E100) + $B$7*EXP($B$14*$E100)</f>
        <v>1.8170116324752294E-3</v>
      </c>
    </row>
    <row r="101" spans="5:6" x14ac:dyDescent="0.2">
      <c r="E101">
        <f t="shared" si="1"/>
        <v>4.0000000000000027</v>
      </c>
      <c r="F101">
        <f>$B$6*EXP($B$13*$E101) + $B$7*EXP($B$14*$E101)</f>
        <v>1.6773131395125503E-3</v>
      </c>
    </row>
    <row r="102" spans="5:6" x14ac:dyDescent="0.2">
      <c r="E102">
        <f t="shared" si="1"/>
        <v>4.0400000000000027</v>
      </c>
      <c r="F102">
        <f>$B$6*EXP($B$13*$E102) + $B$7*EXP($B$14*$E102)</f>
        <v>1.5483551770931227E-3</v>
      </c>
    </row>
    <row r="103" spans="5:6" x14ac:dyDescent="0.2">
      <c r="E103">
        <f t="shared" si="1"/>
        <v>4.0800000000000027</v>
      </c>
      <c r="F103">
        <f>$B$6*EXP($B$13*$E103) + $B$7*EXP($B$14*$E103)</f>
        <v>1.4293119739870359E-3</v>
      </c>
    </row>
    <row r="104" spans="5:6" x14ac:dyDescent="0.2">
      <c r="E104">
        <f t="shared" si="1"/>
        <v>4.1200000000000028</v>
      </c>
      <c r="F104">
        <f>$B$6*EXP($B$13*$E104) + $B$7*EXP($B$14*$E104)</f>
        <v>1.3194212472735826E-3</v>
      </c>
    </row>
    <row r="105" spans="5:6" x14ac:dyDescent="0.2">
      <c r="E105">
        <f t="shared" si="1"/>
        <v>4.1600000000000028</v>
      </c>
      <c r="F105">
        <f>$B$6*EXP($B$13*$E105) + $B$7*EXP($B$14*$E105)</f>
        <v>1.2179793211280873E-3</v>
      </c>
    </row>
    <row r="106" spans="5:6" x14ac:dyDescent="0.2">
      <c r="E106">
        <f t="shared" si="1"/>
        <v>4.2000000000000028</v>
      </c>
      <c r="F106">
        <f>$B$6*EXP($B$13*$E106) + $B$7*EXP($B$14*$E106)</f>
        <v>1.124336620894235E-3</v>
      </c>
    </row>
    <row r="107" spans="5:6" x14ac:dyDescent="0.2">
      <c r="E107">
        <f t="shared" si="1"/>
        <v>4.2400000000000029</v>
      </c>
      <c r="F107">
        <f>$B$6*EXP($B$13*$E107) + $B$7*EXP($B$14*$E107)</f>
        <v>1.0378935135885823E-3</v>
      </c>
    </row>
    <row r="108" spans="5:6" x14ac:dyDescent="0.2">
      <c r="E108">
        <f t="shared" si="1"/>
        <v>4.2800000000000029</v>
      </c>
      <c r="F108">
        <f>$B$6*EXP($B$13*$E108) + $B$7*EXP($B$14*$E108)</f>
        <v>9.5809646820227998E-4</v>
      </c>
    </row>
    <row r="109" spans="5:6" x14ac:dyDescent="0.2">
      <c r="E109">
        <f t="shared" si="1"/>
        <v>4.3200000000000029</v>
      </c>
      <c r="F109">
        <f>$B$6*EXP($B$13*$E109) + $B$7*EXP($B$14*$E109)</f>
        <v>8.8443451121282817E-4</v>
      </c>
    </row>
    <row r="110" spans="5:6" x14ac:dyDescent="0.2">
      <c r="E110">
        <f t="shared" si="1"/>
        <v>4.360000000000003</v>
      </c>
      <c r="F110">
        <f>$B$6*EXP($B$13*$E110) + $B$7*EXP($B$14*$E110)</f>
        <v>8.1643595460903604E-4</v>
      </c>
    </row>
    <row r="111" spans="5:6" x14ac:dyDescent="0.2">
      <c r="E111">
        <f t="shared" si="1"/>
        <v>4.400000000000003</v>
      </c>
      <c r="F111">
        <f>$B$6*EXP($B$13*$E111) + $B$7*EXP($B$14*$E111)</f>
        <v>7.5366537547737851E-4</v>
      </c>
    </row>
    <row r="112" spans="5:6" x14ac:dyDescent="0.2">
      <c r="E112">
        <f t="shared" si="1"/>
        <v>4.4400000000000031</v>
      </c>
      <c r="F112">
        <f>$B$6*EXP($B$13*$E112) + $B$7*EXP($B$14*$E112)</f>
        <v>6.9572082780878955E-4</v>
      </c>
    </row>
    <row r="113" spans="5:6" x14ac:dyDescent="0.2">
      <c r="E113">
        <f t="shared" si="1"/>
        <v>4.4800000000000031</v>
      </c>
      <c r="F113">
        <f>$B$6*EXP($B$13*$E113) + $B$7*EXP($B$14*$E113)</f>
        <v>6.4223126867193545E-4</v>
      </c>
    </row>
    <row r="114" spans="5:6" x14ac:dyDescent="0.2">
      <c r="E114">
        <f t="shared" si="1"/>
        <v>4.5200000000000031</v>
      </c>
      <c r="F114">
        <f>$B$6*EXP($B$13*$E114) + $B$7*EXP($B$14*$E114)</f>
        <v>5.9285418227169099E-4</v>
      </c>
    </row>
    <row r="115" spans="5:6" x14ac:dyDescent="0.2">
      <c r="E115">
        <f t="shared" si="1"/>
        <v>4.5600000000000032</v>
      </c>
      <c r="F115">
        <f>$B$6*EXP($B$13*$E115) + $B$7*EXP($B$14*$E115)</f>
        <v>5.4727338667867999E-4</v>
      </c>
    </row>
    <row r="116" spans="5:6" x14ac:dyDescent="0.2">
      <c r="E116">
        <f t="shared" si="1"/>
        <v>4.6000000000000032</v>
      </c>
      <c r="F116">
        <f>$B$6*EXP($B$13*$E116) + $B$7*EXP($B$14*$E116)</f>
        <v>5.0519700918546346E-4</v>
      </c>
    </row>
    <row r="117" spans="5:6" x14ac:dyDescent="0.2">
      <c r="E117">
        <f t="shared" si="1"/>
        <v>4.6400000000000032</v>
      </c>
      <c r="F117">
        <f>$B$6*EXP($B$13*$E117) + $B$7*EXP($B$14*$E117)</f>
        <v>4.663556173247407E-4</v>
      </c>
    </row>
    <row r="118" spans="5:6" x14ac:dyDescent="0.2">
      <c r="E118">
        <f t="shared" si="1"/>
        <v>4.6800000000000033</v>
      </c>
      <c r="F118">
        <f>$B$6*EXP($B$13*$E118) + $B$7*EXP($B$14*$E118)</f>
        <v>4.3050049358169873E-4</v>
      </c>
    </row>
    <row r="119" spans="5:6" x14ac:dyDescent="0.2">
      <c r="E119">
        <f t="shared" si="1"/>
        <v>4.7200000000000033</v>
      </c>
      <c r="F119">
        <f>$B$6*EXP($B$13*$E119) + $B$7*EXP($B$14*$E119)</f>
        <v>3.9740204275278107E-4</v>
      </c>
    </row>
    <row r="120" spans="5:6" x14ac:dyDescent="0.2">
      <c r="E120">
        <f t="shared" si="1"/>
        <v>4.7600000000000033</v>
      </c>
      <c r="F120">
        <f>$B$6*EXP($B$13*$E120) + $B$7*EXP($B$14*$E120)</f>
        <v>3.6684832175253284E-4</v>
      </c>
    </row>
    <row r="121" spans="5:6" x14ac:dyDescent="0.2">
      <c r="E121">
        <f t="shared" si="1"/>
        <v>4.8000000000000034</v>
      </c>
      <c r="F121">
        <f>$B$6*EXP($B$13*$E121) + $B$7*EXP($B$14*$E121)</f>
        <v>3.3864368245426705E-4</v>
      </c>
    </row>
    <row r="122" spans="5:6" x14ac:dyDescent="0.2">
      <c r="E122">
        <f t="shared" si="1"/>
        <v>4.8400000000000034</v>
      </c>
      <c r="F122">
        <f>$B$6*EXP($B$13*$E122) + $B$7*EXP($B$14*$E122)</f>
        <v>3.1260751887409908E-4</v>
      </c>
    </row>
    <row r="123" spans="5:6" x14ac:dyDescent="0.2">
      <c r="E123">
        <f t="shared" si="1"/>
        <v>4.8800000000000034</v>
      </c>
      <c r="F123">
        <f>$B$6*EXP($B$13*$E123) + $B$7*EXP($B$14*$E123)</f>
        <v>2.8857311067604963E-4</v>
      </c>
    </row>
    <row r="124" spans="5:6" x14ac:dyDescent="0.2">
      <c r="E124">
        <f t="shared" si="1"/>
        <v>4.9200000000000035</v>
      </c>
      <c r="F124">
        <f>$B$6*EXP($B$13*$E124) + $B$7*EXP($B$14*$E124)</f>
        <v>2.6638655559270121E-4</v>
      </c>
    </row>
    <row r="125" spans="5:6" x14ac:dyDescent="0.2">
      <c r="E125">
        <f t="shared" si="1"/>
        <v>4.9600000000000035</v>
      </c>
      <c r="F125">
        <f>$B$6*EXP($B$13*$E125) + $B$7*EXP($B$14*$E125)</f>
        <v>2.4590578392525472E-4</v>
      </c>
    </row>
    <row r="126" spans="5:6" x14ac:dyDescent="0.2">
      <c r="E126">
        <f t="shared" si="1"/>
        <v>5.0000000000000036</v>
      </c>
      <c r="F126">
        <f>$B$6*EXP($B$13*$E126) + $B$7*EXP($B$14*$E126)</f>
        <v>2.2699964881242265E-4</v>
      </c>
    </row>
    <row r="127" spans="5:6" x14ac:dyDescent="0.2">
      <c r="E127">
        <f t="shared" si="1"/>
        <v>5.0400000000000036</v>
      </c>
      <c r="F127">
        <f>$B$6*EXP($B$13*$E127) + $B$7*EXP($B$14*$E127)</f>
        <v>2.09547086442773E-4</v>
      </c>
    </row>
    <row r="128" spans="5:6" x14ac:dyDescent="0.2">
      <c r="E128">
        <f t="shared" si="1"/>
        <v>5.0800000000000036</v>
      </c>
      <c r="F128">
        <f>$B$6*EXP($B$13*$E128) + $B$7*EXP($B$14*$E128)</f>
        <v>1.9343634083301715E-4</v>
      </c>
    </row>
    <row r="129" spans="5:6" x14ac:dyDescent="0.2">
      <c r="E129">
        <f t="shared" si="1"/>
        <v>5.1200000000000037</v>
      </c>
      <c r="F129">
        <f>$B$6*EXP($B$13*$E129) + $B$7*EXP($B$14*$E129)</f>
        <v>1.7856424820817478E-4</v>
      </c>
    </row>
    <row r="130" spans="5:6" x14ac:dyDescent="0.2">
      <c r="E130">
        <f t="shared" si="1"/>
        <v>5.1600000000000037</v>
      </c>
      <c r="F130">
        <f>$B$6*EXP($B$13*$E130) + $B$7*EXP($B$14*$E130)</f>
        <v>1.6483557640120666E-4</v>
      </c>
    </row>
    <row r="131" spans="5:6" x14ac:dyDescent="0.2">
      <c r="E131">
        <f t="shared" ref="E131:E194" si="2">E130+$B$1</f>
        <v>5.2000000000000037</v>
      </c>
      <c r="F131">
        <f>$B$6*EXP($B$13*$E131) + $B$7*EXP($B$14*$E131)</f>
        <v>1.5216241504201704E-4</v>
      </c>
    </row>
    <row r="132" spans="5:6" x14ac:dyDescent="0.2">
      <c r="E132">
        <f t="shared" si="2"/>
        <v>5.2400000000000038</v>
      </c>
      <c r="F132">
        <f>$B$6*EXP($B$13*$E132) + $B$7*EXP($B$14*$E132)</f>
        <v>1.4046361263095363E-4</v>
      </c>
    </row>
    <row r="133" spans="5:6" x14ac:dyDescent="0.2">
      <c r="E133">
        <f t="shared" si="2"/>
        <v>5.2800000000000038</v>
      </c>
      <c r="F133">
        <f>$B$6*EXP($B$13*$E133) + $B$7*EXP($B$14*$E133)</f>
        <v>1.2966425689215361E-4</v>
      </c>
    </row>
    <row r="134" spans="5:6" x14ac:dyDescent="0.2">
      <c r="E134">
        <f t="shared" si="2"/>
        <v>5.3200000000000038</v>
      </c>
      <c r="F134">
        <f>$B$6*EXP($B$13*$E134) + $B$7*EXP($B$14*$E134)</f>
        <v>1.19695195079223E-4</v>
      </c>
    </row>
    <row r="135" spans="5:6" x14ac:dyDescent="0.2">
      <c r="E135">
        <f t="shared" si="2"/>
        <v>5.3600000000000039</v>
      </c>
      <c r="F135">
        <f>$B$6*EXP($B$13*$E135) + $B$7*EXP($B$14*$E135)</f>
        <v>1.1049259116156795E-4</v>
      </c>
    </row>
    <row r="136" spans="5:6" x14ac:dyDescent="0.2">
      <c r="E136">
        <f t="shared" si="2"/>
        <v>5.4000000000000039</v>
      </c>
      <c r="F136">
        <f>$B$6*EXP($B$13*$E136) + $B$7*EXP($B$14*$E136)</f>
        <v>1.0199751705585888E-4</v>
      </c>
    </row>
    <row r="137" spans="5:6" x14ac:dyDescent="0.2">
      <c r="E137">
        <f t="shared" si="2"/>
        <v>5.4400000000000039</v>
      </c>
      <c r="F137">
        <f>$B$6*EXP($B$13*$E137) + $B$7*EXP($B$14*$E137)</f>
        <v>9.4155575285113027E-5</v>
      </c>
    </row>
    <row r="138" spans="5:6" x14ac:dyDescent="0.2">
      <c r="E138">
        <f t="shared" si="2"/>
        <v>5.480000000000004</v>
      </c>
      <c r="F138">
        <f>$B$6*EXP($B$13*$E138) + $B$7*EXP($B$14*$E138)</f>
        <v>8.6916550649125343E-5</v>
      </c>
    </row>
    <row r="139" spans="5:6" x14ac:dyDescent="0.2">
      <c r="E139">
        <f t="shared" si="2"/>
        <v>5.520000000000004</v>
      </c>
      <c r="F139">
        <f>$B$6*EXP($B$13*$E139) + $B$7*EXP($B$14*$E139)</f>
        <v>8.0234088675749555E-5</v>
      </c>
    </row>
    <row r="140" spans="5:6" x14ac:dyDescent="0.2">
      <c r="E140">
        <f t="shared" si="2"/>
        <v>5.5600000000000041</v>
      </c>
      <c r="F140">
        <f>$B$6*EXP($B$13*$E140) + $B$7*EXP($B$14*$E140)</f>
        <v>7.4065398794019281E-5</v>
      </c>
    </row>
    <row r="141" spans="5:6" x14ac:dyDescent="0.2">
      <c r="E141">
        <f t="shared" si="2"/>
        <v>5.6000000000000041</v>
      </c>
      <c r="F141">
        <f>$B$6*EXP($B$13*$E141) + $B$7*EXP($B$14*$E141)</f>
        <v>6.8370980328404213E-5</v>
      </c>
    </row>
    <row r="142" spans="5:6" x14ac:dyDescent="0.2">
      <c r="E142">
        <f t="shared" si="2"/>
        <v>5.6400000000000041</v>
      </c>
      <c r="F142">
        <f>$B$6*EXP($B$13*$E142) + $B$7*EXP($B$14*$E142)</f>
        <v>6.3114369559629039E-5</v>
      </c>
    </row>
    <row r="143" spans="5:6" x14ac:dyDescent="0.2">
      <c r="E143">
        <f t="shared" si="2"/>
        <v>5.6800000000000042</v>
      </c>
      <c r="F143">
        <f>$B$6*EXP($B$13*$E143) + $B$7*EXP($B$14*$E143)</f>
        <v>5.8261906232380652E-5</v>
      </c>
    </row>
    <row r="144" spans="5:6" x14ac:dyDescent="0.2">
      <c r="E144">
        <f t="shared" si="2"/>
        <v>5.7200000000000042</v>
      </c>
      <c r="F144">
        <f>$B$6*EXP($B$13*$E144) + $B$7*EXP($B$14*$E144)</f>
        <v>5.378251801475599E-5</v>
      </c>
    </row>
    <row r="145" spans="5:6" x14ac:dyDescent="0.2">
      <c r="E145">
        <f t="shared" si="2"/>
        <v>5.7600000000000042</v>
      </c>
      <c r="F145">
        <f>$B$6*EXP($B$13*$E145) + $B$7*EXP($B$14*$E145)</f>
        <v>4.9647521529254964E-5</v>
      </c>
    </row>
    <row r="146" spans="5:6" x14ac:dyDescent="0.2">
      <c r="E146">
        <f t="shared" si="2"/>
        <v>5.8000000000000043</v>
      </c>
      <c r="F146">
        <f>$B$6*EXP($B$13*$E146) + $B$7*EXP($B$14*$E146)</f>
        <v>4.5830438681237677E-5</v>
      </c>
    </row>
    <row r="147" spans="5:6" x14ac:dyDescent="0.2">
      <c r="E147">
        <f t="shared" si="2"/>
        <v>5.8400000000000043</v>
      </c>
      <c r="F147">
        <f>$B$6*EXP($B$13*$E147) + $B$7*EXP($B$14*$E147)</f>
        <v>4.2306827108720873E-5</v>
      </c>
    </row>
    <row r="148" spans="5:6" x14ac:dyDescent="0.2">
      <c r="E148">
        <f t="shared" si="2"/>
        <v>5.8800000000000043</v>
      </c>
      <c r="F148">
        <f>$B$6*EXP($B$13*$E148) + $B$7*EXP($B$14*$E148)</f>
        <v>3.9054123667813494E-5</v>
      </c>
    </row>
    <row r="149" spans="5:6" x14ac:dyDescent="0.2">
      <c r="E149">
        <f t="shared" si="2"/>
        <v>5.9200000000000044</v>
      </c>
      <c r="F149">
        <f>$B$6*EXP($B$13*$E149) + $B$7*EXP($B$14*$E149)</f>
        <v>3.6051499951563822E-5</v>
      </c>
    </row>
    <row r="150" spans="5:6" x14ac:dyDescent="0.2">
      <c r="E150">
        <f t="shared" si="2"/>
        <v>5.9600000000000044</v>
      </c>
      <c r="F150">
        <f>$B$6*EXP($B$13*$E150) + $B$7*EXP($B$14*$E150)</f>
        <v>3.3279728917045569E-5</v>
      </c>
    </row>
    <row r="151" spans="5:6" x14ac:dyDescent="0.2">
      <c r="E151">
        <f t="shared" si="2"/>
        <v>6.0000000000000044</v>
      </c>
      <c r="F151">
        <f>$B$6*EXP($B$13*$E151) + $B$7*EXP($B$14*$E151)</f>
        <v>3.0721061766640779E-5</v>
      </c>
    </row>
    <row r="152" spans="5:6" x14ac:dyDescent="0.2">
      <c r="E152">
        <f t="shared" si="2"/>
        <v>6.0400000000000045</v>
      </c>
      <c r="F152">
        <f>$B$6*EXP($B$13*$E152) + $B$7*EXP($B$14*$E152)</f>
        <v>2.8359114295139597E-5</v>
      </c>
    </row>
    <row r="153" spans="5:6" x14ac:dyDescent="0.2">
      <c r="E153">
        <f t="shared" si="2"/>
        <v>6.0800000000000045</v>
      </c>
      <c r="F153">
        <f>$B$6*EXP($B$13*$E153) + $B$7*EXP($B$14*$E153)</f>
        <v>2.6178761974890274E-5</v>
      </c>
    </row>
    <row r="154" spans="5:6" x14ac:dyDescent="0.2">
      <c r="E154">
        <f t="shared" si="2"/>
        <v>6.1200000000000045</v>
      </c>
      <c r="F154">
        <f>$B$6*EXP($B$13*$E154) + $B$7*EXP($B$14*$E154)</f>
        <v>2.41660431071861E-5</v>
      </c>
    </row>
    <row r="155" spans="5:6" x14ac:dyDescent="0.2">
      <c r="E155">
        <f t="shared" si="2"/>
        <v>6.1600000000000046</v>
      </c>
      <c r="F155">
        <f>$B$6*EXP($B$13*$E155) + $B$7*EXP($B$14*$E155)</f>
        <v>2.2308069419727576E-5</v>
      </c>
    </row>
    <row r="156" spans="5:6" x14ac:dyDescent="0.2">
      <c r="E156">
        <f t="shared" si="2"/>
        <v>6.2000000000000046</v>
      </c>
      <c r="F156">
        <f>$B$6*EXP($B$13*$E156) + $B$7*EXP($B$14*$E156)</f>
        <v>2.0592943537678356E-5</v>
      </c>
    </row>
    <row r="157" spans="5:6" x14ac:dyDescent="0.2">
      <c r="E157">
        <f t="shared" si="2"/>
        <v>6.2400000000000047</v>
      </c>
      <c r="F157">
        <f>$B$6*EXP($B$13*$E157) + $B$7*EXP($B$14*$E157)</f>
        <v>1.9009682799847923E-5</v>
      </c>
    </row>
    <row r="158" spans="5:6" x14ac:dyDescent="0.2">
      <c r="E158">
        <f t="shared" si="2"/>
        <v>6.2800000000000047</v>
      </c>
      <c r="F158">
        <f>$B$6*EXP($B$13*$E158) + $B$7*EXP($B$14*$E158)</f>
        <v>1.7548148932164489E-5</v>
      </c>
    </row>
    <row r="159" spans="5:6" x14ac:dyDescent="0.2">
      <c r="E159">
        <f t="shared" si="2"/>
        <v>6.3200000000000047</v>
      </c>
      <c r="F159">
        <f>$B$6*EXP($B$13*$E159) + $B$7*EXP($B$14*$E159)</f>
        <v>1.6198983128108223E-5</v>
      </c>
    </row>
    <row r="160" spans="5:6" x14ac:dyDescent="0.2">
      <c r="E160">
        <f t="shared" si="2"/>
        <v>6.3600000000000048</v>
      </c>
      <c r="F160">
        <f>$B$6*EXP($B$13*$E160) + $B$7*EXP($B$14*$E160)</f>
        <v>1.4953546120398021E-5</v>
      </c>
    </row>
    <row r="161" spans="5:6" x14ac:dyDescent="0.2">
      <c r="E161">
        <f t="shared" si="2"/>
        <v>6.4000000000000048</v>
      </c>
      <c r="F161">
        <f>$B$6*EXP($B$13*$E161) + $B$7*EXP($B$14*$E161)</f>
        <v>1.3803862860185873E-5</v>
      </c>
    </row>
    <row r="162" spans="5:6" x14ac:dyDescent="0.2">
      <c r="E162">
        <f t="shared" si="2"/>
        <v>6.4400000000000048</v>
      </c>
      <c r="F162">
        <f>$B$6*EXP($B$13*$E162) + $B$7*EXP($B$14*$E162)</f>
        <v>1.2742571449516958E-5</v>
      </c>
    </row>
    <row r="163" spans="5:6" x14ac:dyDescent="0.2">
      <c r="E163">
        <f t="shared" si="2"/>
        <v>6.4800000000000049</v>
      </c>
      <c r="F163">
        <f>$B$6*EXP($B$13*$E163) + $B$7*EXP($B$14*$E163)</f>
        <v>1.1762876000048752E-5</v>
      </c>
    </row>
    <row r="164" spans="5:6" x14ac:dyDescent="0.2">
      <c r="E164">
        <f t="shared" si="2"/>
        <v>6.5200000000000049</v>
      </c>
      <c r="F164">
        <f>$B$6*EXP($B$13*$E164) + $B$7*EXP($B$14*$E164)</f>
        <v>1.0858503116164046E-5</v>
      </c>
    </row>
    <row r="165" spans="5:6" x14ac:dyDescent="0.2">
      <c r="E165">
        <f t="shared" si="2"/>
        <v>6.5600000000000049</v>
      </c>
      <c r="F165">
        <f>$B$6*EXP($B$13*$E165) + $B$7*EXP($B$14*$E165)</f>
        <v>1.0023661723821251E-5</v>
      </c>
    </row>
    <row r="166" spans="5:6" x14ac:dyDescent="0.2">
      <c r="E166">
        <f t="shared" si="2"/>
        <v>6.600000000000005</v>
      </c>
      <c r="F166">
        <f>$B$6*EXP($B$13*$E166) + $B$7*EXP($B$14*$E166)</f>
        <v>9.2530059879094406E-6</v>
      </c>
    </row>
    <row r="167" spans="5:6" x14ac:dyDescent="0.2">
      <c r="E167">
        <f t="shared" si="2"/>
        <v>6.640000000000005</v>
      </c>
      <c r="F167">
        <f>$B$6*EXP($B$13*$E167) + $B$7*EXP($B$14*$E167)</f>
        <v>8.5416010806526264E-6</v>
      </c>
    </row>
    <row r="168" spans="5:6" x14ac:dyDescent="0.2">
      <c r="E168">
        <f t="shared" si="2"/>
        <v>6.680000000000005</v>
      </c>
      <c r="F168">
        <f>$B$6*EXP($B$13*$E168) + $B$7*EXP($B$14*$E168)</f>
        <v>7.8848915818641925E-6</v>
      </c>
    </row>
    <row r="169" spans="5:6" x14ac:dyDescent="0.2">
      <c r="E169">
        <f t="shared" si="2"/>
        <v>6.7200000000000051</v>
      </c>
      <c r="F169">
        <f>$B$6*EXP($B$13*$E169) + $B$7*EXP($B$14*$E169)</f>
        <v>7.2786723087052136E-6</v>
      </c>
    </row>
    <row r="170" spans="5:6" x14ac:dyDescent="0.2">
      <c r="E170">
        <f t="shared" si="2"/>
        <v>6.7600000000000051</v>
      </c>
      <c r="F170">
        <f>$B$6*EXP($B$13*$E170) + $B$7*EXP($B$14*$E170)</f>
        <v>6.7190613881575353E-6</v>
      </c>
    </row>
    <row r="171" spans="5:6" x14ac:dyDescent="0.2">
      <c r="E171">
        <f t="shared" si="2"/>
        <v>6.8000000000000052</v>
      </c>
      <c r="F171">
        <f>$B$6*EXP($B$13*$E171) + $B$7*EXP($B$14*$E171)</f>
        <v>6.2024753997835018E-6</v>
      </c>
    </row>
    <row r="172" spans="5:6" x14ac:dyDescent="0.2">
      <c r="E172">
        <f t="shared" si="2"/>
        <v>6.8400000000000052</v>
      </c>
      <c r="F172">
        <f>$B$6*EXP($B$13*$E172) + $B$7*EXP($B$14*$E172)</f>
        <v>5.7256064296011327E-6</v>
      </c>
    </row>
    <row r="173" spans="5:6" x14ac:dyDescent="0.2">
      <c r="E173">
        <f t="shared" si="2"/>
        <v>6.8800000000000052</v>
      </c>
      <c r="F173">
        <f>$B$6*EXP($B$13*$E173) + $B$7*EXP($B$14*$E173)</f>
        <v>5.2854008881412284E-6</v>
      </c>
    </row>
    <row r="174" spans="5:6" x14ac:dyDescent="0.2">
      <c r="E174">
        <f t="shared" si="2"/>
        <v>6.9200000000000053</v>
      </c>
      <c r="F174">
        <f>$B$6*EXP($B$13*$E174) + $B$7*EXP($B$14*$E174)</f>
        <v>4.8790399570496101E-6</v>
      </c>
    </row>
    <row r="175" spans="5:6" x14ac:dyDescent="0.2">
      <c r="E175">
        <f t="shared" si="2"/>
        <v>6.9600000000000053</v>
      </c>
      <c r="F175">
        <f>$B$6*EXP($B$13*$E175) + $B$7*EXP($B$14*$E175)</f>
        <v>4.5039215390260442E-6</v>
      </c>
    </row>
    <row r="176" spans="5:6" x14ac:dyDescent="0.2">
      <c r="E176">
        <f t="shared" si="2"/>
        <v>7.0000000000000053</v>
      </c>
      <c r="F176">
        <f>$B$6*EXP($B$13*$E176) + $B$7*EXP($B$14*$E176)</f>
        <v>4.1576435955177951E-6</v>
      </c>
    </row>
    <row r="177" spans="5:6" x14ac:dyDescent="0.2">
      <c r="E177">
        <f t="shared" si="2"/>
        <v>7.0400000000000054</v>
      </c>
      <c r="F177">
        <f>$B$6*EXP($B$13*$E177) + $B$7*EXP($B$14*$E177)</f>
        <v>3.8379887654721829E-6</v>
      </c>
    </row>
    <row r="178" spans="5:6" x14ac:dyDescent="0.2">
      <c r="E178">
        <f t="shared" si="2"/>
        <v>7.0800000000000054</v>
      </c>
      <c r="F178">
        <f>$B$6*EXP($B$13*$E178) + $B$7*EXP($B$14*$E178)</f>
        <v>3.5429101666556355E-6</v>
      </c>
    </row>
    <row r="179" spans="5:6" x14ac:dyDescent="0.2">
      <c r="E179">
        <f t="shared" si="2"/>
        <v>7.1200000000000054</v>
      </c>
      <c r="F179">
        <f>$B$6*EXP($B$13*$E179) + $B$7*EXP($B$14*$E179)</f>
        <v>3.2705182886192168E-6</v>
      </c>
    </row>
    <row r="180" spans="5:6" x14ac:dyDescent="0.2">
      <c r="E180">
        <f t="shared" si="2"/>
        <v>7.1600000000000055</v>
      </c>
      <c r="F180">
        <f>$B$6*EXP($B$13*$E180) + $B$7*EXP($B$14*$E180)</f>
        <v>3.0190688933808444E-6</v>
      </c>
    </row>
    <row r="181" spans="5:6" x14ac:dyDescent="0.2">
      <c r="E181">
        <f t="shared" si="2"/>
        <v>7.2000000000000055</v>
      </c>
      <c r="F181">
        <f>$B$6*EXP($B$13*$E181) + $B$7*EXP($B$14*$E181)</f>
        <v>2.786951846347268E-6</v>
      </c>
    </row>
    <row r="182" spans="5:6" x14ac:dyDescent="0.2">
      <c r="E182">
        <f t="shared" si="2"/>
        <v>7.2400000000000055</v>
      </c>
      <c r="F182">
        <f>$B$6*EXP($B$13*$E182) + $B$7*EXP($B$14*$E182)</f>
        <v>2.572680805955579E-6</v>
      </c>
    </row>
    <row r="183" spans="5:6" x14ac:dyDescent="0.2">
      <c r="E183">
        <f t="shared" si="2"/>
        <v>7.2800000000000056</v>
      </c>
      <c r="F183">
        <f>$B$6*EXP($B$13*$E183) + $B$7*EXP($B$14*$E183)</f>
        <v>2.3748837060127393E-6</v>
      </c>
    </row>
    <row r="184" spans="5:6" x14ac:dyDescent="0.2">
      <c r="E184">
        <f t="shared" si="2"/>
        <v>7.3200000000000056</v>
      </c>
      <c r="F184">
        <f>$B$6*EXP($B$13*$E184) + $B$7*EXP($B$14*$E184)</f>
        <v>2.1922939697876329E-6</v>
      </c>
    </row>
    <row r="185" spans="5:6" x14ac:dyDescent="0.2">
      <c r="E185">
        <f t="shared" si="2"/>
        <v>7.3600000000000056</v>
      </c>
      <c r="F185">
        <f>$B$6*EXP($B$13*$E185) + $B$7*EXP($B$14*$E185)</f>
        <v>2.0237423995958135E-6</v>
      </c>
    </row>
    <row r="186" spans="5:6" x14ac:dyDescent="0.2">
      <c r="E186">
        <f t="shared" si="2"/>
        <v>7.4000000000000057</v>
      </c>
      <c r="F186">
        <f>$B$6*EXP($B$13*$E186) + $B$7*EXP($B$14*$E186)</f>
        <v>1.8681496899426101E-6</v>
      </c>
    </row>
    <row r="187" spans="5:6" x14ac:dyDescent="0.2">
      <c r="E187">
        <f t="shared" si="2"/>
        <v>7.4400000000000057</v>
      </c>
      <c r="F187">
        <f>$B$6*EXP($B$13*$E187) + $B$7*EXP($B$14*$E187)</f>
        <v>1.7245195162831487E-6</v>
      </c>
    </row>
    <row r="188" spans="5:6" x14ac:dyDescent="0.2">
      <c r="E188">
        <f t="shared" si="2"/>
        <v>7.4800000000000058</v>
      </c>
      <c r="F188">
        <f>$B$6*EXP($B$13*$E188) + $B$7*EXP($B$14*$E188)</f>
        <v>1.5919321551437487E-6</v>
      </c>
    </row>
    <row r="189" spans="5:6" x14ac:dyDescent="0.2">
      <c r="E189">
        <f t="shared" si="2"/>
        <v>7.5200000000000058</v>
      </c>
      <c r="F189">
        <f>$B$6*EXP($B$13*$E189) + $B$7*EXP($B$14*$E189)</f>
        <v>1.4695385947516999E-6</v>
      </c>
    </row>
    <row r="190" spans="5:6" x14ac:dyDescent="0.2">
      <c r="E190">
        <f t="shared" si="2"/>
        <v>7.5600000000000058</v>
      </c>
      <c r="F190">
        <f>$B$6*EXP($B$13*$E190) + $B$7*EXP($B$14*$E190)</f>
        <v>1.3565550984613403E-6</v>
      </c>
    </row>
    <row r="191" spans="5:6" x14ac:dyDescent="0.2">
      <c r="E191">
        <f t="shared" si="2"/>
        <v>7.6000000000000059</v>
      </c>
      <c r="F191">
        <f>$B$6*EXP($B$13*$E191) + $B$7*EXP($B$14*$E191)</f>
        <v>1.2522581861637954E-6</v>
      </c>
    </row>
    <row r="192" spans="5:6" x14ac:dyDescent="0.2">
      <c r="E192">
        <f t="shared" si="2"/>
        <v>7.6400000000000059</v>
      </c>
      <c r="F192">
        <f>$B$6*EXP($B$13*$E192) + $B$7*EXP($B$14*$E192)</f>
        <v>1.1559800015442782E-6</v>
      </c>
    </row>
    <row r="193" spans="5:6" x14ac:dyDescent="0.2">
      <c r="E193">
        <f t="shared" si="2"/>
        <v>7.6800000000000059</v>
      </c>
      <c r="F193">
        <f>$B$6*EXP($B$13*$E193) + $B$7*EXP($B$14*$E193)</f>
        <v>1.0671040355215716E-6</v>
      </c>
    </row>
    <row r="194" spans="5:6" x14ac:dyDescent="0.2">
      <c r="E194">
        <f t="shared" si="2"/>
        <v>7.720000000000006</v>
      </c>
      <c r="F194">
        <f>$B$6*EXP($B$13*$E194) + $B$7*EXP($B$14*$E194)</f>
        <v>9.8506117848510794E-7</v>
      </c>
    </row>
    <row r="195" spans="5:6" x14ac:dyDescent="0.2">
      <c r="E195">
        <f t="shared" ref="E195:E203" si="3">E194+$B$1</f>
        <v>7.760000000000006</v>
      </c>
      <c r="F195">
        <f>$B$6*EXP($B$13*$E195) + $B$7*EXP($B$14*$E195)</f>
        <v>9.093260760504864E-7</v>
      </c>
    </row>
    <row r="196" spans="5:6" x14ac:dyDescent="0.2">
      <c r="E196">
        <f t="shared" si="3"/>
        <v>7.800000000000006</v>
      </c>
      <c r="F196">
        <f>$B$6*EXP($B$13*$E196) + $B$7*EXP($B$14*$E196)</f>
        <v>8.3941376499782114E-7</v>
      </c>
    </row>
    <row r="197" spans="5:6" x14ac:dyDescent="0.2">
      <c r="E197">
        <f t="shared" si="3"/>
        <v>7.8400000000000061</v>
      </c>
      <c r="F197">
        <f>$B$6*EXP($B$13*$E197) + $B$7*EXP($B$14*$E197)</f>
        <v>7.7487656785143869E-7</v>
      </c>
    </row>
    <row r="198" spans="5:6" x14ac:dyDescent="0.2">
      <c r="E198">
        <f t="shared" si="3"/>
        <v>7.8800000000000061</v>
      </c>
      <c r="F198">
        <f>$B$6*EXP($B$13*$E198) + $B$7*EXP($B$14*$E198)</f>
        <v>7.1530122621563612E-7</v>
      </c>
    </row>
    <row r="199" spans="5:6" x14ac:dyDescent="0.2">
      <c r="E199">
        <f t="shared" si="3"/>
        <v>7.9200000000000061</v>
      </c>
      <c r="F199">
        <f>$B$6*EXP($B$13*$E199) + $B$7*EXP($B$14*$E199)</f>
        <v>6.6030625451005834E-7</v>
      </c>
    </row>
    <row r="200" spans="5:6" x14ac:dyDescent="0.2">
      <c r="E200">
        <f t="shared" si="3"/>
        <v>7.9600000000000062</v>
      </c>
      <c r="F200">
        <f>$B$6*EXP($B$13*$E200) + $B$7*EXP($B$14*$E200)</f>
        <v>6.0953949715956922E-7</v>
      </c>
    </row>
    <row r="201" spans="5:6" x14ac:dyDescent="0.2">
      <c r="E201">
        <f t="shared" si="3"/>
        <v>8.0000000000000053</v>
      </c>
      <c r="F201">
        <f>$B$6*EXP($B$13*$E201) + $B$7*EXP($B$14*$E201)</f>
        <v>5.6267587359628956E-7</v>
      </c>
    </row>
    <row r="202" spans="5:6" x14ac:dyDescent="0.2">
      <c r="E202">
        <f t="shared" si="3"/>
        <v>8.0400000000000045</v>
      </c>
      <c r="F202">
        <f>$B$6*EXP($B$13*$E202) + $B$7*EXP($B$14*$E202)</f>
        <v>5.1941529663411625E-7</v>
      </c>
    </row>
    <row r="203" spans="5:6" x14ac:dyDescent="0.2">
      <c r="E203">
        <f t="shared" si="3"/>
        <v>8.0800000000000036</v>
      </c>
      <c r="F203">
        <f>$B$6*EXP($B$13*$E203) + $B$7*EXP($B$14*$E203)</f>
        <v>4.7948075088621687E-7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DF797-4ED2-5748-B45E-91D31D97BAAA}">
  <dimension ref="A1:F203"/>
  <sheetViews>
    <sheetView workbookViewId="0">
      <selection sqref="A1:XFD1048576"/>
    </sheetView>
  </sheetViews>
  <sheetFormatPr baseColWidth="10" defaultRowHeight="16" x14ac:dyDescent="0.2"/>
  <sheetData>
    <row r="1" spans="1:6" x14ac:dyDescent="0.2">
      <c r="A1" t="s">
        <v>3</v>
      </c>
      <c r="B1">
        <v>0.04</v>
      </c>
      <c r="E1">
        <v>0</v>
      </c>
      <c r="F1">
        <f>EXP(-$B$16*$B$17*E1)*($B$6*SIN($B$18*E1) + $B$7*COS($B$18*E1))</f>
        <v>5</v>
      </c>
    </row>
    <row r="2" spans="1:6" x14ac:dyDescent="0.2">
      <c r="E2">
        <f>E1+$B$1</f>
        <v>0.04</v>
      </c>
      <c r="F2">
        <f t="shared" ref="F2:F65" si="0">EXP(-$B$16*$B$17*E2)*($B$6*SIN($B$18*E2) + $B$7*COS($B$18*E2))</f>
        <v>4.396688352128562</v>
      </c>
    </row>
    <row r="3" spans="1:6" x14ac:dyDescent="0.2">
      <c r="A3" t="s">
        <v>0</v>
      </c>
      <c r="B3">
        <v>5</v>
      </c>
      <c r="E3">
        <f t="shared" ref="E3:E66" si="1">E2+$B$1</f>
        <v>0.08</v>
      </c>
      <c r="F3">
        <f t="shared" si="0"/>
        <v>3.7894641413983159</v>
      </c>
    </row>
    <row r="4" spans="1:6" x14ac:dyDescent="0.2">
      <c r="A4" t="s">
        <v>1</v>
      </c>
      <c r="B4">
        <v>-15</v>
      </c>
      <c r="E4">
        <f t="shared" si="1"/>
        <v>0.12</v>
      </c>
      <c r="F4">
        <f t="shared" si="0"/>
        <v>3.1822882866262523</v>
      </c>
    </row>
    <row r="5" spans="1:6" x14ac:dyDescent="0.2">
      <c r="E5">
        <f t="shared" si="1"/>
        <v>0.16</v>
      </c>
      <c r="F5">
        <f t="shared" si="0"/>
        <v>2.5789660935725527</v>
      </c>
    </row>
    <row r="6" spans="1:6" x14ac:dyDescent="0.2">
      <c r="A6" t="s">
        <v>18</v>
      </c>
      <c r="B6">
        <f>(B4+B16*B17*B3)/B18</f>
        <v>-6.4549722436790278</v>
      </c>
      <c r="E6">
        <f t="shared" si="1"/>
        <v>0.2</v>
      </c>
      <c r="F6">
        <f t="shared" si="0"/>
        <v>1.9831294960375145</v>
      </c>
    </row>
    <row r="7" spans="1:6" x14ac:dyDescent="0.2">
      <c r="A7" t="s">
        <v>19</v>
      </c>
      <c r="B7">
        <f>B3</f>
        <v>5</v>
      </c>
      <c r="E7">
        <f t="shared" si="1"/>
        <v>0.24000000000000002</v>
      </c>
      <c r="F7">
        <f t="shared" si="0"/>
        <v>1.398221080396943</v>
      </c>
    </row>
    <row r="8" spans="1:6" x14ac:dyDescent="0.2">
      <c r="A8" t="s">
        <v>8</v>
      </c>
      <c r="B8" s="1">
        <v>100</v>
      </c>
      <c r="E8">
        <f t="shared" si="1"/>
        <v>0.28000000000000003</v>
      </c>
      <c r="F8">
        <f t="shared" si="0"/>
        <v>0.82747992381807522</v>
      </c>
    </row>
    <row r="9" spans="1:6" x14ac:dyDescent="0.2">
      <c r="A9" t="s">
        <v>9</v>
      </c>
      <c r="B9">
        <v>400</v>
      </c>
      <c r="E9">
        <f t="shared" si="1"/>
        <v>0.32</v>
      </c>
      <c r="F9">
        <f t="shared" si="0"/>
        <v>0.27392926383984878</v>
      </c>
    </row>
    <row r="10" spans="1:6" x14ac:dyDescent="0.2">
      <c r="A10" t="s">
        <v>10</v>
      </c>
      <c r="B10">
        <v>100</v>
      </c>
      <c r="E10">
        <f t="shared" si="1"/>
        <v>0.36</v>
      </c>
      <c r="F10">
        <f t="shared" si="0"/>
        <v>-0.25963399517530095</v>
      </c>
    </row>
    <row r="11" spans="1:6" x14ac:dyDescent="0.2">
      <c r="E11">
        <f t="shared" si="1"/>
        <v>0.39999999999999997</v>
      </c>
      <c r="F11">
        <f t="shared" si="0"/>
        <v>-0.77064794494473765</v>
      </c>
    </row>
    <row r="12" spans="1:6" x14ac:dyDescent="0.2">
      <c r="E12">
        <f t="shared" si="1"/>
        <v>0.43999999999999995</v>
      </c>
      <c r="F12">
        <f t="shared" si="0"/>
        <v>-1.2567925229852319</v>
      </c>
    </row>
    <row r="13" spans="1:6" x14ac:dyDescent="0.2">
      <c r="A13" t="s">
        <v>11</v>
      </c>
      <c r="B13" t="e">
        <f>(-B8+SQRT(B8^2-4*B9*B10))/(2*B10)</f>
        <v>#NUM!</v>
      </c>
      <c r="E13">
        <f t="shared" si="1"/>
        <v>0.47999999999999993</v>
      </c>
      <c r="F13">
        <f t="shared" si="0"/>
        <v>-1.7159945772947183</v>
      </c>
    </row>
    <row r="14" spans="1:6" x14ac:dyDescent="0.2">
      <c r="A14" t="s">
        <v>12</v>
      </c>
      <c r="B14" t="e">
        <f>(-B8-SQRT(B8^2-4*B9*B10))/(2*B10)</f>
        <v>#NUM!</v>
      </c>
      <c r="E14">
        <f t="shared" si="1"/>
        <v>0.51999999999999991</v>
      </c>
      <c r="F14">
        <f t="shared" si="0"/>
        <v>-2.1464311842312509</v>
      </c>
    </row>
    <row r="15" spans="1:6" x14ac:dyDescent="0.2">
      <c r="E15">
        <f t="shared" si="1"/>
        <v>0.55999999999999994</v>
      </c>
      <c r="F15">
        <f t="shared" si="0"/>
        <v>-2.546531267278028</v>
      </c>
    </row>
    <row r="16" spans="1:6" x14ac:dyDescent="0.2">
      <c r="A16" t="s">
        <v>2</v>
      </c>
      <c r="B16">
        <f>SQRT(B9/B10)</f>
        <v>2</v>
      </c>
      <c r="E16">
        <f t="shared" si="1"/>
        <v>0.6</v>
      </c>
      <c r="F16">
        <f t="shared" si="0"/>
        <v>-2.9149755731674731</v>
      </c>
    </row>
    <row r="17" spans="1:6" x14ac:dyDescent="0.2">
      <c r="A17" t="s">
        <v>20</v>
      </c>
      <c r="B17">
        <f>B8/(2*B10*B16)</f>
        <v>0.25</v>
      </c>
      <c r="E17">
        <f t="shared" si="1"/>
        <v>0.64</v>
      </c>
      <c r="F17">
        <f t="shared" si="0"/>
        <v>-3.2506950699229558</v>
      </c>
    </row>
    <row r="18" spans="1:6" x14ac:dyDescent="0.2">
      <c r="A18" t="s">
        <v>21</v>
      </c>
      <c r="B18">
        <f>SQRT(1-B17^2)*B16</f>
        <v>1.9364916731037085</v>
      </c>
      <c r="E18">
        <f t="shared" si="1"/>
        <v>0.68</v>
      </c>
      <c r="F18">
        <f t="shared" si="0"/>
        <v>-3.5528678387404984</v>
      </c>
    </row>
    <row r="19" spans="1:6" x14ac:dyDescent="0.2">
      <c r="E19">
        <f t="shared" si="1"/>
        <v>0.72000000000000008</v>
      </c>
      <c r="F19">
        <f t="shared" si="0"/>
        <v>-3.8209145382567855</v>
      </c>
    </row>
    <row r="20" spans="1:6" x14ac:dyDescent="0.2">
      <c r="E20">
        <f t="shared" si="1"/>
        <v>0.76000000000000012</v>
      </c>
      <c r="F20">
        <f t="shared" si="0"/>
        <v>-4.0544925256216446</v>
      </c>
    </row>
    <row r="21" spans="1:6" x14ac:dyDescent="0.2">
      <c r="E21">
        <f t="shared" si="1"/>
        <v>0.80000000000000016</v>
      </c>
      <c r="F21">
        <f t="shared" si="0"/>
        <v>-4.2534887239053223</v>
      </c>
    </row>
    <row r="22" spans="1:6" x14ac:dyDescent="0.2">
      <c r="E22">
        <f t="shared" si="1"/>
        <v>0.84000000000000019</v>
      </c>
      <c r="F22">
        <f t="shared" si="0"/>
        <v>-4.4180113297213151</v>
      </c>
    </row>
    <row r="23" spans="1:6" x14ac:dyDescent="0.2">
      <c r="E23">
        <f t="shared" si="1"/>
        <v>0.88000000000000023</v>
      </c>
      <c r="F23">
        <f t="shared" si="0"/>
        <v>-4.5483804585365775</v>
      </c>
    </row>
    <row r="24" spans="1:6" x14ac:dyDescent="0.2">
      <c r="E24">
        <f t="shared" si="1"/>
        <v>0.92000000000000026</v>
      </c>
      <c r="F24">
        <f t="shared" si="0"/>
        <v>-4.6451178279801564</v>
      </c>
    </row>
    <row r="25" spans="1:6" x14ac:dyDescent="0.2">
      <c r="E25">
        <f t="shared" si="1"/>
        <v>0.9600000000000003</v>
      </c>
      <c r="F25">
        <f t="shared" si="0"/>
        <v>-4.7089355815600351</v>
      </c>
    </row>
    <row r="26" spans="1:6" x14ac:dyDescent="0.2">
      <c r="E26">
        <f t="shared" si="1"/>
        <v>1.0000000000000002</v>
      </c>
      <c r="F26">
        <f t="shared" si="0"/>
        <v>-4.7407243565724473</v>
      </c>
    </row>
    <row r="27" spans="1:6" x14ac:dyDescent="0.2">
      <c r="E27">
        <f t="shared" si="1"/>
        <v>1.0400000000000003</v>
      </c>
      <c r="F27">
        <f t="shared" si="0"/>
        <v>-4.7415407006575929</v>
      </c>
    </row>
    <row r="28" spans="1:6" x14ac:dyDescent="0.2">
      <c r="E28">
        <f t="shared" si="1"/>
        <v>1.0800000000000003</v>
      </c>
      <c r="F28">
        <f t="shared" si="0"/>
        <v>-4.7125939414442435</v>
      </c>
    </row>
    <row r="29" spans="1:6" x14ac:dyDescent="0.2">
      <c r="E29">
        <f t="shared" si="1"/>
        <v>1.1200000000000003</v>
      </c>
      <c r="F29">
        <f t="shared" si="0"/>
        <v>-4.6552326130597743</v>
      </c>
    </row>
    <row r="30" spans="1:6" x14ac:dyDescent="0.2">
      <c r="E30">
        <f t="shared" si="1"/>
        <v>1.1600000000000004</v>
      </c>
      <c r="F30">
        <f t="shared" si="0"/>
        <v>-4.5709305419916317</v>
      </c>
    </row>
    <row r="31" spans="1:6" x14ac:dyDescent="0.2">
      <c r="E31">
        <f t="shared" si="1"/>
        <v>1.2000000000000004</v>
      </c>
      <c r="F31">
        <f t="shared" si="0"/>
        <v>-4.461272692903715</v>
      </c>
    </row>
    <row r="32" spans="1:6" x14ac:dyDescent="0.2">
      <c r="E32">
        <f t="shared" si="1"/>
        <v>1.2400000000000004</v>
      </c>
      <c r="F32">
        <f t="shared" si="0"/>
        <v>-4.327940872571574</v>
      </c>
    </row>
    <row r="33" spans="5:6" x14ac:dyDescent="0.2">
      <c r="E33">
        <f t="shared" si="1"/>
        <v>1.2800000000000005</v>
      </c>
      <c r="F33">
        <f t="shared" si="0"/>
        <v>-4.1726993871409022</v>
      </c>
    </row>
    <row r="34" spans="5:6" x14ac:dyDescent="0.2">
      <c r="E34">
        <f t="shared" si="1"/>
        <v>1.3200000000000005</v>
      </c>
      <c r="F34">
        <f t="shared" si="0"/>
        <v>-3.9973807444735159</v>
      </c>
    </row>
    <row r="35" spans="5:6" x14ac:dyDescent="0.2">
      <c r="E35">
        <f t="shared" si="1"/>
        <v>1.3600000000000005</v>
      </c>
      <c r="F35">
        <f t="shared" si="0"/>
        <v>-3.803871489464083</v>
      </c>
    </row>
    <row r="36" spans="5:6" x14ac:dyDescent="0.2">
      <c r="E36">
        <f t="shared" si="1"/>
        <v>1.4000000000000006</v>
      </c>
      <c r="F36">
        <f t="shared" si="0"/>
        <v>-3.5940982559312245</v>
      </c>
    </row>
    <row r="37" spans="5:6" x14ac:dyDescent="0.2">
      <c r="E37">
        <f t="shared" si="1"/>
        <v>1.4400000000000006</v>
      </c>
      <c r="F37">
        <f t="shared" si="0"/>
        <v>-3.3700141140504183</v>
      </c>
    </row>
    <row r="38" spans="5:6" x14ac:dyDescent="0.2">
      <c r="E38">
        <f t="shared" si="1"/>
        <v>1.4800000000000006</v>
      </c>
      <c r="F38">
        <f t="shared" si="0"/>
        <v>-3.1335852873466457</v>
      </c>
    </row>
    <row r="39" spans="5:6" x14ac:dyDescent="0.2">
      <c r="E39">
        <f t="shared" si="1"/>
        <v>1.5200000000000007</v>
      </c>
      <c r="F39">
        <f t="shared" si="0"/>
        <v>-2.8867783080451801</v>
      </c>
    </row>
    <row r="40" spans="5:6" x14ac:dyDescent="0.2">
      <c r="E40">
        <f t="shared" si="1"/>
        <v>1.5600000000000007</v>
      </c>
      <c r="F40">
        <f t="shared" si="0"/>
        <v>-2.63154767413261</v>
      </c>
    </row>
    <row r="41" spans="5:6" x14ac:dyDescent="0.2">
      <c r="E41">
        <f t="shared" si="1"/>
        <v>1.6000000000000008</v>
      </c>
      <c r="F41">
        <f t="shared" si="0"/>
        <v>-2.3698240658502532</v>
      </c>
    </row>
    <row r="42" spans="5:6" x14ac:dyDescent="0.2">
      <c r="E42">
        <f t="shared" si="1"/>
        <v>1.6400000000000008</v>
      </c>
      <c r="F42">
        <f t="shared" si="0"/>
        <v>-2.1035031735709313</v>
      </c>
    </row>
    <row r="43" spans="5:6" x14ac:dyDescent="0.2">
      <c r="E43">
        <f t="shared" si="1"/>
        <v>1.6800000000000008</v>
      </c>
      <c r="F43">
        <f t="shared" si="0"/>
        <v>-1.8344351831395067</v>
      </c>
    </row>
    <row r="44" spans="5:6" x14ac:dyDescent="0.2">
      <c r="E44">
        <f t="shared" si="1"/>
        <v>1.7200000000000009</v>
      </c>
      <c r="F44">
        <f t="shared" si="0"/>
        <v>-1.5644149588281753</v>
      </c>
    </row>
    <row r="45" spans="5:6" x14ac:dyDescent="0.2">
      <c r="E45">
        <f t="shared" si="1"/>
        <v>1.7600000000000009</v>
      </c>
      <c r="F45">
        <f t="shared" si="0"/>
        <v>-1.2951729581089142</v>
      </c>
    </row>
    <row r="46" spans="5:6" x14ac:dyDescent="0.2">
      <c r="E46">
        <f t="shared" si="1"/>
        <v>1.8000000000000009</v>
      </c>
      <c r="F46">
        <f t="shared" si="0"/>
        <v>-1.0283669065156225</v>
      </c>
    </row>
    <row r="47" spans="5:6" x14ac:dyDescent="0.2">
      <c r="E47">
        <f t="shared" si="1"/>
        <v>1.840000000000001</v>
      </c>
      <c r="F47">
        <f t="shared" si="0"/>
        <v>-0.76557425499391152</v>
      </c>
    </row>
    <row r="48" spans="5:6" x14ac:dyDescent="0.2">
      <c r="E48">
        <f t="shared" si="1"/>
        <v>1.880000000000001</v>
      </c>
      <c r="F48">
        <f t="shared" si="0"/>
        <v>-0.50828543635175405</v>
      </c>
    </row>
    <row r="49" spans="5:6" x14ac:dyDescent="0.2">
      <c r="E49">
        <f t="shared" si="1"/>
        <v>1.920000000000001</v>
      </c>
      <c r="F49">
        <f t="shared" si="0"/>
        <v>-0.25789793176220421</v>
      </c>
    </row>
    <row r="50" spans="5:6" x14ac:dyDescent="0.2">
      <c r="E50">
        <f t="shared" si="1"/>
        <v>1.9600000000000011</v>
      </c>
      <c r="F50">
        <f t="shared" si="0"/>
        <v>-1.5711152760642395E-2</v>
      </c>
    </row>
    <row r="51" spans="5:6" x14ac:dyDescent="0.2">
      <c r="E51">
        <f t="shared" si="1"/>
        <v>2.0000000000000009</v>
      </c>
      <c r="F51">
        <f t="shared" si="0"/>
        <v>0.21707786114778607</v>
      </c>
    </row>
    <row r="52" spans="5:6" x14ac:dyDescent="0.2">
      <c r="E52">
        <f t="shared" si="1"/>
        <v>2.0400000000000009</v>
      </c>
      <c r="F52">
        <f t="shared" si="0"/>
        <v>0.43937793427362415</v>
      </c>
    </row>
    <row r="53" spans="5:6" x14ac:dyDescent="0.2">
      <c r="E53">
        <f t="shared" si="1"/>
        <v>2.080000000000001</v>
      </c>
      <c r="F53">
        <f t="shared" si="0"/>
        <v>0.65020644581106524</v>
      </c>
    </row>
    <row r="54" spans="5:6" x14ac:dyDescent="0.2">
      <c r="E54">
        <f t="shared" si="1"/>
        <v>2.120000000000001</v>
      </c>
      <c r="F54">
        <f t="shared" si="0"/>
        <v>0.84869123471112251</v>
      </c>
    </row>
    <row r="55" spans="5:6" x14ac:dyDescent="0.2">
      <c r="E55">
        <f t="shared" si="1"/>
        <v>2.160000000000001</v>
      </c>
      <c r="F55">
        <f t="shared" si="0"/>
        <v>1.0340717372429127</v>
      </c>
    </row>
    <row r="56" spans="5:6" x14ac:dyDescent="0.2">
      <c r="E56">
        <f t="shared" si="1"/>
        <v>2.2000000000000011</v>
      </c>
      <c r="F56">
        <f t="shared" si="0"/>
        <v>1.2056993801968858</v>
      </c>
    </row>
    <row r="57" spans="5:6" x14ac:dyDescent="0.2">
      <c r="E57">
        <f t="shared" si="1"/>
        <v>2.2400000000000011</v>
      </c>
      <c r="F57">
        <f t="shared" si="0"/>
        <v>1.363037256451165</v>
      </c>
    </row>
    <row r="58" spans="5:6" x14ac:dyDescent="0.2">
      <c r="E58">
        <f t="shared" si="1"/>
        <v>2.2800000000000011</v>
      </c>
      <c r="F58">
        <f t="shared" si="0"/>
        <v>1.5056591130742978</v>
      </c>
    </row>
    <row r="59" spans="5:6" x14ac:dyDescent="0.2">
      <c r="E59">
        <f t="shared" si="1"/>
        <v>2.3200000000000012</v>
      </c>
      <c r="F59">
        <f t="shared" si="0"/>
        <v>1.6332476852651236</v>
      </c>
    </row>
    <row r="60" spans="5:6" x14ac:dyDescent="0.2">
      <c r="E60">
        <f t="shared" si="1"/>
        <v>2.3600000000000012</v>
      </c>
      <c r="F60">
        <f t="shared" si="0"/>
        <v>1.7455924122267004</v>
      </c>
    </row>
    <row r="61" spans="5:6" x14ac:dyDescent="0.2">
      <c r="E61">
        <f t="shared" si="1"/>
        <v>2.4000000000000012</v>
      </c>
      <c r="F61">
        <f t="shared" si="0"/>
        <v>1.8425865735311935</v>
      </c>
    </row>
    <row r="62" spans="5:6" x14ac:dyDescent="0.2">
      <c r="E62">
        <f t="shared" si="1"/>
        <v>2.4400000000000013</v>
      </c>
      <c r="F62">
        <f t="shared" si="0"/>
        <v>1.9242238866546197</v>
      </c>
    </row>
    <row r="63" spans="5:6" x14ac:dyDescent="0.2">
      <c r="E63">
        <f t="shared" si="1"/>
        <v>2.4800000000000013</v>
      </c>
      <c r="F63">
        <f t="shared" si="0"/>
        <v>1.9905946081439028</v>
      </c>
    </row>
    <row r="64" spans="5:6" x14ac:dyDescent="0.2">
      <c r="E64">
        <f t="shared" si="1"/>
        <v>2.5200000000000014</v>
      </c>
      <c r="F64">
        <f t="shared" si="0"/>
        <v>2.0418811823261089</v>
      </c>
    </row>
    <row r="65" spans="5:6" x14ac:dyDescent="0.2">
      <c r="E65">
        <f t="shared" si="1"/>
        <v>2.5600000000000014</v>
      </c>
      <c r="F65">
        <f t="shared" si="0"/>
        <v>2.078353482585082</v>
      </c>
    </row>
    <row r="66" spans="5:6" x14ac:dyDescent="0.2">
      <c r="E66">
        <f t="shared" si="1"/>
        <v>2.6000000000000014</v>
      </c>
      <c r="F66">
        <f t="shared" ref="F66:F129" si="2">EXP(-$B$16*$B$17*E66)*($B$6*SIN($B$18*E66) + $B$7*COS($B$18*E66))</f>
        <v>2.1003636910199961</v>
      </c>
    </row>
    <row r="67" spans="5:6" x14ac:dyDescent="0.2">
      <c r="E67">
        <f t="shared" ref="E67:E130" si="3">E66+$B$1</f>
        <v>2.6400000000000015</v>
      </c>
      <c r="F67">
        <f t="shared" si="2"/>
        <v>2.108340862771342</v>
      </c>
    </row>
    <row r="68" spans="5:6" x14ac:dyDescent="0.2">
      <c r="E68">
        <f t="shared" si="3"/>
        <v>2.6800000000000015</v>
      </c>
      <c r="F68">
        <f t="shared" si="2"/>
        <v>2.1027852214622986</v>
      </c>
    </row>
    <row r="69" spans="5:6" x14ac:dyDescent="0.2">
      <c r="E69">
        <f t="shared" si="3"/>
        <v>2.7200000000000015</v>
      </c>
      <c r="F69">
        <f t="shared" si="2"/>
        <v>2.084262232068129</v>
      </c>
    </row>
    <row r="70" spans="5:6" x14ac:dyDescent="0.2">
      <c r="E70">
        <f t="shared" si="3"/>
        <v>2.7600000000000016</v>
      </c>
      <c r="F70">
        <f t="shared" si="2"/>
        <v>2.0533964971059389</v>
      </c>
    </row>
    <row r="71" spans="5:6" x14ac:dyDescent="0.2">
      <c r="E71">
        <f t="shared" si="3"/>
        <v>2.8000000000000016</v>
      </c>
      <c r="F71">
        <f t="shared" si="2"/>
        <v>2.0108655213454916</v>
      </c>
    </row>
    <row r="72" spans="5:6" x14ac:dyDescent="0.2">
      <c r="E72">
        <f t="shared" si="3"/>
        <v>2.8400000000000016</v>
      </c>
      <c r="F72">
        <f t="shared" si="2"/>
        <v>1.9573933892938546</v>
      </c>
    </row>
    <row r="73" spans="5:6" x14ac:dyDescent="0.2">
      <c r="E73">
        <f t="shared" si="3"/>
        <v>2.8800000000000017</v>
      </c>
      <c r="F73">
        <f t="shared" si="2"/>
        <v>1.8937443985184217</v>
      </c>
    </row>
    <row r="74" spans="5:6" x14ac:dyDescent="0.2">
      <c r="E74">
        <f t="shared" si="3"/>
        <v>2.9200000000000017</v>
      </c>
      <c r="F74">
        <f t="shared" si="2"/>
        <v>1.8207166904611582</v>
      </c>
    </row>
    <row r="75" spans="5:6" x14ac:dyDescent="0.2">
      <c r="E75">
        <f t="shared" si="3"/>
        <v>2.9600000000000017</v>
      </c>
      <c r="F75">
        <f t="shared" si="2"/>
        <v>1.739135918779444</v>
      </c>
    </row>
    <row r="76" spans="5:6" x14ac:dyDescent="0.2">
      <c r="E76">
        <f t="shared" si="3"/>
        <v>3.0000000000000018</v>
      </c>
      <c r="F76">
        <f t="shared" si="2"/>
        <v>1.6498489934437464</v>
      </c>
    </row>
    <row r="77" spans="5:6" x14ac:dyDescent="0.2">
      <c r="E77">
        <f t="shared" si="3"/>
        <v>3.0400000000000018</v>
      </c>
      <c r="F77">
        <f t="shared" si="2"/>
        <v>1.5537179368483283</v>
      </c>
    </row>
    <row r="78" spans="5:6" x14ac:dyDescent="0.2">
      <c r="E78">
        <f t="shared" si="3"/>
        <v>3.0800000000000018</v>
      </c>
      <c r="F78">
        <f t="shared" si="2"/>
        <v>1.4516138860671972</v>
      </c>
    </row>
    <row r="79" spans="5:6" x14ac:dyDescent="0.2">
      <c r="E79">
        <f t="shared" si="3"/>
        <v>3.1200000000000019</v>
      </c>
      <c r="F79">
        <f t="shared" si="2"/>
        <v>1.3444112731327742</v>
      </c>
    </row>
    <row r="80" spans="5:6" x14ac:dyDescent="0.2">
      <c r="E80">
        <f t="shared" si="3"/>
        <v>3.1600000000000019</v>
      </c>
      <c r="F80">
        <f t="shared" si="2"/>
        <v>1.2329822128485857</v>
      </c>
    </row>
    <row r="81" spans="5:6" x14ac:dyDescent="0.2">
      <c r="E81">
        <f t="shared" si="3"/>
        <v>3.200000000000002</v>
      </c>
      <c r="F81">
        <f t="shared" si="2"/>
        <v>1.1181911251887779</v>
      </c>
    </row>
    <row r="82" spans="5:6" x14ac:dyDescent="0.2">
      <c r="E82">
        <f t="shared" si="3"/>
        <v>3.240000000000002</v>
      </c>
      <c r="F82">
        <f t="shared" si="2"/>
        <v>1.0008896168056043</v>
      </c>
    </row>
    <row r="83" spans="5:6" x14ac:dyDescent="0.2">
      <c r="E83">
        <f t="shared" si="3"/>
        <v>3.280000000000002</v>
      </c>
      <c r="F83">
        <f t="shared" si="2"/>
        <v>0.88191164357981833</v>
      </c>
    </row>
    <row r="84" spans="5:6" x14ac:dyDescent="0.2">
      <c r="E84">
        <f t="shared" si="3"/>
        <v>3.3200000000000021</v>
      </c>
      <c r="F84">
        <f t="shared" si="2"/>
        <v>0.76206897352658687</v>
      </c>
    </row>
    <row r="85" spans="5:6" x14ac:dyDescent="0.2">
      <c r="E85">
        <f t="shared" si="3"/>
        <v>3.3600000000000021</v>
      </c>
      <c r="F85">
        <f t="shared" si="2"/>
        <v>0.64214696672898097</v>
      </c>
    </row>
    <row r="86" spans="5:6" x14ac:dyDescent="0.2">
      <c r="E86">
        <f t="shared" si="3"/>
        <v>3.4000000000000021</v>
      </c>
      <c r="F86">
        <f t="shared" si="2"/>
        <v>0.52290068632947562</v>
      </c>
    </row>
    <row r="87" spans="5:6" x14ac:dyDescent="0.2">
      <c r="E87">
        <f t="shared" si="3"/>
        <v>3.4400000000000022</v>
      </c>
      <c r="F87">
        <f t="shared" si="2"/>
        <v>0.40505135198389736</v>
      </c>
    </row>
    <row r="88" spans="5:6" x14ac:dyDescent="0.2">
      <c r="E88">
        <f t="shared" si="3"/>
        <v>3.4800000000000022</v>
      </c>
      <c r="F88">
        <f t="shared" si="2"/>
        <v>0.28928314458777304</v>
      </c>
    </row>
    <row r="89" spans="5:6" x14ac:dyDescent="0.2">
      <c r="E89">
        <f t="shared" si="3"/>
        <v>3.5200000000000022</v>
      </c>
      <c r="F89">
        <f t="shared" si="2"/>
        <v>0.17624036853692304</v>
      </c>
    </row>
    <row r="90" spans="5:6" x14ac:dyDescent="0.2">
      <c r="E90">
        <f t="shared" si="3"/>
        <v>3.5600000000000023</v>
      </c>
      <c r="F90">
        <f t="shared" si="2"/>
        <v>6.6524975296812131E-2</v>
      </c>
    </row>
    <row r="91" spans="5:6" x14ac:dyDescent="0.2">
      <c r="E91">
        <f t="shared" si="3"/>
        <v>3.6000000000000023</v>
      </c>
      <c r="F91">
        <f t="shared" si="2"/>
        <v>-3.9305550358397008E-2</v>
      </c>
    </row>
    <row r="92" spans="5:6" x14ac:dyDescent="0.2">
      <c r="E92">
        <f t="shared" si="3"/>
        <v>3.6400000000000023</v>
      </c>
      <c r="F92">
        <f t="shared" si="2"/>
        <v>-0.14073994240357313</v>
      </c>
    </row>
    <row r="93" spans="5:6" x14ac:dyDescent="0.2">
      <c r="E93">
        <f t="shared" si="3"/>
        <v>3.6800000000000024</v>
      </c>
      <c r="F93">
        <f t="shared" si="2"/>
        <v>-0.23731454711368666</v>
      </c>
    </row>
    <row r="94" spans="5:6" x14ac:dyDescent="0.2">
      <c r="E94">
        <f t="shared" si="3"/>
        <v>3.7200000000000024</v>
      </c>
      <c r="F94">
        <f t="shared" si="2"/>
        <v>-0.32861436342743278</v>
      </c>
    </row>
    <row r="95" spans="5:6" x14ac:dyDescent="0.2">
      <c r="E95">
        <f t="shared" si="3"/>
        <v>3.7600000000000025</v>
      </c>
      <c r="F95">
        <f t="shared" si="2"/>
        <v>-0.41427373744866036</v>
      </c>
    </row>
    <row r="96" spans="5:6" x14ac:dyDescent="0.2">
      <c r="E96">
        <f t="shared" si="3"/>
        <v>3.8000000000000025</v>
      </c>
      <c r="F96">
        <f t="shared" si="2"/>
        <v>-0.49397672029226325</v>
      </c>
    </row>
    <row r="97" spans="5:6" x14ac:dyDescent="0.2">
      <c r="E97">
        <f t="shared" si="3"/>
        <v>3.8400000000000025</v>
      </c>
      <c r="F97">
        <f t="shared" si="2"/>
        <v>-0.56745710023120421</v>
      </c>
    </row>
    <row r="98" spans="5:6" x14ac:dyDescent="0.2">
      <c r="E98">
        <f t="shared" si="3"/>
        <v>3.8800000000000026</v>
      </c>
      <c r="F98">
        <f t="shared" si="2"/>
        <v>-0.63449812171390585</v>
      </c>
    </row>
    <row r="99" spans="5:6" x14ac:dyDescent="0.2">
      <c r="E99">
        <f t="shared" si="3"/>
        <v>3.9200000000000026</v>
      </c>
      <c r="F99">
        <f t="shared" si="2"/>
        <v>-0.69493190529186744</v>
      </c>
    </row>
    <row r="100" spans="5:6" x14ac:dyDescent="0.2">
      <c r="E100">
        <f t="shared" si="3"/>
        <v>3.9600000000000026</v>
      </c>
      <c r="F100">
        <f t="shared" si="2"/>
        <v>-0.74863858382224424</v>
      </c>
    </row>
    <row r="101" spans="5:6" x14ac:dyDescent="0.2">
      <c r="E101">
        <f t="shared" si="3"/>
        <v>4.0000000000000027</v>
      </c>
      <c r="F101">
        <f t="shared" si="2"/>
        <v>-0.79554517148670145</v>
      </c>
    </row>
    <row r="102" spans="5:6" x14ac:dyDescent="0.2">
      <c r="E102">
        <f t="shared" si="3"/>
        <v>4.0400000000000027</v>
      </c>
      <c r="F102">
        <f t="shared" si="2"/>
        <v>-0.83562418319461407</v>
      </c>
    </row>
    <row r="103" spans="5:6" x14ac:dyDescent="0.2">
      <c r="E103">
        <f t="shared" si="3"/>
        <v>4.0800000000000027</v>
      </c>
      <c r="F103">
        <f t="shared" si="2"/>
        <v>-0.8688920228150081</v>
      </c>
    </row>
    <row r="104" spans="5:6" x14ac:dyDescent="0.2">
      <c r="E104">
        <f t="shared" si="3"/>
        <v>4.1200000000000028</v>
      </c>
      <c r="F104">
        <f t="shared" si="2"/>
        <v>-0.89540715940792226</v>
      </c>
    </row>
    <row r="105" spans="5:6" x14ac:dyDescent="0.2">
      <c r="E105">
        <f t="shared" si="3"/>
        <v>4.1600000000000028</v>
      </c>
      <c r="F105">
        <f t="shared" si="2"/>
        <v>-0.91526811120352569</v>
      </c>
    </row>
    <row r="106" spans="5:6" x14ac:dyDescent="0.2">
      <c r="E106">
        <f t="shared" si="3"/>
        <v>4.2000000000000028</v>
      </c>
      <c r="F106">
        <f t="shared" si="2"/>
        <v>-0.92861125750844409</v>
      </c>
    </row>
    <row r="107" spans="5:6" x14ac:dyDescent="0.2">
      <c r="E107">
        <f t="shared" si="3"/>
        <v>4.2400000000000029</v>
      </c>
      <c r="F107">
        <f t="shared" si="2"/>
        <v>-0.93560849900647558</v>
      </c>
    </row>
    <row r="108" spans="5:6" x14ac:dyDescent="0.2">
      <c r="E108">
        <f t="shared" si="3"/>
        <v>4.2800000000000029</v>
      </c>
      <c r="F108">
        <f t="shared" si="2"/>
        <v>-0.9364647870689462</v>
      </c>
    </row>
    <row r="109" spans="5:6" x14ac:dyDescent="0.2">
      <c r="E109">
        <f t="shared" si="3"/>
        <v>4.3200000000000029</v>
      </c>
      <c r="F109">
        <f t="shared" si="2"/>
        <v>-0.93141554270300075</v>
      </c>
    </row>
    <row r="110" spans="5:6" x14ac:dyDescent="0.2">
      <c r="E110">
        <f t="shared" si="3"/>
        <v>4.360000000000003</v>
      </c>
      <c r="F110">
        <f t="shared" si="2"/>
        <v>-0.92072398564925728</v>
      </c>
    </row>
    <row r="111" spans="5:6" x14ac:dyDescent="0.2">
      <c r="E111">
        <f t="shared" si="3"/>
        <v>4.400000000000003</v>
      </c>
      <c r="F111">
        <f t="shared" si="2"/>
        <v>-0.90467839389940674</v>
      </c>
    </row>
    <row r="112" spans="5:6" x14ac:dyDescent="0.2">
      <c r="E112">
        <f t="shared" si="3"/>
        <v>4.4400000000000031</v>
      </c>
      <c r="F112">
        <f t="shared" si="2"/>
        <v>-0.88358931354579373</v>
      </c>
    </row>
    <row r="113" spans="5:6" x14ac:dyDescent="0.2">
      <c r="E113">
        <f t="shared" si="3"/>
        <v>4.4800000000000031</v>
      </c>
      <c r="F113">
        <f t="shared" si="2"/>
        <v>-0.85778673840569641</v>
      </c>
    </row>
    <row r="114" spans="5:6" x14ac:dyDescent="0.2">
      <c r="E114">
        <f t="shared" si="3"/>
        <v>4.5200000000000031</v>
      </c>
      <c r="F114">
        <f t="shared" si="2"/>
        <v>-0.82761727829018494</v>
      </c>
    </row>
    <row r="115" spans="5:6" x14ac:dyDescent="0.2">
      <c r="E115">
        <f t="shared" si="3"/>
        <v>4.5600000000000032</v>
      </c>
      <c r="F115">
        <f t="shared" si="2"/>
        <v>-0.79344133411873852</v>
      </c>
    </row>
    <row r="116" spans="5:6" x14ac:dyDescent="0.2">
      <c r="E116">
        <f t="shared" si="3"/>
        <v>4.6000000000000032</v>
      </c>
      <c r="F116">
        <f t="shared" si="2"/>
        <v>-0.75563029732420206</v>
      </c>
    </row>
    <row r="117" spans="5:6" x14ac:dyDescent="0.2">
      <c r="E117">
        <f t="shared" si="3"/>
        <v>4.6400000000000032</v>
      </c>
      <c r="F117">
        <f t="shared" si="2"/>
        <v>-0.71456379015633575</v>
      </c>
    </row>
    <row r="118" spans="5:6" x14ac:dyDescent="0.2">
      <c r="E118">
        <f t="shared" si="3"/>
        <v>4.6800000000000033</v>
      </c>
      <c r="F118">
        <f t="shared" si="2"/>
        <v>-0.67062696258455845</v>
      </c>
    </row>
    <row r="119" spans="5:6" x14ac:dyDescent="0.2">
      <c r="E119">
        <f t="shared" si="3"/>
        <v>4.7200000000000033</v>
      </c>
      <c r="F119">
        <f t="shared" si="2"/>
        <v>-0.62420786052993893</v>
      </c>
    </row>
    <row r="120" spans="5:6" x14ac:dyDescent="0.2">
      <c r="E120">
        <f t="shared" si="3"/>
        <v>4.7600000000000033</v>
      </c>
      <c r="F120">
        <f t="shared" si="2"/>
        <v>-0.57569487913167028</v>
      </c>
    </row>
    <row r="121" spans="5:6" x14ac:dyDescent="0.2">
      <c r="E121">
        <f t="shared" si="3"/>
        <v>4.8000000000000034</v>
      </c>
      <c r="F121">
        <f t="shared" si="2"/>
        <v>-0.52547431368268371</v>
      </c>
    </row>
    <row r="122" spans="5:6" x14ac:dyDescent="0.2">
      <c r="E122">
        <f t="shared" si="3"/>
        <v>4.8400000000000034</v>
      </c>
      <c r="F122">
        <f t="shared" si="2"/>
        <v>-0.47392801976120325</v>
      </c>
    </row>
    <row r="123" spans="5:6" x14ac:dyDescent="0.2">
      <c r="E123">
        <f t="shared" si="3"/>
        <v>4.8800000000000034</v>
      </c>
      <c r="F123">
        <f t="shared" si="2"/>
        <v>-0.42143119294839509</v>
      </c>
    </row>
    <row r="124" spans="5:6" x14ac:dyDescent="0.2">
      <c r="E124">
        <f t="shared" si="3"/>
        <v>4.9200000000000035</v>
      </c>
      <c r="F124">
        <f t="shared" si="2"/>
        <v>-0.3683502773650173</v>
      </c>
    </row>
    <row r="125" spans="5:6" x14ac:dyDescent="0.2">
      <c r="E125">
        <f t="shared" si="3"/>
        <v>4.9600000000000035</v>
      </c>
      <c r="F125">
        <f t="shared" si="2"/>
        <v>-0.31504101109018529</v>
      </c>
    </row>
    <row r="126" spans="5:6" x14ac:dyDescent="0.2">
      <c r="E126">
        <f t="shared" si="3"/>
        <v>5.0000000000000036</v>
      </c>
      <c r="F126">
        <f t="shared" si="2"/>
        <v>-0.26184661535093279</v>
      </c>
    </row>
    <row r="127" spans="5:6" x14ac:dyDescent="0.2">
      <c r="E127">
        <f t="shared" si="3"/>
        <v>5.0400000000000036</v>
      </c>
      <c r="F127">
        <f t="shared" si="2"/>
        <v>-0.20909613319965037</v>
      </c>
    </row>
    <row r="128" spans="5:6" x14ac:dyDescent="0.2">
      <c r="E128">
        <f t="shared" si="3"/>
        <v>5.0800000000000036</v>
      </c>
      <c r="F128">
        <f t="shared" si="2"/>
        <v>-0.15710292223494463</v>
      </c>
    </row>
    <row r="129" spans="5:6" x14ac:dyDescent="0.2">
      <c r="E129">
        <f t="shared" si="3"/>
        <v>5.1200000000000037</v>
      </c>
      <c r="F129">
        <f t="shared" si="2"/>
        <v>-0.10616330477696226</v>
      </c>
    </row>
    <row r="130" spans="5:6" x14ac:dyDescent="0.2">
      <c r="E130">
        <f t="shared" si="3"/>
        <v>5.1600000000000037</v>
      </c>
      <c r="F130">
        <f t="shared" ref="F130:F193" si="4">EXP(-$B$16*$B$17*E130)*($B$6*SIN($B$18*E130) + $B$7*COS($B$18*E130))</f>
        <v>-5.6555377787157829E-2</v>
      </c>
    </row>
    <row r="131" spans="5:6" x14ac:dyDescent="0.2">
      <c r="E131">
        <f t="shared" ref="E131:E194" si="5">E130+$B$1</f>
        <v>5.2000000000000037</v>
      </c>
      <c r="F131">
        <f t="shared" si="4"/>
        <v>-8.5379837310631795E-3</v>
      </c>
    </row>
    <row r="132" spans="5:6" x14ac:dyDescent="0.2">
      <c r="E132">
        <f t="shared" si="5"/>
        <v>5.2400000000000038</v>
      </c>
      <c r="F132">
        <f t="shared" si="4"/>
        <v>3.7650157473579748E-2</v>
      </c>
    </row>
    <row r="133" spans="5:6" x14ac:dyDescent="0.2">
      <c r="E133">
        <f t="shared" si="5"/>
        <v>5.2800000000000038</v>
      </c>
      <c r="F133">
        <f t="shared" si="4"/>
        <v>8.1791156296577933E-2</v>
      </c>
    </row>
    <row r="134" spans="5:6" x14ac:dyDescent="0.2">
      <c r="E134">
        <f t="shared" si="5"/>
        <v>5.3200000000000038</v>
      </c>
      <c r="F134">
        <f t="shared" si="4"/>
        <v>0.12368850306653502</v>
      </c>
    </row>
    <row r="135" spans="5:6" x14ac:dyDescent="0.2">
      <c r="E135">
        <f t="shared" si="5"/>
        <v>5.3600000000000039</v>
      </c>
      <c r="F135">
        <f t="shared" si="4"/>
        <v>0.16316746183795158</v>
      </c>
    </row>
    <row r="136" spans="5:6" x14ac:dyDescent="0.2">
      <c r="E136">
        <f t="shared" si="5"/>
        <v>5.4000000000000039</v>
      </c>
      <c r="F136">
        <f t="shared" si="4"/>
        <v>0.20007531228581071</v>
      </c>
    </row>
    <row r="137" spans="5:6" x14ac:dyDescent="0.2">
      <c r="E137">
        <f t="shared" si="5"/>
        <v>5.4400000000000039</v>
      </c>
      <c r="F137">
        <f t="shared" si="4"/>
        <v>0.23428144406980686</v>
      </c>
    </row>
    <row r="138" spans="5:6" x14ac:dyDescent="0.2">
      <c r="E138">
        <f t="shared" si="5"/>
        <v>5.480000000000004</v>
      </c>
      <c r="F138">
        <f t="shared" si="4"/>
        <v>0.26567730886128565</v>
      </c>
    </row>
    <row r="139" spans="5:6" x14ac:dyDescent="0.2">
      <c r="E139">
        <f t="shared" si="5"/>
        <v>5.520000000000004</v>
      </c>
      <c r="F139">
        <f t="shared" si="4"/>
        <v>0.29417623591481978</v>
      </c>
    </row>
    <row r="140" spans="5:6" x14ac:dyDescent="0.2">
      <c r="E140">
        <f t="shared" si="5"/>
        <v>5.5600000000000041</v>
      </c>
      <c r="F140">
        <f t="shared" si="4"/>
        <v>0.31971311769133359</v>
      </c>
    </row>
    <row r="141" spans="5:6" x14ac:dyDescent="0.2">
      <c r="E141">
        <f t="shared" si="5"/>
        <v>5.6000000000000041</v>
      </c>
      <c r="F141">
        <f t="shared" si="4"/>
        <v>0.34224397259939465</v>
      </c>
    </row>
    <row r="142" spans="5:6" x14ac:dyDescent="0.2">
      <c r="E142">
        <f t="shared" si="5"/>
        <v>5.6400000000000041</v>
      </c>
      <c r="F142">
        <f t="shared" si="4"/>
        <v>0.36174539241469389</v>
      </c>
    </row>
    <row r="143" spans="5:6" x14ac:dyDescent="0.2">
      <c r="E143">
        <f t="shared" si="5"/>
        <v>5.6800000000000042</v>
      </c>
      <c r="F143">
        <f t="shared" si="4"/>
        <v>0.37821388236440978</v>
      </c>
    </row>
    <row r="144" spans="5:6" x14ac:dyDescent="0.2">
      <c r="E144">
        <f t="shared" si="5"/>
        <v>5.7200000000000042</v>
      </c>
      <c r="F144">
        <f t="shared" si="4"/>
        <v>0.39166510222304002</v>
      </c>
    </row>
    <row r="145" spans="5:6" x14ac:dyDescent="0.2">
      <c r="E145">
        <f t="shared" si="5"/>
        <v>5.7600000000000042</v>
      </c>
      <c r="F145">
        <f t="shared" si="4"/>
        <v>0.40213301705967464</v>
      </c>
    </row>
    <row r="146" spans="5:6" x14ac:dyDescent="0.2">
      <c r="E146">
        <f t="shared" si="5"/>
        <v>5.8000000000000043</v>
      </c>
      <c r="F146">
        <f t="shared" si="4"/>
        <v>0.40966896650444451</v>
      </c>
    </row>
    <row r="147" spans="5:6" x14ac:dyDescent="0.2">
      <c r="E147">
        <f t="shared" si="5"/>
        <v>5.8400000000000043</v>
      </c>
      <c r="F147">
        <f t="shared" si="4"/>
        <v>0.41434066156506405</v>
      </c>
    </row>
    <row r="148" spans="5:6" x14ac:dyDescent="0.2">
      <c r="E148">
        <f t="shared" si="5"/>
        <v>5.8800000000000043</v>
      </c>
      <c r="F148">
        <f t="shared" si="4"/>
        <v>0.41623111812458674</v>
      </c>
    </row>
    <row r="149" spans="5:6" x14ac:dyDescent="0.2">
      <c r="E149">
        <f t="shared" si="5"/>
        <v>5.9200000000000044</v>
      </c>
      <c r="F149">
        <f t="shared" si="4"/>
        <v>0.41543753629046815</v>
      </c>
    </row>
    <row r="150" spans="5:6" x14ac:dyDescent="0.2">
      <c r="E150">
        <f t="shared" si="5"/>
        <v>5.9600000000000044</v>
      </c>
      <c r="F150">
        <f t="shared" si="4"/>
        <v>0.41207013474500431</v>
      </c>
    </row>
    <row r="151" spans="5:6" x14ac:dyDescent="0.2">
      <c r="E151">
        <f t="shared" si="5"/>
        <v>6.0000000000000044</v>
      </c>
      <c r="F151">
        <f t="shared" si="4"/>
        <v>0.40625094917059579</v>
      </c>
    </row>
    <row r="152" spans="5:6" x14ac:dyDescent="0.2">
      <c r="E152">
        <f t="shared" si="5"/>
        <v>6.0400000000000045</v>
      </c>
      <c r="F152">
        <f t="shared" si="4"/>
        <v>0.39811260369276735</v>
      </c>
    </row>
    <row r="153" spans="5:6" x14ac:dyDescent="0.2">
      <c r="E153">
        <f t="shared" si="5"/>
        <v>6.0800000000000045</v>
      </c>
      <c r="F153">
        <f t="shared" si="4"/>
        <v>0.38779706410240861</v>
      </c>
    </row>
    <row r="154" spans="5:6" x14ac:dyDescent="0.2">
      <c r="E154">
        <f t="shared" si="5"/>
        <v>6.1200000000000045</v>
      </c>
      <c r="F154">
        <f t="shared" si="4"/>
        <v>0.37545438138941056</v>
      </c>
    </row>
    <row r="155" spans="5:6" x14ac:dyDescent="0.2">
      <c r="E155">
        <f t="shared" si="5"/>
        <v>6.1600000000000046</v>
      </c>
      <c r="F155">
        <f t="shared" si="4"/>
        <v>0.36124143384606744</v>
      </c>
    </row>
    <row r="156" spans="5:6" x14ac:dyDescent="0.2">
      <c r="E156">
        <f t="shared" si="5"/>
        <v>6.2000000000000046</v>
      </c>
      <c r="F156">
        <f t="shared" si="4"/>
        <v>0.3453206756837725</v>
      </c>
    </row>
    <row r="157" spans="5:6" x14ac:dyDescent="0.2">
      <c r="E157">
        <f t="shared" si="5"/>
        <v>6.2400000000000047</v>
      </c>
      <c r="F157">
        <f t="shared" si="4"/>
        <v>0.32785889975422106</v>
      </c>
    </row>
    <row r="158" spans="5:6" x14ac:dyDescent="0.2">
      <c r="E158">
        <f t="shared" si="5"/>
        <v>6.2800000000000047</v>
      </c>
      <c r="F158">
        <f t="shared" si="4"/>
        <v>0.30902602158023751</v>
      </c>
    </row>
    <row r="159" spans="5:6" x14ac:dyDescent="0.2">
      <c r="E159">
        <f t="shared" si="5"/>
        <v>6.3200000000000047</v>
      </c>
      <c r="F159">
        <f t="shared" si="4"/>
        <v>0.28899389148521443</v>
      </c>
    </row>
    <row r="160" spans="5:6" x14ac:dyDescent="0.2">
      <c r="E160">
        <f t="shared" si="5"/>
        <v>6.3600000000000048</v>
      </c>
      <c r="F160">
        <f t="shared" si="4"/>
        <v>0.26793514116775402</v>
      </c>
    </row>
    <row r="161" spans="5:6" x14ac:dyDescent="0.2">
      <c r="E161">
        <f t="shared" si="5"/>
        <v>6.4000000000000048</v>
      </c>
      <c r="F161">
        <f t="shared" si="4"/>
        <v>0.24602207060327469</v>
      </c>
    </row>
    <row r="162" spans="5:6" x14ac:dyDescent="0.2">
      <c r="E162">
        <f t="shared" si="5"/>
        <v>6.4400000000000048</v>
      </c>
      <c r="F162">
        <f t="shared" si="4"/>
        <v>0.22342558067084595</v>
      </c>
    </row>
    <row r="163" spans="5:6" x14ac:dyDescent="0.2">
      <c r="E163">
        <f t="shared" si="5"/>
        <v>6.4800000000000049</v>
      </c>
      <c r="F163">
        <f t="shared" si="4"/>
        <v>0.20031415640514402</v>
      </c>
    </row>
    <row r="164" spans="5:6" x14ac:dyDescent="0.2">
      <c r="E164">
        <f t="shared" si="5"/>
        <v>6.5200000000000049</v>
      </c>
      <c r="F164">
        <f t="shared" si="4"/>
        <v>0.17685290526384212</v>
      </c>
    </row>
    <row r="165" spans="5:6" x14ac:dyDescent="0.2">
      <c r="E165">
        <f t="shared" si="5"/>
        <v>6.5600000000000049</v>
      </c>
      <c r="F165">
        <f t="shared" si="4"/>
        <v>0.1532026542836466</v>
      </c>
    </row>
    <row r="166" spans="5:6" x14ac:dyDescent="0.2">
      <c r="E166">
        <f t="shared" si="5"/>
        <v>6.600000000000005</v>
      </c>
      <c r="F166">
        <f t="shared" si="4"/>
        <v>0.12951910947707018</v>
      </c>
    </row>
    <row r="167" spans="5:6" x14ac:dyDescent="0.2">
      <c r="E167">
        <f t="shared" si="5"/>
        <v>6.640000000000005</v>
      </c>
      <c r="F167">
        <f t="shared" si="4"/>
        <v>0.10595208030031113</v>
      </c>
    </row>
    <row r="168" spans="5:6" x14ac:dyDescent="0.2">
      <c r="E168">
        <f t="shared" si="5"/>
        <v>6.680000000000005</v>
      </c>
      <c r="F168">
        <f t="shared" si="4"/>
        <v>8.2644771503621525E-2</v>
      </c>
    </row>
    <row r="169" spans="5:6" x14ac:dyDescent="0.2">
      <c r="E169">
        <f t="shared" si="5"/>
        <v>6.7200000000000051</v>
      </c>
      <c r="F169">
        <f t="shared" si="4"/>
        <v>5.9733144162406597E-2</v>
      </c>
    </row>
    <row r="170" spans="5:6" x14ac:dyDescent="0.2">
      <c r="E170">
        <f t="shared" si="5"/>
        <v>6.7600000000000051</v>
      </c>
      <c r="F170">
        <f t="shared" si="4"/>
        <v>3.7345347182985149E-2</v>
      </c>
    </row>
    <row r="171" spans="5:6" x14ac:dyDescent="0.2">
      <c r="E171">
        <f t="shared" si="5"/>
        <v>6.8000000000000052</v>
      </c>
      <c r="F171">
        <f t="shared" si="4"/>
        <v>1.560122008432094E-2</v>
      </c>
    </row>
    <row r="172" spans="5:6" x14ac:dyDescent="0.2">
      <c r="E172">
        <f t="shared" si="5"/>
        <v>6.8400000000000052</v>
      </c>
      <c r="F172">
        <f t="shared" si="4"/>
        <v>-5.3881326213133431E-3</v>
      </c>
    </row>
    <row r="173" spans="5:6" x14ac:dyDescent="0.2">
      <c r="E173">
        <f t="shared" si="5"/>
        <v>6.8800000000000052</v>
      </c>
      <c r="F173">
        <f t="shared" si="4"/>
        <v>-2.5520695587401332E-2</v>
      </c>
    </row>
    <row r="174" spans="5:6" x14ac:dyDescent="0.2">
      <c r="E174">
        <f t="shared" si="5"/>
        <v>6.9200000000000053</v>
      </c>
      <c r="F174">
        <f t="shared" si="4"/>
        <v>-4.4703825913271614E-2</v>
      </c>
    </row>
    <row r="175" spans="5:6" x14ac:dyDescent="0.2">
      <c r="E175">
        <f t="shared" si="5"/>
        <v>6.9600000000000053</v>
      </c>
      <c r="F175">
        <f t="shared" si="4"/>
        <v>-6.2854466548146123E-2</v>
      </c>
    </row>
    <row r="176" spans="5:6" x14ac:dyDescent="0.2">
      <c r="E176">
        <f t="shared" si="5"/>
        <v>7.0000000000000053</v>
      </c>
      <c r="F176">
        <f t="shared" si="4"/>
        <v>-7.9899291220918822E-2</v>
      </c>
    </row>
    <row r="177" spans="5:6" x14ac:dyDescent="0.2">
      <c r="E177">
        <f t="shared" si="5"/>
        <v>7.0400000000000054</v>
      </c>
      <c r="F177">
        <f t="shared" si="4"/>
        <v>-9.5774782671812331E-2</v>
      </c>
    </row>
    <row r="178" spans="5:6" x14ac:dyDescent="0.2">
      <c r="E178">
        <f t="shared" si="5"/>
        <v>7.0800000000000054</v>
      </c>
      <c r="F178">
        <f t="shared" si="4"/>
        <v>-0.11042724631064904</v>
      </c>
    </row>
    <row r="179" spans="5:6" x14ac:dyDescent="0.2">
      <c r="E179">
        <f t="shared" si="5"/>
        <v>7.1200000000000054</v>
      </c>
      <c r="F179">
        <f t="shared" si="4"/>
        <v>-0.12381276174804663</v>
      </c>
    </row>
    <row r="180" spans="5:6" x14ac:dyDescent="0.2">
      <c r="E180">
        <f t="shared" si="5"/>
        <v>7.1600000000000055</v>
      </c>
      <c r="F180">
        <f t="shared" si="4"/>
        <v>-0.13589707493949935</v>
      </c>
    </row>
    <row r="181" spans="5:6" x14ac:dyDescent="0.2">
      <c r="E181">
        <f t="shared" si="5"/>
        <v>7.2000000000000055</v>
      </c>
      <c r="F181">
        <f t="shared" si="4"/>
        <v>-0.1466554339472371</v>
      </c>
    </row>
    <row r="182" spans="5:6" x14ac:dyDescent="0.2">
      <c r="E182">
        <f t="shared" si="5"/>
        <v>7.2400000000000055</v>
      </c>
      <c r="F182">
        <f t="shared" si="4"/>
        <v>-0.1560723715604676</v>
      </c>
    </row>
    <row r="183" spans="5:6" x14ac:dyDescent="0.2">
      <c r="E183">
        <f t="shared" si="5"/>
        <v>7.2800000000000056</v>
      </c>
      <c r="F183">
        <f t="shared" si="4"/>
        <v>-0.16414143822076671</v>
      </c>
    </row>
    <row r="184" spans="5:6" x14ac:dyDescent="0.2">
      <c r="E184">
        <f t="shared" si="5"/>
        <v>7.3200000000000056</v>
      </c>
      <c r="F184">
        <f t="shared" si="4"/>
        <v>-0.17086488887582571</v>
      </c>
    </row>
    <row r="185" spans="5:6" x14ac:dyDescent="0.2">
      <c r="E185">
        <f t="shared" si="5"/>
        <v>7.3600000000000056</v>
      </c>
      <c r="F185">
        <f t="shared" si="4"/>
        <v>-0.17625332753158415</v>
      </c>
    </row>
    <row r="186" spans="5:6" x14ac:dyDescent="0.2">
      <c r="E186">
        <f t="shared" si="5"/>
        <v>7.4000000000000057</v>
      </c>
      <c r="F186">
        <f t="shared" si="4"/>
        <v>-0.18032531339020322</v>
      </c>
    </row>
    <row r="187" spans="5:6" x14ac:dyDescent="0.2">
      <c r="E187">
        <f t="shared" si="5"/>
        <v>7.4400000000000057</v>
      </c>
      <c r="F187">
        <f t="shared" si="4"/>
        <v>-0.18310693254976806</v>
      </c>
    </row>
    <row r="188" spans="5:6" x14ac:dyDescent="0.2">
      <c r="E188">
        <f t="shared" si="5"/>
        <v>7.4800000000000058</v>
      </c>
      <c r="F188">
        <f t="shared" si="4"/>
        <v>-0.18463133930165265</v>
      </c>
    </row>
    <row r="189" spans="5:6" x14ac:dyDescent="0.2">
      <c r="E189">
        <f t="shared" si="5"/>
        <v>7.5200000000000058</v>
      </c>
      <c r="F189">
        <f t="shared" si="4"/>
        <v>-0.18493827109386668</v>
      </c>
    </row>
    <row r="190" spans="5:6" x14ac:dyDescent="0.2">
      <c r="E190">
        <f t="shared" si="5"/>
        <v>7.5600000000000058</v>
      </c>
      <c r="F190">
        <f t="shared" si="4"/>
        <v>-0.18407354123429981</v>
      </c>
    </row>
    <row r="191" spans="5:6" x14ac:dyDescent="0.2">
      <c r="E191">
        <f t="shared" si="5"/>
        <v>7.6000000000000059</v>
      </c>
      <c r="F191">
        <f t="shared" si="4"/>
        <v>-0.18208851338762225</v>
      </c>
    </row>
    <row r="192" spans="5:6" x14ac:dyDescent="0.2">
      <c r="E192">
        <f t="shared" si="5"/>
        <v>7.6400000000000059</v>
      </c>
      <c r="F192">
        <f t="shared" si="4"/>
        <v>-0.17903956187480616</v>
      </c>
    </row>
    <row r="193" spans="5:6" x14ac:dyDescent="0.2">
      <c r="E193">
        <f t="shared" si="5"/>
        <v>7.6800000000000059</v>
      </c>
      <c r="F193">
        <f t="shared" si="4"/>
        <v>-0.17498752171606471</v>
      </c>
    </row>
    <row r="194" spans="5:6" x14ac:dyDescent="0.2">
      <c r="E194">
        <f t="shared" si="5"/>
        <v>7.720000000000006</v>
      </c>
      <c r="F194">
        <f t="shared" ref="F194:F203" si="6">EXP(-$B$16*$B$17*E194)*($B$6*SIN($B$18*E194) + $B$7*COS($B$18*E194))</f>
        <v>-0.16999713226779406</v>
      </c>
    </row>
    <row r="195" spans="5:6" x14ac:dyDescent="0.2">
      <c r="E195">
        <f t="shared" ref="E195:E203" si="7">E194+$B$1</f>
        <v>7.760000000000006</v>
      </c>
      <c r="F195">
        <f t="shared" si="6"/>
        <v>-0.16413647819329027</v>
      </c>
    </row>
    <row r="196" spans="5:6" x14ac:dyDescent="0.2">
      <c r="E196">
        <f t="shared" si="7"/>
        <v>7.800000000000006</v>
      </c>
      <c r="F196">
        <f t="shared" si="6"/>
        <v>-0.15747643137709072</v>
      </c>
    </row>
    <row r="197" spans="5:6" x14ac:dyDescent="0.2">
      <c r="E197">
        <f t="shared" si="7"/>
        <v>7.8400000000000061</v>
      </c>
      <c r="F197">
        <f t="shared" si="6"/>
        <v>-0.15009009724532915</v>
      </c>
    </row>
    <row r="198" spans="5:6" x14ac:dyDescent="0.2">
      <c r="E198">
        <f t="shared" si="7"/>
        <v>7.8800000000000061</v>
      </c>
      <c r="F198">
        <f t="shared" si="6"/>
        <v>-0.1420522687911058</v>
      </c>
    </row>
    <row r="199" spans="5:6" x14ac:dyDescent="0.2">
      <c r="E199">
        <f t="shared" si="7"/>
        <v>7.9200000000000061</v>
      </c>
      <c r="F199">
        <f t="shared" si="6"/>
        <v>-0.13343889142620163</v>
      </c>
    </row>
    <row r="200" spans="5:6" x14ac:dyDescent="0.2">
      <c r="E200">
        <f t="shared" si="7"/>
        <v>7.9600000000000062</v>
      </c>
      <c r="F200">
        <f t="shared" si="6"/>
        <v>-0.12432654159019486</v>
      </c>
    </row>
    <row r="201" spans="5:6" x14ac:dyDescent="0.2">
      <c r="E201">
        <f t="shared" si="7"/>
        <v>8.0000000000000053</v>
      </c>
      <c r="F201">
        <f t="shared" si="6"/>
        <v>-0.11479192184684565</v>
      </c>
    </row>
    <row r="202" spans="5:6" x14ac:dyDescent="0.2">
      <c r="E202">
        <f t="shared" si="7"/>
        <v>8.0400000000000045</v>
      </c>
      <c r="F202">
        <f t="shared" si="6"/>
        <v>-0.10491137498719115</v>
      </c>
    </row>
    <row r="203" spans="5:6" x14ac:dyDescent="0.2">
      <c r="E203">
        <f t="shared" si="7"/>
        <v>8.0800000000000036</v>
      </c>
      <c r="F203">
        <f t="shared" si="6"/>
        <v>-9.476041944083119E-2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B7FF5-33B9-D64C-9887-91407B9E8D48}">
  <dimension ref="A1:F203"/>
  <sheetViews>
    <sheetView workbookViewId="0">
      <selection activeCell="L36" sqref="L36"/>
    </sheetView>
  </sheetViews>
  <sheetFormatPr baseColWidth="10" defaultRowHeight="16" x14ac:dyDescent="0.2"/>
  <sheetData>
    <row r="1" spans="1:6" x14ac:dyDescent="0.2">
      <c r="A1" t="s">
        <v>3</v>
      </c>
      <c r="B1">
        <v>0.04</v>
      </c>
      <c r="E1">
        <v>0</v>
      </c>
      <c r="F1">
        <f>EXP(-$B$16*$B$17*E1)*($B$6*SIN($B$18*E1) + $B$7*COS($B$18*E1))</f>
        <v>5</v>
      </c>
    </row>
    <row r="2" spans="1:6" x14ac:dyDescent="0.2">
      <c r="E2">
        <f>E1+$B$1</f>
        <v>0.04</v>
      </c>
      <c r="F2">
        <f t="shared" ref="F2:F65" si="0">EXP(-$B$16*$B$17*E2)*($B$6*SIN($B$18*E2) + $B$7*COS($B$18*E2))</f>
        <v>4.3846483267443013</v>
      </c>
    </row>
    <row r="3" spans="1:6" x14ac:dyDescent="0.2">
      <c r="A3" t="s">
        <v>0</v>
      </c>
      <c r="B3">
        <v>5</v>
      </c>
      <c r="E3">
        <f t="shared" ref="E3:E66" si="1">E2+$B$1</f>
        <v>0.08</v>
      </c>
      <c r="F3">
        <f t="shared" si="0"/>
        <v>3.7412498672712902</v>
      </c>
    </row>
    <row r="4" spans="1:6" x14ac:dyDescent="0.2">
      <c r="A4" t="s">
        <v>1</v>
      </c>
      <c r="B4">
        <v>-15</v>
      </c>
      <c r="E4">
        <f t="shared" si="1"/>
        <v>0.12</v>
      </c>
      <c r="F4">
        <f t="shared" si="0"/>
        <v>3.0739201760566388</v>
      </c>
    </row>
    <row r="5" spans="1:6" x14ac:dyDescent="0.2">
      <c r="E5">
        <f t="shared" si="1"/>
        <v>0.16</v>
      </c>
      <c r="F5">
        <f t="shared" si="0"/>
        <v>2.3869278857913212</v>
      </c>
    </row>
    <row r="6" spans="1:6" x14ac:dyDescent="0.2">
      <c r="A6" t="s">
        <v>18</v>
      </c>
      <c r="B6">
        <f>(B4+B16*B17*B3)/B18</f>
        <v>-7.5</v>
      </c>
      <c r="E6">
        <f t="shared" si="1"/>
        <v>0.2</v>
      </c>
      <c r="F6">
        <f t="shared" si="0"/>
        <v>1.6846674026995467</v>
      </c>
    </row>
    <row r="7" spans="1:6" x14ac:dyDescent="0.2">
      <c r="A7" t="s">
        <v>19</v>
      </c>
      <c r="B7">
        <f>B3</f>
        <v>5</v>
      </c>
      <c r="E7">
        <f t="shared" si="1"/>
        <v>0.24000000000000002</v>
      </c>
      <c r="F7">
        <f t="shared" si="0"/>
        <v>0.97163079733529845</v>
      </c>
    </row>
    <row r="8" spans="1:6" x14ac:dyDescent="0.2">
      <c r="A8" t="s">
        <v>8</v>
      </c>
      <c r="B8" s="1">
        <v>0</v>
      </c>
      <c r="E8">
        <f t="shared" si="1"/>
        <v>0.28000000000000003</v>
      </c>
      <c r="F8">
        <f t="shared" si="0"/>
        <v>0.25237907066045473</v>
      </c>
    </row>
    <row r="9" spans="1:6" x14ac:dyDescent="0.2">
      <c r="A9" t="s">
        <v>9</v>
      </c>
      <c r="B9">
        <v>400</v>
      </c>
      <c r="E9">
        <f t="shared" si="1"/>
        <v>0.32</v>
      </c>
      <c r="F9">
        <f t="shared" si="0"/>
        <v>-0.46848702079647797</v>
      </c>
    </row>
    <row r="10" spans="1:6" x14ac:dyDescent="0.2">
      <c r="A10" t="s">
        <v>10</v>
      </c>
      <c r="B10">
        <v>100</v>
      </c>
      <c r="E10">
        <f t="shared" si="1"/>
        <v>0.36</v>
      </c>
      <c r="F10">
        <f t="shared" si="0"/>
        <v>-1.1863563940815727</v>
      </c>
    </row>
    <row r="11" spans="1:6" x14ac:dyDescent="0.2">
      <c r="E11">
        <f t="shared" si="1"/>
        <v>0.39999999999999997</v>
      </c>
      <c r="F11">
        <f t="shared" si="0"/>
        <v>-1.8966371350105922</v>
      </c>
    </row>
    <row r="12" spans="1:6" x14ac:dyDescent="0.2">
      <c r="E12">
        <f t="shared" si="1"/>
        <v>0.43999999999999995</v>
      </c>
      <c r="F12">
        <f t="shared" si="0"/>
        <v>-2.5947858707493672</v>
      </c>
    </row>
    <row r="13" spans="1:6" x14ac:dyDescent="0.2">
      <c r="A13" t="s">
        <v>11</v>
      </c>
      <c r="B13" t="e">
        <f>(-B8+SQRT(B8^2-4*B9*B10))/(2*B10)</f>
        <v>#NUM!</v>
      </c>
      <c r="E13">
        <f t="shared" si="1"/>
        <v>0.47999999999999993</v>
      </c>
      <c r="F13">
        <f t="shared" si="0"/>
        <v>-3.2763368318952026</v>
      </c>
    </row>
    <row r="14" spans="1:6" x14ac:dyDescent="0.2">
      <c r="A14" t="s">
        <v>12</v>
      </c>
      <c r="B14" t="e">
        <f>(-B8-SQRT(B8^2-4*B9*B10))/(2*B10)</f>
        <v>#NUM!</v>
      </c>
      <c r="E14">
        <f t="shared" si="1"/>
        <v>0.51999999999999991</v>
      </c>
      <c r="F14">
        <f t="shared" si="0"/>
        <v>-3.9369304181611446</v>
      </c>
    </row>
    <row r="15" spans="1:6" x14ac:dyDescent="0.2">
      <c r="E15">
        <f t="shared" si="1"/>
        <v>0.55999999999999994</v>
      </c>
      <c r="F15">
        <f t="shared" si="0"/>
        <v>-4.5723410849402253</v>
      </c>
    </row>
    <row r="16" spans="1:6" x14ac:dyDescent="0.2">
      <c r="A16" t="s">
        <v>2</v>
      </c>
      <c r="B16">
        <f>SQRT(B9/B10)</f>
        <v>2</v>
      </c>
      <c r="E16">
        <f t="shared" si="1"/>
        <v>0.6</v>
      </c>
      <c r="F16">
        <f t="shared" si="0"/>
        <v>-5.1785043723708295</v>
      </c>
    </row>
    <row r="17" spans="1:6" x14ac:dyDescent="0.2">
      <c r="A17" t="s">
        <v>20</v>
      </c>
      <c r="B17">
        <f>B8/(2*B10*B16)</f>
        <v>0</v>
      </c>
      <c r="E17">
        <f t="shared" si="1"/>
        <v>0.64</v>
      </c>
      <c r="F17">
        <f t="shared" si="0"/>
        <v>-5.7515429040094102</v>
      </c>
    </row>
    <row r="18" spans="1:6" x14ac:dyDescent="0.2">
      <c r="A18" t="s">
        <v>21</v>
      </c>
      <c r="B18">
        <f>SQRT(1-B17^2)*B16</f>
        <v>2</v>
      </c>
      <c r="E18">
        <f t="shared" si="1"/>
        <v>0.68</v>
      </c>
      <c r="F18">
        <f t="shared" si="0"/>
        <v>-6.2877911888077751</v>
      </c>
    </row>
    <row r="19" spans="1:6" x14ac:dyDescent="0.2">
      <c r="E19">
        <f t="shared" si="1"/>
        <v>0.72000000000000008</v>
      </c>
      <c r="F19">
        <f t="shared" si="0"/>
        <v>-6.7838190677469212</v>
      </c>
    </row>
    <row r="20" spans="1:6" x14ac:dyDescent="0.2">
      <c r="E20">
        <f t="shared" si="1"/>
        <v>0.76000000000000012</v>
      </c>
      <c r="F20">
        <f t="shared" si="0"/>
        <v>-7.2364536551489778</v>
      </c>
    </row>
    <row r="21" spans="1:6" x14ac:dyDescent="0.2">
      <c r="E21">
        <f t="shared" si="1"/>
        <v>0.80000000000000016</v>
      </c>
      <c r="F21">
        <f t="shared" si="0"/>
        <v>-7.6427996343177336</v>
      </c>
    </row>
    <row r="22" spans="1:6" x14ac:dyDescent="0.2">
      <c r="E22">
        <f t="shared" si="1"/>
        <v>0.84000000000000019</v>
      </c>
      <c r="F22">
        <f t="shared" si="0"/>
        <v>-8.0002577776849275</v>
      </c>
    </row>
    <row r="23" spans="1:6" x14ac:dyDescent="0.2">
      <c r="E23">
        <f t="shared" si="1"/>
        <v>0.88000000000000023</v>
      </c>
      <c r="F23">
        <f t="shared" si="0"/>
        <v>-8.3065415729965402</v>
      </c>
    </row>
    <row r="24" spans="1:6" x14ac:dyDescent="0.2">
      <c r="E24">
        <f t="shared" si="1"/>
        <v>0.92000000000000026</v>
      </c>
      <c r="F24">
        <f t="shared" si="0"/>
        <v>-8.5596918491882636</v>
      </c>
    </row>
    <row r="25" spans="1:6" x14ac:dyDescent="0.2">
      <c r="E25">
        <f t="shared" si="1"/>
        <v>0.9600000000000003</v>
      </c>
      <c r="F25">
        <f t="shared" si="0"/>
        <v>-8.75808930839443</v>
      </c>
    </row>
    <row r="26" spans="1:6" x14ac:dyDescent="0.2">
      <c r="E26">
        <f t="shared" si="1"/>
        <v>1.0000000000000002</v>
      </c>
      <c r="F26">
        <f t="shared" si="0"/>
        <v>-8.9004648839283256</v>
      </c>
    </row>
    <row r="27" spans="1:6" x14ac:dyDescent="0.2">
      <c r="E27">
        <f t="shared" si="1"/>
        <v>1.0400000000000003</v>
      </c>
      <c r="F27">
        <f t="shared" si="0"/>
        <v>-8.9859078579781695</v>
      </c>
    </row>
    <row r="28" spans="1:6" x14ac:dyDescent="0.2">
      <c r="E28">
        <f t="shared" si="1"/>
        <v>1.0800000000000003</v>
      </c>
      <c r="F28">
        <f t="shared" si="0"/>
        <v>-9.0138716870931859</v>
      </c>
    </row>
    <row r="29" spans="1:6" x14ac:dyDescent="0.2">
      <c r="E29">
        <f t="shared" si="1"/>
        <v>1.1200000000000003</v>
      </c>
      <c r="F29">
        <f t="shared" si="0"/>
        <v>-8.9841774981965479</v>
      </c>
    </row>
    <row r="30" spans="1:6" x14ac:dyDescent="0.2">
      <c r="E30">
        <f t="shared" si="1"/>
        <v>1.1600000000000004</v>
      </c>
      <c r="F30">
        <f t="shared" si="0"/>
        <v>-8.8970152327626479</v>
      </c>
    </row>
    <row r="31" spans="1:6" x14ac:dyDescent="0.2">
      <c r="E31">
        <f t="shared" si="1"/>
        <v>1.2000000000000004</v>
      </c>
      <c r="F31">
        <f t="shared" si="0"/>
        <v>-8.7529424318398572</v>
      </c>
    </row>
    <row r="32" spans="1:6" x14ac:dyDescent="0.2">
      <c r="E32">
        <f t="shared" si="1"/>
        <v>1.2400000000000004</v>
      </c>
      <c r="F32">
        <f t="shared" si="0"/>
        <v>-8.5528806696904915</v>
      </c>
    </row>
    <row r="33" spans="5:6" x14ac:dyDescent="0.2">
      <c r="E33">
        <f t="shared" si="1"/>
        <v>1.2800000000000005</v>
      </c>
      <c r="F33">
        <f t="shared" si="0"/>
        <v>-8.2981096588604846</v>
      </c>
    </row>
    <row r="34" spans="5:6" x14ac:dyDescent="0.2">
      <c r="E34">
        <f t="shared" si="1"/>
        <v>1.3200000000000005</v>
      </c>
      <c r="F34">
        <f t="shared" si="0"/>
        <v>-7.9902590643862652</v>
      </c>
    </row>
    <row r="35" spans="5:6" x14ac:dyDescent="0.2">
      <c r="E35">
        <f t="shared" si="1"/>
        <v>1.3600000000000005</v>
      </c>
      <c r="F35">
        <f t="shared" si="0"/>
        <v>-7.6312980794999152</v>
      </c>
    </row>
    <row r="36" spans="5:6" x14ac:dyDescent="0.2">
      <c r="E36">
        <f t="shared" si="1"/>
        <v>1.4000000000000006</v>
      </c>
      <c r="F36">
        <f t="shared" si="0"/>
        <v>-7.2235228295125715</v>
      </c>
    </row>
    <row r="37" spans="5:6" x14ac:dyDescent="0.2">
      <c r="E37">
        <f t="shared" si="1"/>
        <v>1.4400000000000006</v>
      </c>
      <c r="F37">
        <f t="shared" si="0"/>
        <v>-6.769541684448197</v>
      </c>
    </row>
    <row r="38" spans="5:6" x14ac:dyDescent="0.2">
      <c r="E38">
        <f t="shared" si="1"/>
        <v>1.4800000000000006</v>
      </c>
      <c r="F38">
        <f t="shared" si="0"/>
        <v>-6.27225857437677</v>
      </c>
    </row>
    <row r="39" spans="5:6" x14ac:dyDescent="0.2">
      <c r="E39">
        <f t="shared" si="1"/>
        <v>1.5200000000000007</v>
      </c>
      <c r="F39">
        <f t="shared" si="0"/>
        <v>-5.7348544141718021</v>
      </c>
    </row>
    <row r="40" spans="5:6" x14ac:dyDescent="0.2">
      <c r="E40">
        <f t="shared" si="1"/>
        <v>1.5600000000000007</v>
      </c>
      <c r="F40">
        <f t="shared" si="0"/>
        <v>-5.1607667565103519</v>
      </c>
    </row>
    <row r="41" spans="5:6" x14ac:dyDescent="0.2">
      <c r="E41">
        <f t="shared" si="1"/>
        <v>1.6000000000000008</v>
      </c>
      <c r="F41">
        <f t="shared" si="0"/>
        <v>-4.5536678032669045</v>
      </c>
    </row>
    <row r="42" spans="5:6" x14ac:dyDescent="0.2">
      <c r="E42">
        <f t="shared" si="1"/>
        <v>1.6400000000000008</v>
      </c>
      <c r="F42">
        <f t="shared" si="0"/>
        <v>-3.9174409159531498</v>
      </c>
    </row>
    <row r="43" spans="5:6" x14ac:dyDescent="0.2">
      <c r="E43">
        <f t="shared" si="1"/>
        <v>1.6800000000000008</v>
      </c>
      <c r="F43">
        <f t="shared" si="0"/>
        <v>-3.2561557754566874</v>
      </c>
    </row>
    <row r="44" spans="5:6" x14ac:dyDescent="0.2">
      <c r="E44">
        <f t="shared" si="1"/>
        <v>1.7200000000000009</v>
      </c>
      <c r="F44">
        <f t="shared" si="0"/>
        <v>-2.5740423499715597</v>
      </c>
    </row>
    <row r="45" spans="5:6" x14ac:dyDescent="0.2">
      <c r="E45">
        <f t="shared" si="1"/>
        <v>1.7600000000000009</v>
      </c>
      <c r="F45">
        <f t="shared" si="0"/>
        <v>-1.8754638376370223</v>
      </c>
    </row>
    <row r="46" spans="5:6" x14ac:dyDescent="0.2">
      <c r="E46">
        <f t="shared" si="1"/>
        <v>1.8000000000000009</v>
      </c>
      <c r="F46">
        <f t="shared" si="0"/>
        <v>-1.1648887569593254</v>
      </c>
    </row>
    <row r="47" spans="5:6" x14ac:dyDescent="0.2">
      <c r="E47">
        <f t="shared" si="1"/>
        <v>1.840000000000001</v>
      </c>
      <c r="F47">
        <f t="shared" si="0"/>
        <v>-0.44686236354256348</v>
      </c>
    </row>
    <row r="48" spans="5:6" x14ac:dyDescent="0.2">
      <c r="E48">
        <f t="shared" si="1"/>
        <v>1.880000000000001</v>
      </c>
      <c r="F48">
        <f t="shared" si="0"/>
        <v>0.27402242403602806</v>
      </c>
    </row>
    <row r="49" spans="5:6" x14ac:dyDescent="0.2">
      <c r="E49">
        <f t="shared" si="1"/>
        <v>1.920000000000001</v>
      </c>
      <c r="F49">
        <f t="shared" si="0"/>
        <v>0.99315440323114901</v>
      </c>
    </row>
    <row r="50" spans="5:6" x14ac:dyDescent="0.2">
      <c r="E50">
        <f t="shared" si="1"/>
        <v>1.9600000000000011</v>
      </c>
      <c r="F50">
        <f t="shared" si="0"/>
        <v>1.7059335834895095</v>
      </c>
    </row>
    <row r="51" spans="5:6" x14ac:dyDescent="0.2">
      <c r="E51">
        <f t="shared" si="1"/>
        <v>2.0000000000000009</v>
      </c>
      <c r="F51">
        <f t="shared" si="0"/>
        <v>2.4078006104914174</v>
      </c>
    </row>
    <row r="52" spans="5:6" x14ac:dyDescent="0.2">
      <c r="E52">
        <f t="shared" si="1"/>
        <v>2.0400000000000009</v>
      </c>
      <c r="F52">
        <f t="shared" si="0"/>
        <v>3.0942659304591622</v>
      </c>
    </row>
    <row r="53" spans="5:6" x14ac:dyDescent="0.2">
      <c r="E53">
        <f t="shared" si="1"/>
        <v>2.080000000000001</v>
      </c>
      <c r="F53">
        <f t="shared" si="0"/>
        <v>3.7609385079800921</v>
      </c>
    </row>
    <row r="54" spans="5:6" x14ac:dyDescent="0.2">
      <c r="E54">
        <f t="shared" si="1"/>
        <v>2.120000000000001</v>
      </c>
      <c r="F54">
        <f t="shared" si="0"/>
        <v>4.4035539136484037</v>
      </c>
    </row>
    <row r="55" spans="5:6" x14ac:dyDescent="0.2">
      <c r="E55">
        <f t="shared" si="1"/>
        <v>2.160000000000001</v>
      </c>
      <c r="F55">
        <f t="shared" si="0"/>
        <v>5.0180016018605214</v>
      </c>
    </row>
    <row r="56" spans="5:6" x14ac:dyDescent="0.2">
      <c r="E56">
        <f t="shared" si="1"/>
        <v>2.2000000000000011</v>
      </c>
      <c r="F56">
        <f t="shared" si="0"/>
        <v>5.6003512042792867</v>
      </c>
    </row>
    <row r="57" spans="5:6" x14ac:dyDescent="0.2">
      <c r="E57">
        <f t="shared" si="1"/>
        <v>2.2400000000000011</v>
      </c>
      <c r="F57">
        <f t="shared" si="0"/>
        <v>6.1468776707785224</v>
      </c>
    </row>
    <row r="58" spans="5:6" x14ac:dyDescent="0.2">
      <c r="E58">
        <f t="shared" si="1"/>
        <v>2.2800000000000011</v>
      </c>
      <c r="F58">
        <f t="shared" si="0"/>
        <v>6.6540850970517171</v>
      </c>
    </row>
    <row r="59" spans="5:6" x14ac:dyDescent="0.2">
      <c r="E59">
        <f t="shared" si="1"/>
        <v>2.3200000000000012</v>
      </c>
      <c r="F59">
        <f t="shared" si="0"/>
        <v>7.1187290864694424</v>
      </c>
    </row>
    <row r="60" spans="5:6" x14ac:dyDescent="0.2">
      <c r="E60">
        <f t="shared" si="1"/>
        <v>2.3600000000000012</v>
      </c>
      <c r="F60">
        <f t="shared" si="0"/>
        <v>7.537837503145937</v>
      </c>
    </row>
    <row r="61" spans="5:6" x14ac:dyDescent="0.2">
      <c r="E61">
        <f t="shared" si="1"/>
        <v>2.4000000000000012</v>
      </c>
      <c r="F61">
        <f t="shared" si="0"/>
        <v>7.9087294834660486</v>
      </c>
    </row>
    <row r="62" spans="5:6" x14ac:dyDescent="0.2">
      <c r="E62">
        <f t="shared" si="1"/>
        <v>2.4400000000000013</v>
      </c>
      <c r="F62">
        <f t="shared" si="0"/>
        <v>8.2290325844636456</v>
      </c>
    </row>
    <row r="63" spans="5:6" x14ac:dyDescent="0.2">
      <c r="E63">
        <f t="shared" si="1"/>
        <v>2.4800000000000013</v>
      </c>
      <c r="F63">
        <f t="shared" si="0"/>
        <v>8.4966979593603824</v>
      </c>
    </row>
    <row r="64" spans="5:6" x14ac:dyDescent="0.2">
      <c r="E64">
        <f t="shared" si="1"/>
        <v>2.5200000000000014</v>
      </c>
      <c r="F64">
        <f t="shared" si="0"/>
        <v>8.7100134631931816</v>
      </c>
    </row>
    <row r="65" spans="5:6" x14ac:dyDescent="0.2">
      <c r="E65">
        <f t="shared" si="1"/>
        <v>2.5600000000000014</v>
      </c>
      <c r="F65">
        <f t="shared" si="0"/>
        <v>8.8676146046991189</v>
      </c>
    </row>
    <row r="66" spans="5:6" x14ac:dyDescent="0.2">
      <c r="E66">
        <f t="shared" si="1"/>
        <v>2.6000000000000014</v>
      </c>
      <c r="F66">
        <f t="shared" ref="F66:F129" si="2">EXP(-$B$16*$B$17*E66)*($B$6*SIN($B$18*E66) + $B$7*COS($B$18*E66))</f>
        <v>8.9684932744030377</v>
      </c>
    </row>
    <row r="67" spans="5:6" x14ac:dyDescent="0.2">
      <c r="E67">
        <f t="shared" ref="E67:E130" si="3">E66+$B$1</f>
        <v>2.6400000000000015</v>
      </c>
      <c r="F67">
        <f t="shared" si="2"/>
        <v>9.0120041930779085</v>
      </c>
    </row>
    <row r="68" spans="5:6" x14ac:dyDescent="0.2">
      <c r="E68">
        <f t="shared" si="3"/>
        <v>2.6800000000000015</v>
      </c>
      <c r="F68">
        <f t="shared" si="2"/>
        <v>8.9978690393297995</v>
      </c>
    </row>
    <row r="69" spans="5:6" x14ac:dyDescent="0.2">
      <c r="E69">
        <f t="shared" si="3"/>
        <v>2.7200000000000015</v>
      </c>
      <c r="F69">
        <f t="shared" si="2"/>
        <v>8.9261782299050019</v>
      </c>
    </row>
    <row r="70" spans="5:6" x14ac:dyDescent="0.2">
      <c r="E70">
        <f t="shared" si="3"/>
        <v>2.7600000000000016</v>
      </c>
      <c r="F70">
        <f t="shared" si="2"/>
        <v>8.7973903413314041</v>
      </c>
    </row>
    <row r="71" spans="5:6" x14ac:dyDescent="0.2">
      <c r="E71">
        <f t="shared" si="3"/>
        <v>2.8000000000000016</v>
      </c>
      <c r="F71">
        <f t="shared" si="2"/>
        <v>8.6123291765936507</v>
      </c>
    </row>
    <row r="72" spans="5:6" x14ac:dyDescent="0.2">
      <c r="E72">
        <f t="shared" si="3"/>
        <v>2.8400000000000016</v>
      </c>
      <c r="F72">
        <f t="shared" si="2"/>
        <v>8.3721784956053629</v>
      </c>
    </row>
    <row r="73" spans="5:6" x14ac:dyDescent="0.2">
      <c r="E73">
        <f t="shared" si="3"/>
        <v>2.8800000000000017</v>
      </c>
      <c r="F73">
        <f t="shared" si="2"/>
        <v>8.0784744431853959</v>
      </c>
    </row>
    <row r="74" spans="5:6" x14ac:dyDescent="0.2">
      <c r="E74">
        <f t="shared" si="3"/>
        <v>2.9200000000000017</v>
      </c>
      <c r="F74">
        <f t="shared" si="2"/>
        <v>7.733095722973248</v>
      </c>
    </row>
    <row r="75" spans="5:6" x14ac:dyDescent="0.2">
      <c r="E75">
        <f t="shared" si="3"/>
        <v>2.9600000000000017</v>
      </c>
      <c r="F75">
        <f t="shared" si="2"/>
        <v>7.3382515801370456</v>
      </c>
    </row>
    <row r="76" spans="5:6" x14ac:dyDescent="0.2">
      <c r="E76">
        <f t="shared" si="3"/>
        <v>3.0000000000000018</v>
      </c>
      <c r="F76">
        <f t="shared" si="2"/>
        <v>6.8964676697437532</v>
      </c>
    </row>
    <row r="77" spans="5:6" x14ac:dyDescent="0.2">
      <c r="E77">
        <f t="shared" si="3"/>
        <v>3.0400000000000018</v>
      </c>
      <c r="F77">
        <f t="shared" si="2"/>
        <v>6.4105699011857995</v>
      </c>
    </row>
    <row r="78" spans="5:6" x14ac:dyDescent="0.2">
      <c r="E78">
        <f t="shared" si="3"/>
        <v>3.0800000000000018</v>
      </c>
      <c r="F78">
        <f t="shared" si="2"/>
        <v>5.8836663620046847</v>
      </c>
    </row>
    <row r="79" spans="5:6" x14ac:dyDescent="0.2">
      <c r="E79">
        <f t="shared" si="3"/>
        <v>3.1200000000000019</v>
      </c>
      <c r="F79">
        <f t="shared" si="2"/>
        <v>5.3191274367373911</v>
      </c>
    </row>
    <row r="80" spans="5:6" x14ac:dyDescent="0.2">
      <c r="E80">
        <f t="shared" si="3"/>
        <v>3.1600000000000019</v>
      </c>
      <c r="F80">
        <f t="shared" si="2"/>
        <v>4.7205642479571335</v>
      </c>
    </row>
    <row r="81" spans="5:6" x14ac:dyDescent="0.2">
      <c r="E81">
        <f t="shared" si="3"/>
        <v>3.200000000000002</v>
      </c>
      <c r="F81">
        <f t="shared" si="2"/>
        <v>4.0918055574122318</v>
      </c>
    </row>
    <row r="82" spans="5:6" x14ac:dyDescent="0.2">
      <c r="E82">
        <f t="shared" si="3"/>
        <v>3.240000000000002</v>
      </c>
      <c r="F82">
        <f t="shared" si="2"/>
        <v>3.4368732750169744</v>
      </c>
    </row>
    <row r="83" spans="5:6" x14ac:dyDescent="0.2">
      <c r="E83">
        <f t="shared" si="3"/>
        <v>3.280000000000002</v>
      </c>
      <c r="F83">
        <f t="shared" si="2"/>
        <v>2.7599567323533516</v>
      </c>
    </row>
    <row r="84" spans="5:6" x14ac:dyDescent="0.2">
      <c r="E84">
        <f t="shared" si="3"/>
        <v>3.3200000000000021</v>
      </c>
      <c r="F84">
        <f t="shared" si="2"/>
        <v>2.0653858852454707</v>
      </c>
    </row>
    <row r="85" spans="5:6" x14ac:dyDescent="0.2">
      <c r="E85">
        <f t="shared" si="3"/>
        <v>3.3600000000000021</v>
      </c>
      <c r="F85">
        <f t="shared" si="2"/>
        <v>1.3576036168187104</v>
      </c>
    </row>
    <row r="86" spans="5:6" x14ac:dyDescent="0.2">
      <c r="E86">
        <f t="shared" si="3"/>
        <v>3.4000000000000021</v>
      </c>
      <c r="F86">
        <f t="shared" si="2"/>
        <v>0.64113731820952458</v>
      </c>
    </row>
    <row r="87" spans="5:6" x14ac:dyDescent="0.2">
      <c r="E87">
        <f t="shared" si="3"/>
        <v>3.4400000000000022</v>
      </c>
      <c r="F87">
        <f t="shared" si="2"/>
        <v>-7.9430071287630355E-2</v>
      </c>
    </row>
    <row r="88" spans="5:6" x14ac:dyDescent="0.2">
      <c r="E88">
        <f t="shared" si="3"/>
        <v>3.4800000000000022</v>
      </c>
      <c r="F88">
        <f t="shared" si="2"/>
        <v>-0.7994893793920208</v>
      </c>
    </row>
    <row r="89" spans="5:6" x14ac:dyDescent="0.2">
      <c r="E89">
        <f t="shared" si="3"/>
        <v>3.5200000000000022</v>
      </c>
      <c r="F89">
        <f t="shared" si="2"/>
        <v>-1.5144346838099487</v>
      </c>
    </row>
    <row r="90" spans="5:6" x14ac:dyDescent="0.2">
      <c r="E90">
        <f t="shared" si="3"/>
        <v>3.5600000000000023</v>
      </c>
      <c r="F90">
        <f t="shared" si="2"/>
        <v>-2.2196927744192276</v>
      </c>
    </row>
    <row r="91" spans="5:6" x14ac:dyDescent="0.2">
      <c r="E91">
        <f t="shared" si="3"/>
        <v>3.6000000000000023</v>
      </c>
      <c r="F91">
        <f t="shared" si="2"/>
        <v>-2.9107524062074148</v>
      </c>
    </row>
    <row r="92" spans="5:6" x14ac:dyDescent="0.2">
      <c r="E92">
        <f t="shared" si="3"/>
        <v>3.6400000000000023</v>
      </c>
      <c r="F92">
        <f t="shared" si="2"/>
        <v>-3.5831931558447834</v>
      </c>
    </row>
    <row r="93" spans="5:6" x14ac:dyDescent="0.2">
      <c r="E93">
        <f t="shared" si="3"/>
        <v>3.6800000000000024</v>
      </c>
      <c r="F93">
        <f t="shared" si="2"/>
        <v>-4.2327136973084816</v>
      </c>
    </row>
    <row r="94" spans="5:6" x14ac:dyDescent="0.2">
      <c r="E94">
        <f t="shared" si="3"/>
        <v>3.7200000000000024</v>
      </c>
      <c r="F94">
        <f t="shared" si="2"/>
        <v>-4.8551593156903419</v>
      </c>
    </row>
    <row r="95" spans="5:6" x14ac:dyDescent="0.2">
      <c r="E95">
        <f t="shared" si="3"/>
        <v>3.7600000000000025</v>
      </c>
      <c r="F95">
        <f t="shared" si="2"/>
        <v>-5.4465484831939008</v>
      </c>
    </row>
    <row r="96" spans="5:6" x14ac:dyDescent="0.2">
      <c r="E96">
        <f t="shared" si="3"/>
        <v>3.8000000000000025</v>
      </c>
      <c r="F96">
        <f t="shared" si="2"/>
        <v>-6.0030983273249046</v>
      </c>
    </row>
    <row r="97" spans="5:6" x14ac:dyDescent="0.2">
      <c r="E97">
        <f t="shared" si="3"/>
        <v>3.8400000000000025</v>
      </c>
      <c r="F97">
        <f t="shared" si="2"/>
        <v>-6.5212488283658301</v>
      </c>
    </row>
    <row r="98" spans="5:6" x14ac:dyDescent="0.2">
      <c r="E98">
        <f t="shared" si="3"/>
        <v>3.8800000000000026</v>
      </c>
      <c r="F98">
        <f t="shared" si="2"/>
        <v>-6.9976855913531306</v>
      </c>
    </row>
    <row r="99" spans="5:6" x14ac:dyDescent="0.2">
      <c r="E99">
        <f t="shared" si="3"/>
        <v>3.9200000000000026</v>
      </c>
      <c r="F99">
        <f t="shared" si="2"/>
        <v>-7.4293610468942779</v>
      </c>
    </row>
    <row r="100" spans="5:6" x14ac:dyDescent="0.2">
      <c r="E100">
        <f t="shared" si="3"/>
        <v>3.9600000000000026</v>
      </c>
      <c r="F100">
        <f t="shared" si="2"/>
        <v>-7.8135139452117306</v>
      </c>
    </row>
    <row r="101" spans="5:6" x14ac:dyDescent="0.2">
      <c r="E101">
        <f t="shared" si="3"/>
        <v>4.0000000000000027</v>
      </c>
      <c r="F101">
        <f t="shared" si="2"/>
        <v>-8.147687018718452</v>
      </c>
    </row>
    <row r="102" spans="5:6" x14ac:dyDescent="0.2">
      <c r="E102">
        <f t="shared" si="3"/>
        <v>4.0400000000000027</v>
      </c>
      <c r="F102">
        <f t="shared" si="2"/>
        <v>-8.4297427001447787</v>
      </c>
    </row>
    <row r="103" spans="5:6" x14ac:dyDescent="0.2">
      <c r="E103">
        <f t="shared" si="3"/>
        <v>4.0800000000000027</v>
      </c>
      <c r="F103">
        <f t="shared" si="2"/>
        <v>-8.6578767956742784</v>
      </c>
    </row>
    <row r="104" spans="5:6" x14ac:dyDescent="0.2">
      <c r="E104">
        <f t="shared" si="3"/>
        <v>4.1200000000000028</v>
      </c>
      <c r="F104">
        <f t="shared" si="2"/>
        <v>-8.8306300256271726</v>
      </c>
    </row>
    <row r="105" spans="5:6" x14ac:dyDescent="0.2">
      <c r="E105">
        <f t="shared" si="3"/>
        <v>4.1600000000000028</v>
      </c>
      <c r="F105">
        <f t="shared" si="2"/>
        <v>-8.9468973588703395</v>
      </c>
    </row>
    <row r="106" spans="5:6" x14ac:dyDescent="0.2">
      <c r="E106">
        <f t="shared" si="3"/>
        <v>4.2000000000000028</v>
      </c>
      <c r="F106">
        <f t="shared" si="2"/>
        <v>-9.0059350812455339</v>
      </c>
    </row>
    <row r="107" spans="5:6" x14ac:dyDescent="0.2">
      <c r="E107">
        <f t="shared" si="3"/>
        <v>4.2400000000000029</v>
      </c>
      <c r="F107">
        <f t="shared" si="2"/>
        <v>-9.0073655528019962</v>
      </c>
    </row>
    <row r="108" spans="5:6" x14ac:dyDescent="0.2">
      <c r="E108">
        <f t="shared" si="3"/>
        <v>4.2800000000000029</v>
      </c>
      <c r="F108">
        <f t="shared" si="2"/>
        <v>-8.9511796234033962</v>
      </c>
    </row>
    <row r="109" spans="5:6" x14ac:dyDescent="0.2">
      <c r="E109">
        <f t="shared" si="3"/>
        <v>4.3200000000000029</v>
      </c>
      <c r="F109">
        <f t="shared" si="2"/>
        <v>-8.8377366912574917</v>
      </c>
    </row>
    <row r="110" spans="5:6" x14ac:dyDescent="0.2">
      <c r="E110">
        <f t="shared" si="3"/>
        <v>4.360000000000003</v>
      </c>
      <c r="F110">
        <f t="shared" si="2"/>
        <v>-8.6677624039940699</v>
      </c>
    </row>
    <row r="111" spans="5:6" x14ac:dyDescent="0.2">
      <c r="E111">
        <f t="shared" si="3"/>
        <v>4.400000000000003</v>
      </c>
      <c r="F111">
        <f t="shared" si="2"/>
        <v>-8.4423440169964756</v>
      </c>
    </row>
    <row r="112" spans="5:6" x14ac:dyDescent="0.2">
      <c r="E112">
        <f t="shared" si="3"/>
        <v>4.4400000000000031</v>
      </c>
      <c r="F112">
        <f t="shared" si="2"/>
        <v>-8.1629234386775238</v>
      </c>
    </row>
    <row r="113" spans="5:6" x14ac:dyDescent="0.2">
      <c r="E113">
        <f t="shared" si="3"/>
        <v>4.4800000000000031</v>
      </c>
      <c r="F113">
        <f t="shared" si="2"/>
        <v>-7.8312880071863251</v>
      </c>
    </row>
    <row r="114" spans="5:6" x14ac:dyDescent="0.2">
      <c r="E114">
        <f t="shared" si="3"/>
        <v>4.5200000000000031</v>
      </c>
      <c r="F114">
        <f t="shared" si="2"/>
        <v>-7.4495590575436132</v>
      </c>
    </row>
    <row r="115" spans="5:6" x14ac:dyDescent="0.2">
      <c r="E115">
        <f t="shared" si="3"/>
        <v>4.5600000000000032</v>
      </c>
      <c r="F115">
        <f t="shared" si="2"/>
        <v>-7.0201783523368899</v>
      </c>
    </row>
    <row r="116" spans="5:6" x14ac:dyDescent="0.2">
      <c r="E116">
        <f t="shared" si="3"/>
        <v>4.6000000000000032</v>
      </c>
      <c r="F116">
        <f t="shared" si="2"/>
        <v>-6.5458924627726311</v>
      </c>
    </row>
    <row r="117" spans="5:6" x14ac:dyDescent="0.2">
      <c r="E117">
        <f t="shared" si="3"/>
        <v>4.6400000000000032</v>
      </c>
      <c r="F117">
        <f t="shared" si="2"/>
        <v>-6.0297351999935396</v>
      </c>
    </row>
    <row r="118" spans="5:6" x14ac:dyDescent="0.2">
      <c r="E118">
        <f t="shared" si="3"/>
        <v>4.6800000000000033</v>
      </c>
      <c r="F118">
        <f t="shared" si="2"/>
        <v>-5.4750082090404213</v>
      </c>
    </row>
    <row r="119" spans="5:6" x14ac:dyDescent="0.2">
      <c r="E119">
        <f t="shared" si="3"/>
        <v>4.7200000000000033</v>
      </c>
      <c r="F119">
        <f t="shared" si="2"/>
        <v>-4.8852598495911383</v>
      </c>
    </row>
    <row r="120" spans="5:6" x14ac:dyDescent="0.2">
      <c r="E120">
        <f t="shared" si="3"/>
        <v>4.7600000000000033</v>
      </c>
      <c r="F120">
        <f t="shared" si="2"/>
        <v>-4.2642624985678301</v>
      </c>
    </row>
    <row r="121" spans="5:6" x14ac:dyDescent="0.2">
      <c r="E121">
        <f t="shared" si="3"/>
        <v>4.8000000000000034</v>
      </c>
      <c r="F121">
        <f t="shared" si="2"/>
        <v>-3.6159884197982288</v>
      </c>
    </row>
    <row r="122" spans="5:6" x14ac:dyDescent="0.2">
      <c r="E122">
        <f t="shared" si="3"/>
        <v>4.8400000000000034</v>
      </c>
      <c r="F122">
        <f t="shared" si="2"/>
        <v>-2.9445843550829442</v>
      </c>
    </row>
    <row r="123" spans="5:6" x14ac:dyDescent="0.2">
      <c r="E123">
        <f t="shared" si="3"/>
        <v>4.8800000000000034</v>
      </c>
      <c r="F123">
        <f t="shared" si="2"/>
        <v>-2.254344999199124</v>
      </c>
    </row>
    <row r="124" spans="5:6" x14ac:dyDescent="0.2">
      <c r="E124">
        <f t="shared" si="3"/>
        <v>4.9200000000000035</v>
      </c>
      <c r="F124">
        <f t="shared" si="2"/>
        <v>-1.5496855285099835</v>
      </c>
    </row>
    <row r="125" spans="5:6" x14ac:dyDescent="0.2">
      <c r="E125">
        <f t="shared" si="3"/>
        <v>4.9600000000000035</v>
      </c>
      <c r="F125">
        <f t="shared" si="2"/>
        <v>-0.83511335890333305</v>
      </c>
    </row>
    <row r="126" spans="5:6" x14ac:dyDescent="0.2">
      <c r="E126">
        <f t="shared" si="3"/>
        <v>5.0000000000000036</v>
      </c>
      <c r="F126">
        <f t="shared" si="2"/>
        <v>-0.11519931371192449</v>
      </c>
    </row>
    <row r="127" spans="5:6" x14ac:dyDescent="0.2">
      <c r="E127">
        <f t="shared" si="3"/>
        <v>5.0400000000000036</v>
      </c>
      <c r="F127">
        <f t="shared" si="2"/>
        <v>0.60545161395745861</v>
      </c>
    </row>
    <row r="128" spans="5:6" x14ac:dyDescent="0.2">
      <c r="E128">
        <f t="shared" si="3"/>
        <v>5.0800000000000036</v>
      </c>
      <c r="F128">
        <f t="shared" si="2"/>
        <v>1.3222297174648645</v>
      </c>
    </row>
    <row r="129" spans="5:6" x14ac:dyDescent="0.2">
      <c r="E129">
        <f t="shared" si="3"/>
        <v>5.1200000000000037</v>
      </c>
      <c r="F129">
        <f t="shared" si="2"/>
        <v>2.0305500630285547</v>
      </c>
    </row>
    <row r="130" spans="5:6" x14ac:dyDescent="0.2">
      <c r="E130">
        <f t="shared" si="3"/>
        <v>5.1600000000000037</v>
      </c>
      <c r="F130">
        <f t="shared" ref="F130:F193" si="4">EXP(-$B$16*$B$17*E130)*($B$6*SIN($B$18*E130) + $B$7*COS($B$18*E130))</f>
        <v>2.7258818176546464</v>
      </c>
    </row>
    <row r="131" spans="5:6" x14ac:dyDescent="0.2">
      <c r="E131">
        <f t="shared" ref="E131:E194" si="5">E130+$B$1</f>
        <v>5.2000000000000037</v>
      </c>
      <c r="F131">
        <f t="shared" si="4"/>
        <v>3.4037772310063183</v>
      </c>
    </row>
    <row r="132" spans="5:6" x14ac:dyDescent="0.2">
      <c r="E132">
        <f t="shared" si="5"/>
        <v>5.2400000000000038</v>
      </c>
      <c r="F132">
        <f t="shared" si="4"/>
        <v>4.0599000858275591</v>
      </c>
    </row>
    <row r="133" spans="5:6" x14ac:dyDescent="0.2">
      <c r="E133">
        <f t="shared" si="5"/>
        <v>5.2800000000000038</v>
      </c>
      <c r="F133">
        <f t="shared" si="4"/>
        <v>4.6900534349358072</v>
      </c>
    </row>
    <row r="134" spans="5:6" x14ac:dyDescent="0.2">
      <c r="E134">
        <f t="shared" si="5"/>
        <v>5.3200000000000038</v>
      </c>
      <c r="F134">
        <f t="shared" si="4"/>
        <v>5.2902064473613875</v>
      </c>
    </row>
    <row r="135" spans="5:6" x14ac:dyDescent="0.2">
      <c r="E135">
        <f t="shared" si="5"/>
        <v>5.3600000000000039</v>
      </c>
      <c r="F135">
        <f t="shared" si="4"/>
        <v>5.8565201919100911</v>
      </c>
    </row>
    <row r="136" spans="5:6" x14ac:dyDescent="0.2">
      <c r="E136">
        <f t="shared" si="5"/>
        <v>5.4000000000000039</v>
      </c>
      <c r="F136">
        <f t="shared" si="4"/>
        <v>6.3853721932220573</v>
      </c>
    </row>
    <row r="137" spans="5:6" x14ac:dyDescent="0.2">
      <c r="E137">
        <f t="shared" si="5"/>
        <v>5.4400000000000039</v>
      </c>
      <c r="F137">
        <f t="shared" si="4"/>
        <v>6.8733796032520011</v>
      </c>
    </row>
    <row r="138" spans="5:6" x14ac:dyDescent="0.2">
      <c r="E138">
        <f t="shared" si="5"/>
        <v>5.480000000000004</v>
      </c>
      <c r="F138">
        <f t="shared" si="4"/>
        <v>7.3174208399523737</v>
      </c>
    </row>
    <row r="139" spans="5:6" x14ac:dyDescent="0.2">
      <c r="E139">
        <f t="shared" si="5"/>
        <v>5.520000000000004</v>
      </c>
      <c r="F139">
        <f t="shared" si="4"/>
        <v>7.7146555547457449</v>
      </c>
    </row>
    <row r="140" spans="5:6" x14ac:dyDescent="0.2">
      <c r="E140">
        <f t="shared" si="5"/>
        <v>5.5600000000000041</v>
      </c>
      <c r="F140">
        <f t="shared" si="4"/>
        <v>8.0625428010627047</v>
      </c>
    </row>
    <row r="141" spans="5:6" x14ac:dyDescent="0.2">
      <c r="E141">
        <f t="shared" si="5"/>
        <v>5.6000000000000041</v>
      </c>
      <c r="F141">
        <f t="shared" si="4"/>
        <v>8.3588572877286627</v>
      </c>
    </row>
    <row r="142" spans="5:6" x14ac:dyDescent="0.2">
      <c r="E142">
        <f t="shared" si="5"/>
        <v>5.6400000000000041</v>
      </c>
      <c r="F142">
        <f t="shared" si="4"/>
        <v>8.601703613233326</v>
      </c>
    </row>
    <row r="143" spans="5:6" x14ac:dyDescent="0.2">
      <c r="E143">
        <f t="shared" si="5"/>
        <v>5.6800000000000042</v>
      </c>
      <c r="F143">
        <f t="shared" si="4"/>
        <v>8.7895283898321104</v>
      </c>
    </row>
    <row r="144" spans="5:6" x14ac:dyDescent="0.2">
      <c r="E144">
        <f t="shared" si="5"/>
        <v>5.7200000000000042</v>
      </c>
      <c r="F144">
        <f t="shared" si="4"/>
        <v>8.9211301799265996</v>
      </c>
    </row>
    <row r="145" spans="5:6" x14ac:dyDescent="0.2">
      <c r="E145">
        <f t="shared" si="5"/>
        <v>5.7600000000000042</v>
      </c>
      <c r="F145">
        <f t="shared" si="4"/>
        <v>8.9956671811651461</v>
      </c>
    </row>
    <row r="146" spans="5:6" x14ac:dyDescent="0.2">
      <c r="E146">
        <f t="shared" si="5"/>
        <v>5.8000000000000043</v>
      </c>
      <c r="F146">
        <f t="shared" si="4"/>
        <v>9.0126626111051831</v>
      </c>
    </row>
    <row r="147" spans="5:6" x14ac:dyDescent="0.2">
      <c r="E147">
        <f t="shared" si="5"/>
        <v>5.8400000000000043</v>
      </c>
      <c r="F147">
        <f t="shared" si="4"/>
        <v>8.9720077569937882</v>
      </c>
    </row>
    <row r="148" spans="5:6" x14ac:dyDescent="0.2">
      <c r="E148">
        <f t="shared" si="5"/>
        <v>5.8800000000000043</v>
      </c>
      <c r="F148">
        <f t="shared" si="4"/>
        <v>8.8739626711583082</v>
      </c>
    </row>
    <row r="149" spans="5:6" x14ac:dyDescent="0.2">
      <c r="E149">
        <f t="shared" si="5"/>
        <v>5.9200000000000044</v>
      </c>
      <c r="F149">
        <f t="shared" si="4"/>
        <v>8.7191545075589154</v>
      </c>
    </row>
    <row r="150" spans="5:6" x14ac:dyDescent="0.2">
      <c r="E150">
        <f t="shared" si="5"/>
        <v>5.9600000000000044</v>
      </c>
      <c r="F150">
        <f t="shared" si="4"/>
        <v>8.5085735101434938</v>
      </c>
    </row>
    <row r="151" spans="5:6" x14ac:dyDescent="0.2">
      <c r="E151">
        <f t="shared" si="5"/>
        <v>6.0000000000000044</v>
      </c>
      <c r="F151">
        <f t="shared" si="4"/>
        <v>8.2435666786656903</v>
      </c>
    </row>
    <row r="152" spans="5:6" x14ac:dyDescent="0.2">
      <c r="E152">
        <f t="shared" si="5"/>
        <v>6.0400000000000045</v>
      </c>
      <c r="F152">
        <f t="shared" si="4"/>
        <v>7.92582915248326</v>
      </c>
    </row>
    <row r="153" spans="5:6" x14ac:dyDescent="0.2">
      <c r="E153">
        <f t="shared" si="5"/>
        <v>6.0800000000000045</v>
      </c>
      <c r="F153">
        <f t="shared" si="4"/>
        <v>7.5573933674510245</v>
      </c>
    </row>
    <row r="154" spans="5:6" x14ac:dyDescent="0.2">
      <c r="E154">
        <f t="shared" si="5"/>
        <v>6.1200000000000045</v>
      </c>
      <c r="F154">
        <f t="shared" si="4"/>
        <v>7.1406160552672979</v>
      </c>
    </row>
    <row r="155" spans="5:6" x14ac:dyDescent="0.2">
      <c r="E155">
        <f t="shared" si="5"/>
        <v>6.1600000000000046</v>
      </c>
      <c r="F155">
        <f t="shared" si="4"/>
        <v>6.6781631684336205</v>
      </c>
    </row>
    <row r="156" spans="5:6" x14ac:dyDescent="0.2">
      <c r="E156">
        <f t="shared" si="5"/>
        <v>6.2000000000000046</v>
      </c>
      <c r="F156">
        <f t="shared" si="4"/>
        <v>6.1729928272565804</v>
      </c>
    </row>
    <row r="157" spans="5:6" x14ac:dyDescent="0.2">
      <c r="E157">
        <f t="shared" si="5"/>
        <v>6.2400000000000047</v>
      </c>
      <c r="F157">
        <f t="shared" si="4"/>
        <v>5.6283363979727596</v>
      </c>
    </row>
    <row r="158" spans="5:6" x14ac:dyDescent="0.2">
      <c r="E158">
        <f t="shared" si="5"/>
        <v>6.2800000000000047</v>
      </c>
      <c r="F158">
        <f t="shared" si="4"/>
        <v>5.047677823032191</v>
      </c>
    </row>
    <row r="159" spans="5:6" x14ac:dyDescent="0.2">
      <c r="E159">
        <f t="shared" si="5"/>
        <v>6.3200000000000047</v>
      </c>
      <c r="F159">
        <f t="shared" si="4"/>
        <v>4.4347313357559992</v>
      </c>
    </row>
    <row r="160" spans="5:6" x14ac:dyDescent="0.2">
      <c r="E160">
        <f t="shared" si="5"/>
        <v>6.3600000000000048</v>
      </c>
      <c r="F160">
        <f t="shared" si="4"/>
        <v>3.7934177019183561</v>
      </c>
    </row>
    <row r="161" spans="5:6" x14ac:dyDescent="0.2">
      <c r="E161">
        <f t="shared" si="5"/>
        <v>6.4000000000000048</v>
      </c>
      <c r="F161">
        <f t="shared" si="4"/>
        <v>3.127839140225559</v>
      </c>
    </row>
    <row r="162" spans="5:6" x14ac:dyDescent="0.2">
      <c r="E162">
        <f t="shared" si="5"/>
        <v>6.4400000000000048</v>
      </c>
      <c r="F162">
        <f t="shared" si="4"/>
        <v>2.4422530821155544</v>
      </c>
    </row>
    <row r="163" spans="5:6" x14ac:dyDescent="0.2">
      <c r="E163">
        <f t="shared" si="5"/>
        <v>6.4800000000000049</v>
      </c>
      <c r="F163">
        <f t="shared" si="4"/>
        <v>1.7410449387256728</v>
      </c>
    </row>
    <row r="164" spans="5:6" x14ac:dyDescent="0.2">
      <c r="E164">
        <f t="shared" si="5"/>
        <v>6.5200000000000049</v>
      </c>
      <c r="F164">
        <f t="shared" si="4"/>
        <v>1.0287000492270248</v>
      </c>
    </row>
    <row r="165" spans="5:6" x14ac:dyDescent="0.2">
      <c r="E165">
        <f t="shared" si="5"/>
        <v>6.5600000000000049</v>
      </c>
      <c r="F165">
        <f t="shared" si="4"/>
        <v>0.3097749899605029</v>
      </c>
    </row>
    <row r="166" spans="5:6" x14ac:dyDescent="0.2">
      <c r="E166">
        <f t="shared" si="5"/>
        <v>6.600000000000005</v>
      </c>
      <c r="F166">
        <f t="shared" si="4"/>
        <v>-0.41113157210201479</v>
      </c>
    </row>
    <row r="167" spans="5:6" x14ac:dyDescent="0.2">
      <c r="E167">
        <f t="shared" si="5"/>
        <v>6.640000000000005</v>
      </c>
      <c r="F167">
        <f t="shared" si="4"/>
        <v>-1.1294082951328352</v>
      </c>
    </row>
    <row r="168" spans="5:6" x14ac:dyDescent="0.2">
      <c r="E168">
        <f t="shared" si="5"/>
        <v>6.680000000000005</v>
      </c>
      <c r="F168">
        <f t="shared" si="4"/>
        <v>-1.8404606592994712</v>
      </c>
    </row>
    <row r="169" spans="5:6" x14ac:dyDescent="0.2">
      <c r="E169">
        <f t="shared" si="5"/>
        <v>6.7200000000000051</v>
      </c>
      <c r="F169">
        <f t="shared" si="4"/>
        <v>-2.5397403560122767</v>
      </c>
    </row>
    <row r="170" spans="5:6" x14ac:dyDescent="0.2">
      <c r="E170">
        <f t="shared" si="5"/>
        <v>6.7600000000000051</v>
      </c>
      <c r="F170">
        <f t="shared" si="4"/>
        <v>-3.2227743815778482</v>
      </c>
    </row>
    <row r="171" spans="5:6" x14ac:dyDescent="0.2">
      <c r="E171">
        <f t="shared" si="5"/>
        <v>6.8000000000000052</v>
      </c>
      <c r="F171">
        <f t="shared" si="4"/>
        <v>-3.8851936491580608</v>
      </c>
    </row>
    <row r="172" spans="5:6" x14ac:dyDescent="0.2">
      <c r="E172">
        <f t="shared" si="5"/>
        <v>6.8400000000000052</v>
      </c>
      <c r="F172">
        <f t="shared" si="4"/>
        <v>-4.522760936015862</v>
      </c>
    </row>
    <row r="173" spans="5:6" x14ac:dyDescent="0.2">
      <c r="E173">
        <f t="shared" si="5"/>
        <v>6.8800000000000052</v>
      </c>
      <c r="F173">
        <f t="shared" si="4"/>
        <v>-5.1313979872808249</v>
      </c>
    </row>
    <row r="174" spans="5:6" x14ac:dyDescent="0.2">
      <c r="E174">
        <f t="shared" si="5"/>
        <v>6.9200000000000053</v>
      </c>
      <c r="F174">
        <f t="shared" si="4"/>
        <v>-5.7072116028628432</v>
      </c>
    </row>
    <row r="175" spans="5:6" x14ac:dyDescent="0.2">
      <c r="E175">
        <f t="shared" si="5"/>
        <v>6.9600000000000053</v>
      </c>
      <c r="F175">
        <f t="shared" si="4"/>
        <v>-6.246518540646754</v>
      </c>
    </row>
    <row r="176" spans="5:6" x14ac:dyDescent="0.2">
      <c r="E176">
        <f t="shared" si="5"/>
        <v>7.0000000000000053</v>
      </c>
      <c r="F176">
        <f t="shared" si="4"/>
        <v>-6.7458690766724239</v>
      </c>
    </row>
    <row r="177" spans="5:6" x14ac:dyDescent="0.2">
      <c r="E177">
        <f t="shared" si="5"/>
        <v>7.0400000000000054</v>
      </c>
      <c r="F177">
        <f t="shared" si="4"/>
        <v>-7.2020690715955382</v>
      </c>
    </row>
    <row r="178" spans="5:6" x14ac:dyDescent="0.2">
      <c r="E178">
        <f t="shared" si="5"/>
        <v>7.0800000000000054</v>
      </c>
      <c r="F178">
        <f t="shared" si="4"/>
        <v>-7.6122004022790861</v>
      </c>
    </row>
    <row r="179" spans="5:6" x14ac:dyDescent="0.2">
      <c r="E179">
        <f t="shared" si="5"/>
        <v>7.1200000000000054</v>
      </c>
      <c r="F179">
        <f t="shared" si="4"/>
        <v>-7.9736396278230206</v>
      </c>
    </row>
    <row r="180" spans="5:6" x14ac:dyDescent="0.2">
      <c r="E180">
        <f t="shared" si="5"/>
        <v>7.1600000000000055</v>
      </c>
      <c r="F180">
        <f t="shared" si="4"/>
        <v>-8.2840747706332518</v>
      </c>
    </row>
    <row r="181" spans="5:6" x14ac:dyDescent="0.2">
      <c r="E181">
        <f t="shared" si="5"/>
        <v>7.2000000000000055</v>
      </c>
      <c r="F181">
        <f t="shared" si="4"/>
        <v>-8.5415201051883916</v>
      </c>
    </row>
    <row r="182" spans="5:6" x14ac:dyDescent="0.2">
      <c r="E182">
        <f t="shared" si="5"/>
        <v>7.2400000000000055</v>
      </c>
      <c r="F182">
        <f t="shared" si="4"/>
        <v>-8.7443288599065827</v>
      </c>
    </row>
    <row r="183" spans="5:6" x14ac:dyDescent="0.2">
      <c r="E183">
        <f t="shared" si="5"/>
        <v>7.2800000000000056</v>
      </c>
      <c r="F183">
        <f t="shared" si="4"/>
        <v>-8.8912037508638484</v>
      </c>
    </row>
    <row r="184" spans="5:6" x14ac:dyDescent="0.2">
      <c r="E184">
        <f t="shared" si="5"/>
        <v>7.3200000000000056</v>
      </c>
      <c r="F184">
        <f t="shared" si="4"/>
        <v>-8.9812052799840849</v>
      </c>
    </row>
    <row r="185" spans="5:6" x14ac:dyDescent="0.2">
      <c r="E185">
        <f t="shared" si="5"/>
        <v>7.3600000000000056</v>
      </c>
      <c r="F185">
        <f t="shared" si="4"/>
        <v>-9.0137577446206123</v>
      </c>
    </row>
    <row r="186" spans="5:6" x14ac:dyDescent="0.2">
      <c r="E186">
        <f t="shared" si="5"/>
        <v>7.4000000000000057</v>
      </c>
      <c r="F186">
        <f t="shared" si="4"/>
        <v>-8.9886529200884695</v>
      </c>
    </row>
    <row r="187" spans="5:6" x14ac:dyDescent="0.2">
      <c r="E187">
        <f t="shared" si="5"/>
        <v>7.4400000000000057</v>
      </c>
      <c r="F187">
        <f t="shared" si="4"/>
        <v>-8.9060513915918023</v>
      </c>
    </row>
    <row r="188" spans="5:6" x14ac:dyDescent="0.2">
      <c r="E188">
        <f t="shared" si="5"/>
        <v>7.4800000000000058</v>
      </c>
      <c r="F188">
        <f t="shared" si="4"/>
        <v>-8.7664815270265848</v>
      </c>
    </row>
    <row r="189" spans="5:6" x14ac:dyDescent="0.2">
      <c r="E189">
        <f t="shared" si="5"/>
        <v>7.5200000000000058</v>
      </c>
      <c r="F189">
        <f t="shared" si="4"/>
        <v>-8.5708360972291793</v>
      </c>
    </row>
    <row r="190" spans="5:6" x14ac:dyDescent="0.2">
      <c r="E190">
        <f t="shared" si="5"/>
        <v>7.5600000000000058</v>
      </c>
      <c r="F190">
        <f t="shared" si="4"/>
        <v>-8.3203665652896763</v>
      </c>
    </row>
    <row r="191" spans="5:6" x14ac:dyDescent="0.2">
      <c r="E191">
        <f t="shared" si="5"/>
        <v>7.6000000000000059</v>
      </c>
      <c r="F191">
        <f t="shared" si="4"/>
        <v>-8.0166750814588461</v>
      </c>
    </row>
    <row r="192" spans="5:6" x14ac:dyDescent="0.2">
      <c r="E192">
        <f t="shared" si="5"/>
        <v>7.6400000000000059</v>
      </c>
      <c r="F192">
        <f t="shared" si="4"/>
        <v>-7.6617042348540618</v>
      </c>
    </row>
    <row r="193" spans="5:6" x14ac:dyDescent="0.2">
      <c r="E193">
        <f t="shared" si="5"/>
        <v>7.6800000000000059</v>
      </c>
      <c r="F193">
        <f t="shared" si="4"/>
        <v>-7.2577246275182201</v>
      </c>
    </row>
    <row r="194" spans="5:6" x14ac:dyDescent="0.2">
      <c r="E194">
        <f t="shared" si="5"/>
        <v>7.720000000000006</v>
      </c>
      <c r="F194">
        <f t="shared" ref="F194:F203" si="6">EXP(-$B$16*$B$17*E194)*($B$6*SIN($B$18*E194) + $B$7*COS($B$18*E194))</f>
        <v>-6.8073203503153472</v>
      </c>
    </row>
    <row r="195" spans="5:6" x14ac:dyDescent="0.2">
      <c r="E195">
        <f t="shared" ref="E195:E203" si="7">E194+$B$1</f>
        <v>7.760000000000006</v>
      </c>
      <c r="F195">
        <f t="shared" si="6"/>
        <v>-6.3133724535675455</v>
      </c>
    </row>
    <row r="196" spans="5:6" x14ac:dyDescent="0.2">
      <c r="E196">
        <f t="shared" si="7"/>
        <v>7.800000000000006</v>
      </c>
      <c r="F196">
        <f t="shared" si="6"/>
        <v>-5.7790405181648206</v>
      </c>
    </row>
    <row r="197" spans="5:6" x14ac:dyDescent="0.2">
      <c r="E197">
        <f t="shared" si="7"/>
        <v>7.8400000000000061</v>
      </c>
      <c r="F197">
        <f t="shared" si="6"/>
        <v>-5.2077424450297878</v>
      </c>
    </row>
    <row r="198" spans="5:6" x14ac:dyDescent="0.2">
      <c r="E198">
        <f t="shared" si="7"/>
        <v>7.8800000000000061</v>
      </c>
      <c r="F198">
        <f t="shared" si="6"/>
        <v>-4.6031325922157142</v>
      </c>
    </row>
    <row r="199" spans="5:6" x14ac:dyDescent="0.2">
      <c r="E199">
        <f t="shared" si="7"/>
        <v>7.9200000000000061</v>
      </c>
      <c r="F199">
        <f t="shared" si="6"/>
        <v>-3.9690783994858605</v>
      </c>
    </row>
    <row r="200" spans="5:6" x14ac:dyDescent="0.2">
      <c r="E200">
        <f t="shared" si="7"/>
        <v>7.9600000000000062</v>
      </c>
      <c r="F200">
        <f t="shared" si="6"/>
        <v>-3.309635649897035</v>
      </c>
    </row>
    <row r="201" spans="5:6" x14ac:dyDescent="0.2">
      <c r="E201">
        <f t="shared" si="7"/>
        <v>8.0000000000000053</v>
      </c>
      <c r="F201">
        <f t="shared" si="6"/>
        <v>-2.6290225266288414</v>
      </c>
    </row>
    <row r="202" spans="5:6" x14ac:dyDescent="0.2">
      <c r="E202">
        <f t="shared" si="7"/>
        <v>8.0400000000000045</v>
      </c>
      <c r="F202">
        <f t="shared" si="6"/>
        <v>-1.9315926310062714</v>
      </c>
    </row>
    <row r="203" spans="5:6" x14ac:dyDescent="0.2">
      <c r="E203">
        <f t="shared" si="7"/>
        <v>8.0800000000000036</v>
      </c>
      <c r="F203">
        <f t="shared" si="6"/>
        <v>-1.2218071343083934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5E9D8-851A-3A43-92EB-7F78BAB263D9}">
  <dimension ref="A1"/>
  <sheetViews>
    <sheetView topLeftCell="A6" zoomScaleNormal="100" workbookViewId="0">
      <selection activeCell="P16" sqref="P1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44A8D-66A5-7F4D-8DD7-06F70B35410C}">
  <dimension ref="A1:L203"/>
  <sheetViews>
    <sheetView workbookViewId="0">
      <selection activeCell="P45" sqref="P45"/>
    </sheetView>
  </sheetViews>
  <sheetFormatPr baseColWidth="10" defaultRowHeight="16" x14ac:dyDescent="0.2"/>
  <sheetData>
    <row r="1" spans="1:12" x14ac:dyDescent="0.2">
      <c r="A1" t="s">
        <v>3</v>
      </c>
      <c r="B1">
        <v>0.04</v>
      </c>
      <c r="E1">
        <v>0</v>
      </c>
      <c r="F1">
        <f>EXP(-$B$16*$B$17*E1)*($B$6*SIN($B$18*E1) + $B$7*COS($B$18*E1))</f>
        <v>5</v>
      </c>
      <c r="H1">
        <v>0</v>
      </c>
      <c r="I1">
        <f>$B$21*EXP(-$B$16*$B$17*$H1)</f>
        <v>6.9180157607142805</v>
      </c>
      <c r="K1">
        <f>H1</f>
        <v>0</v>
      </c>
      <c r="L1">
        <f>-1*I1</f>
        <v>-6.9180157607142805</v>
      </c>
    </row>
    <row r="2" spans="1:12" x14ac:dyDescent="0.2">
      <c r="E2">
        <f>E1+$B$1</f>
        <v>0.04</v>
      </c>
      <c r="F2">
        <f t="shared" ref="F2:F65" si="0">EXP(-$B$16*$B$17*E2)*($B$6*SIN($B$18*E2) + $B$7*COS($B$18*E2))</f>
        <v>5.5434196769512587</v>
      </c>
      <c r="H2">
        <f>H1+$B$1</f>
        <v>0.04</v>
      </c>
      <c r="I2">
        <f t="shared" ref="I2:I65" si="1">$B$21*EXP(-$B$16*$B$17*$H2)</f>
        <v>6.8354956822947903</v>
      </c>
      <c r="K2">
        <f t="shared" ref="K2:K65" si="2">H2</f>
        <v>0.04</v>
      </c>
      <c r="L2">
        <f t="shared" ref="L2:L65" si="3">-1*I2</f>
        <v>-6.8354956822947903</v>
      </c>
    </row>
    <row r="3" spans="1:12" x14ac:dyDescent="0.2">
      <c r="A3" t="s">
        <v>0</v>
      </c>
      <c r="B3">
        <v>5</v>
      </c>
      <c r="E3">
        <f t="shared" ref="E3:E66" si="4">E2+$B$1</f>
        <v>0.08</v>
      </c>
      <c r="F3">
        <f t="shared" si="0"/>
        <v>5.9689540887469636</v>
      </c>
      <c r="H3">
        <f t="shared" ref="H3:H66" si="5">H2+$B$1</f>
        <v>0.08</v>
      </c>
      <c r="I3">
        <f t="shared" si="1"/>
        <v>6.7539599270653445</v>
      </c>
      <c r="K3">
        <f t="shared" si="2"/>
        <v>0.08</v>
      </c>
      <c r="L3">
        <f t="shared" si="3"/>
        <v>-6.7539599270653445</v>
      </c>
    </row>
    <row r="4" spans="1:12" x14ac:dyDescent="0.2">
      <c r="A4" t="s">
        <v>1</v>
      </c>
      <c r="B4">
        <v>15</v>
      </c>
      <c r="E4">
        <f t="shared" si="4"/>
        <v>0.12</v>
      </c>
      <c r="F4">
        <f t="shared" si="0"/>
        <v>6.2713387119486024</v>
      </c>
      <c r="H4">
        <f t="shared" si="5"/>
        <v>0.12</v>
      </c>
      <c r="I4">
        <f t="shared" si="1"/>
        <v>6.6733967537362942</v>
      </c>
      <c r="K4">
        <f t="shared" si="2"/>
        <v>0.12</v>
      </c>
      <c r="L4">
        <f t="shared" si="3"/>
        <v>-6.6733967537362942</v>
      </c>
    </row>
    <row r="5" spans="1:12" x14ac:dyDescent="0.2">
      <c r="E5">
        <f t="shared" si="4"/>
        <v>0.16</v>
      </c>
      <c r="F5">
        <f t="shared" si="0"/>
        <v>6.447766459721298</v>
      </c>
      <c r="H5">
        <f t="shared" si="5"/>
        <v>0.16</v>
      </c>
      <c r="I5">
        <f t="shared" si="1"/>
        <v>6.5937945610714666</v>
      </c>
      <c r="K5">
        <f t="shared" si="2"/>
        <v>0.16</v>
      </c>
      <c r="L5">
        <f t="shared" si="3"/>
        <v>-6.5937945610714666</v>
      </c>
    </row>
    <row r="6" spans="1:12" x14ac:dyDescent="0.2">
      <c r="A6" t="s">
        <v>18</v>
      </c>
      <c r="B6">
        <f>(B4+B16*B17*B3)/B18</f>
        <v>4.7811025993478937</v>
      </c>
      <c r="E6">
        <f t="shared" si="4"/>
        <v>0.2</v>
      </c>
      <c r="F6">
        <f t="shared" si="0"/>
        <v>6.4978825747746889</v>
      </c>
      <c r="H6">
        <f t="shared" si="5"/>
        <v>0.2</v>
      </c>
      <c r="I6">
        <f t="shared" si="1"/>
        <v>6.5151418862175658</v>
      </c>
      <c r="K6">
        <f t="shared" si="2"/>
        <v>0.2</v>
      </c>
      <c r="L6">
        <f t="shared" si="3"/>
        <v>-6.5151418862175658</v>
      </c>
    </row>
    <row r="7" spans="1:12" x14ac:dyDescent="0.2">
      <c r="A7" t="s">
        <v>19</v>
      </c>
      <c r="B7">
        <f>B3</f>
        <v>5</v>
      </c>
      <c r="E7">
        <f t="shared" si="4"/>
        <v>0.24000000000000002</v>
      </c>
      <c r="F7">
        <f t="shared" si="0"/>
        <v>6.4237331936008042</v>
      </c>
      <c r="H7">
        <f t="shared" si="5"/>
        <v>0.24000000000000002</v>
      </c>
      <c r="I7">
        <f t="shared" si="1"/>
        <v>6.4374274030534995</v>
      </c>
      <c r="K7">
        <f t="shared" si="2"/>
        <v>0.24000000000000002</v>
      </c>
      <c r="L7">
        <f t="shared" si="3"/>
        <v>-6.4374274030534995</v>
      </c>
    </row>
    <row r="8" spans="1:12" x14ac:dyDescent="0.2">
      <c r="A8" t="s">
        <v>8</v>
      </c>
      <c r="B8" s="1">
        <v>60</v>
      </c>
      <c r="E8">
        <f t="shared" si="4"/>
        <v>0.28000000000000003</v>
      </c>
      <c r="F8">
        <f t="shared" si="0"/>
        <v>6.2296696549110386</v>
      </c>
      <c r="H8">
        <f t="shared" si="5"/>
        <v>0.28000000000000003</v>
      </c>
      <c r="I8">
        <f t="shared" si="1"/>
        <v>6.3606399205594002</v>
      </c>
      <c r="K8">
        <f t="shared" si="2"/>
        <v>0.28000000000000003</v>
      </c>
      <c r="L8">
        <f t="shared" si="3"/>
        <v>-6.3606399205594002</v>
      </c>
    </row>
    <row r="9" spans="1:12" x14ac:dyDescent="0.2">
      <c r="A9" t="s">
        <v>9</v>
      </c>
      <c r="B9">
        <v>1200</v>
      </c>
      <c r="E9">
        <f t="shared" si="4"/>
        <v>0.32</v>
      </c>
      <c r="F9">
        <f t="shared" si="0"/>
        <v>5.9222114142703823</v>
      </c>
      <c r="H9">
        <f t="shared" si="5"/>
        <v>0.32</v>
      </c>
      <c r="I9">
        <f t="shared" si="1"/>
        <v>6.284768381205101</v>
      </c>
      <c r="K9">
        <f t="shared" si="2"/>
        <v>0.32</v>
      </c>
      <c r="L9">
        <f t="shared" si="3"/>
        <v>-6.284768381205101</v>
      </c>
    </row>
    <row r="10" spans="1:12" x14ac:dyDescent="0.2">
      <c r="A10" t="s">
        <v>10</v>
      </c>
      <c r="B10">
        <v>100</v>
      </c>
      <c r="E10">
        <f t="shared" si="4"/>
        <v>0.36</v>
      </c>
      <c r="F10">
        <f t="shared" si="0"/>
        <v>5.5098711431008276</v>
      </c>
      <c r="H10">
        <f t="shared" si="5"/>
        <v>0.36</v>
      </c>
      <c r="I10">
        <f t="shared" si="1"/>
        <v>6.2098018593578264</v>
      </c>
      <c r="K10">
        <f t="shared" si="2"/>
        <v>0.36</v>
      </c>
      <c r="L10">
        <f t="shared" si="3"/>
        <v>-6.2098018593578264</v>
      </c>
    </row>
    <row r="11" spans="1:12" x14ac:dyDescent="0.2">
      <c r="E11">
        <f t="shared" si="4"/>
        <v>0.39999999999999997</v>
      </c>
      <c r="F11">
        <f t="shared" si="0"/>
        <v>5.0029462216416674</v>
      </c>
      <c r="H11">
        <f t="shared" si="5"/>
        <v>0.39999999999999997</v>
      </c>
      <c r="I11">
        <f t="shared" si="1"/>
        <v>6.1357295597088877</v>
      </c>
      <c r="K11">
        <f t="shared" si="2"/>
        <v>0.39999999999999997</v>
      </c>
      <c r="L11">
        <f t="shared" si="3"/>
        <v>-6.1357295597088877</v>
      </c>
    </row>
    <row r="12" spans="1:12" x14ac:dyDescent="0.2">
      <c r="E12">
        <f t="shared" si="4"/>
        <v>0.43999999999999995</v>
      </c>
      <c r="F12">
        <f t="shared" si="0"/>
        <v>4.4132813721623272</v>
      </c>
      <c r="H12">
        <f t="shared" si="5"/>
        <v>0.43999999999999995</v>
      </c>
      <c r="I12">
        <f t="shared" si="1"/>
        <v>6.0625408157191405</v>
      </c>
      <c r="K12">
        <f t="shared" si="2"/>
        <v>0.43999999999999995</v>
      </c>
      <c r="L12">
        <f t="shared" si="3"/>
        <v>-6.0625408157191405</v>
      </c>
    </row>
    <row r="13" spans="1:12" x14ac:dyDescent="0.2">
      <c r="A13" t="s">
        <v>11</v>
      </c>
      <c r="B13" t="e">
        <f>(-B8+SQRT(B8^2-4*B9*B10))/(2*B10)</f>
        <v>#NUM!</v>
      </c>
      <c r="E13">
        <f t="shared" si="4"/>
        <v>0.47999999999999993</v>
      </c>
      <c r="F13">
        <f t="shared" si="0"/>
        <v>3.7540076128036572</v>
      </c>
      <c r="H13">
        <f t="shared" si="5"/>
        <v>0.47999999999999993</v>
      </c>
      <c r="I13">
        <f t="shared" si="1"/>
        <v>5.990225088082977</v>
      </c>
      <c r="K13">
        <f t="shared" si="2"/>
        <v>0.47999999999999993</v>
      </c>
      <c r="L13">
        <f t="shared" si="3"/>
        <v>-5.990225088082977</v>
      </c>
    </row>
    <row r="14" spans="1:12" x14ac:dyDescent="0.2">
      <c r="A14" t="s">
        <v>12</v>
      </c>
      <c r="B14" t="e">
        <f>(-B8-SQRT(B8^2-4*B9*B10))/(2*B10)</f>
        <v>#NUM!</v>
      </c>
      <c r="E14">
        <f t="shared" si="4"/>
        <v>0.51999999999999991</v>
      </c>
      <c r="F14">
        <f t="shared" si="0"/>
        <v>3.0392630380879222</v>
      </c>
      <c r="H14">
        <f t="shared" si="5"/>
        <v>0.51999999999999991</v>
      </c>
      <c r="I14">
        <f t="shared" si="1"/>
        <v>5.9187719632106548</v>
      </c>
      <c r="K14">
        <f t="shared" si="2"/>
        <v>0.51999999999999991</v>
      </c>
      <c r="L14">
        <f t="shared" si="3"/>
        <v>-5.9187719632106548</v>
      </c>
    </row>
    <row r="15" spans="1:12" x14ac:dyDescent="0.2">
      <c r="E15">
        <f t="shared" si="4"/>
        <v>0.55999999999999994</v>
      </c>
      <c r="F15">
        <f t="shared" si="0"/>
        <v>2.2839011457887932</v>
      </c>
      <c r="H15">
        <f t="shared" si="5"/>
        <v>0.55999999999999994</v>
      </c>
      <c r="I15">
        <f t="shared" si="1"/>
        <v>5.8481711517287236</v>
      </c>
      <c r="K15">
        <f t="shared" si="2"/>
        <v>0.55999999999999994</v>
      </c>
      <c r="L15">
        <f t="shared" si="3"/>
        <v>-5.8481711517287236</v>
      </c>
    </row>
    <row r="16" spans="1:12" x14ac:dyDescent="0.2">
      <c r="A16" t="s">
        <v>2</v>
      </c>
      <c r="B16">
        <f>SQRT(B9/B10)</f>
        <v>3.4641016151377544</v>
      </c>
      <c r="E16">
        <f t="shared" si="4"/>
        <v>0.6</v>
      </c>
      <c r="F16">
        <f t="shared" si="0"/>
        <v>1.5031925300997617</v>
      </c>
      <c r="H16">
        <f t="shared" si="5"/>
        <v>0.6</v>
      </c>
      <c r="I16">
        <f t="shared" si="1"/>
        <v>5.7784124869983291</v>
      </c>
      <c r="K16">
        <f t="shared" si="2"/>
        <v>0.6</v>
      </c>
      <c r="L16">
        <f t="shared" si="3"/>
        <v>-5.7784124869983291</v>
      </c>
    </row>
    <row r="17" spans="1:12" x14ac:dyDescent="0.2">
      <c r="A17" t="s">
        <v>20</v>
      </c>
      <c r="B17">
        <f>B8/(2*B10*B16)</f>
        <v>8.6602540378443865E-2</v>
      </c>
      <c r="E17">
        <f t="shared" si="4"/>
        <v>0.64</v>
      </c>
      <c r="F17">
        <f t="shared" si="0"/>
        <v>0.71252574867335394</v>
      </c>
      <c r="H17">
        <f t="shared" si="5"/>
        <v>0.64</v>
      </c>
      <c r="I17">
        <f t="shared" si="1"/>
        <v>5.7094859236512061</v>
      </c>
      <c r="K17">
        <f t="shared" si="2"/>
        <v>0.64</v>
      </c>
      <c r="L17">
        <f t="shared" si="3"/>
        <v>-5.7094859236512061</v>
      </c>
    </row>
    <row r="18" spans="1:12" x14ac:dyDescent="0.2">
      <c r="A18" t="s">
        <v>21</v>
      </c>
      <c r="B18">
        <f>SQRT(1-B17^2)*B16</f>
        <v>3.4510867853474796</v>
      </c>
      <c r="E18">
        <f t="shared" si="4"/>
        <v>0.68</v>
      </c>
      <c r="F18">
        <f t="shared" si="0"/>
        <v>-7.288695097119538E-2</v>
      </c>
      <c r="H18">
        <f t="shared" si="5"/>
        <v>0.68</v>
      </c>
      <c r="I18">
        <f t="shared" si="1"/>
        <v>5.6413815361431299</v>
      </c>
      <c r="K18">
        <f t="shared" si="2"/>
        <v>0.68</v>
      </c>
      <c r="L18">
        <f t="shared" si="3"/>
        <v>-5.6413815361431299</v>
      </c>
    </row>
    <row r="19" spans="1:12" x14ac:dyDescent="0.2">
      <c r="E19">
        <f t="shared" si="4"/>
        <v>0.72000000000000008</v>
      </c>
      <c r="F19">
        <f t="shared" si="0"/>
        <v>-0.83829358704346257</v>
      </c>
      <c r="H19">
        <f t="shared" si="5"/>
        <v>0.72000000000000008</v>
      </c>
      <c r="I19">
        <f t="shared" si="1"/>
        <v>5.5740895173246106</v>
      </c>
      <c r="K19">
        <f t="shared" si="2"/>
        <v>0.72000000000000008</v>
      </c>
      <c r="L19">
        <f t="shared" si="3"/>
        <v>-5.5740895173246106</v>
      </c>
    </row>
    <row r="20" spans="1:12" x14ac:dyDescent="0.2">
      <c r="E20">
        <f t="shared" si="4"/>
        <v>0.76000000000000012</v>
      </c>
      <c r="F20">
        <f t="shared" si="0"/>
        <v>-1.5696709473338302</v>
      </c>
      <c r="H20">
        <f t="shared" si="5"/>
        <v>0.76000000000000012</v>
      </c>
      <c r="I20">
        <f t="shared" si="1"/>
        <v>5.5076001770286593</v>
      </c>
      <c r="K20">
        <f t="shared" si="2"/>
        <v>0.76000000000000012</v>
      </c>
      <c r="L20">
        <f t="shared" si="3"/>
        <v>-5.5076001770286593</v>
      </c>
    </row>
    <row r="21" spans="1:12" x14ac:dyDescent="0.2">
      <c r="A21" t="s">
        <v>22</v>
      </c>
      <c r="B21">
        <f>SQRT(B6^2+B7^2)</f>
        <v>6.9180157607142805</v>
      </c>
      <c r="E21">
        <f t="shared" si="4"/>
        <v>0.80000000000000016</v>
      </c>
      <c r="F21">
        <f t="shared" si="0"/>
        <v>-2.2539729219914384</v>
      </c>
      <c r="H21">
        <f t="shared" si="5"/>
        <v>0.80000000000000016</v>
      </c>
      <c r="I21">
        <f t="shared" si="1"/>
        <v>5.4419039406753793</v>
      </c>
      <c r="K21">
        <f t="shared" si="2"/>
        <v>0.80000000000000016</v>
      </c>
      <c r="L21">
        <f t="shared" si="3"/>
        <v>-5.4419039406753793</v>
      </c>
    </row>
    <row r="22" spans="1:12" x14ac:dyDescent="0.2">
      <c r="E22">
        <f t="shared" si="4"/>
        <v>0.84000000000000019</v>
      </c>
      <c r="F22">
        <f t="shared" si="0"/>
        <v>-2.8793544398754225</v>
      </c>
      <c r="H22">
        <f t="shared" si="5"/>
        <v>0.84000000000000019</v>
      </c>
      <c r="I22">
        <f t="shared" si="1"/>
        <v>5.3769913478932123</v>
      </c>
      <c r="K22">
        <f t="shared" si="2"/>
        <v>0.84000000000000019</v>
      </c>
      <c r="L22">
        <f t="shared" si="3"/>
        <v>-5.3769913478932123</v>
      </c>
    </row>
    <row r="23" spans="1:12" x14ac:dyDescent="0.2">
      <c r="E23">
        <f t="shared" si="4"/>
        <v>0.88000000000000023</v>
      </c>
      <c r="F23">
        <f t="shared" si="0"/>
        <v>-3.435367345423066</v>
      </c>
      <c r="H23">
        <f t="shared" si="5"/>
        <v>0.88000000000000023</v>
      </c>
      <c r="I23">
        <f t="shared" si="1"/>
        <v>5.3128530511566261</v>
      </c>
      <c r="K23">
        <f t="shared" si="2"/>
        <v>0.88000000000000023</v>
      </c>
      <c r="L23">
        <f t="shared" si="3"/>
        <v>-5.3128530511566261</v>
      </c>
    </row>
    <row r="24" spans="1:12" x14ac:dyDescent="0.2">
      <c r="E24">
        <f t="shared" si="4"/>
        <v>0.92000000000000026</v>
      </c>
      <c r="F24">
        <f t="shared" si="0"/>
        <v>-3.9131251713227222</v>
      </c>
      <c r="H24">
        <f t="shared" si="5"/>
        <v>0.92000000000000026</v>
      </c>
      <c r="I24">
        <f t="shared" si="1"/>
        <v>5.2494798144400621</v>
      </c>
      <c r="K24">
        <f t="shared" si="2"/>
        <v>0.92000000000000026</v>
      </c>
      <c r="L24">
        <f t="shared" si="3"/>
        <v>-5.2494798144400621</v>
      </c>
    </row>
    <row r="25" spans="1:12" x14ac:dyDescent="0.2">
      <c r="E25">
        <f t="shared" si="4"/>
        <v>0.9600000000000003</v>
      </c>
      <c r="F25">
        <f t="shared" si="0"/>
        <v>-4.3054344236301629</v>
      </c>
      <c r="H25">
        <f t="shared" si="5"/>
        <v>0.9600000000000003</v>
      </c>
      <c r="I25">
        <f t="shared" si="1"/>
        <v>5.186862511887921</v>
      </c>
      <c r="K25">
        <f t="shared" si="2"/>
        <v>0.9600000000000003</v>
      </c>
      <c r="L25">
        <f t="shared" si="3"/>
        <v>-5.186862511887921</v>
      </c>
    </row>
    <row r="26" spans="1:12" x14ac:dyDescent="0.2">
      <c r="E26">
        <f t="shared" si="4"/>
        <v>1.0000000000000002</v>
      </c>
      <c r="F26">
        <f t="shared" si="0"/>
        <v>-4.6068906867777386</v>
      </c>
      <c r="H26">
        <f t="shared" si="5"/>
        <v>1.0000000000000002</v>
      </c>
      <c r="I26">
        <f t="shared" si="1"/>
        <v>5.1249921265004339</v>
      </c>
      <c r="K26">
        <f t="shared" si="2"/>
        <v>1.0000000000000002</v>
      </c>
      <c r="L26">
        <f t="shared" si="3"/>
        <v>-5.1249921265004339</v>
      </c>
    </row>
    <row r="27" spans="1:12" x14ac:dyDescent="0.2">
      <c r="E27">
        <f t="shared" si="4"/>
        <v>1.0400000000000003</v>
      </c>
      <c r="F27">
        <f t="shared" si="0"/>
        <v>-4.8139385624133029</v>
      </c>
      <c r="H27">
        <f t="shared" si="5"/>
        <v>1.0400000000000003</v>
      </c>
      <c r="I27">
        <f t="shared" si="1"/>
        <v>5.063859748835192</v>
      </c>
      <c r="K27">
        <f t="shared" si="2"/>
        <v>1.0400000000000003</v>
      </c>
      <c r="L27">
        <f t="shared" si="3"/>
        <v>-5.063859748835192</v>
      </c>
    </row>
    <row r="28" spans="1:12" x14ac:dyDescent="0.2">
      <c r="E28">
        <f t="shared" si="4"/>
        <v>1.0800000000000003</v>
      </c>
      <c r="F28">
        <f t="shared" si="0"/>
        <v>-4.9248951644165473</v>
      </c>
      <c r="H28">
        <f t="shared" si="5"/>
        <v>1.0800000000000003</v>
      </c>
      <c r="I28">
        <f t="shared" si="1"/>
        <v>5.0034565757241731</v>
      </c>
      <c r="K28">
        <f t="shared" si="2"/>
        <v>1.0800000000000003</v>
      </c>
      <c r="L28">
        <f t="shared" si="3"/>
        <v>-5.0034565757241731</v>
      </c>
    </row>
    <row r="29" spans="1:12" x14ac:dyDescent="0.2">
      <c r="E29">
        <f t="shared" si="4"/>
        <v>1.1200000000000003</v>
      </c>
      <c r="F29">
        <f t="shared" si="0"/>
        <v>-4.9399375893107305</v>
      </c>
      <c r="H29">
        <f t="shared" si="5"/>
        <v>1.1200000000000003</v>
      </c>
      <c r="I29">
        <f t="shared" si="1"/>
        <v>4.9437739090060733</v>
      </c>
      <c r="K29">
        <f t="shared" si="2"/>
        <v>1.1200000000000003</v>
      </c>
      <c r="L29">
        <f t="shared" si="3"/>
        <v>-4.9437739090060733</v>
      </c>
    </row>
    <row r="30" spans="1:12" x14ac:dyDescent="0.2">
      <c r="E30">
        <f t="shared" si="4"/>
        <v>1.1600000000000004</v>
      </c>
      <c r="F30">
        <f t="shared" si="0"/>
        <v>-4.8610554536918835</v>
      </c>
      <c r="H30">
        <f t="shared" si="5"/>
        <v>1.1600000000000004</v>
      </c>
      <c r="I30">
        <f t="shared" si="1"/>
        <v>4.8848031542737527</v>
      </c>
      <c r="K30">
        <f t="shared" si="2"/>
        <v>1.1600000000000004</v>
      </c>
      <c r="L30">
        <f t="shared" si="3"/>
        <v>-4.8848031542737527</v>
      </c>
    </row>
    <row r="31" spans="1:12" x14ac:dyDescent="0.2">
      <c r="E31">
        <f t="shared" si="4"/>
        <v>1.2000000000000004</v>
      </c>
      <c r="F31">
        <f t="shared" si="0"/>
        <v>-4.6919702260795813</v>
      </c>
      <c r="H31">
        <f t="shared" si="5"/>
        <v>1.2000000000000004</v>
      </c>
      <c r="I31">
        <f t="shared" si="1"/>
        <v>4.8265358196366277</v>
      </c>
      <c r="K31">
        <f t="shared" si="2"/>
        <v>1.2000000000000004</v>
      </c>
      <c r="L31">
        <f t="shared" si="3"/>
        <v>-4.8265358196366277</v>
      </c>
    </row>
    <row r="32" spans="1:12" x14ac:dyDescent="0.2">
      <c r="E32">
        <f t="shared" si="4"/>
        <v>1.2400000000000004</v>
      </c>
      <c r="F32">
        <f t="shared" si="0"/>
        <v>-4.4380236685792758</v>
      </c>
      <c r="H32">
        <f t="shared" si="5"/>
        <v>1.2400000000000004</v>
      </c>
      <c r="I32">
        <f t="shared" si="1"/>
        <v>4.7689635144978251</v>
      </c>
      <c r="K32">
        <f t="shared" si="2"/>
        <v>1.2400000000000004</v>
      </c>
      <c r="L32">
        <f t="shared" si="3"/>
        <v>-4.7689635144978251</v>
      </c>
    </row>
    <row r="33" spans="5:12" x14ac:dyDescent="0.2">
      <c r="E33">
        <f t="shared" si="4"/>
        <v>1.2800000000000005</v>
      </c>
      <c r="F33">
        <f t="shared" si="0"/>
        <v>-4.1060382339324581</v>
      </c>
      <c r="H33">
        <f t="shared" si="5"/>
        <v>1.2800000000000005</v>
      </c>
      <c r="I33">
        <f t="shared" si="1"/>
        <v>4.7120779483459172</v>
      </c>
      <c r="K33">
        <f t="shared" si="2"/>
        <v>1.2800000000000005</v>
      </c>
      <c r="L33">
        <f t="shared" si="3"/>
        <v>-4.7120779483459172</v>
      </c>
    </row>
    <row r="34" spans="5:12" x14ac:dyDescent="0.2">
      <c r="E34">
        <f t="shared" si="4"/>
        <v>1.3200000000000005</v>
      </c>
      <c r="F34">
        <f t="shared" si="0"/>
        <v>-3.7041527272458121</v>
      </c>
      <c r="H34">
        <f t="shared" si="5"/>
        <v>1.3200000000000005</v>
      </c>
      <c r="I34">
        <f t="shared" si="1"/>
        <v>4.6558709295610825</v>
      </c>
      <c r="K34">
        <f t="shared" si="2"/>
        <v>1.3200000000000005</v>
      </c>
      <c r="L34">
        <f t="shared" si="3"/>
        <v>-4.6558709295610825</v>
      </c>
    </row>
    <row r="35" spans="5:12" x14ac:dyDescent="0.2">
      <c r="E35">
        <f t="shared" si="4"/>
        <v>1.3600000000000005</v>
      </c>
      <c r="F35">
        <f t="shared" si="0"/>
        <v>-3.241636931727188</v>
      </c>
      <c r="H35">
        <f t="shared" si="5"/>
        <v>1.3600000000000005</v>
      </c>
      <c r="I35">
        <f t="shared" si="1"/>
        <v>4.6003343642354873</v>
      </c>
      <c r="K35">
        <f t="shared" si="2"/>
        <v>1.3600000000000005</v>
      </c>
      <c r="L35">
        <f t="shared" si="3"/>
        <v>-4.6003343642354873</v>
      </c>
    </row>
    <row r="36" spans="5:12" x14ac:dyDescent="0.2">
      <c r="E36">
        <f t="shared" si="4"/>
        <v>1.4000000000000006</v>
      </c>
      <c r="F36">
        <f t="shared" si="0"/>
        <v>-2.7286892084740613</v>
      </c>
      <c r="H36">
        <f t="shared" si="5"/>
        <v>1.4000000000000006</v>
      </c>
      <c r="I36">
        <f t="shared" si="1"/>
        <v>4.5454602550077574</v>
      </c>
      <c r="K36">
        <f t="shared" si="2"/>
        <v>1.4000000000000006</v>
      </c>
      <c r="L36">
        <f t="shared" si="3"/>
        <v>-4.5454602550077574</v>
      </c>
    </row>
    <row r="37" spans="5:12" x14ac:dyDescent="0.2">
      <c r="E37">
        <f t="shared" si="4"/>
        <v>1.4400000000000006</v>
      </c>
      <c r="F37">
        <f t="shared" si="0"/>
        <v>-2.17622130775489</v>
      </c>
      <c r="H37">
        <f t="shared" si="5"/>
        <v>1.4400000000000006</v>
      </c>
      <c r="I37">
        <f t="shared" si="1"/>
        <v>4.4912406999113434</v>
      </c>
      <c r="K37">
        <f t="shared" si="2"/>
        <v>1.4400000000000006</v>
      </c>
      <c r="L37">
        <f t="shared" si="3"/>
        <v>-4.4912406999113434</v>
      </c>
    </row>
    <row r="38" spans="5:12" x14ac:dyDescent="0.2">
      <c r="E38">
        <f t="shared" si="4"/>
        <v>1.4800000000000006</v>
      </c>
      <c r="F38">
        <f t="shared" si="0"/>
        <v>-1.5956347709643051</v>
      </c>
      <c r="H38">
        <f t="shared" si="5"/>
        <v>1.4800000000000006</v>
      </c>
      <c r="I38">
        <f t="shared" si="1"/>
        <v>4.4376678912366163</v>
      </c>
      <c r="K38">
        <f t="shared" si="2"/>
        <v>1.4800000000000006</v>
      </c>
      <c r="L38">
        <f t="shared" si="3"/>
        <v>-4.4376678912366163</v>
      </c>
    </row>
    <row r="39" spans="5:12" x14ac:dyDescent="0.2">
      <c r="E39">
        <f t="shared" si="4"/>
        <v>1.5200000000000007</v>
      </c>
      <c r="F39">
        <f t="shared" si="0"/>
        <v>-0.99859335786568737</v>
      </c>
      <c r="H39">
        <f t="shared" si="5"/>
        <v>1.5200000000000007</v>
      </c>
      <c r="I39">
        <f t="shared" si="1"/>
        <v>4.3847341144065544</v>
      </c>
      <c r="K39">
        <f t="shared" si="2"/>
        <v>1.5200000000000007</v>
      </c>
      <c r="L39">
        <f t="shared" si="3"/>
        <v>-4.3847341144065544</v>
      </c>
    </row>
    <row r="40" spans="5:12" x14ac:dyDescent="0.2">
      <c r="E40">
        <f t="shared" si="4"/>
        <v>1.5600000000000007</v>
      </c>
      <c r="F40">
        <f t="shared" si="0"/>
        <v>-0.39679590385642671</v>
      </c>
      <c r="H40">
        <f t="shared" si="5"/>
        <v>1.5600000000000007</v>
      </c>
      <c r="I40">
        <f t="shared" si="1"/>
        <v>4.3324317468658249</v>
      </c>
      <c r="K40">
        <f t="shared" si="2"/>
        <v>1.5600000000000007</v>
      </c>
      <c r="L40">
        <f t="shared" si="3"/>
        <v>-4.3324317468658249</v>
      </c>
    </row>
    <row r="41" spans="5:12" x14ac:dyDescent="0.2">
      <c r="E41">
        <f t="shared" si="4"/>
        <v>1.6000000000000008</v>
      </c>
      <c r="F41">
        <f t="shared" si="0"/>
        <v>0.19824610060904169</v>
      </c>
      <c r="H41">
        <f t="shared" si="5"/>
        <v>1.6000000000000008</v>
      </c>
      <c r="I41">
        <f t="shared" si="1"/>
        <v>4.2807532569831217</v>
      </c>
      <c r="K41">
        <f t="shared" si="2"/>
        <v>1.6000000000000008</v>
      </c>
      <c r="L41">
        <f t="shared" si="3"/>
        <v>-4.2807532569831217</v>
      </c>
    </row>
    <row r="42" spans="5:12" x14ac:dyDescent="0.2">
      <c r="E42">
        <f t="shared" si="4"/>
        <v>1.6400000000000008</v>
      </c>
      <c r="F42">
        <f t="shared" si="0"/>
        <v>0.77542210753126906</v>
      </c>
      <c r="H42">
        <f t="shared" si="5"/>
        <v>1.6400000000000008</v>
      </c>
      <c r="I42">
        <f t="shared" si="1"/>
        <v>4.2296912029666007</v>
      </c>
      <c r="K42">
        <f t="shared" si="2"/>
        <v>1.6400000000000008</v>
      </c>
      <c r="L42">
        <f t="shared" si="3"/>
        <v>-4.2296912029666007</v>
      </c>
    </row>
    <row r="43" spans="5:12" x14ac:dyDescent="0.2">
      <c r="E43">
        <f t="shared" si="4"/>
        <v>1.6800000000000008</v>
      </c>
      <c r="F43">
        <f t="shared" si="0"/>
        <v>1.3242234492742513</v>
      </c>
      <c r="H43">
        <f t="shared" si="5"/>
        <v>1.6800000000000008</v>
      </c>
      <c r="I43">
        <f t="shared" si="1"/>
        <v>4.1792382317922483</v>
      </c>
      <c r="K43">
        <f t="shared" si="2"/>
        <v>1.6800000000000008</v>
      </c>
      <c r="L43">
        <f t="shared" si="3"/>
        <v>-4.1792382317922483</v>
      </c>
    </row>
    <row r="44" spans="5:12" x14ac:dyDescent="0.2">
      <c r="E44">
        <f t="shared" si="4"/>
        <v>1.7200000000000009</v>
      </c>
      <c r="F44">
        <f t="shared" si="0"/>
        <v>1.8349281110992608</v>
      </c>
      <c r="H44">
        <f t="shared" si="5"/>
        <v>1.7200000000000009</v>
      </c>
      <c r="I44">
        <f t="shared" si="1"/>
        <v>4.129387078145033</v>
      </c>
      <c r="K44">
        <f t="shared" si="2"/>
        <v>1.7200000000000009</v>
      </c>
      <c r="L44">
        <f t="shared" si="3"/>
        <v>-4.129387078145033</v>
      </c>
    </row>
    <row r="45" spans="5:12" x14ac:dyDescent="0.2">
      <c r="E45">
        <f t="shared" si="4"/>
        <v>1.7600000000000009</v>
      </c>
      <c r="F45">
        <f t="shared" si="0"/>
        <v>2.2987662218798919</v>
      </c>
      <c r="H45">
        <f t="shared" si="5"/>
        <v>1.7600000000000009</v>
      </c>
      <c r="I45">
        <f t="shared" si="1"/>
        <v>4.080130563372685</v>
      </c>
      <c r="K45">
        <f t="shared" si="2"/>
        <v>1.7600000000000009</v>
      </c>
      <c r="L45">
        <f t="shared" si="3"/>
        <v>-4.080130563372685</v>
      </c>
    </row>
    <row r="46" spans="5:12" x14ac:dyDescent="0.2">
      <c r="E46">
        <f t="shared" si="4"/>
        <v>1.8000000000000009</v>
      </c>
      <c r="F46">
        <f t="shared" si="0"/>
        <v>2.7080635856771615</v>
      </c>
      <c r="H46">
        <f t="shared" si="5"/>
        <v>1.8000000000000009</v>
      </c>
      <c r="I46">
        <f t="shared" si="1"/>
        <v>4.0314615944519625</v>
      </c>
      <c r="K46">
        <f t="shared" si="2"/>
        <v>1.8000000000000009</v>
      </c>
      <c r="L46">
        <f t="shared" si="3"/>
        <v>-4.0314615944519625</v>
      </c>
    </row>
    <row r="47" spans="5:12" x14ac:dyDescent="0.2">
      <c r="E47">
        <f t="shared" si="4"/>
        <v>1.840000000000001</v>
      </c>
      <c r="F47">
        <f t="shared" si="0"/>
        <v>3.056361056274465</v>
      </c>
      <c r="H47">
        <f t="shared" si="5"/>
        <v>1.840000000000001</v>
      </c>
      <c r="I47">
        <f t="shared" si="1"/>
        <v>3.98337316296724</v>
      </c>
      <c r="K47">
        <f t="shared" si="2"/>
        <v>1.840000000000001</v>
      </c>
      <c r="L47">
        <f t="shared" si="3"/>
        <v>-3.98337316296724</v>
      </c>
    </row>
    <row r="48" spans="5:12" x14ac:dyDescent="0.2">
      <c r="E48">
        <f t="shared" si="4"/>
        <v>1.880000000000001</v>
      </c>
      <c r="F48">
        <f t="shared" si="0"/>
        <v>3.3385080664548061</v>
      </c>
      <c r="H48">
        <f t="shared" si="5"/>
        <v>1.880000000000001</v>
      </c>
      <c r="I48">
        <f t="shared" si="1"/>
        <v>3.9358583441012871</v>
      </c>
      <c r="K48">
        <f t="shared" si="2"/>
        <v>1.880000000000001</v>
      </c>
      <c r="L48">
        <f t="shared" si="3"/>
        <v>-3.9358583441012871</v>
      </c>
    </row>
    <row r="49" spans="5:12" x14ac:dyDescent="0.2">
      <c r="E49">
        <f t="shared" si="4"/>
        <v>1.920000000000001</v>
      </c>
      <c r="F49">
        <f t="shared" si="0"/>
        <v>3.550729153375014</v>
      </c>
      <c r="H49">
        <f t="shared" si="5"/>
        <v>1.920000000000001</v>
      </c>
      <c r="I49">
        <f t="shared" si="1"/>
        <v>3.8889102956380803</v>
      </c>
      <c r="K49">
        <f t="shared" si="2"/>
        <v>1.920000000000001</v>
      </c>
      <c r="L49">
        <f t="shared" si="3"/>
        <v>-3.8889102956380803</v>
      </c>
    </row>
    <row r="50" spans="5:12" x14ac:dyDescent="0.2">
      <c r="E50">
        <f t="shared" si="4"/>
        <v>1.9600000000000011</v>
      </c>
      <c r="F50">
        <f t="shared" si="0"/>
        <v>3.6906628603517491</v>
      </c>
      <c r="H50">
        <f t="shared" si="5"/>
        <v>1.9600000000000011</v>
      </c>
      <c r="I50">
        <f t="shared" si="1"/>
        <v>3.8425222569775146</v>
      </c>
      <c r="K50">
        <f t="shared" si="2"/>
        <v>1.9600000000000011</v>
      </c>
      <c r="L50">
        <f t="shared" si="3"/>
        <v>-3.8425222569775146</v>
      </c>
    </row>
    <row r="51" spans="5:12" x14ac:dyDescent="0.2">
      <c r="E51">
        <f t="shared" si="4"/>
        <v>2.0000000000000009</v>
      </c>
      <c r="F51">
        <f t="shared" si="0"/>
        <v>3.7573729332905836</v>
      </c>
      <c r="H51">
        <f t="shared" si="5"/>
        <v>2.0000000000000009</v>
      </c>
      <c r="I51">
        <f t="shared" si="1"/>
        <v>3.7966875481618643</v>
      </c>
      <c r="K51">
        <f t="shared" si="2"/>
        <v>2.0000000000000009</v>
      </c>
      <c r="L51">
        <f t="shared" si="3"/>
        <v>-3.7966875481618643</v>
      </c>
    </row>
    <row r="52" spans="5:12" x14ac:dyDescent="0.2">
      <c r="E52">
        <f t="shared" si="4"/>
        <v>2.0400000000000009</v>
      </c>
      <c r="F52">
        <f t="shared" si="0"/>
        <v>3.7513322566983445</v>
      </c>
      <c r="H52">
        <f t="shared" si="5"/>
        <v>2.0400000000000009</v>
      </c>
      <c r="I52">
        <f t="shared" si="1"/>
        <v>3.7513995689138571</v>
      </c>
      <c r="K52">
        <f t="shared" si="2"/>
        <v>2.0400000000000009</v>
      </c>
      <c r="L52">
        <f t="shared" si="3"/>
        <v>-3.7513995689138571</v>
      </c>
    </row>
    <row r="53" spans="5:12" x14ac:dyDescent="0.2">
      <c r="E53">
        <f t="shared" si="4"/>
        <v>2.080000000000001</v>
      </c>
      <c r="F53">
        <f t="shared" si="0"/>
        <v>3.6743804800097242</v>
      </c>
      <c r="H53">
        <f t="shared" si="5"/>
        <v>2.080000000000001</v>
      </c>
      <c r="I53">
        <f t="shared" si="1"/>
        <v>3.7066517976862223</v>
      </c>
      <c r="K53">
        <f t="shared" si="2"/>
        <v>2.080000000000001</v>
      </c>
      <c r="L53">
        <f t="shared" si="3"/>
        <v>-3.7066517976862223</v>
      </c>
    </row>
    <row r="54" spans="5:12" x14ac:dyDescent="0.2">
      <c r="E54">
        <f t="shared" si="4"/>
        <v>2.120000000000001</v>
      </c>
      <c r="F54">
        <f t="shared" si="0"/>
        <v>3.5296567607475757</v>
      </c>
      <c r="H54">
        <f t="shared" si="5"/>
        <v>2.120000000000001</v>
      </c>
      <c r="I54">
        <f t="shared" si="1"/>
        <v>3.6624377907225796</v>
      </c>
      <c r="K54">
        <f t="shared" si="2"/>
        <v>2.120000000000001</v>
      </c>
      <c r="L54">
        <f t="shared" si="3"/>
        <v>-3.6624377907225796</v>
      </c>
    </row>
    <row r="55" spans="5:12" x14ac:dyDescent="0.2">
      <c r="E55">
        <f t="shared" si="4"/>
        <v>2.160000000000001</v>
      </c>
      <c r="F55">
        <f t="shared" si="0"/>
        <v>3.3215094885218752</v>
      </c>
      <c r="H55">
        <f t="shared" si="5"/>
        <v>2.160000000000001</v>
      </c>
      <c r="I55">
        <f t="shared" si="1"/>
        <v>3.6187511811295239</v>
      </c>
      <c r="K55">
        <f t="shared" si="2"/>
        <v>2.160000000000001</v>
      </c>
      <c r="L55">
        <f t="shared" si="3"/>
        <v>-3.6187511811295239</v>
      </c>
    </row>
    <row r="56" spans="5:12" x14ac:dyDescent="0.2">
      <c r="E56">
        <f t="shared" si="4"/>
        <v>2.2000000000000011</v>
      </c>
      <c r="F56">
        <f t="shared" si="0"/>
        <v>3.0553852456769692</v>
      </c>
      <c r="H56">
        <f t="shared" si="5"/>
        <v>2.2000000000000011</v>
      </c>
      <c r="I56">
        <f t="shared" si="1"/>
        <v>3.5755856779597823</v>
      </c>
      <c r="K56">
        <f t="shared" si="2"/>
        <v>2.2000000000000011</v>
      </c>
      <c r="L56">
        <f t="shared" si="3"/>
        <v>-3.5755856779597823</v>
      </c>
    </row>
    <row r="57" spans="5:12" x14ac:dyDescent="0.2">
      <c r="E57">
        <f t="shared" si="4"/>
        <v>2.2400000000000011</v>
      </c>
      <c r="F57">
        <f t="shared" si="0"/>
        <v>2.7376996001824958</v>
      </c>
      <c r="H57">
        <f t="shared" si="5"/>
        <v>2.2400000000000011</v>
      </c>
      <c r="I57">
        <f t="shared" si="1"/>
        <v>3.5329350653063099</v>
      </c>
      <c r="K57">
        <f t="shared" si="2"/>
        <v>2.2400000000000011</v>
      </c>
      <c r="L57">
        <f t="shared" si="3"/>
        <v>-3.5329350653063099</v>
      </c>
    </row>
    <row r="58" spans="5:12" x14ac:dyDescent="0.2">
      <c r="E58">
        <f t="shared" si="4"/>
        <v>2.2800000000000011</v>
      </c>
      <c r="F58">
        <f t="shared" si="0"/>
        <v>2.3756926089278503</v>
      </c>
      <c r="H58">
        <f t="shared" si="5"/>
        <v>2.2800000000000011</v>
      </c>
      <c r="I58">
        <f t="shared" si="1"/>
        <v>3.4907932014071821</v>
      </c>
      <c r="K58">
        <f t="shared" si="2"/>
        <v>2.2800000000000011</v>
      </c>
      <c r="L58">
        <f t="shared" si="3"/>
        <v>-3.4907932014071821</v>
      </c>
    </row>
    <row r="59" spans="5:12" x14ac:dyDescent="0.2">
      <c r="E59">
        <f t="shared" si="4"/>
        <v>2.3200000000000012</v>
      </c>
      <c r="F59">
        <f t="shared" si="0"/>
        <v>1.9772721309283958</v>
      </c>
      <c r="H59">
        <f t="shared" si="5"/>
        <v>2.3200000000000012</v>
      </c>
      <c r="I59">
        <f t="shared" si="1"/>
        <v>3.4491540177611761</v>
      </c>
      <c r="K59">
        <f t="shared" si="2"/>
        <v>2.3200000000000012</v>
      </c>
      <c r="L59">
        <f t="shared" si="3"/>
        <v>-3.4491540177611761</v>
      </c>
    </row>
    <row r="60" spans="5:12" x14ac:dyDescent="0.2">
      <c r="E60">
        <f t="shared" si="4"/>
        <v>2.3600000000000012</v>
      </c>
      <c r="F60">
        <f t="shared" si="0"/>
        <v>1.5508482073424783</v>
      </c>
      <c r="H60">
        <f t="shared" si="5"/>
        <v>2.3600000000000012</v>
      </c>
      <c r="I60">
        <f t="shared" si="1"/>
        <v>3.408011518253895</v>
      </c>
      <c r="K60">
        <f t="shared" si="2"/>
        <v>2.3600000000000012</v>
      </c>
      <c r="L60">
        <f t="shared" si="3"/>
        <v>-3.408011518253895</v>
      </c>
    </row>
    <row r="61" spans="5:12" x14ac:dyDescent="0.2">
      <c r="E61">
        <f t="shared" si="4"/>
        <v>2.4000000000000012</v>
      </c>
      <c r="F61">
        <f t="shared" si="0"/>
        <v>1.1051618571678374</v>
      </c>
      <c r="H61">
        <f t="shared" si="5"/>
        <v>2.4000000000000012</v>
      </c>
      <c r="I61">
        <f t="shared" si="1"/>
        <v>3.3673597782943143</v>
      </c>
      <c r="K61">
        <f t="shared" si="2"/>
        <v>2.4000000000000012</v>
      </c>
      <c r="L61">
        <f t="shared" si="3"/>
        <v>-3.3673597782943143</v>
      </c>
    </row>
    <row r="62" spans="5:12" x14ac:dyDescent="0.2">
      <c r="E62">
        <f t="shared" si="4"/>
        <v>2.4400000000000013</v>
      </c>
      <c r="F62">
        <f t="shared" si="0"/>
        <v>0.64911166384297414</v>
      </c>
      <c r="H62">
        <f t="shared" si="5"/>
        <v>2.4400000000000013</v>
      </c>
      <c r="I62">
        <f t="shared" si="1"/>
        <v>3.3271929439616339</v>
      </c>
      <c r="K62">
        <f t="shared" si="2"/>
        <v>2.4400000000000013</v>
      </c>
      <c r="L62">
        <f t="shared" si="3"/>
        <v>-3.3271929439616339</v>
      </c>
    </row>
    <row r="63" spans="5:12" x14ac:dyDescent="0.2">
      <c r="E63">
        <f t="shared" si="4"/>
        <v>2.4800000000000013</v>
      </c>
      <c r="F63">
        <f t="shared" si="0"/>
        <v>0.19158148978074424</v>
      </c>
      <c r="H63">
        <f t="shared" si="5"/>
        <v>2.4800000000000013</v>
      </c>
      <c r="I63">
        <f t="shared" si="1"/>
        <v>3.2875052311623008</v>
      </c>
      <c r="K63">
        <f t="shared" si="2"/>
        <v>2.4800000000000013</v>
      </c>
      <c r="L63">
        <f t="shared" si="3"/>
        <v>-3.2875052311623008</v>
      </c>
    </row>
    <row r="64" spans="5:12" x14ac:dyDescent="0.2">
      <c r="E64">
        <f t="shared" si="4"/>
        <v>2.5200000000000014</v>
      </c>
      <c r="F64">
        <f t="shared" si="0"/>
        <v>-0.25872744463811348</v>
      </c>
      <c r="H64">
        <f t="shared" si="5"/>
        <v>2.5200000000000014</v>
      </c>
      <c r="I64">
        <f t="shared" si="1"/>
        <v>3.2482909247970917</v>
      </c>
      <c r="K64">
        <f t="shared" si="2"/>
        <v>2.5200000000000014</v>
      </c>
      <c r="L64">
        <f t="shared" si="3"/>
        <v>-3.2482909247970917</v>
      </c>
    </row>
    <row r="65" spans="5:12" x14ac:dyDescent="0.2">
      <c r="E65">
        <f t="shared" si="4"/>
        <v>2.5600000000000014</v>
      </c>
      <c r="F65">
        <f t="shared" si="0"/>
        <v>-0.69345704050339874</v>
      </c>
      <c r="H65">
        <f t="shared" si="5"/>
        <v>2.5600000000000014</v>
      </c>
      <c r="I65">
        <f t="shared" si="1"/>
        <v>3.2095443779381267</v>
      </c>
      <c r="K65">
        <f t="shared" si="2"/>
        <v>2.5600000000000014</v>
      </c>
      <c r="L65">
        <f t="shared" si="3"/>
        <v>-3.2095443779381267</v>
      </c>
    </row>
    <row r="66" spans="5:12" x14ac:dyDescent="0.2">
      <c r="E66">
        <f t="shared" si="4"/>
        <v>2.6000000000000014</v>
      </c>
      <c r="F66">
        <f t="shared" ref="F66:F129" si="6">EXP(-$B$16*$B$17*E66)*($B$6*SIN($B$18*E66) + $B$7*COS($B$18*E66))</f>
        <v>-1.104742495060653</v>
      </c>
      <c r="H66">
        <f t="shared" si="5"/>
        <v>2.6000000000000014</v>
      </c>
      <c r="I66">
        <f t="shared" ref="I66:I129" si="7">$B$21*EXP(-$B$16*$B$17*$H66)</f>
        <v>3.1712600110157041</v>
      </c>
      <c r="K66">
        <f t="shared" ref="K66:K129" si="8">H66</f>
        <v>2.6000000000000014</v>
      </c>
      <c r="L66">
        <f t="shared" ref="L66:L129" si="9">-1*I66</f>
        <v>-3.1712600110157041</v>
      </c>
    </row>
    <row r="67" spans="5:12" x14ac:dyDescent="0.2">
      <c r="E67">
        <f t="shared" ref="E67:E130" si="10">E66+$B$1</f>
        <v>2.6400000000000015</v>
      </c>
      <c r="F67">
        <f t="shared" si="6"/>
        <v>-1.4853495715395915</v>
      </c>
      <c r="H67">
        <f t="shared" ref="H67:H130" si="11">H66+$B$1</f>
        <v>2.6400000000000015</v>
      </c>
      <c r="I67">
        <f t="shared" si="7"/>
        <v>3.1334323110148312</v>
      </c>
      <c r="K67">
        <f t="shared" si="8"/>
        <v>2.6400000000000015</v>
      </c>
      <c r="L67">
        <f t="shared" si="9"/>
        <v>-3.1334323110148312</v>
      </c>
    </row>
    <row r="68" spans="5:12" x14ac:dyDescent="0.2">
      <c r="E68">
        <f t="shared" si="10"/>
        <v>2.6800000000000015</v>
      </c>
      <c r="F68">
        <f t="shared" si="6"/>
        <v>-1.8287966701141902</v>
      </c>
      <c r="H68">
        <f t="shared" si="11"/>
        <v>2.6800000000000015</v>
      </c>
      <c r="I68">
        <f t="shared" si="7"/>
        <v>3.0960558306813417</v>
      </c>
      <c r="K68">
        <f t="shared" si="8"/>
        <v>2.6800000000000015</v>
      </c>
      <c r="L68">
        <f t="shared" si="9"/>
        <v>-3.0960558306813417</v>
      </c>
    </row>
    <row r="69" spans="5:12" x14ac:dyDescent="0.2">
      <c r="E69">
        <f t="shared" si="10"/>
        <v>2.7200000000000015</v>
      </c>
      <c r="F69">
        <f t="shared" si="6"/>
        <v>-2.1294597482667279</v>
      </c>
      <c r="H69">
        <f t="shared" si="11"/>
        <v>2.7200000000000015</v>
      </c>
      <c r="I69">
        <f t="shared" si="7"/>
        <v>3.0591251877374805</v>
      </c>
      <c r="K69">
        <f t="shared" si="8"/>
        <v>2.7200000000000015</v>
      </c>
      <c r="L69">
        <f t="shared" si="9"/>
        <v>-3.0591251877374805</v>
      </c>
    </row>
    <row r="70" spans="5:12" x14ac:dyDescent="0.2">
      <c r="E70">
        <f t="shared" si="10"/>
        <v>2.7600000000000016</v>
      </c>
      <c r="F70">
        <f t="shared" si="6"/>
        <v>-2.3826585099631865</v>
      </c>
      <c r="H70">
        <f t="shared" si="11"/>
        <v>2.7600000000000016</v>
      </c>
      <c r="I70">
        <f t="shared" si="7"/>
        <v>3.0226350641068471</v>
      </c>
      <c r="K70">
        <f t="shared" si="8"/>
        <v>2.7600000000000016</v>
      </c>
      <c r="L70">
        <f t="shared" si="9"/>
        <v>-3.0226350641068471</v>
      </c>
    </row>
    <row r="71" spans="5:12" x14ac:dyDescent="0.2">
      <c r="E71">
        <f t="shared" si="10"/>
        <v>2.8000000000000016</v>
      </c>
      <c r="F71">
        <f t="shared" si="6"/>
        <v>-2.5847226753192754</v>
      </c>
      <c r="H71">
        <f t="shared" si="11"/>
        <v>2.8000000000000016</v>
      </c>
      <c r="I71">
        <f t="shared" si="7"/>
        <v>2.9865802051485835</v>
      </c>
      <c r="K71">
        <f t="shared" si="8"/>
        <v>2.8000000000000016</v>
      </c>
      <c r="L71">
        <f t="shared" si="9"/>
        <v>-2.9865802051485835</v>
      </c>
    </row>
    <row r="72" spans="5:12" x14ac:dyDescent="0.2">
      <c r="E72">
        <f t="shared" si="10"/>
        <v>2.8400000000000016</v>
      </c>
      <c r="F72">
        <f t="shared" si="6"/>
        <v>-2.7330375479138418</v>
      </c>
      <c r="H72">
        <f t="shared" si="11"/>
        <v>2.8400000000000016</v>
      </c>
      <c r="I72">
        <f t="shared" si="7"/>
        <v>2.9509554189006968</v>
      </c>
      <c r="K72">
        <f t="shared" si="8"/>
        <v>2.8400000000000016</v>
      </c>
      <c r="L72">
        <f t="shared" si="9"/>
        <v>-2.9509554189006968</v>
      </c>
    </row>
    <row r="73" spans="5:12" x14ac:dyDescent="0.2">
      <c r="E73">
        <f t="shared" si="10"/>
        <v>2.8800000000000017</v>
      </c>
      <c r="F73">
        <f t="shared" si="6"/>
        <v>-2.8260685075964109</v>
      </c>
      <c r="H73">
        <f t="shared" si="11"/>
        <v>2.8800000000000017</v>
      </c>
      <c r="I73">
        <f t="shared" si="7"/>
        <v>2.9157555753324074</v>
      </c>
      <c r="K73">
        <f t="shared" si="8"/>
        <v>2.8800000000000017</v>
      </c>
      <c r="L73">
        <f t="shared" si="9"/>
        <v>-2.9157555753324074</v>
      </c>
    </row>
    <row r="74" spans="5:12" x14ac:dyDescent="0.2">
      <c r="E74">
        <f t="shared" si="10"/>
        <v>2.9200000000000017</v>
      </c>
      <c r="F74">
        <f t="shared" si="6"/>
        <v>-2.8633644646350809</v>
      </c>
      <c r="H74">
        <f t="shared" si="11"/>
        <v>2.9200000000000017</v>
      </c>
      <c r="I74">
        <f t="shared" si="7"/>
        <v>2.8809756056054154</v>
      </c>
      <c r="K74">
        <f t="shared" si="8"/>
        <v>2.9200000000000017</v>
      </c>
      <c r="L74">
        <f t="shared" si="9"/>
        <v>-2.8809756056054154</v>
      </c>
    </row>
    <row r="75" spans="5:12" x14ac:dyDescent="0.2">
      <c r="E75">
        <f t="shared" si="10"/>
        <v>2.9600000000000017</v>
      </c>
      <c r="F75">
        <f t="shared" si="6"/>
        <v>-2.84554070869634</v>
      </c>
      <c r="H75">
        <f t="shared" si="11"/>
        <v>2.9600000000000017</v>
      </c>
      <c r="I75">
        <f t="shared" si="7"/>
        <v>2.8466105013439806</v>
      </c>
      <c r="K75">
        <f t="shared" si="8"/>
        <v>2.9600000000000017</v>
      </c>
      <c r="L75">
        <f t="shared" si="9"/>
        <v>-2.8466105013439806</v>
      </c>
    </row>
    <row r="76" spans="5:12" x14ac:dyDescent="0.2">
      <c r="E76">
        <f t="shared" si="10"/>
        <v>3.0000000000000018</v>
      </c>
      <c r="F76">
        <f t="shared" si="6"/>
        <v>-2.7742419661528688</v>
      </c>
      <c r="H76">
        <f t="shared" si="11"/>
        <v>3.0000000000000018</v>
      </c>
      <c r="I76">
        <f t="shared" si="7"/>
        <v>2.8126553139137056</v>
      </c>
      <c r="K76">
        <f t="shared" si="8"/>
        <v>3.0000000000000018</v>
      </c>
      <c r="L76">
        <f t="shared" si="9"/>
        <v>-2.8126553139137056</v>
      </c>
    </row>
    <row r="77" spans="5:12" x14ac:dyDescent="0.2">
      <c r="E77">
        <f t="shared" si="10"/>
        <v>3.0400000000000018</v>
      </c>
      <c r="F77">
        <f t="shared" si="6"/>
        <v>-2.6520868347999293</v>
      </c>
      <c r="H77">
        <f t="shared" si="11"/>
        <v>3.0400000000000018</v>
      </c>
      <c r="I77">
        <f t="shared" si="7"/>
        <v>2.779105153708926</v>
      </c>
      <c r="K77">
        <f t="shared" si="8"/>
        <v>3.0400000000000018</v>
      </c>
      <c r="L77">
        <f t="shared" si="9"/>
        <v>-2.779105153708926</v>
      </c>
    </row>
    <row r="78" spans="5:12" x14ac:dyDescent="0.2">
      <c r="E78">
        <f t="shared" si="10"/>
        <v>3.0800000000000018</v>
      </c>
      <c r="F78">
        <f t="shared" si="6"/>
        <v>-2.4825950900693461</v>
      </c>
      <c r="H78">
        <f t="shared" si="11"/>
        <v>3.0800000000000018</v>
      </c>
      <c r="I78">
        <f t="shared" si="7"/>
        <v>2.7459551894485972</v>
      </c>
      <c r="K78">
        <f t="shared" si="8"/>
        <v>3.0800000000000018</v>
      </c>
      <c r="L78">
        <f t="shared" si="9"/>
        <v>-2.7459551894485972</v>
      </c>
    </row>
    <row r="79" spans="5:12" x14ac:dyDescent="0.2">
      <c r="E79">
        <f t="shared" si="10"/>
        <v>3.1200000000000019</v>
      </c>
      <c r="F79">
        <f t="shared" si="6"/>
        <v>-2.2700996458314382</v>
      </c>
      <c r="H79">
        <f t="shared" si="11"/>
        <v>3.1200000000000019</v>
      </c>
      <c r="I79">
        <f t="shared" si="7"/>
        <v>2.7132006474805825</v>
      </c>
      <c r="K79">
        <f t="shared" si="8"/>
        <v>3.1200000000000019</v>
      </c>
      <c r="L79">
        <f t="shared" si="9"/>
        <v>-2.7132006474805825</v>
      </c>
    </row>
    <row r="80" spans="5:12" x14ac:dyDescent="0.2">
      <c r="E80">
        <f t="shared" si="10"/>
        <v>3.1600000000000019</v>
      </c>
      <c r="F80">
        <f t="shared" si="6"/>
        <v>-2.019645201249515</v>
      </c>
      <c r="H80">
        <f t="shared" si="11"/>
        <v>3.1600000000000019</v>
      </c>
      <c r="I80">
        <f t="shared" si="7"/>
        <v>2.6808368110942378</v>
      </c>
      <c r="K80">
        <f t="shared" si="8"/>
        <v>3.1600000000000019</v>
      </c>
      <c r="L80">
        <f t="shared" si="9"/>
        <v>-2.6808368110942378</v>
      </c>
    </row>
    <row r="81" spans="5:12" x14ac:dyDescent="0.2">
      <c r="E81">
        <f t="shared" si="10"/>
        <v>3.200000000000002</v>
      </c>
      <c r="F81">
        <f t="shared" si="6"/>
        <v>-1.7368758091575656</v>
      </c>
      <c r="H81">
        <f t="shared" si="11"/>
        <v>3.200000000000002</v>
      </c>
      <c r="I81">
        <f t="shared" si="7"/>
        <v>2.6488590198411996</v>
      </c>
      <c r="K81">
        <f t="shared" si="8"/>
        <v>3.200000000000002</v>
      </c>
      <c r="L81">
        <f t="shared" si="9"/>
        <v>-2.6488590198411996</v>
      </c>
    </row>
    <row r="82" spans="5:12" x14ac:dyDescent="0.2">
      <c r="E82">
        <f t="shared" si="10"/>
        <v>3.240000000000002</v>
      </c>
      <c r="F82">
        <f t="shared" si="6"/>
        <v>-1.4279137582576942</v>
      </c>
      <c r="H82">
        <f t="shared" si="11"/>
        <v>3.240000000000002</v>
      </c>
      <c r="I82">
        <f t="shared" si="7"/>
        <v>2.6172626688642682</v>
      </c>
      <c r="K82">
        <f t="shared" si="8"/>
        <v>3.240000000000002</v>
      </c>
      <c r="L82">
        <f t="shared" si="9"/>
        <v>-2.6172626688642682</v>
      </c>
    </row>
    <row r="83" spans="5:12" x14ac:dyDescent="0.2">
      <c r="E83">
        <f t="shared" si="10"/>
        <v>3.280000000000002</v>
      </c>
      <c r="F83">
        <f t="shared" si="6"/>
        <v>-1.0992322692280014</v>
      </c>
      <c r="H83">
        <f t="shared" si="11"/>
        <v>3.280000000000002</v>
      </c>
      <c r="I83">
        <f t="shared" si="7"/>
        <v>2.5860432082343054</v>
      </c>
      <c r="K83">
        <f t="shared" si="8"/>
        <v>3.280000000000002</v>
      </c>
      <c r="L83">
        <f t="shared" si="9"/>
        <v>-2.5860432082343054</v>
      </c>
    </row>
    <row r="84" spans="5:12" x14ac:dyDescent="0.2">
      <c r="E84">
        <f t="shared" si="10"/>
        <v>3.3200000000000021</v>
      </c>
      <c r="F84">
        <f t="shared" si="6"/>
        <v>-0.75752456271513591</v>
      </c>
      <c r="H84">
        <f t="shared" si="11"/>
        <v>3.3200000000000021</v>
      </c>
      <c r="I84">
        <f t="shared" si="7"/>
        <v>2.5551961422950322</v>
      </c>
      <c r="K84">
        <f t="shared" si="8"/>
        <v>3.3200000000000021</v>
      </c>
      <c r="L84">
        <f t="shared" si="9"/>
        <v>-2.5551961422950322</v>
      </c>
    </row>
    <row r="85" spans="5:12" x14ac:dyDescent="0.2">
      <c r="E85">
        <f t="shared" si="10"/>
        <v>3.3600000000000021</v>
      </c>
      <c r="F85">
        <f t="shared" si="6"/>
        <v>-0.40957186524555411</v>
      </c>
      <c r="H85">
        <f t="shared" si="11"/>
        <v>3.3600000000000021</v>
      </c>
      <c r="I85">
        <f t="shared" si="7"/>
        <v>2.5247170290156493</v>
      </c>
      <c r="K85">
        <f t="shared" si="8"/>
        <v>3.3600000000000021</v>
      </c>
      <c r="L85">
        <f t="shared" si="9"/>
        <v>-2.5247170290156493</v>
      </c>
    </row>
    <row r="86" spans="5:12" x14ac:dyDescent="0.2">
      <c r="E86">
        <f t="shared" si="10"/>
        <v>3.4000000000000021</v>
      </c>
      <c r="F86">
        <f t="shared" si="6"/>
        <v>-6.2112878354973797E-2</v>
      </c>
      <c r="H86">
        <f t="shared" si="11"/>
        <v>3.4000000000000021</v>
      </c>
      <c r="I86">
        <f t="shared" si="7"/>
        <v>2.4946014793511768</v>
      </c>
      <c r="K86">
        <f t="shared" si="8"/>
        <v>3.4000000000000021</v>
      </c>
      <c r="L86">
        <f t="shared" si="9"/>
        <v>-2.4946014793511768</v>
      </c>
    </row>
    <row r="87" spans="5:12" x14ac:dyDescent="0.2">
      <c r="E87">
        <f t="shared" si="10"/>
        <v>3.4400000000000022</v>
      </c>
      <c r="F87">
        <f t="shared" si="6"/>
        <v>0.2782828513652299</v>
      </c>
      <c r="H87">
        <f t="shared" si="11"/>
        <v>3.4400000000000022</v>
      </c>
      <c r="I87">
        <f t="shared" si="7"/>
        <v>2.4648451566104232</v>
      </c>
      <c r="K87">
        <f t="shared" si="8"/>
        <v>3.4400000000000022</v>
      </c>
      <c r="L87">
        <f t="shared" si="9"/>
        <v>-2.4648451566104232</v>
      </c>
    </row>
    <row r="88" spans="5:12" x14ac:dyDescent="0.2">
      <c r="E88">
        <f t="shared" si="10"/>
        <v>3.4800000000000022</v>
      </c>
      <c r="F88">
        <f t="shared" si="6"/>
        <v>0.60533535530183757</v>
      </c>
      <c r="H88">
        <f t="shared" si="11"/>
        <v>3.4800000000000022</v>
      </c>
      <c r="I88">
        <f t="shared" si="7"/>
        <v>2.4354437758314944</v>
      </c>
      <c r="K88">
        <f t="shared" si="8"/>
        <v>3.4800000000000022</v>
      </c>
      <c r="L88">
        <f t="shared" si="9"/>
        <v>-2.4354437758314944</v>
      </c>
    </row>
    <row r="89" spans="5:12" x14ac:dyDescent="0.2">
      <c r="E89">
        <f t="shared" si="10"/>
        <v>3.5200000000000022</v>
      </c>
      <c r="F89">
        <f t="shared" si="6"/>
        <v>0.9131663251820914</v>
      </c>
      <c r="H89">
        <f t="shared" si="11"/>
        <v>3.5200000000000022</v>
      </c>
      <c r="I89">
        <f t="shared" si="7"/>
        <v>2.4063931031647523</v>
      </c>
      <c r="K89">
        <f t="shared" si="8"/>
        <v>3.5200000000000022</v>
      </c>
      <c r="L89">
        <f t="shared" si="9"/>
        <v>-2.4063931031647523</v>
      </c>
    </row>
    <row r="90" spans="5:12" x14ac:dyDescent="0.2">
      <c r="E90">
        <f t="shared" si="10"/>
        <v>3.5600000000000023</v>
      </c>
      <c r="F90">
        <f t="shared" si="6"/>
        <v>1.1964009295945743</v>
      </c>
      <c r="H90">
        <f t="shared" si="11"/>
        <v>3.5600000000000023</v>
      </c>
      <c r="I90">
        <f t="shared" si="7"/>
        <v>2.3776889552631331</v>
      </c>
      <c r="K90">
        <f t="shared" si="8"/>
        <v>3.5600000000000023</v>
      </c>
      <c r="L90">
        <f t="shared" si="9"/>
        <v>-2.3776889552631331</v>
      </c>
    </row>
    <row r="91" spans="5:12" x14ac:dyDescent="0.2">
      <c r="E91">
        <f t="shared" si="10"/>
        <v>3.6000000000000023</v>
      </c>
      <c r="F91">
        <f t="shared" si="6"/>
        <v>1.4502576795992248</v>
      </c>
      <c r="H91">
        <f t="shared" si="11"/>
        <v>3.6000000000000023</v>
      </c>
      <c r="I91">
        <f t="shared" si="7"/>
        <v>2.3493271986797377</v>
      </c>
      <c r="K91">
        <f t="shared" si="8"/>
        <v>3.6000000000000023</v>
      </c>
      <c r="L91">
        <f t="shared" si="9"/>
        <v>-2.3493271986797377</v>
      </c>
    </row>
    <row r="92" spans="5:12" x14ac:dyDescent="0.2">
      <c r="E92">
        <f t="shared" si="10"/>
        <v>3.6400000000000023</v>
      </c>
      <c r="F92">
        <f t="shared" si="6"/>
        <v>1.6706249246805069</v>
      </c>
      <c r="H92">
        <f t="shared" si="11"/>
        <v>3.6400000000000023</v>
      </c>
      <c r="I92">
        <f t="shared" si="7"/>
        <v>2.3213037492726096</v>
      </c>
      <c r="K92">
        <f t="shared" si="8"/>
        <v>3.6400000000000023</v>
      </c>
      <c r="L92">
        <f t="shared" si="9"/>
        <v>-2.3213037492726096</v>
      </c>
    </row>
    <row r="93" spans="5:12" x14ac:dyDescent="0.2">
      <c r="E93">
        <f t="shared" si="10"/>
        <v>3.6800000000000024</v>
      </c>
      <c r="F93">
        <f t="shared" si="6"/>
        <v>1.8541228471783611</v>
      </c>
      <c r="H93">
        <f t="shared" si="11"/>
        <v>3.6800000000000024</v>
      </c>
      <c r="I93">
        <f t="shared" si="7"/>
        <v>2.293614571616609</v>
      </c>
      <c r="K93">
        <f t="shared" si="8"/>
        <v>3.6800000000000024</v>
      </c>
      <c r="L93">
        <f t="shared" si="9"/>
        <v>-2.293614571616609</v>
      </c>
    </row>
    <row r="94" spans="5:12" x14ac:dyDescent="0.2">
      <c r="E94">
        <f t="shared" si="10"/>
        <v>3.7200000000000024</v>
      </c>
      <c r="F94">
        <f t="shared" si="6"/>
        <v>1.9981501248476725</v>
      </c>
      <c r="H94">
        <f t="shared" si="11"/>
        <v>3.7200000000000024</v>
      </c>
      <c r="I94">
        <f t="shared" si="7"/>
        <v>2.2662556784223056</v>
      </c>
      <c r="K94">
        <f t="shared" si="8"/>
        <v>3.7200000000000024</v>
      </c>
      <c r="L94">
        <f t="shared" si="9"/>
        <v>-2.2662556784223056</v>
      </c>
    </row>
    <row r="95" spans="5:12" x14ac:dyDescent="0.2">
      <c r="E95">
        <f t="shared" si="10"/>
        <v>3.7600000000000025</v>
      </c>
      <c r="F95">
        <f t="shared" si="6"/>
        <v>2.1009147412906288</v>
      </c>
      <c r="H95">
        <f t="shared" si="11"/>
        <v>3.7600000000000025</v>
      </c>
      <c r="I95">
        <f t="shared" si="7"/>
        <v>2.2392231299618039</v>
      </c>
      <c r="K95">
        <f t="shared" si="8"/>
        <v>3.7600000000000025</v>
      </c>
      <c r="L95">
        <f t="shared" si="9"/>
        <v>-2.2392231299618039</v>
      </c>
    </row>
    <row r="96" spans="5:12" x14ac:dyDescent="0.2">
      <c r="E96">
        <f t="shared" si="10"/>
        <v>3.8000000000000025</v>
      </c>
      <c r="F96">
        <f t="shared" si="6"/>
        <v>2.1614487366004629</v>
      </c>
      <c r="H96">
        <f t="shared" si="11"/>
        <v>3.8000000000000025</v>
      </c>
      <c r="I96">
        <f t="shared" si="7"/>
        <v>2.2125130335014127</v>
      </c>
      <c r="K96">
        <f t="shared" si="8"/>
        <v>3.8000000000000025</v>
      </c>
      <c r="L96">
        <f t="shared" si="9"/>
        <v>-2.2125130335014127</v>
      </c>
    </row>
    <row r="97" spans="5:12" x14ac:dyDescent="0.2">
      <c r="E97">
        <f t="shared" si="10"/>
        <v>3.8400000000000025</v>
      </c>
      <c r="F97">
        <f t="shared" si="6"/>
        <v>2.1796069996697378</v>
      </c>
      <c r="H97">
        <f t="shared" si="11"/>
        <v>3.8400000000000025</v>
      </c>
      <c r="I97">
        <f t="shared" si="7"/>
        <v>2.1861215427410872</v>
      </c>
      <c r="K97">
        <f t="shared" si="8"/>
        <v>3.8400000000000025</v>
      </c>
      <c r="L97">
        <f t="shared" si="9"/>
        <v>-2.1861215427410872</v>
      </c>
    </row>
    <row r="98" spans="5:12" x14ac:dyDescent="0.2">
      <c r="E98">
        <f t="shared" si="10"/>
        <v>3.8800000000000026</v>
      </c>
      <c r="F98">
        <f t="shared" si="6"/>
        <v>2.1560505034787423</v>
      </c>
      <c r="H98">
        <f t="shared" si="11"/>
        <v>3.8800000000000026</v>
      </c>
      <c r="I98">
        <f t="shared" si="7"/>
        <v>2.160044857260552</v>
      </c>
      <c r="K98">
        <f t="shared" si="8"/>
        <v>3.8800000000000026</v>
      </c>
      <c r="L98">
        <f t="shared" si="9"/>
        <v>-2.160044857260552</v>
      </c>
    </row>
    <row r="99" spans="5:12" x14ac:dyDescent="0.2">
      <c r="E99">
        <f t="shared" si="10"/>
        <v>3.9200000000000026</v>
      </c>
      <c r="F99">
        <f t="shared" si="6"/>
        <v>2.0922146698297368</v>
      </c>
      <c r="H99">
        <f t="shared" si="11"/>
        <v>3.9200000000000026</v>
      </c>
      <c r="I99">
        <f t="shared" si="7"/>
        <v>2.1342792219720375</v>
      </c>
      <c r="K99">
        <f t="shared" si="8"/>
        <v>3.9200000000000026</v>
      </c>
      <c r="L99">
        <f t="shared" si="9"/>
        <v>-2.1342792219720375</v>
      </c>
    </row>
    <row r="100" spans="5:12" x14ac:dyDescent="0.2">
      <c r="E100">
        <f t="shared" si="10"/>
        <v>3.9600000000000026</v>
      </c>
      <c r="F100">
        <f t="shared" si="6"/>
        <v>1.9902638153783381</v>
      </c>
      <c r="H100">
        <f t="shared" si="11"/>
        <v>3.9600000000000026</v>
      </c>
      <c r="I100">
        <f t="shared" si="7"/>
        <v>2.1088209265795399</v>
      </c>
      <c r="K100">
        <f t="shared" si="8"/>
        <v>3.9600000000000026</v>
      </c>
      <c r="L100">
        <f t="shared" si="9"/>
        <v>-2.1088209265795399</v>
      </c>
    </row>
    <row r="101" spans="5:12" x14ac:dyDescent="0.2">
      <c r="E101">
        <f t="shared" si="10"/>
        <v>4.0000000000000027</v>
      </c>
      <c r="F101">
        <f t="shared" si="6"/>
        <v>1.8530328718763662</v>
      </c>
      <c r="H101">
        <f t="shared" si="11"/>
        <v>4.0000000000000027</v>
      </c>
      <c r="I101">
        <f t="shared" si="7"/>
        <v>2.0836663050445292</v>
      </c>
      <c r="K101">
        <f t="shared" si="8"/>
        <v>4.0000000000000027</v>
      </c>
      <c r="L101">
        <f t="shared" si="9"/>
        <v>-2.0836663050445292</v>
      </c>
    </row>
    <row r="102" spans="5:12" x14ac:dyDescent="0.2">
      <c r="E102">
        <f t="shared" si="10"/>
        <v>4.0400000000000027</v>
      </c>
      <c r="F102">
        <f t="shared" si="6"/>
        <v>1.6839577862917825</v>
      </c>
      <c r="H102">
        <f t="shared" si="11"/>
        <v>4.0400000000000027</v>
      </c>
      <c r="I102">
        <f t="shared" si="7"/>
        <v>2.0588117350580379</v>
      </c>
      <c r="K102">
        <f t="shared" si="8"/>
        <v>4.0400000000000027</v>
      </c>
      <c r="L102">
        <f t="shared" si="9"/>
        <v>-2.0588117350580379</v>
      </c>
    </row>
    <row r="103" spans="5:12" x14ac:dyDescent="0.2">
      <c r="E103">
        <f t="shared" si="10"/>
        <v>4.0800000000000027</v>
      </c>
      <c r="F103">
        <f t="shared" si="6"/>
        <v>1.4869961875524917</v>
      </c>
      <c r="H103">
        <f t="shared" si="11"/>
        <v>4.0800000000000027</v>
      </c>
      <c r="I103">
        <f t="shared" si="7"/>
        <v>2.0342536375190385</v>
      </c>
      <c r="K103">
        <f t="shared" si="8"/>
        <v>4.0800000000000027</v>
      </c>
      <c r="L103">
        <f t="shared" si="9"/>
        <v>-2.0342536375190385</v>
      </c>
    </row>
    <row r="104" spans="5:12" x14ac:dyDescent="0.2">
      <c r="E104">
        <f t="shared" si="10"/>
        <v>4.1200000000000028</v>
      </c>
      <c r="F104">
        <f t="shared" si="6"/>
        <v>1.2665400533930939</v>
      </c>
      <c r="H104">
        <f t="shared" si="11"/>
        <v>4.1200000000000028</v>
      </c>
      <c r="I104">
        <f t="shared" si="7"/>
        <v>2.009988476019049</v>
      </c>
      <c r="K104">
        <f t="shared" si="8"/>
        <v>4.1200000000000028</v>
      </c>
      <c r="L104">
        <f t="shared" si="9"/>
        <v>-2.009988476019049</v>
      </c>
    </row>
    <row r="105" spans="5:12" x14ac:dyDescent="0.2">
      <c r="E105">
        <f t="shared" si="10"/>
        <v>4.1600000000000028</v>
      </c>
      <c r="F105">
        <f t="shared" si="6"/>
        <v>1.027322221202229</v>
      </c>
      <c r="H105">
        <f t="shared" si="11"/>
        <v>4.1600000000000028</v>
      </c>
      <c r="I105">
        <f t="shared" si="7"/>
        <v>1.9860127563328835</v>
      </c>
      <c r="K105">
        <f t="shared" si="8"/>
        <v>4.1600000000000028</v>
      </c>
      <c r="L105">
        <f t="shared" si="9"/>
        <v>-1.9860127563328835</v>
      </c>
    </row>
    <row r="106" spans="5:12" x14ac:dyDescent="0.2">
      <c r="E106">
        <f t="shared" si="10"/>
        <v>4.2000000000000028</v>
      </c>
      <c r="F106">
        <f t="shared" si="6"/>
        <v>0.77431865964283197</v>
      </c>
      <c r="H106">
        <f t="shared" si="11"/>
        <v>4.2000000000000028</v>
      </c>
      <c r="I106">
        <f t="shared" si="7"/>
        <v>1.9623230259154758</v>
      </c>
      <c r="K106">
        <f t="shared" si="8"/>
        <v>4.2000000000000028</v>
      </c>
      <c r="L106">
        <f t="shared" si="9"/>
        <v>-1.9623230259154758</v>
      </c>
    </row>
    <row r="107" spans="5:12" x14ac:dyDescent="0.2">
      <c r="E107">
        <f t="shared" si="10"/>
        <v>4.2400000000000029</v>
      </c>
      <c r="F107">
        <f t="shared" si="6"/>
        <v>0.51264845265838033</v>
      </c>
      <c r="H107">
        <f t="shared" si="11"/>
        <v>4.2400000000000029</v>
      </c>
      <c r="I107">
        <f t="shared" si="7"/>
        <v>1.9389158734047107</v>
      </c>
      <c r="K107">
        <f t="shared" si="8"/>
        <v>4.2400000000000029</v>
      </c>
      <c r="L107">
        <f t="shared" si="9"/>
        <v>-1.9389158734047107</v>
      </c>
    </row>
    <row r="108" spans="5:12" x14ac:dyDescent="0.2">
      <c r="E108">
        <f t="shared" si="10"/>
        <v>4.2800000000000029</v>
      </c>
      <c r="F108">
        <f t="shared" si="6"/>
        <v>0.24747344452691469</v>
      </c>
      <c r="H108">
        <f t="shared" si="11"/>
        <v>4.2800000000000029</v>
      </c>
      <c r="I108">
        <f t="shared" si="7"/>
        <v>1.9157879281301786</v>
      </c>
      <c r="K108">
        <f t="shared" si="8"/>
        <v>4.2800000000000029</v>
      </c>
      <c r="L108">
        <f t="shared" si="9"/>
        <v>-1.9157879281301786</v>
      </c>
    </row>
    <row r="109" spans="5:12" x14ac:dyDescent="0.2">
      <c r="E109">
        <f t="shared" si="10"/>
        <v>4.3200000000000029</v>
      </c>
      <c r="F109">
        <f t="shared" si="6"/>
        <v>-1.610054516627691E-2</v>
      </c>
      <c r="H109">
        <f t="shared" si="11"/>
        <v>4.3200000000000029</v>
      </c>
      <c r="I109">
        <f t="shared" si="7"/>
        <v>1.8929358596277948</v>
      </c>
      <c r="K109">
        <f t="shared" si="8"/>
        <v>4.3200000000000029</v>
      </c>
      <c r="L109">
        <f t="shared" si="9"/>
        <v>-1.8929358596277948</v>
      </c>
    </row>
    <row r="110" spans="5:12" x14ac:dyDescent="0.2">
      <c r="E110">
        <f t="shared" si="10"/>
        <v>4.360000000000003</v>
      </c>
      <c r="F110">
        <f t="shared" si="6"/>
        <v>-0.2731191027699949</v>
      </c>
      <c r="H110">
        <f t="shared" si="11"/>
        <v>4.360000000000003</v>
      </c>
      <c r="I110">
        <f t="shared" si="7"/>
        <v>1.8703563771602061</v>
      </c>
      <c r="K110">
        <f t="shared" si="8"/>
        <v>4.360000000000003</v>
      </c>
      <c r="L110">
        <f t="shared" si="9"/>
        <v>-1.8703563771602061</v>
      </c>
    </row>
    <row r="111" spans="5:12" x14ac:dyDescent="0.2">
      <c r="E111">
        <f t="shared" si="10"/>
        <v>4.400000000000003</v>
      </c>
      <c r="F111">
        <f t="shared" si="6"/>
        <v>-0.51886947211544621</v>
      </c>
      <c r="H111">
        <f t="shared" si="11"/>
        <v>4.400000000000003</v>
      </c>
      <c r="I111">
        <f t="shared" si="7"/>
        <v>1.8480462292429196</v>
      </c>
      <c r="K111">
        <f t="shared" si="8"/>
        <v>4.400000000000003</v>
      </c>
      <c r="L111">
        <f t="shared" si="9"/>
        <v>-1.8480462292429196</v>
      </c>
    </row>
    <row r="112" spans="5:12" x14ac:dyDescent="0.2">
      <c r="E112">
        <f t="shared" si="10"/>
        <v>4.4400000000000031</v>
      </c>
      <c r="F112">
        <f t="shared" si="6"/>
        <v>-0.74896408855519969</v>
      </c>
      <c r="H112">
        <f t="shared" si="11"/>
        <v>4.4400000000000031</v>
      </c>
      <c r="I112">
        <f t="shared" si="7"/>
        <v>1.8260022031760834</v>
      </c>
      <c r="K112">
        <f t="shared" si="8"/>
        <v>4.4400000000000031</v>
      </c>
      <c r="L112">
        <f t="shared" si="9"/>
        <v>-1.8260022031760834</v>
      </c>
    </row>
    <row r="113" spans="5:12" x14ac:dyDescent="0.2">
      <c r="E113">
        <f t="shared" si="10"/>
        <v>4.4800000000000031</v>
      </c>
      <c r="F113">
        <f t="shared" si="6"/>
        <v>-0.95941597256731703</v>
      </c>
      <c r="H113">
        <f t="shared" si="11"/>
        <v>4.4800000000000031</v>
      </c>
      <c r="I113">
        <f t="shared" si="7"/>
        <v>1.8042211245818518</v>
      </c>
      <c r="K113">
        <f t="shared" si="8"/>
        <v>4.4800000000000031</v>
      </c>
      <c r="L113">
        <f t="shared" si="9"/>
        <v>-1.8042211245818518</v>
      </c>
    </row>
    <row r="114" spans="5:12" x14ac:dyDescent="0.2">
      <c r="E114">
        <f t="shared" si="10"/>
        <v>4.5200000000000031</v>
      </c>
      <c r="F114">
        <f t="shared" si="6"/>
        <v>-1.1467047479317416</v>
      </c>
      <c r="H114">
        <f t="shared" si="11"/>
        <v>4.5200000000000031</v>
      </c>
      <c r="I114">
        <f t="shared" si="7"/>
        <v>1.7826998569472687</v>
      </c>
      <c r="K114">
        <f t="shared" si="8"/>
        <v>4.5200000000000031</v>
      </c>
      <c r="L114">
        <f t="shared" si="9"/>
        <v>-1.7826998569472687</v>
      </c>
    </row>
    <row r="115" spans="5:12" x14ac:dyDescent="0.2">
      <c r="E115">
        <f t="shared" si="10"/>
        <v>4.5600000000000032</v>
      </c>
      <c r="F115">
        <f t="shared" si="6"/>
        <v>-1.3078322563537863</v>
      </c>
      <c r="H115">
        <f t="shared" si="11"/>
        <v>4.5600000000000032</v>
      </c>
      <c r="I115">
        <f t="shared" si="7"/>
        <v>1.7614353011726063</v>
      </c>
      <c r="K115">
        <f t="shared" si="8"/>
        <v>4.5600000000000032</v>
      </c>
      <c r="L115">
        <f t="shared" si="9"/>
        <v>-1.7614353011726063</v>
      </c>
    </row>
    <row r="116" spans="5:12" x14ac:dyDescent="0.2">
      <c r="E116">
        <f t="shared" si="10"/>
        <v>4.6000000000000032</v>
      </c>
      <c r="F116">
        <f t="shared" si="6"/>
        <v>-1.4403669618456001</v>
      </c>
      <c r="H116">
        <f t="shared" si="11"/>
        <v>4.6000000000000032</v>
      </c>
      <c r="I116">
        <f t="shared" si="7"/>
        <v>1.7404243951250875</v>
      </c>
      <c r="K116">
        <f t="shared" si="8"/>
        <v>4.6000000000000032</v>
      </c>
      <c r="L116">
        <f t="shared" si="9"/>
        <v>-1.7404243951250875</v>
      </c>
    </row>
    <row r="117" spans="5:12" x14ac:dyDescent="0.2">
      <c r="E117">
        <f t="shared" si="10"/>
        <v>4.6400000000000032</v>
      </c>
      <c r="F117">
        <f t="shared" si="6"/>
        <v>-1.5424765696408229</v>
      </c>
      <c r="H117">
        <f t="shared" si="11"/>
        <v>4.6400000000000032</v>
      </c>
      <c r="I117">
        <f t="shared" si="7"/>
        <v>1.7196641131979347</v>
      </c>
      <c r="K117">
        <f t="shared" si="8"/>
        <v>4.6400000000000032</v>
      </c>
      <c r="L117">
        <f t="shared" si="9"/>
        <v>-1.7196641131979347</v>
      </c>
    </row>
    <row r="118" spans="5:12" x14ac:dyDescent="0.2">
      <c r="E118">
        <f t="shared" si="10"/>
        <v>4.6800000000000033</v>
      </c>
      <c r="F118">
        <f t="shared" si="6"/>
        <v>-1.6129485212883667</v>
      </c>
      <c r="H118">
        <f t="shared" si="11"/>
        <v>4.6800000000000033</v>
      </c>
      <c r="I118">
        <f t="shared" si="7"/>
        <v>1.6991514658746762</v>
      </c>
      <c r="K118">
        <f t="shared" si="8"/>
        <v>4.6800000000000033</v>
      </c>
      <c r="L118">
        <f t="shared" si="9"/>
        <v>-1.6991514658746762</v>
      </c>
    </row>
    <row r="119" spans="5:12" x14ac:dyDescent="0.2">
      <c r="E119">
        <f t="shared" si="10"/>
        <v>4.7200000000000033</v>
      </c>
      <c r="F119">
        <f t="shared" si="6"/>
        <v>-1.65119826523353</v>
      </c>
      <c r="H119">
        <f t="shared" si="11"/>
        <v>4.7200000000000033</v>
      </c>
      <c r="I119">
        <f t="shared" si="7"/>
        <v>1.6788834992986514</v>
      </c>
      <c r="K119">
        <f t="shared" si="8"/>
        <v>4.7200000000000033</v>
      </c>
      <c r="L119">
        <f t="shared" si="9"/>
        <v>-1.6788834992986514</v>
      </c>
    </row>
    <row r="120" spans="5:12" x14ac:dyDescent="0.2">
      <c r="E120">
        <f t="shared" si="10"/>
        <v>4.7600000000000033</v>
      </c>
      <c r="F120">
        <f t="shared" si="6"/>
        <v>-1.6572654361282595</v>
      </c>
      <c r="H120">
        <f t="shared" si="11"/>
        <v>4.7600000000000033</v>
      </c>
      <c r="I120">
        <f t="shared" si="7"/>
        <v>1.6588572948476501</v>
      </c>
      <c r="K120">
        <f t="shared" si="8"/>
        <v>4.7600000000000033</v>
      </c>
      <c r="L120">
        <f t="shared" si="9"/>
        <v>-1.6588572948476501</v>
      </c>
    </row>
    <row r="121" spans="5:12" x14ac:dyDescent="0.2">
      <c r="E121">
        <f t="shared" si="10"/>
        <v>4.8000000000000034</v>
      </c>
      <c r="F121">
        <f t="shared" si="6"/>
        <v>-1.6317983019744553</v>
      </c>
      <c r="H121">
        <f t="shared" si="11"/>
        <v>4.8000000000000034</v>
      </c>
      <c r="I121">
        <f t="shared" si="7"/>
        <v>1.6390699687136263</v>
      </c>
      <c r="K121">
        <f t="shared" si="8"/>
        <v>4.8000000000000034</v>
      </c>
      <c r="L121">
        <f t="shared" si="9"/>
        <v>-1.6390699687136263</v>
      </c>
    </row>
    <row r="122" spans="5:12" x14ac:dyDescent="0.2">
      <c r="E122">
        <f t="shared" si="10"/>
        <v>4.8400000000000034</v>
      </c>
      <c r="F122">
        <f t="shared" si="6"/>
        <v>-1.5760270519085617</v>
      </c>
      <c r="H122">
        <f t="shared" si="11"/>
        <v>4.8400000000000034</v>
      </c>
      <c r="I122">
        <f t="shared" si="7"/>
        <v>1.6195186714874237</v>
      </c>
      <c r="K122">
        <f t="shared" si="8"/>
        <v>4.8400000000000034</v>
      </c>
      <c r="L122">
        <f t="shared" si="9"/>
        <v>-1.6195186714874237</v>
      </c>
    </row>
    <row r="123" spans="5:12" x14ac:dyDescent="0.2">
      <c r="E123">
        <f t="shared" si="10"/>
        <v>4.8800000000000034</v>
      </c>
      <c r="F123">
        <f t="shared" si="6"/>
        <v>-1.491726695222364</v>
      </c>
      <c r="H123">
        <f t="shared" si="11"/>
        <v>4.8800000000000034</v>
      </c>
      <c r="I123">
        <f t="shared" si="7"/>
        <v>1.6002005877484566</v>
      </c>
      <c r="K123">
        <f t="shared" si="8"/>
        <v>4.8800000000000034</v>
      </c>
      <c r="L123">
        <f t="shared" si="9"/>
        <v>-1.6002005877484566</v>
      </c>
    </row>
    <row r="124" spans="5:12" x14ac:dyDescent="0.2">
      <c r="E124">
        <f t="shared" si="10"/>
        <v>4.9200000000000035</v>
      </c>
      <c r="F124">
        <f t="shared" si="6"/>
        <v>-1.3811705207154439</v>
      </c>
      <c r="H124">
        <f t="shared" si="11"/>
        <v>4.9200000000000035</v>
      </c>
      <c r="I124">
        <f t="shared" si="7"/>
        <v>1.5811129356592857</v>
      </c>
      <c r="K124">
        <f t="shared" si="8"/>
        <v>4.9200000000000035</v>
      </c>
      <c r="L124">
        <f t="shared" si="9"/>
        <v>-1.5811129356592857</v>
      </c>
    </row>
    <row r="125" spans="5:12" x14ac:dyDescent="0.2">
      <c r="E125">
        <f t="shared" si="10"/>
        <v>4.9600000000000035</v>
      </c>
      <c r="F125">
        <f t="shared" si="6"/>
        <v>-1.2470752217652374</v>
      </c>
      <c r="H125">
        <f t="shared" si="11"/>
        <v>4.9600000000000035</v>
      </c>
      <c r="I125">
        <f t="shared" si="7"/>
        <v>1.5622529665650258</v>
      </c>
      <c r="K125">
        <f t="shared" si="8"/>
        <v>4.9600000000000035</v>
      </c>
      <c r="L125">
        <f t="shared" si="9"/>
        <v>-1.5622529665650258</v>
      </c>
    </row>
    <row r="126" spans="5:12" x14ac:dyDescent="0.2">
      <c r="E126">
        <f t="shared" si="10"/>
        <v>5.0000000000000036</v>
      </c>
      <c r="F126">
        <f t="shared" si="6"/>
        <v>-1.0925389241477554</v>
      </c>
      <c r="H126">
        <f t="shared" si="11"/>
        <v>5.0000000000000036</v>
      </c>
      <c r="I126">
        <f t="shared" si="7"/>
        <v>1.5436179645975372</v>
      </c>
      <c r="K126">
        <f t="shared" si="8"/>
        <v>5.0000000000000036</v>
      </c>
      <c r="L126">
        <f t="shared" si="9"/>
        <v>-1.5436179645975372</v>
      </c>
    </row>
    <row r="127" spans="5:12" x14ac:dyDescent="0.2">
      <c r="E127">
        <f t="shared" si="10"/>
        <v>5.0400000000000036</v>
      </c>
      <c r="F127">
        <f t="shared" si="6"/>
        <v>-0.92097345873621195</v>
      </c>
      <c r="H127">
        <f t="shared" si="11"/>
        <v>5.0400000000000036</v>
      </c>
      <c r="I127">
        <f t="shared" si="7"/>
        <v>1.5252052462843355</v>
      </c>
      <c r="K127">
        <f t="shared" si="8"/>
        <v>5.0400000000000036</v>
      </c>
      <c r="L127">
        <f t="shared" si="9"/>
        <v>-1.5252052462843355</v>
      </c>
    </row>
    <row r="128" spans="5:12" x14ac:dyDescent="0.2">
      <c r="E128">
        <f t="shared" si="10"/>
        <v>5.0800000000000036</v>
      </c>
      <c r="F128">
        <f t="shared" si="6"/>
        <v>-0.73603229838569728</v>
      </c>
      <c r="H128">
        <f t="shared" si="11"/>
        <v>5.0800000000000036</v>
      </c>
      <c r="I128">
        <f t="shared" si="7"/>
        <v>1.507012160162166</v>
      </c>
      <c r="K128">
        <f t="shared" si="8"/>
        <v>5.0800000000000036</v>
      </c>
      <c r="L128">
        <f t="shared" si="9"/>
        <v>-1.507012160162166</v>
      </c>
    </row>
    <row r="129" spans="5:12" x14ac:dyDescent="0.2">
      <c r="E129">
        <f t="shared" si="10"/>
        <v>5.1200000000000037</v>
      </c>
      <c r="F129">
        <f t="shared" si="6"/>
        <v>-0.54153562677912359</v>
      </c>
      <c r="H129">
        <f t="shared" si="11"/>
        <v>5.1200000000000037</v>
      </c>
      <c r="I129">
        <f t="shared" si="7"/>
        <v>1.4890360863951895</v>
      </c>
      <c r="K129">
        <f t="shared" si="8"/>
        <v>5.1200000000000037</v>
      </c>
      <c r="L129">
        <f t="shared" si="9"/>
        <v>-1.4890360863951895</v>
      </c>
    </row>
    <row r="130" spans="5:12" x14ac:dyDescent="0.2">
      <c r="E130">
        <f t="shared" si="10"/>
        <v>5.1600000000000037</v>
      </c>
      <c r="F130">
        <f t="shared" ref="F130:F193" si="12">EXP(-$B$16*$B$17*E130)*($B$6*SIN($B$18*E130) + $B$7*COS($B$18*E130))</f>
        <v>-0.3413940265261971</v>
      </c>
      <c r="H130">
        <f t="shared" si="11"/>
        <v>5.1600000000000037</v>
      </c>
      <c r="I130">
        <f t="shared" ref="I130:I193" si="13">$B$21*EXP(-$B$16*$B$17*$H130)</f>
        <v>1.4712744363977204</v>
      </c>
      <c r="K130">
        <f t="shared" ref="K130:K193" si="14">H130</f>
        <v>5.1600000000000037</v>
      </c>
      <c r="L130">
        <f t="shared" ref="L130:L193" si="15">-1*I130</f>
        <v>-1.4712744363977204</v>
      </c>
    </row>
    <row r="131" spans="5:12" x14ac:dyDescent="0.2">
      <c r="E131">
        <f t="shared" ref="E131:E194" si="16">E130+$B$1</f>
        <v>5.2000000000000037</v>
      </c>
      <c r="F131">
        <f t="shared" si="12"/>
        <v>-0.13953226469013191</v>
      </c>
      <c r="H131">
        <f t="shared" ref="H131:H194" si="17">H130+$B$1</f>
        <v>5.2000000000000037</v>
      </c>
      <c r="I131">
        <f t="shared" si="13"/>
        <v>1.4537246524614671</v>
      </c>
      <c r="K131">
        <f t="shared" si="14"/>
        <v>5.2000000000000037</v>
      </c>
      <c r="L131">
        <f t="shared" si="15"/>
        <v>-1.4537246524614671</v>
      </c>
    </row>
    <row r="132" spans="5:12" x14ac:dyDescent="0.2">
      <c r="E132">
        <f t="shared" si="16"/>
        <v>5.2400000000000038</v>
      </c>
      <c r="F132">
        <f t="shared" si="12"/>
        <v>6.0185382982684797E-2</v>
      </c>
      <c r="H132">
        <f t="shared" si="17"/>
        <v>5.2400000000000038</v>
      </c>
      <c r="I132">
        <f t="shared" si="13"/>
        <v>1.4363842073872164</v>
      </c>
      <c r="K132">
        <f t="shared" si="14"/>
        <v>5.2400000000000038</v>
      </c>
      <c r="L132">
        <f t="shared" si="15"/>
        <v>-1.4363842073872164</v>
      </c>
    </row>
    <row r="133" spans="5:12" x14ac:dyDescent="0.2">
      <c r="E133">
        <f t="shared" si="16"/>
        <v>5.2800000000000038</v>
      </c>
      <c r="F133">
        <f t="shared" si="12"/>
        <v>0.25402689117815191</v>
      </c>
      <c r="H133">
        <f t="shared" si="17"/>
        <v>5.2800000000000038</v>
      </c>
      <c r="I133">
        <f t="shared" si="13"/>
        <v>1.4192506041209134</v>
      </c>
      <c r="K133">
        <f t="shared" si="14"/>
        <v>5.2800000000000038</v>
      </c>
      <c r="L133">
        <f t="shared" si="15"/>
        <v>-1.4192506041209134</v>
      </c>
    </row>
    <row r="134" spans="5:12" x14ac:dyDescent="0.2">
      <c r="E134">
        <f t="shared" si="16"/>
        <v>5.3200000000000038</v>
      </c>
      <c r="F134">
        <f t="shared" si="12"/>
        <v>0.43846003744507306</v>
      </c>
      <c r="H134">
        <f t="shared" si="17"/>
        <v>5.3200000000000038</v>
      </c>
      <c r="I134">
        <f t="shared" si="13"/>
        <v>1.4023213753940804</v>
      </c>
      <c r="K134">
        <f t="shared" si="14"/>
        <v>5.3200000000000038</v>
      </c>
      <c r="L134">
        <f t="shared" si="15"/>
        <v>-1.4023213753940804</v>
      </c>
    </row>
    <row r="135" spans="5:12" x14ac:dyDescent="0.2">
      <c r="E135">
        <f t="shared" si="16"/>
        <v>5.3600000000000039</v>
      </c>
      <c r="F135">
        <f t="shared" si="12"/>
        <v>0.61021456818234932</v>
      </c>
      <c r="H135">
        <f t="shared" si="17"/>
        <v>5.3600000000000039</v>
      </c>
      <c r="I135">
        <f t="shared" si="13"/>
        <v>1.3855940833685274</v>
      </c>
      <c r="K135">
        <f t="shared" si="14"/>
        <v>5.3600000000000039</v>
      </c>
      <c r="L135">
        <f t="shared" si="15"/>
        <v>-1.3855940833685274</v>
      </c>
    </row>
    <row r="136" spans="5:12" x14ac:dyDescent="0.2">
      <c r="E136">
        <f t="shared" si="16"/>
        <v>5.4000000000000039</v>
      </c>
      <c r="F136">
        <f t="shared" si="12"/>
        <v>0.76633792842627446</v>
      </c>
      <c r="H136">
        <f t="shared" si="17"/>
        <v>5.4000000000000039</v>
      </c>
      <c r="I136">
        <f t="shared" si="13"/>
        <v>1.3690663192852974</v>
      </c>
      <c r="K136">
        <f t="shared" si="14"/>
        <v>5.4000000000000039</v>
      </c>
      <c r="L136">
        <f t="shared" si="15"/>
        <v>-1.3690663192852974</v>
      </c>
    </row>
    <row r="137" spans="5:12" x14ac:dyDescent="0.2">
      <c r="E137">
        <f t="shared" si="16"/>
        <v>5.4400000000000039</v>
      </c>
      <c r="F137">
        <f t="shared" si="12"/>
        <v>0.90424365248465033</v>
      </c>
      <c r="H137">
        <f t="shared" si="17"/>
        <v>5.4400000000000039</v>
      </c>
      <c r="I137">
        <f t="shared" si="13"/>
        <v>1.3527357031178024</v>
      </c>
      <c r="K137">
        <f t="shared" si="14"/>
        <v>5.4400000000000039</v>
      </c>
      <c r="L137">
        <f t="shared" si="15"/>
        <v>-1.3527357031178024</v>
      </c>
    </row>
    <row r="138" spans="5:12" x14ac:dyDescent="0.2">
      <c r="E138">
        <f t="shared" si="16"/>
        <v>5.480000000000004</v>
      </c>
      <c r="F138">
        <f t="shared" si="12"/>
        <v>1.0217516728886644</v>
      </c>
      <c r="H138">
        <f t="shared" si="17"/>
        <v>5.480000000000004</v>
      </c>
      <c r="I138">
        <f t="shared" si="13"/>
        <v>1.3365998832290951</v>
      </c>
      <c r="K138">
        <f t="shared" si="14"/>
        <v>5.480000000000004</v>
      </c>
      <c r="L138">
        <f t="shared" si="15"/>
        <v>-1.3365998832290951</v>
      </c>
    </row>
    <row r="139" spans="5:12" x14ac:dyDescent="0.2">
      <c r="E139">
        <f t="shared" si="16"/>
        <v>5.520000000000004</v>
      </c>
      <c r="F139">
        <f t="shared" si="12"/>
        <v>1.1171199758182255</v>
      </c>
      <c r="H139">
        <f t="shared" si="17"/>
        <v>5.520000000000004</v>
      </c>
      <c r="I139">
        <f t="shared" si="13"/>
        <v>1.3206565360332283</v>
      </c>
      <c r="K139">
        <f t="shared" si="14"/>
        <v>5.520000000000004</v>
      </c>
      <c r="L139">
        <f t="shared" si="15"/>
        <v>-1.3206565360332283</v>
      </c>
    </row>
    <row r="140" spans="5:12" x14ac:dyDescent="0.2">
      <c r="E140">
        <f t="shared" si="16"/>
        <v>5.5600000000000041</v>
      </c>
      <c r="F140">
        <f t="shared" si="12"/>
        <v>1.1890672086243905</v>
      </c>
      <c r="H140">
        <f t="shared" si="17"/>
        <v>5.5600000000000041</v>
      </c>
      <c r="I140">
        <f t="shared" si="13"/>
        <v>1.3049033656606559</v>
      </c>
      <c r="K140">
        <f t="shared" si="14"/>
        <v>5.5600000000000041</v>
      </c>
      <c r="L140">
        <f t="shared" si="15"/>
        <v>-1.3049033656606559</v>
      </c>
    </row>
    <row r="141" spans="5:12" x14ac:dyDescent="0.2">
      <c r="E141">
        <f t="shared" si="16"/>
        <v>5.6000000000000041</v>
      </c>
      <c r="F141">
        <f t="shared" si="12"/>
        <v>1.2367860258022481</v>
      </c>
      <c r="H141">
        <f t="shared" si="17"/>
        <v>5.6000000000000041</v>
      </c>
      <c r="I141">
        <f t="shared" si="13"/>
        <v>1.2893381036276221</v>
      </c>
      <c r="K141">
        <f t="shared" si="14"/>
        <v>5.6000000000000041</v>
      </c>
      <c r="L141">
        <f t="shared" si="15"/>
        <v>-1.2893381036276221</v>
      </c>
    </row>
    <row r="142" spans="5:12" x14ac:dyDescent="0.2">
      <c r="E142">
        <f t="shared" si="16"/>
        <v>5.6400000000000041</v>
      </c>
      <c r="F142">
        <f t="shared" si="12"/>
        <v>1.2599471402579558</v>
      </c>
      <c r="H142">
        <f t="shared" si="17"/>
        <v>5.6400000000000041</v>
      </c>
      <c r="I142">
        <f t="shared" si="13"/>
        <v>1.273958508509498</v>
      </c>
      <c r="K142">
        <f t="shared" si="14"/>
        <v>5.6400000000000041</v>
      </c>
      <c r="L142">
        <f t="shared" si="15"/>
        <v>-1.273958508509498</v>
      </c>
    </row>
    <row r="143" spans="5:12" x14ac:dyDescent="0.2">
      <c r="E143">
        <f t="shared" si="16"/>
        <v>5.6800000000000042</v>
      </c>
      <c r="F143">
        <f t="shared" si="12"/>
        <v>1.2586942235518039</v>
      </c>
      <c r="H143">
        <f t="shared" si="17"/>
        <v>5.6800000000000042</v>
      </c>
      <c r="I143">
        <f t="shared" si="13"/>
        <v>1.2587623656180098</v>
      </c>
      <c r="K143">
        <f t="shared" si="14"/>
        <v>5.6800000000000042</v>
      </c>
      <c r="L143">
        <f t="shared" si="15"/>
        <v>-1.2587623656180098</v>
      </c>
    </row>
    <row r="144" spans="5:12" x14ac:dyDescent="0.2">
      <c r="E144">
        <f t="shared" si="16"/>
        <v>5.7200000000000042</v>
      </c>
      <c r="F144">
        <f t="shared" si="12"/>
        <v>1.2336299687223777</v>
      </c>
      <c r="H144">
        <f t="shared" si="17"/>
        <v>5.7200000000000042</v>
      </c>
      <c r="I144">
        <f t="shared" si="13"/>
        <v>1.2437474866823228</v>
      </c>
      <c r="K144">
        <f t="shared" si="14"/>
        <v>5.7200000000000042</v>
      </c>
      <c r="L144">
        <f t="shared" si="15"/>
        <v>-1.2437474866823228</v>
      </c>
    </row>
    <row r="145" spans="5:12" x14ac:dyDescent="0.2">
      <c r="E145">
        <f t="shared" si="16"/>
        <v>5.7600000000000042</v>
      </c>
      <c r="F145">
        <f t="shared" si="12"/>
        <v>1.185793789250315</v>
      </c>
      <c r="H145">
        <f t="shared" si="17"/>
        <v>5.7600000000000042</v>
      </c>
      <c r="I145">
        <f t="shared" si="13"/>
        <v>1.2289117095339239</v>
      </c>
      <c r="K145">
        <f t="shared" si="14"/>
        <v>5.7600000000000042</v>
      </c>
      <c r="L145">
        <f t="shared" si="15"/>
        <v>-1.2289117095339239</v>
      </c>
    </row>
    <row r="146" spans="5:12" x14ac:dyDescent="0.2">
      <c r="E146">
        <f t="shared" si="16"/>
        <v>5.8000000000000043</v>
      </c>
      <c r="F146">
        <f t="shared" si="12"/>
        <v>1.116631774910795</v>
      </c>
      <c r="H146">
        <f t="shared" si="17"/>
        <v>5.8000000000000043</v>
      </c>
      <c r="I146">
        <f t="shared" si="13"/>
        <v>1.2142528977952673</v>
      </c>
      <c r="K146">
        <f t="shared" si="14"/>
        <v>5.8000000000000043</v>
      </c>
      <c r="L146">
        <f t="shared" si="15"/>
        <v>-1.2142528977952673</v>
      </c>
    </row>
    <row r="147" spans="5:12" x14ac:dyDescent="0.2">
      <c r="E147">
        <f t="shared" si="16"/>
        <v>5.8400000000000043</v>
      </c>
      <c r="F147">
        <f t="shared" si="12"/>
        <v>1.0279596572062604</v>
      </c>
      <c r="H147">
        <f t="shared" si="17"/>
        <v>5.8400000000000043</v>
      </c>
      <c r="I147">
        <f t="shared" si="13"/>
        <v>1.1997689405721323</v>
      </c>
      <c r="K147">
        <f t="shared" si="14"/>
        <v>5.8400000000000043</v>
      </c>
      <c r="L147">
        <f t="shared" si="15"/>
        <v>-1.1997689405721323</v>
      </c>
    </row>
    <row r="148" spans="5:12" x14ac:dyDescent="0.2">
      <c r="E148">
        <f t="shared" si="16"/>
        <v>5.8800000000000043</v>
      </c>
      <c r="F148">
        <f t="shared" si="12"/>
        <v>0.92191965162759248</v>
      </c>
      <c r="H148">
        <f t="shared" si="17"/>
        <v>5.8800000000000043</v>
      </c>
      <c r="I148">
        <f t="shared" si="13"/>
        <v>1.1854577521496505</v>
      </c>
      <c r="K148">
        <f t="shared" si="14"/>
        <v>5.8800000000000043</v>
      </c>
      <c r="L148">
        <f t="shared" si="15"/>
        <v>-1.1854577521496505</v>
      </c>
    </row>
    <row r="149" spans="5:12" x14ac:dyDescent="0.2">
      <c r="E149">
        <f t="shared" si="16"/>
        <v>5.9200000000000044</v>
      </c>
      <c r="F149">
        <f t="shared" si="12"/>
        <v>0.80093213940531816</v>
      </c>
      <c r="H149">
        <f t="shared" si="17"/>
        <v>5.9200000000000044</v>
      </c>
      <c r="I149">
        <f t="shared" si="13"/>
        <v>1.1713172716919591</v>
      </c>
      <c r="K149">
        <f t="shared" si="14"/>
        <v>5.9200000000000044</v>
      </c>
      <c r="L149">
        <f t="shared" si="15"/>
        <v>-1.1713172716919591</v>
      </c>
    </row>
    <row r="150" spans="5:12" x14ac:dyDescent="0.2">
      <c r="E150">
        <f t="shared" si="16"/>
        <v>5.9600000000000044</v>
      </c>
      <c r="F150">
        <f t="shared" si="12"/>
        <v>0.66764322632937778</v>
      </c>
      <c r="H150">
        <f t="shared" si="17"/>
        <v>5.9600000000000044</v>
      </c>
      <c r="I150">
        <f t="shared" si="13"/>
        <v>1.1573454629454374</v>
      </c>
      <c r="K150">
        <f t="shared" si="14"/>
        <v>5.9600000000000044</v>
      </c>
      <c r="L150">
        <f t="shared" si="15"/>
        <v>-1.1573454629454374</v>
      </c>
    </row>
    <row r="151" spans="5:12" x14ac:dyDescent="0.2">
      <c r="E151">
        <f t="shared" si="16"/>
        <v>6.0000000000000044</v>
      </c>
      <c r="F151">
        <f t="shared" si="12"/>
        <v>0.52486926970335934</v>
      </c>
      <c r="H151">
        <f t="shared" si="17"/>
        <v>6.0000000000000044</v>
      </c>
      <c r="I151">
        <f t="shared" si="13"/>
        <v>1.1435403139454825</v>
      </c>
      <c r="K151">
        <f t="shared" si="14"/>
        <v>6.0000000000000044</v>
      </c>
      <c r="L151">
        <f t="shared" si="15"/>
        <v>-1.1435403139454825</v>
      </c>
    </row>
    <row r="152" spans="5:12" x14ac:dyDescent="0.2">
      <c r="E152">
        <f t="shared" si="16"/>
        <v>6.0400000000000045</v>
      </c>
      <c r="F152">
        <f t="shared" si="12"/>
        <v>0.37553949605206272</v>
      </c>
      <c r="H152">
        <f t="shared" si="17"/>
        <v>6.0400000000000045</v>
      </c>
      <c r="I152">
        <f t="shared" si="13"/>
        <v>1.1298998367267825</v>
      </c>
      <c r="K152">
        <f t="shared" si="14"/>
        <v>6.0400000000000045</v>
      </c>
      <c r="L152">
        <f t="shared" si="15"/>
        <v>-1.1298998367267825</v>
      </c>
    </row>
    <row r="153" spans="5:12" x14ac:dyDescent="0.2">
      <c r="E153">
        <f t="shared" si="16"/>
        <v>6.0800000000000045</v>
      </c>
      <c r="F153">
        <f t="shared" si="12"/>
        <v>0.22263784174252052</v>
      </c>
      <c r="H153">
        <f t="shared" si="17"/>
        <v>6.0800000000000045</v>
      </c>
      <c r="I153">
        <f t="shared" si="13"/>
        <v>1.1164220670370477</v>
      </c>
      <c r="K153">
        <f t="shared" si="14"/>
        <v>6.0800000000000045</v>
      </c>
      <c r="L153">
        <f t="shared" si="15"/>
        <v>-1.1164220670370477</v>
      </c>
    </row>
    <row r="154" spans="5:12" x14ac:dyDescent="0.2">
      <c r="E154">
        <f t="shared" si="16"/>
        <v>6.1200000000000045</v>
      </c>
      <c r="F154">
        <f t="shared" si="12"/>
        <v>6.9145136548889014E-2</v>
      </c>
      <c r="H154">
        <f t="shared" si="17"/>
        <v>6.1200000000000045</v>
      </c>
      <c r="I154">
        <f t="shared" si="13"/>
        <v>1.1031050640541529</v>
      </c>
      <c r="K154">
        <f t="shared" si="14"/>
        <v>6.1200000000000045</v>
      </c>
      <c r="L154">
        <f t="shared" si="15"/>
        <v>-1.1031050640541529</v>
      </c>
    </row>
    <row r="155" spans="5:12" x14ac:dyDescent="0.2">
      <c r="E155">
        <f t="shared" si="16"/>
        <v>6.1600000000000046</v>
      </c>
      <c r="F155">
        <f t="shared" si="12"/>
        <v>-8.2017282864596114E-2</v>
      </c>
      <c r="H155">
        <f t="shared" si="17"/>
        <v>6.1600000000000046</v>
      </c>
      <c r="I155">
        <f t="shared" si="13"/>
        <v>1.0899469101066563</v>
      </c>
      <c r="K155">
        <f t="shared" si="14"/>
        <v>6.1600000000000046</v>
      </c>
      <c r="L155">
        <f t="shared" si="15"/>
        <v>-1.0899469101066563</v>
      </c>
    </row>
    <row r="156" spans="5:12" x14ac:dyDescent="0.2">
      <c r="E156">
        <f t="shared" si="16"/>
        <v>6.2000000000000046</v>
      </c>
      <c r="F156">
        <f t="shared" si="12"/>
        <v>-0.22804149542969065</v>
      </c>
      <c r="H156">
        <f t="shared" si="17"/>
        <v>6.2000000000000046</v>
      </c>
      <c r="I156">
        <f t="shared" si="13"/>
        <v>1.0769457103976525</v>
      </c>
      <c r="K156">
        <f t="shared" si="14"/>
        <v>6.2000000000000046</v>
      </c>
      <c r="L156">
        <f t="shared" si="15"/>
        <v>-1.0769457103976525</v>
      </c>
    </row>
    <row r="157" spans="5:12" x14ac:dyDescent="0.2">
      <c r="E157">
        <f t="shared" si="16"/>
        <v>6.2400000000000047</v>
      </c>
      <c r="F157">
        <f t="shared" si="12"/>
        <v>-0.36628349121081238</v>
      </c>
      <c r="H157">
        <f t="shared" si="17"/>
        <v>6.2400000000000047</v>
      </c>
      <c r="I157">
        <f t="shared" si="13"/>
        <v>1.0640995927319172</v>
      </c>
      <c r="K157">
        <f t="shared" si="14"/>
        <v>6.2400000000000047</v>
      </c>
      <c r="L157">
        <f t="shared" si="15"/>
        <v>-1.0640995927319172</v>
      </c>
    </row>
    <row r="158" spans="5:12" x14ac:dyDescent="0.2">
      <c r="E158">
        <f t="shared" si="16"/>
        <v>6.2800000000000047</v>
      </c>
      <c r="F158">
        <f t="shared" si="12"/>
        <v>-0.49430936481913723</v>
      </c>
      <c r="H158">
        <f t="shared" si="17"/>
        <v>6.2800000000000047</v>
      </c>
      <c r="I158">
        <f t="shared" si="13"/>
        <v>1.0514067072463082</v>
      </c>
      <c r="K158">
        <f t="shared" si="14"/>
        <v>6.2800000000000047</v>
      </c>
      <c r="L158">
        <f t="shared" si="15"/>
        <v>-1.0514067072463082</v>
      </c>
    </row>
    <row r="159" spans="5:12" x14ac:dyDescent="0.2">
      <c r="E159">
        <f t="shared" si="16"/>
        <v>6.3200000000000047</v>
      </c>
      <c r="F159">
        <f t="shared" si="12"/>
        <v>-0.60993643377197249</v>
      </c>
      <c r="H159">
        <f t="shared" si="17"/>
        <v>6.3200000000000047</v>
      </c>
      <c r="I159">
        <f t="shared" si="13"/>
        <v>1.0388652261433819</v>
      </c>
      <c r="K159">
        <f t="shared" si="14"/>
        <v>6.3200000000000047</v>
      </c>
      <c r="L159">
        <f t="shared" si="15"/>
        <v>-1.0388652261433819</v>
      </c>
    </row>
    <row r="160" spans="5:12" x14ac:dyDescent="0.2">
      <c r="E160">
        <f t="shared" si="16"/>
        <v>6.3600000000000048</v>
      </c>
      <c r="F160">
        <f t="shared" si="12"/>
        <v>-0.71126862332178276</v>
      </c>
      <c r="H160">
        <f t="shared" si="17"/>
        <v>6.3600000000000048</v>
      </c>
      <c r="I160">
        <f t="shared" si="13"/>
        <v>1.0264733434281883</v>
      </c>
      <c r="K160">
        <f t="shared" si="14"/>
        <v>6.3600000000000048</v>
      </c>
      <c r="L160">
        <f t="shared" si="15"/>
        <v>-1.0264733434281883</v>
      </c>
    </row>
    <row r="161" spans="5:12" x14ac:dyDescent="0.2">
      <c r="E161">
        <f t="shared" si="16"/>
        <v>6.4000000000000048</v>
      </c>
      <c r="F161">
        <f t="shared" si="12"/>
        <v>-0.79672558349406952</v>
      </c>
      <c r="H161">
        <f t="shared" si="17"/>
        <v>6.4000000000000048</v>
      </c>
      <c r="I161">
        <f t="shared" si="13"/>
        <v>1.0142292746482027</v>
      </c>
      <c r="K161">
        <f t="shared" si="14"/>
        <v>6.4000000000000048</v>
      </c>
      <c r="L161">
        <f t="shared" si="15"/>
        <v>-1.0142292746482027</v>
      </c>
    </row>
    <row r="162" spans="5:12" x14ac:dyDescent="0.2">
      <c r="E162">
        <f t="shared" si="16"/>
        <v>6.4400000000000048</v>
      </c>
      <c r="F162">
        <f t="shared" si="12"/>
        <v>-0.86506513546158681</v>
      </c>
      <c r="H162">
        <f t="shared" si="17"/>
        <v>6.4400000000000048</v>
      </c>
      <c r="I162">
        <f t="shared" si="13"/>
        <v>1.0021312566363629</v>
      </c>
      <c r="K162">
        <f t="shared" si="14"/>
        <v>6.4400000000000048</v>
      </c>
      <c r="L162">
        <f t="shared" si="15"/>
        <v>-1.0021312566363629</v>
      </c>
    </row>
    <row r="163" spans="5:12" x14ac:dyDescent="0.2">
      <c r="E163">
        <f t="shared" si="16"/>
        <v>6.4800000000000049</v>
      </c>
      <c r="F163">
        <f t="shared" si="12"/>
        <v>-0.9153987802860194</v>
      </c>
      <c r="H163">
        <f t="shared" si="17"/>
        <v>6.4800000000000049</v>
      </c>
      <c r="I163">
        <f t="shared" si="13"/>
        <v>0.99017754725717</v>
      </c>
      <c r="K163">
        <f t="shared" si="14"/>
        <v>6.4800000000000049</v>
      </c>
      <c r="L163">
        <f t="shared" si="15"/>
        <v>-0.99017754725717</v>
      </c>
    </row>
    <row r="164" spans="5:12" x14ac:dyDescent="0.2">
      <c r="E164">
        <f t="shared" si="16"/>
        <v>6.5200000000000049</v>
      </c>
      <c r="F164">
        <f t="shared" si="12"/>
        <v>-0.94720014079557724</v>
      </c>
      <c r="H164">
        <f t="shared" si="17"/>
        <v>6.5200000000000049</v>
      </c>
      <c r="I164">
        <f t="shared" si="13"/>
        <v>0.97836642515581718</v>
      </c>
      <c r="K164">
        <f t="shared" si="14"/>
        <v>6.5200000000000049</v>
      </c>
      <c r="L164">
        <f t="shared" si="15"/>
        <v>-0.97836642515581718</v>
      </c>
    </row>
    <row r="165" spans="5:12" x14ac:dyDescent="0.2">
      <c r="E165">
        <f t="shared" si="16"/>
        <v>6.5600000000000049</v>
      </c>
      <c r="F165">
        <f t="shared" si="12"/>
        <v>-0.96030634428570005</v>
      </c>
      <c r="H165">
        <f t="shared" si="17"/>
        <v>6.5600000000000049</v>
      </c>
      <c r="I165">
        <f t="shared" si="13"/>
        <v>0.96669618951031211</v>
      </c>
      <c r="K165">
        <f t="shared" si="14"/>
        <v>6.5600000000000049</v>
      </c>
      <c r="L165">
        <f t="shared" si="15"/>
        <v>-0.96669618951031211</v>
      </c>
    </row>
    <row r="166" spans="5:12" x14ac:dyDescent="0.2">
      <c r="E166">
        <f t="shared" si="16"/>
        <v>6.600000000000005</v>
      </c>
      <c r="F166">
        <f t="shared" si="12"/>
        <v>-0.95491248725642153</v>
      </c>
      <c r="H166">
        <f t="shared" si="17"/>
        <v>6.600000000000005</v>
      </c>
      <c r="I166">
        <f t="shared" si="13"/>
        <v>0.95516515978655536</v>
      </c>
      <c r="K166">
        <f t="shared" si="14"/>
        <v>6.600000000000005</v>
      </c>
      <c r="L166">
        <f t="shared" si="15"/>
        <v>-0.95516515978655536</v>
      </c>
    </row>
    <row r="167" spans="5:12" x14ac:dyDescent="0.2">
      <c r="E167">
        <f t="shared" si="16"/>
        <v>6.640000000000005</v>
      </c>
      <c r="F167">
        <f t="shared" si="12"/>
        <v>-0.93155945108489957</v>
      </c>
      <c r="H167">
        <f t="shared" si="17"/>
        <v>6.640000000000005</v>
      </c>
      <c r="I167">
        <f t="shared" si="13"/>
        <v>0.94377167549634133</v>
      </c>
      <c r="K167">
        <f t="shared" si="14"/>
        <v>6.640000000000005</v>
      </c>
      <c r="L167">
        <f t="shared" si="15"/>
        <v>-0.94377167549634133</v>
      </c>
    </row>
    <row r="168" spans="5:12" x14ac:dyDescent="0.2">
      <c r="E168">
        <f t="shared" si="16"/>
        <v>6.680000000000005</v>
      </c>
      <c r="F168">
        <f t="shared" si="12"/>
        <v>-0.89111545709551687</v>
      </c>
      <c r="H168">
        <f t="shared" si="17"/>
        <v>6.680000000000005</v>
      </c>
      <c r="I168">
        <f t="shared" si="13"/>
        <v>0.93251409595824408</v>
      </c>
      <c r="K168">
        <f t="shared" si="14"/>
        <v>6.680000000000005</v>
      </c>
      <c r="L168">
        <f t="shared" si="15"/>
        <v>-0.93251409595824408</v>
      </c>
    </row>
    <row r="169" spans="5:12" x14ac:dyDescent="0.2">
      <c r="E169">
        <f t="shared" si="16"/>
        <v>6.7200000000000051</v>
      </c>
      <c r="F169">
        <f t="shared" si="12"/>
        <v>-0.83475185886050796</v>
      </c>
      <c r="H169">
        <f t="shared" si="17"/>
        <v>6.7200000000000051</v>
      </c>
      <c r="I169">
        <f t="shared" si="13"/>
        <v>0.92139080006135698</v>
      </c>
      <c r="K169">
        <f t="shared" si="14"/>
        <v>6.7200000000000051</v>
      </c>
      <c r="L169">
        <f t="shared" si="15"/>
        <v>-0.92139080006135698</v>
      </c>
    </row>
    <row r="170" spans="5:12" x14ac:dyDescent="0.2">
      <c r="E170">
        <f t="shared" si="16"/>
        <v>6.7600000000000051</v>
      </c>
      <c r="F170">
        <f t="shared" si="12"/>
        <v>-0.76391376691150559</v>
      </c>
      <c r="H170">
        <f t="shared" si="17"/>
        <v>6.7600000000000051</v>
      </c>
      <c r="I170">
        <f t="shared" si="13"/>
        <v>0.91040018603184936</v>
      </c>
      <c r="K170">
        <f t="shared" si="14"/>
        <v>6.7600000000000051</v>
      </c>
      <c r="L170">
        <f t="shared" si="15"/>
        <v>-0.91040018603184936</v>
      </c>
    </row>
    <row r="171" spans="5:12" x14ac:dyDescent="0.2">
      <c r="E171">
        <f t="shared" si="16"/>
        <v>6.8000000000000052</v>
      </c>
      <c r="F171">
        <f t="shared" si="12"/>
        <v>-0.68028618480789971</v>
      </c>
      <c r="H171">
        <f t="shared" si="17"/>
        <v>6.8000000000000052</v>
      </c>
      <c r="I171">
        <f t="shared" si="13"/>
        <v>0.89954067120230974</v>
      </c>
      <c r="K171">
        <f t="shared" si="14"/>
        <v>6.8000000000000052</v>
      </c>
      <c r="L171">
        <f t="shared" si="15"/>
        <v>-0.89954067120230974</v>
      </c>
    </row>
    <row r="172" spans="5:12" x14ac:dyDescent="0.2">
      <c r="E172">
        <f t="shared" si="16"/>
        <v>6.8400000000000052</v>
      </c>
      <c r="F172">
        <f t="shared" si="12"/>
        <v>-0.58575640442706423</v>
      </c>
      <c r="H172">
        <f t="shared" si="17"/>
        <v>6.8400000000000052</v>
      </c>
      <c r="I172">
        <f t="shared" si="13"/>
        <v>0.88881069178383676</v>
      </c>
      <c r="K172">
        <f t="shared" si="14"/>
        <v>6.8400000000000052</v>
      </c>
      <c r="L172">
        <f t="shared" si="15"/>
        <v>-0.88881069178383676</v>
      </c>
    </row>
    <row r="173" spans="5:12" x14ac:dyDescent="0.2">
      <c r="E173">
        <f t="shared" si="16"/>
        <v>6.8800000000000052</v>
      </c>
      <c r="F173">
        <f t="shared" si="12"/>
        <v>-0.48237346146078497</v>
      </c>
      <c r="H173">
        <f t="shared" si="17"/>
        <v>6.8800000000000052</v>
      </c>
      <c r="I173">
        <f t="shared" si="13"/>
        <v>0.87820870264085305</v>
      </c>
      <c r="K173">
        <f t="shared" si="14"/>
        <v>6.8800000000000052</v>
      </c>
      <c r="L173">
        <f t="shared" si="15"/>
        <v>-0.87820870264085305</v>
      </c>
    </row>
    <row r="174" spans="5:12" x14ac:dyDescent="0.2">
      <c r="E174">
        <f t="shared" si="16"/>
        <v>6.9200000000000053</v>
      </c>
      <c r="F174">
        <f t="shared" si="12"/>
        <v>-0.37230548879045372</v>
      </c>
      <c r="H174">
        <f t="shared" si="17"/>
        <v>6.9200000000000053</v>
      </c>
      <c r="I174">
        <f t="shared" si="13"/>
        <v>0.86773317706860142</v>
      </c>
      <c r="K174">
        <f t="shared" si="14"/>
        <v>6.9200000000000053</v>
      </c>
      <c r="L174">
        <f t="shared" si="15"/>
        <v>-0.86773317706860142</v>
      </c>
    </row>
    <row r="175" spans="5:12" x14ac:dyDescent="0.2">
      <c r="E175">
        <f t="shared" si="16"/>
        <v>6.9600000000000053</v>
      </c>
      <c r="F175">
        <f t="shared" si="12"/>
        <v>-0.2577958253652104</v>
      </c>
      <c r="H175">
        <f t="shared" si="17"/>
        <v>6.9600000000000053</v>
      </c>
      <c r="I175">
        <f t="shared" si="13"/>
        <v>0.8573826065732979</v>
      </c>
      <c r="K175">
        <f t="shared" si="14"/>
        <v>6.9600000000000053</v>
      </c>
      <c r="L175">
        <f t="shared" si="15"/>
        <v>-0.8573826065732979</v>
      </c>
    </row>
    <row r="176" spans="5:12" x14ac:dyDescent="0.2">
      <c r="E176">
        <f t="shared" si="16"/>
        <v>7.0000000000000053</v>
      </c>
      <c r="F176">
        <f t="shared" si="12"/>
        <v>-0.14111874144139006</v>
      </c>
      <c r="H176">
        <f t="shared" si="17"/>
        <v>7.0000000000000053</v>
      </c>
      <c r="I176">
        <f t="shared" si="13"/>
        <v>0.84715550065490519</v>
      </c>
      <c r="K176">
        <f t="shared" si="14"/>
        <v>7.0000000000000053</v>
      </c>
      <c r="L176">
        <f t="shared" si="15"/>
        <v>-0.84715550065490519</v>
      </c>
    </row>
    <row r="177" spans="5:12" x14ac:dyDescent="0.2">
      <c r="E177">
        <f t="shared" si="16"/>
        <v>7.0400000000000054</v>
      </c>
      <c r="F177">
        <f t="shared" si="12"/>
        <v>-2.4535627893623988E-2</v>
      </c>
      <c r="H177">
        <f t="shared" si="17"/>
        <v>7.0400000000000054</v>
      </c>
      <c r="I177">
        <f t="shared" si="13"/>
        <v>0.83705038659249842</v>
      </c>
      <c r="K177">
        <f t="shared" si="14"/>
        <v>7.0400000000000054</v>
      </c>
      <c r="L177">
        <f t="shared" si="15"/>
        <v>-0.83705038659249842</v>
      </c>
    </row>
    <row r="178" spans="5:12" x14ac:dyDescent="0.2">
      <c r="E178">
        <f t="shared" si="16"/>
        <v>7.0800000000000054</v>
      </c>
      <c r="F178">
        <f t="shared" si="12"/>
        <v>8.9747531585085374E-2</v>
      </c>
      <c r="H178">
        <f t="shared" si="17"/>
        <v>7.0800000000000054</v>
      </c>
      <c r="I178">
        <f t="shared" si="13"/>
        <v>0.82706580923219108</v>
      </c>
      <c r="K178">
        <f t="shared" si="14"/>
        <v>7.0800000000000054</v>
      </c>
      <c r="L178">
        <f t="shared" si="15"/>
        <v>-0.82706580923219108</v>
      </c>
    </row>
    <row r="179" spans="5:12" x14ac:dyDescent="0.2">
      <c r="E179">
        <f t="shared" si="16"/>
        <v>7.1200000000000054</v>
      </c>
      <c r="F179">
        <f t="shared" si="12"/>
        <v>0.19962063029381752</v>
      </c>
      <c r="H179">
        <f t="shared" si="17"/>
        <v>7.1200000000000054</v>
      </c>
      <c r="I179">
        <f t="shared" si="13"/>
        <v>0.81720033077758969</v>
      </c>
      <c r="K179">
        <f t="shared" si="14"/>
        <v>7.1200000000000054</v>
      </c>
      <c r="L179">
        <f t="shared" si="15"/>
        <v>-0.81720033077758969</v>
      </c>
    </row>
    <row r="180" spans="5:12" x14ac:dyDescent="0.2">
      <c r="E180">
        <f t="shared" si="16"/>
        <v>7.1600000000000055</v>
      </c>
      <c r="F180">
        <f t="shared" si="12"/>
        <v>0.30310713260593314</v>
      </c>
      <c r="H180">
        <f t="shared" si="17"/>
        <v>7.1600000000000055</v>
      </c>
      <c r="I180">
        <f t="shared" si="13"/>
        <v>0.80745253058274924</v>
      </c>
      <c r="K180">
        <f t="shared" si="14"/>
        <v>7.1600000000000055</v>
      </c>
      <c r="L180">
        <f t="shared" si="15"/>
        <v>-0.80745253058274924</v>
      </c>
    </row>
    <row r="181" spans="5:12" x14ac:dyDescent="0.2">
      <c r="E181">
        <f t="shared" si="16"/>
        <v>7.2000000000000055</v>
      </c>
      <c r="F181">
        <f t="shared" si="12"/>
        <v>0.39839834418008213</v>
      </c>
      <c r="H181">
        <f t="shared" si="17"/>
        <v>7.2000000000000055</v>
      </c>
      <c r="I181">
        <f t="shared" si="13"/>
        <v>0.79782100494759745</v>
      </c>
      <c r="K181">
        <f t="shared" si="14"/>
        <v>7.2000000000000055</v>
      </c>
      <c r="L181">
        <f t="shared" si="15"/>
        <v>-0.79782100494759745</v>
      </c>
    </row>
    <row r="182" spans="5:12" x14ac:dyDescent="0.2">
      <c r="E182">
        <f t="shared" si="16"/>
        <v>7.2400000000000055</v>
      </c>
      <c r="F182">
        <f t="shared" si="12"/>
        <v>0.48388369037931439</v>
      </c>
      <c r="H182">
        <f t="shared" si="17"/>
        <v>7.2400000000000055</v>
      </c>
      <c r="I182">
        <f t="shared" si="13"/>
        <v>0.7883043669157993</v>
      </c>
      <c r="K182">
        <f t="shared" si="14"/>
        <v>7.2400000000000055</v>
      </c>
      <c r="L182">
        <f t="shared" si="15"/>
        <v>-0.7883043669157993</v>
      </c>
    </row>
    <row r="183" spans="5:12" x14ac:dyDescent="0.2">
      <c r="E183">
        <f t="shared" si="16"/>
        <v>7.2800000000000056</v>
      </c>
      <c r="F183">
        <f t="shared" si="12"/>
        <v>0.55817652405433704</v>
      </c>
      <c r="H183">
        <f t="shared" si="17"/>
        <v>7.2800000000000056</v>
      </c>
      <c r="I183">
        <f t="shared" si="13"/>
        <v>0.77890124607503364</v>
      </c>
      <c r="K183">
        <f t="shared" si="14"/>
        <v>7.2800000000000056</v>
      </c>
      <c r="L183">
        <f t="shared" si="15"/>
        <v>-0.77890124607503364</v>
      </c>
    </row>
    <row r="184" spans="5:12" x14ac:dyDescent="0.2">
      <c r="E184">
        <f t="shared" si="16"/>
        <v>7.3200000000000056</v>
      </c>
      <c r="F184">
        <f t="shared" si="12"/>
        <v>0.62013507988107008</v>
      </c>
      <c r="H184">
        <f t="shared" si="17"/>
        <v>7.3200000000000056</v>
      </c>
      <c r="I184">
        <f t="shared" si="13"/>
        <v>0.76961028835965051</v>
      </c>
      <c r="K184">
        <f t="shared" si="14"/>
        <v>7.3200000000000056</v>
      </c>
      <c r="L184">
        <f t="shared" si="15"/>
        <v>-0.76961028835965051</v>
      </c>
    </row>
    <row r="185" spans="5:12" x14ac:dyDescent="0.2">
      <c r="E185">
        <f t="shared" si="16"/>
        <v>7.3600000000000056</v>
      </c>
      <c r="F185">
        <f t="shared" si="12"/>
        <v>0.66887829345043825</v>
      </c>
      <c r="H185">
        <f t="shared" si="17"/>
        <v>7.3600000000000056</v>
      </c>
      <c r="I185">
        <f t="shared" si="13"/>
        <v>0.76043015585568419</v>
      </c>
      <c r="K185">
        <f t="shared" si="14"/>
        <v>7.3600000000000056</v>
      </c>
      <c r="L185">
        <f t="shared" si="15"/>
        <v>-0.76043015585568419</v>
      </c>
    </row>
    <row r="186" spans="5:12" x14ac:dyDescent="0.2">
      <c r="E186">
        <f t="shared" si="16"/>
        <v>7.4000000000000057</v>
      </c>
      <c r="F186">
        <f t="shared" si="12"/>
        <v>0.70379630725817477</v>
      </c>
      <c r="H186">
        <f t="shared" si="17"/>
        <v>7.4000000000000057</v>
      </c>
      <c r="I186">
        <f t="shared" si="13"/>
        <v>0.75135952660819061</v>
      </c>
      <c r="K186">
        <f t="shared" si="14"/>
        <v>7.4000000000000057</v>
      </c>
      <c r="L186">
        <f t="shared" si="15"/>
        <v>-0.75135952660819061</v>
      </c>
    </row>
    <row r="187" spans="5:12" x14ac:dyDescent="0.2">
      <c r="E187">
        <f t="shared" si="16"/>
        <v>7.4400000000000057</v>
      </c>
      <c r="F187">
        <f t="shared" si="12"/>
        <v>0.72455559059608243</v>
      </c>
      <c r="H187">
        <f t="shared" si="17"/>
        <v>7.4400000000000057</v>
      </c>
      <c r="I187">
        <f t="shared" si="13"/>
        <v>0.7423970944308842</v>
      </c>
      <c r="K187">
        <f t="shared" si="14"/>
        <v>7.4400000000000057</v>
      </c>
      <c r="L187">
        <f t="shared" si="15"/>
        <v>-0.7423970944308842</v>
      </c>
    </row>
    <row r="188" spans="5:12" x14ac:dyDescent="0.2">
      <c r="E188">
        <f t="shared" si="16"/>
        <v>7.4800000000000058</v>
      </c>
      <c r="F188">
        <f t="shared" si="12"/>
        <v>0.73109870409589617</v>
      </c>
      <c r="H188">
        <f t="shared" si="17"/>
        <v>7.4800000000000058</v>
      </c>
      <c r="I188">
        <f t="shared" si="13"/>
        <v>0.7335415687180441</v>
      </c>
      <c r="K188">
        <f t="shared" si="14"/>
        <v>7.4800000000000058</v>
      </c>
      <c r="L188">
        <f t="shared" si="15"/>
        <v>-0.7335415687180441</v>
      </c>
    </row>
    <row r="189" spans="5:12" x14ac:dyDescent="0.2">
      <c r="E189">
        <f t="shared" si="16"/>
        <v>7.5200000000000058</v>
      </c>
      <c r="F189">
        <f t="shared" si="12"/>
        <v>0.72363884038379145</v>
      </c>
      <c r="H189">
        <f t="shared" si="17"/>
        <v>7.5200000000000058</v>
      </c>
      <c r="I189">
        <f t="shared" si="13"/>
        <v>0.72479167425866531</v>
      </c>
      <c r="K189">
        <f t="shared" si="14"/>
        <v>7.5200000000000058</v>
      </c>
      <c r="L189">
        <f t="shared" si="15"/>
        <v>-0.72479167425866531</v>
      </c>
    </row>
    <row r="190" spans="5:12" x14ac:dyDescent="0.2">
      <c r="E190">
        <f t="shared" si="16"/>
        <v>7.5600000000000058</v>
      </c>
      <c r="F190">
        <f t="shared" si="12"/>
        <v>0.7026493681323791</v>
      </c>
      <c r="H190">
        <f t="shared" si="17"/>
        <v>7.5600000000000058</v>
      </c>
      <c r="I190">
        <f t="shared" si="13"/>
        <v>0.71614615105282586</v>
      </c>
      <c r="K190">
        <f t="shared" si="14"/>
        <v>7.5600000000000058</v>
      </c>
      <c r="L190">
        <f t="shared" si="15"/>
        <v>-0.71614615105282586</v>
      </c>
    </row>
    <row r="191" spans="5:12" x14ac:dyDescent="0.2">
      <c r="E191">
        <f t="shared" si="16"/>
        <v>7.6000000000000059</v>
      </c>
      <c r="F191">
        <f t="shared" si="12"/>
        <v>0.66884869604818864</v>
      </c>
      <c r="H191">
        <f t="shared" si="17"/>
        <v>7.6000000000000059</v>
      </c>
      <c r="I191">
        <f t="shared" si="13"/>
        <v>0.70760375413024446</v>
      </c>
      <c r="K191">
        <f t="shared" si="14"/>
        <v>7.6000000000000059</v>
      </c>
      <c r="L191">
        <f t="shared" si="15"/>
        <v>-0.70760375413024446</v>
      </c>
    </row>
    <row r="192" spans="5:12" x14ac:dyDescent="0.2">
      <c r="E192">
        <f t="shared" si="16"/>
        <v>7.6400000000000059</v>
      </c>
      <c r="F192">
        <f t="shared" si="12"/>
        <v>0.62318085447174987</v>
      </c>
      <c r="H192">
        <f t="shared" si="17"/>
        <v>7.6400000000000059</v>
      </c>
      <c r="I192">
        <f t="shared" si="13"/>
        <v>0.69916325337100305</v>
      </c>
      <c r="K192">
        <f t="shared" si="14"/>
        <v>7.6400000000000059</v>
      </c>
      <c r="L192">
        <f t="shared" si="15"/>
        <v>-0.69916325337100305</v>
      </c>
    </row>
    <row r="193" spans="5:12" x14ac:dyDescent="0.2">
      <c r="E193">
        <f t="shared" si="16"/>
        <v>7.6800000000000059</v>
      </c>
      <c r="F193">
        <f t="shared" si="12"/>
        <v>0.56679226394984394</v>
      </c>
      <c r="H193">
        <f t="shared" si="17"/>
        <v>7.6800000000000059</v>
      </c>
      <c r="I193">
        <f t="shared" si="13"/>
        <v>0.6908234333284069</v>
      </c>
      <c r="K193">
        <f t="shared" si="14"/>
        <v>7.6800000000000059</v>
      </c>
      <c r="L193">
        <f t="shared" si="15"/>
        <v>-0.6908234333284069</v>
      </c>
    </row>
    <row r="194" spans="5:12" x14ac:dyDescent="0.2">
      <c r="E194">
        <f t="shared" si="16"/>
        <v>7.720000000000006</v>
      </c>
      <c r="F194">
        <f t="shared" ref="F194:F203" si="18">EXP(-$B$16*$B$17*E194)*($B$6*SIN($B$18*E194) + $B$7*COS($B$18*E194))</f>
        <v>0.50100522123193492</v>
      </c>
      <c r="H194">
        <f t="shared" si="17"/>
        <v>7.720000000000006</v>
      </c>
      <c r="I194">
        <f t="shared" ref="I194:I203" si="19">$B$21*EXP(-$B$16*$B$17*$H194)</f>
        <v>0.6825830930539587</v>
      </c>
      <c r="K194">
        <f t="shared" ref="K194:K203" si="20">H194</f>
        <v>7.720000000000006</v>
      </c>
      <c r="L194">
        <f t="shared" ref="L194:L203" si="21">-1*I194</f>
        <v>-0.6825830930539587</v>
      </c>
    </row>
    <row r="195" spans="5:12" x14ac:dyDescent="0.2">
      <c r="E195">
        <f t="shared" ref="E195:E203" si="22">E194+$B$1</f>
        <v>7.760000000000006</v>
      </c>
      <c r="F195">
        <f t="shared" si="18"/>
        <v>0.42728868273903786</v>
      </c>
      <c r="H195">
        <f t="shared" ref="H195:H203" si="23">H194+$B$1</f>
        <v>7.760000000000006</v>
      </c>
      <c r="I195">
        <f t="shared" si="19"/>
        <v>0.67444104592441945</v>
      </c>
      <c r="K195">
        <f t="shared" si="20"/>
        <v>7.760000000000006</v>
      </c>
      <c r="L195">
        <f t="shared" si="21"/>
        <v>-0.67444104592441945</v>
      </c>
    </row>
    <row r="196" spans="5:12" x14ac:dyDescent="0.2">
      <c r="E196">
        <f t="shared" si="22"/>
        <v>7.800000000000006</v>
      </c>
      <c r="F196">
        <f t="shared" si="18"/>
        <v>0.34722696298675243</v>
      </c>
      <c r="H196">
        <f t="shared" si="23"/>
        <v>7.800000000000006</v>
      </c>
      <c r="I196">
        <f t="shared" si="19"/>
        <v>0.66639611947093313</v>
      </c>
      <c r="K196">
        <f t="shared" si="20"/>
        <v>7.800000000000006</v>
      </c>
      <c r="L196">
        <f t="shared" si="21"/>
        <v>-0.66639611947093313</v>
      </c>
    </row>
    <row r="197" spans="5:12" x14ac:dyDescent="0.2">
      <c r="E197">
        <f t="shared" si="22"/>
        <v>7.8400000000000061</v>
      </c>
      <c r="F197">
        <f t="shared" si="18"/>
        <v>0.26248699029402373</v>
      </c>
      <c r="H197">
        <f t="shared" si="23"/>
        <v>7.8400000000000061</v>
      </c>
      <c r="I197">
        <f t="shared" si="19"/>
        <v>0.65844715521018848</v>
      </c>
      <c r="K197">
        <f t="shared" si="20"/>
        <v>7.8400000000000061</v>
      </c>
      <c r="L197">
        <f t="shared" si="21"/>
        <v>-0.65844715521018848</v>
      </c>
    </row>
    <row r="198" spans="5:12" x14ac:dyDescent="0.2">
      <c r="E198">
        <f t="shared" si="22"/>
        <v>7.8800000000000061</v>
      </c>
      <c r="F198">
        <f t="shared" si="18"/>
        <v>0.1747847742034335</v>
      </c>
      <c r="H198">
        <f t="shared" si="23"/>
        <v>7.8800000000000061</v>
      </c>
      <c r="I198">
        <f t="shared" si="19"/>
        <v>0.65059300847759638</v>
      </c>
      <c r="K198">
        <f t="shared" si="20"/>
        <v>7.8800000000000061</v>
      </c>
      <c r="L198">
        <f t="shared" si="21"/>
        <v>-0.65059300847759638</v>
      </c>
    </row>
    <row r="199" spans="5:12" x14ac:dyDescent="0.2">
      <c r="E199">
        <f t="shared" si="22"/>
        <v>7.9200000000000061</v>
      </c>
      <c r="F199">
        <f t="shared" si="18"/>
        <v>8.5851738450572271E-2</v>
      </c>
      <c r="H199">
        <f t="shared" si="23"/>
        <v>7.9200000000000061</v>
      </c>
      <c r="I199">
        <f t="shared" si="19"/>
        <v>0.64283254826245517</v>
      </c>
      <c r="K199">
        <f t="shared" si="20"/>
        <v>7.9200000000000061</v>
      </c>
      <c r="L199">
        <f t="shared" si="21"/>
        <v>-0.64283254826245517</v>
      </c>
    </row>
    <row r="200" spans="5:12" x14ac:dyDescent="0.2">
      <c r="E200">
        <f t="shared" si="22"/>
        <v>7.9600000000000062</v>
      </c>
      <c r="F200">
        <f t="shared" si="18"/>
        <v>-2.598439638608359E-3</v>
      </c>
      <c r="H200">
        <f t="shared" si="23"/>
        <v>7.9600000000000062</v>
      </c>
      <c r="I200">
        <f t="shared" si="19"/>
        <v>0.63516465704508374</v>
      </c>
      <c r="K200">
        <f t="shared" si="20"/>
        <v>7.9600000000000062</v>
      </c>
      <c r="L200">
        <f t="shared" si="21"/>
        <v>-0.63516465704508374</v>
      </c>
    </row>
    <row r="201" spans="5:12" x14ac:dyDescent="0.2">
      <c r="E201">
        <f t="shared" si="22"/>
        <v>8.0000000000000053</v>
      </c>
      <c r="F201">
        <f t="shared" si="18"/>
        <v>-8.8901867233775758E-2</v>
      </c>
      <c r="H201">
        <f t="shared" si="23"/>
        <v>8.0000000000000053</v>
      </c>
      <c r="I201">
        <f t="shared" si="19"/>
        <v>0.62758823063589653</v>
      </c>
      <c r="K201">
        <f t="shared" si="20"/>
        <v>8.0000000000000053</v>
      </c>
      <c r="L201">
        <f t="shared" si="21"/>
        <v>-0.62758823063589653</v>
      </c>
    </row>
    <row r="202" spans="5:12" x14ac:dyDescent="0.2">
      <c r="E202">
        <f t="shared" si="22"/>
        <v>8.0400000000000045</v>
      </c>
      <c r="F202">
        <f t="shared" si="18"/>
        <v>-0.17147477135277969</v>
      </c>
      <c r="H202">
        <f t="shared" si="23"/>
        <v>8.0400000000000045</v>
      </c>
      <c r="I202">
        <f t="shared" si="19"/>
        <v>0.62010217801639889</v>
      </c>
      <c r="K202">
        <f t="shared" si="20"/>
        <v>8.0400000000000045</v>
      </c>
      <c r="L202">
        <f t="shared" si="21"/>
        <v>-0.62010217801639889</v>
      </c>
    </row>
    <row r="203" spans="5:12" x14ac:dyDescent="0.2">
      <c r="E203">
        <f t="shared" si="22"/>
        <v>8.0800000000000036</v>
      </c>
      <c r="F203">
        <f t="shared" si="18"/>
        <v>-0.24884159727494609</v>
      </c>
      <c r="H203">
        <f t="shared" si="23"/>
        <v>8.0800000000000036</v>
      </c>
      <c r="I203">
        <f t="shared" si="19"/>
        <v>0.61270542118207727</v>
      </c>
      <c r="K203">
        <f t="shared" si="20"/>
        <v>8.0800000000000036</v>
      </c>
      <c r="L203">
        <f t="shared" si="21"/>
        <v>-0.61270542118207727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1C882-433E-3943-BF8F-B1D89CE39975}">
  <dimension ref="A1:P203"/>
  <sheetViews>
    <sheetView topLeftCell="F1" workbookViewId="0">
      <selection activeCell="L175" sqref="L175:P203"/>
    </sheetView>
  </sheetViews>
  <sheetFormatPr baseColWidth="10" defaultRowHeight="16" x14ac:dyDescent="0.2"/>
  <sheetData>
    <row r="1" spans="1:16" x14ac:dyDescent="0.2">
      <c r="A1" t="s">
        <v>3</v>
      </c>
      <c r="B1">
        <v>0.04</v>
      </c>
      <c r="C1" t="s">
        <v>23</v>
      </c>
      <c r="D1">
        <f>$B$16*G1/3.14</f>
        <v>0</v>
      </c>
      <c r="E1">
        <f>ROUNDDOWN(D1, 0)+1</f>
        <v>1</v>
      </c>
      <c r="G1">
        <v>0</v>
      </c>
      <c r="H1">
        <f>($B$3-(2*E1-1)*$B$23*$B$10*9.81/$B$9)*COS($B$16*G1) + (($B$23*$B$10*9.81)*(-1)^(E1+1))/$B$9</f>
        <v>5</v>
      </c>
      <c r="I1">
        <f>H1*$B$9</f>
        <v>6000</v>
      </c>
      <c r="K1">
        <f>H1</f>
        <v>5</v>
      </c>
      <c r="L1">
        <v>0</v>
      </c>
      <c r="M1">
        <f>$B$3-2*$B$23*$B$10*9.81*$B$16/(3.14*$B$9)*L1</f>
        <v>5</v>
      </c>
      <c r="O1">
        <f>L1</f>
        <v>0</v>
      </c>
      <c r="P1">
        <f>-1*M1</f>
        <v>-5</v>
      </c>
    </row>
    <row r="2" spans="1:16" x14ac:dyDescent="0.2">
      <c r="D2">
        <f t="shared" ref="D2:D65" si="0">$B$16*G2/3.14</f>
        <v>4.4128682995385408E-2</v>
      </c>
      <c r="E2">
        <f t="shared" ref="E2:E65" si="1">ROUNDDOWN(D2, 0)+1</f>
        <v>1</v>
      </c>
      <c r="G2">
        <f>G1+$B$1</f>
        <v>0.04</v>
      </c>
      <c r="H2">
        <f>($B$3-(2*E2-1)*$B$23*$B$10*9.81/$B$9)*COS($B$16*G2) + (($B$23*$B$10*9.81)*(-1)^(E2+1))/$B$9</f>
        <v>4.9552109313582875</v>
      </c>
      <c r="I2">
        <f>H2*$B$9</f>
        <v>5946.2531176299453</v>
      </c>
      <c r="J2" t="str">
        <f>IF(AND(ABS(I2)&gt;ABS(I1), ABS(I2)&gt;ABS(I3)), ABS(I2), "")</f>
        <v/>
      </c>
      <c r="K2">
        <f t="shared" ref="K2:K65" si="2">H2</f>
        <v>4.9552109313582875</v>
      </c>
      <c r="L2">
        <f>L1+$B$1</f>
        <v>0.04</v>
      </c>
      <c r="M2">
        <f t="shared" ref="M2:M65" si="3">$B$3-2*$B$23*$B$10*9.81*$B$16/(3.14*$B$9)*L2</f>
        <v>4.9711398413210182</v>
      </c>
      <c r="O2">
        <f t="shared" ref="O2:O65" si="4">L2</f>
        <v>0.04</v>
      </c>
      <c r="P2">
        <f t="shared" ref="P2:P65" si="5">-1*M2</f>
        <v>-4.9711398413210182</v>
      </c>
    </row>
    <row r="3" spans="1:16" x14ac:dyDescent="0.2">
      <c r="A3" t="s">
        <v>0</v>
      </c>
      <c r="B3">
        <v>5</v>
      </c>
      <c r="D3">
        <f t="shared" si="0"/>
        <v>8.8257365990770817E-2</v>
      </c>
      <c r="E3">
        <f t="shared" si="1"/>
        <v>1</v>
      </c>
      <c r="G3">
        <f t="shared" ref="G3:G66" si="6">G2+$B$1</f>
        <v>0.08</v>
      </c>
      <c r="H3">
        <f t="shared" ref="H3:H65" si="7">($B$3-(2*E3-1)*$B$23*$B$10*9.81/$B$9)*COS($B$16*G3) + (($B$23*$B$10*9.81)*(-1)^(E3+1))/$B$9</f>
        <v>4.821702300511169</v>
      </c>
      <c r="I3">
        <f t="shared" ref="I3:I66" si="8">H3*$B$9</f>
        <v>5786.0427606134026</v>
      </c>
      <c r="J3" t="str">
        <f t="shared" ref="J3:J66" si="9">IF(AND(ABS(I3)&gt;ABS(I2), ABS(I3)&gt;ABS(I4)), ABS(I3), "")</f>
        <v/>
      </c>
      <c r="K3">
        <f t="shared" si="2"/>
        <v>4.821702300511169</v>
      </c>
      <c r="L3">
        <f t="shared" ref="L3:L66" si="10">L2+$B$1</f>
        <v>0.08</v>
      </c>
      <c r="M3">
        <f t="shared" si="3"/>
        <v>4.9422796826420363</v>
      </c>
      <c r="O3">
        <f t="shared" si="4"/>
        <v>0.08</v>
      </c>
      <c r="P3">
        <f t="shared" si="5"/>
        <v>-4.9422796826420363</v>
      </c>
    </row>
    <row r="4" spans="1:16" x14ac:dyDescent="0.2">
      <c r="A4" t="s">
        <v>1</v>
      </c>
      <c r="B4">
        <v>15</v>
      </c>
      <c r="D4">
        <f t="shared" si="0"/>
        <v>0.13238604898615619</v>
      </c>
      <c r="E4">
        <f t="shared" si="1"/>
        <v>1</v>
      </c>
      <c r="G4">
        <f t="shared" si="6"/>
        <v>0.12</v>
      </c>
      <c r="H4">
        <f t="shared" si="7"/>
        <v>4.6020333744097561</v>
      </c>
      <c r="I4">
        <f t="shared" si="8"/>
        <v>5522.4400492917075</v>
      </c>
      <c r="J4" t="str">
        <f t="shared" si="9"/>
        <v/>
      </c>
      <c r="K4">
        <f t="shared" si="2"/>
        <v>4.6020333744097561</v>
      </c>
      <c r="L4">
        <f t="shared" si="10"/>
        <v>0.12</v>
      </c>
      <c r="M4">
        <f t="shared" si="3"/>
        <v>4.9134195239630536</v>
      </c>
      <c r="O4">
        <f t="shared" si="4"/>
        <v>0.12</v>
      </c>
      <c r="P4">
        <f t="shared" si="5"/>
        <v>-4.9134195239630536</v>
      </c>
    </row>
    <row r="5" spans="1:16" x14ac:dyDescent="0.2">
      <c r="D5">
        <f t="shared" si="0"/>
        <v>0.17651473198154163</v>
      </c>
      <c r="E5">
        <f t="shared" si="1"/>
        <v>1</v>
      </c>
      <c r="G5">
        <f t="shared" si="6"/>
        <v>0.16</v>
      </c>
      <c r="H5">
        <f t="shared" si="7"/>
        <v>4.3004150525231735</v>
      </c>
      <c r="I5">
        <f t="shared" si="8"/>
        <v>5160.4980630278078</v>
      </c>
      <c r="J5" t="str">
        <f t="shared" si="9"/>
        <v/>
      </c>
      <c r="K5">
        <f t="shared" si="2"/>
        <v>4.3004150525231735</v>
      </c>
      <c r="L5">
        <f t="shared" si="10"/>
        <v>0.16</v>
      </c>
      <c r="M5">
        <f t="shared" si="3"/>
        <v>4.8845593652840718</v>
      </c>
      <c r="O5">
        <f t="shared" si="4"/>
        <v>0.16</v>
      </c>
      <c r="P5">
        <f t="shared" si="5"/>
        <v>-4.8845593652840718</v>
      </c>
    </row>
    <row r="6" spans="1:16" x14ac:dyDescent="0.2">
      <c r="A6" t="s">
        <v>18</v>
      </c>
      <c r="B6">
        <f>(B4+B16*B17*B3)/B18</f>
        <v>4.7811025993478937</v>
      </c>
      <c r="D6">
        <f t="shared" si="0"/>
        <v>0.22064341497692705</v>
      </c>
      <c r="E6">
        <f t="shared" si="1"/>
        <v>1</v>
      </c>
      <c r="G6">
        <f t="shared" si="6"/>
        <v>0.2</v>
      </c>
      <c r="H6">
        <f t="shared" si="7"/>
        <v>3.9226291468448191</v>
      </c>
      <c r="I6">
        <f t="shared" si="8"/>
        <v>4707.1549762137829</v>
      </c>
      <c r="J6" t="str">
        <f t="shared" si="9"/>
        <v/>
      </c>
      <c r="K6">
        <f t="shared" si="2"/>
        <v>3.9226291468448191</v>
      </c>
      <c r="L6">
        <f t="shared" si="10"/>
        <v>0.2</v>
      </c>
      <c r="M6">
        <f t="shared" si="3"/>
        <v>4.8556992066050899</v>
      </c>
      <c r="O6">
        <f t="shared" si="4"/>
        <v>0.2</v>
      </c>
      <c r="P6">
        <f t="shared" si="5"/>
        <v>-4.8556992066050899</v>
      </c>
    </row>
    <row r="7" spans="1:16" x14ac:dyDescent="0.2">
      <c r="A7" t="s">
        <v>19</v>
      </c>
      <c r="B7">
        <f>B3</f>
        <v>5</v>
      </c>
      <c r="D7">
        <f t="shared" si="0"/>
        <v>0.26477209797231244</v>
      </c>
      <c r="E7">
        <f t="shared" si="1"/>
        <v>1</v>
      </c>
      <c r="G7">
        <f t="shared" si="6"/>
        <v>0.24000000000000002</v>
      </c>
      <c r="H7">
        <f t="shared" si="7"/>
        <v>3.4759175486057217</v>
      </c>
      <c r="I7">
        <f t="shared" si="8"/>
        <v>4171.1010583268662</v>
      </c>
      <c r="J7" t="str">
        <f t="shared" si="9"/>
        <v/>
      </c>
      <c r="K7">
        <f t="shared" si="2"/>
        <v>3.4759175486057217</v>
      </c>
      <c r="L7">
        <f t="shared" si="10"/>
        <v>0.24000000000000002</v>
      </c>
      <c r="M7">
        <f t="shared" si="3"/>
        <v>4.8268390479261072</v>
      </c>
      <c r="O7">
        <f t="shared" si="4"/>
        <v>0.24000000000000002</v>
      </c>
      <c r="P7">
        <f t="shared" si="5"/>
        <v>-4.8268390479261072</v>
      </c>
    </row>
    <row r="8" spans="1:16" x14ac:dyDescent="0.2">
      <c r="A8" t="s">
        <v>8</v>
      </c>
      <c r="B8" s="1">
        <v>60</v>
      </c>
      <c r="D8">
        <f t="shared" si="0"/>
        <v>0.30890078096769785</v>
      </c>
      <c r="E8">
        <f t="shared" si="1"/>
        <v>1</v>
      </c>
      <c r="G8">
        <f t="shared" si="6"/>
        <v>0.28000000000000003</v>
      </c>
      <c r="H8">
        <f t="shared" si="7"/>
        <v>2.9688434062914713</v>
      </c>
      <c r="I8">
        <f t="shared" si="8"/>
        <v>3562.6120875497654</v>
      </c>
      <c r="J8" t="str">
        <f t="shared" si="9"/>
        <v/>
      </c>
      <c r="K8">
        <f t="shared" si="2"/>
        <v>2.9688434062914713</v>
      </c>
      <c r="L8">
        <f t="shared" si="10"/>
        <v>0.28000000000000003</v>
      </c>
      <c r="M8">
        <f t="shared" si="3"/>
        <v>4.7979788892471253</v>
      </c>
      <c r="O8">
        <f t="shared" si="4"/>
        <v>0.28000000000000003</v>
      </c>
      <c r="P8">
        <f t="shared" si="5"/>
        <v>-4.7979788892471253</v>
      </c>
    </row>
    <row r="9" spans="1:16" x14ac:dyDescent="0.2">
      <c r="A9" t="s">
        <v>9</v>
      </c>
      <c r="B9">
        <v>1200</v>
      </c>
      <c r="D9">
        <f t="shared" si="0"/>
        <v>0.35302946396308327</v>
      </c>
      <c r="E9">
        <f t="shared" si="1"/>
        <v>1</v>
      </c>
      <c r="G9">
        <f t="shared" si="6"/>
        <v>0.32</v>
      </c>
      <c r="H9">
        <f t="shared" si="7"/>
        <v>2.4111269760829162</v>
      </c>
      <c r="I9">
        <f t="shared" si="8"/>
        <v>2893.3523712994993</v>
      </c>
      <c r="J9" t="str">
        <f t="shared" si="9"/>
        <v/>
      </c>
      <c r="K9">
        <f t="shared" si="2"/>
        <v>2.4111269760829162</v>
      </c>
      <c r="L9">
        <f t="shared" si="10"/>
        <v>0.32</v>
      </c>
      <c r="M9">
        <f t="shared" si="3"/>
        <v>4.7691187305681435</v>
      </c>
      <c r="O9">
        <f t="shared" si="4"/>
        <v>0.32</v>
      </c>
      <c r="P9">
        <f t="shared" si="5"/>
        <v>-4.7691187305681435</v>
      </c>
    </row>
    <row r="10" spans="1:16" x14ac:dyDescent="0.2">
      <c r="A10" t="s">
        <v>10</v>
      </c>
      <c r="B10">
        <v>100</v>
      </c>
      <c r="D10">
        <f t="shared" si="0"/>
        <v>0.39715814695846857</v>
      </c>
      <c r="E10">
        <f t="shared" si="1"/>
        <v>1</v>
      </c>
      <c r="G10">
        <f t="shared" si="6"/>
        <v>0.36</v>
      </c>
      <c r="H10">
        <f t="shared" si="7"/>
        <v>1.813459291352717</v>
      </c>
      <c r="I10">
        <f t="shared" si="8"/>
        <v>2176.1511496232606</v>
      </c>
      <c r="J10" t="str">
        <f t="shared" si="9"/>
        <v/>
      </c>
      <c r="K10">
        <f t="shared" si="2"/>
        <v>1.813459291352717</v>
      </c>
      <c r="L10">
        <f t="shared" si="10"/>
        <v>0.36</v>
      </c>
      <c r="M10">
        <f t="shared" si="3"/>
        <v>4.7402585718891617</v>
      </c>
      <c r="O10">
        <f t="shared" si="4"/>
        <v>0.36</v>
      </c>
      <c r="P10">
        <f t="shared" si="5"/>
        <v>-4.7402585718891617</v>
      </c>
    </row>
    <row r="11" spans="1:16" x14ac:dyDescent="0.2">
      <c r="D11">
        <f t="shared" si="0"/>
        <v>0.44128682995385399</v>
      </c>
      <c r="E11">
        <f t="shared" si="1"/>
        <v>1</v>
      </c>
      <c r="G11">
        <f t="shared" si="6"/>
        <v>0.39999999999999997</v>
      </c>
      <c r="H11">
        <f t="shared" si="7"/>
        <v>1.1872972230430141</v>
      </c>
      <c r="I11">
        <f t="shared" si="8"/>
        <v>1424.7566676516169</v>
      </c>
      <c r="J11" t="str">
        <f t="shared" si="9"/>
        <v/>
      </c>
      <c r="K11">
        <f t="shared" si="2"/>
        <v>1.1872972230430141</v>
      </c>
      <c r="L11">
        <f t="shared" si="10"/>
        <v>0.39999999999999997</v>
      </c>
      <c r="M11">
        <f t="shared" si="3"/>
        <v>4.7113984132101798</v>
      </c>
      <c r="O11">
        <f t="shared" si="4"/>
        <v>0.39999999999999997</v>
      </c>
      <c r="P11">
        <f t="shared" si="5"/>
        <v>-4.7113984132101798</v>
      </c>
    </row>
    <row r="12" spans="1:16" x14ac:dyDescent="0.2">
      <c r="D12">
        <f t="shared" si="0"/>
        <v>0.4854155129492394</v>
      </c>
      <c r="E12">
        <f t="shared" si="1"/>
        <v>1</v>
      </c>
      <c r="G12">
        <f t="shared" si="6"/>
        <v>0.43999999999999995</v>
      </c>
      <c r="H12">
        <f t="shared" si="7"/>
        <v>0.54464385947324345</v>
      </c>
      <c r="I12">
        <f t="shared" si="8"/>
        <v>653.5726313678922</v>
      </c>
      <c r="J12" t="str">
        <f t="shared" si="9"/>
        <v/>
      </c>
      <c r="K12">
        <f t="shared" si="2"/>
        <v>0.54464385947324345</v>
      </c>
      <c r="L12">
        <f t="shared" si="10"/>
        <v>0.43999999999999995</v>
      </c>
      <c r="M12">
        <f t="shared" si="3"/>
        <v>4.6825382545311971</v>
      </c>
      <c r="O12">
        <f t="shared" si="4"/>
        <v>0.43999999999999995</v>
      </c>
      <c r="P12">
        <f t="shared" si="5"/>
        <v>-4.6825382545311971</v>
      </c>
    </row>
    <row r="13" spans="1:16" x14ac:dyDescent="0.2">
      <c r="A13" t="s">
        <v>11</v>
      </c>
      <c r="B13" t="e">
        <f>(-B8+SQRT(B8^2-4*B9*B10))/(2*B10)</f>
        <v>#NUM!</v>
      </c>
      <c r="D13">
        <f t="shared" si="0"/>
        <v>0.52954419594462476</v>
      </c>
      <c r="E13">
        <f t="shared" si="1"/>
        <v>1</v>
      </c>
      <c r="G13">
        <f t="shared" si="6"/>
        <v>0.47999999999999993</v>
      </c>
      <c r="H13">
        <f t="shared" si="7"/>
        <v>-0.10218158445663494</v>
      </c>
      <c r="I13">
        <f t="shared" si="8"/>
        <v>-122.61790134796193</v>
      </c>
      <c r="J13" t="str">
        <f t="shared" si="9"/>
        <v/>
      </c>
      <c r="K13">
        <f t="shared" si="2"/>
        <v>-0.10218158445663494</v>
      </c>
      <c r="L13">
        <f t="shared" si="10"/>
        <v>0.47999999999999993</v>
      </c>
      <c r="M13">
        <f t="shared" si="3"/>
        <v>4.6536780958522153</v>
      </c>
      <c r="O13">
        <f t="shared" si="4"/>
        <v>0.47999999999999993</v>
      </c>
      <c r="P13">
        <f t="shared" si="5"/>
        <v>-4.6536780958522153</v>
      </c>
    </row>
    <row r="14" spans="1:16" x14ac:dyDescent="0.2">
      <c r="A14" t="s">
        <v>12</v>
      </c>
      <c r="B14" t="e">
        <f>(-B8-SQRT(B8^2-4*B9*B10))/(2*B10)</f>
        <v>#NUM!</v>
      </c>
      <c r="D14">
        <f t="shared" si="0"/>
        <v>0.57367287894001018</v>
      </c>
      <c r="E14">
        <f t="shared" si="1"/>
        <v>1</v>
      </c>
      <c r="G14">
        <f t="shared" si="6"/>
        <v>0.51999999999999991</v>
      </c>
      <c r="H14">
        <f t="shared" si="7"/>
        <v>-0.74077991798806075</v>
      </c>
      <c r="I14">
        <f t="shared" si="8"/>
        <v>-888.93590158567292</v>
      </c>
      <c r="J14" t="str">
        <f t="shared" si="9"/>
        <v/>
      </c>
      <c r="K14">
        <f t="shared" si="2"/>
        <v>-0.74077991798806075</v>
      </c>
      <c r="L14">
        <f t="shared" si="10"/>
        <v>0.51999999999999991</v>
      </c>
      <c r="M14">
        <f t="shared" si="3"/>
        <v>4.6248179371732334</v>
      </c>
      <c r="O14">
        <f t="shared" si="4"/>
        <v>0.51999999999999991</v>
      </c>
      <c r="P14">
        <f t="shared" si="5"/>
        <v>-4.6248179371732334</v>
      </c>
    </row>
    <row r="15" spans="1:16" x14ac:dyDescent="0.2">
      <c r="D15">
        <f t="shared" si="0"/>
        <v>0.61780156193539559</v>
      </c>
      <c r="E15">
        <f t="shared" si="1"/>
        <v>1</v>
      </c>
      <c r="G15">
        <f t="shared" si="6"/>
        <v>0.55999999999999994</v>
      </c>
      <c r="H15">
        <f t="shared" si="7"/>
        <v>-1.358909658306986</v>
      </c>
      <c r="I15">
        <f t="shared" si="8"/>
        <v>-1630.6915899683831</v>
      </c>
      <c r="J15" t="str">
        <f t="shared" si="9"/>
        <v/>
      </c>
      <c r="K15">
        <f t="shared" si="2"/>
        <v>-1.358909658306986</v>
      </c>
      <c r="L15">
        <f t="shared" si="10"/>
        <v>0.55999999999999994</v>
      </c>
      <c r="M15">
        <f t="shared" si="3"/>
        <v>4.5959577784942516</v>
      </c>
      <c r="O15">
        <f t="shared" si="4"/>
        <v>0.55999999999999994</v>
      </c>
      <c r="P15">
        <f t="shared" si="5"/>
        <v>-4.5959577784942516</v>
      </c>
    </row>
    <row r="16" spans="1:16" x14ac:dyDescent="0.2">
      <c r="A16" t="s">
        <v>2</v>
      </c>
      <c r="B16">
        <f>SQRT(B9/B10)</f>
        <v>3.4641016151377544</v>
      </c>
      <c r="D16">
        <f t="shared" si="0"/>
        <v>0.66193024493078101</v>
      </c>
      <c r="E16">
        <f t="shared" si="1"/>
        <v>1</v>
      </c>
      <c r="G16">
        <f t="shared" si="6"/>
        <v>0.6</v>
      </c>
      <c r="H16">
        <f t="shared" si="7"/>
        <v>-1.9447216911961487</v>
      </c>
      <c r="I16">
        <f t="shared" si="8"/>
        <v>-2333.6660294353783</v>
      </c>
      <c r="J16" t="str">
        <f t="shared" si="9"/>
        <v/>
      </c>
      <c r="K16">
        <f t="shared" si="2"/>
        <v>-1.9447216911961487</v>
      </c>
      <c r="L16">
        <f t="shared" si="10"/>
        <v>0.6</v>
      </c>
      <c r="M16">
        <f t="shared" si="3"/>
        <v>4.5670976198152688</v>
      </c>
      <c r="O16">
        <f t="shared" si="4"/>
        <v>0.6</v>
      </c>
      <c r="P16">
        <f t="shared" si="5"/>
        <v>-4.5670976198152688</v>
      </c>
    </row>
    <row r="17" spans="1:16" x14ac:dyDescent="0.2">
      <c r="A17" t="s">
        <v>20</v>
      </c>
      <c r="B17">
        <f>B8/(2*B10*B16)</f>
        <v>8.6602540378443865E-2</v>
      </c>
      <c r="D17">
        <f t="shared" si="0"/>
        <v>0.70605892792616654</v>
      </c>
      <c r="E17">
        <f t="shared" si="1"/>
        <v>1</v>
      </c>
      <c r="G17">
        <f t="shared" si="6"/>
        <v>0.64</v>
      </c>
      <c r="H17">
        <f t="shared" si="7"/>
        <v>-2.4869864102561441</v>
      </c>
      <c r="I17">
        <f t="shared" si="8"/>
        <v>-2984.3836923073727</v>
      </c>
      <c r="J17" t="str">
        <f t="shared" si="9"/>
        <v/>
      </c>
      <c r="K17">
        <f t="shared" si="2"/>
        <v>-2.4869864102561441</v>
      </c>
      <c r="L17">
        <f t="shared" si="10"/>
        <v>0.64</v>
      </c>
      <c r="M17">
        <f t="shared" si="3"/>
        <v>4.538237461136287</v>
      </c>
      <c r="O17">
        <f t="shared" si="4"/>
        <v>0.64</v>
      </c>
      <c r="P17">
        <f t="shared" si="5"/>
        <v>-4.538237461136287</v>
      </c>
    </row>
    <row r="18" spans="1:16" x14ac:dyDescent="0.2">
      <c r="A18" t="s">
        <v>21</v>
      </c>
      <c r="B18">
        <f>SQRT(1-B17^2)*B16</f>
        <v>3.4510867853474796</v>
      </c>
      <c r="D18">
        <f t="shared" si="0"/>
        <v>0.75018761092155195</v>
      </c>
      <c r="E18">
        <f t="shared" si="1"/>
        <v>1</v>
      </c>
      <c r="G18">
        <f t="shared" si="6"/>
        <v>0.68</v>
      </c>
      <c r="H18">
        <f t="shared" si="7"/>
        <v>-2.9753089805954849</v>
      </c>
      <c r="I18">
        <f t="shared" si="8"/>
        <v>-3570.370776714582</v>
      </c>
      <c r="J18" t="str">
        <f t="shared" si="9"/>
        <v/>
      </c>
      <c r="K18">
        <f t="shared" si="2"/>
        <v>-2.9753089805954849</v>
      </c>
      <c r="L18">
        <f t="shared" si="10"/>
        <v>0.68</v>
      </c>
      <c r="M18">
        <f t="shared" si="3"/>
        <v>4.5093773024573052</v>
      </c>
      <c r="O18">
        <f t="shared" si="4"/>
        <v>0.68</v>
      </c>
      <c r="P18">
        <f t="shared" si="5"/>
        <v>-4.5093773024573052</v>
      </c>
    </row>
    <row r="19" spans="1:16" x14ac:dyDescent="0.2">
      <c r="D19">
        <f t="shared" si="0"/>
        <v>0.79431629391693737</v>
      </c>
      <c r="E19">
        <f t="shared" si="1"/>
        <v>1</v>
      </c>
      <c r="G19">
        <f t="shared" si="6"/>
        <v>0.72000000000000008</v>
      </c>
      <c r="H19">
        <f t="shared" si="7"/>
        <v>-3.4003286005354938</v>
      </c>
      <c r="I19">
        <f t="shared" si="8"/>
        <v>-4080.3943206425924</v>
      </c>
      <c r="J19" t="str">
        <f t="shared" si="9"/>
        <v/>
      </c>
      <c r="K19">
        <f t="shared" si="2"/>
        <v>-3.4003286005354938</v>
      </c>
      <c r="L19">
        <f t="shared" si="10"/>
        <v>0.72000000000000008</v>
      </c>
      <c r="M19">
        <f t="shared" si="3"/>
        <v>4.4805171437783233</v>
      </c>
      <c r="O19">
        <f t="shared" si="4"/>
        <v>0.72000000000000008</v>
      </c>
      <c r="P19">
        <f t="shared" si="5"/>
        <v>-4.4805171437783233</v>
      </c>
    </row>
    <row r="20" spans="1:16" x14ac:dyDescent="0.2">
      <c r="D20">
        <f t="shared" si="0"/>
        <v>0.83844497691232278</v>
      </c>
      <c r="E20">
        <f t="shared" si="1"/>
        <v>1</v>
      </c>
      <c r="G20">
        <f t="shared" si="6"/>
        <v>0.76000000000000012</v>
      </c>
      <c r="H20">
        <f t="shared" si="7"/>
        <v>-3.7538979416226894</v>
      </c>
      <c r="I20">
        <f t="shared" si="8"/>
        <v>-4504.6775299472274</v>
      </c>
      <c r="J20" t="str">
        <f t="shared" si="9"/>
        <v/>
      </c>
      <c r="K20">
        <f t="shared" si="2"/>
        <v>-3.7538979416226894</v>
      </c>
      <c r="L20">
        <f t="shared" si="10"/>
        <v>0.76000000000000012</v>
      </c>
      <c r="M20">
        <f t="shared" si="3"/>
        <v>4.4516569850993406</v>
      </c>
      <c r="O20">
        <f t="shared" si="4"/>
        <v>0.76000000000000012</v>
      </c>
      <c r="P20">
        <f t="shared" si="5"/>
        <v>-4.4516569850993406</v>
      </c>
    </row>
    <row r="21" spans="1:16" x14ac:dyDescent="0.2">
      <c r="A21" t="s">
        <v>22</v>
      </c>
      <c r="B21">
        <f>SQRT(B6^2+B7^2)</f>
        <v>6.9180157607142805</v>
      </c>
      <c r="D21">
        <f t="shared" si="0"/>
        <v>0.88257365990770831</v>
      </c>
      <c r="E21">
        <f t="shared" si="1"/>
        <v>1</v>
      </c>
      <c r="G21">
        <f t="shared" si="6"/>
        <v>0.80000000000000016</v>
      </c>
      <c r="H21">
        <f t="shared" si="7"/>
        <v>-4.0292393272092797</v>
      </c>
      <c r="I21">
        <f t="shared" si="8"/>
        <v>-4835.0871926511354</v>
      </c>
      <c r="J21" t="str">
        <f t="shared" si="9"/>
        <v/>
      </c>
      <c r="K21">
        <f t="shared" si="2"/>
        <v>-4.0292393272092797</v>
      </c>
      <c r="L21">
        <f t="shared" si="10"/>
        <v>0.80000000000000016</v>
      </c>
      <c r="M21">
        <f t="shared" si="3"/>
        <v>4.4227968264203588</v>
      </c>
      <c r="O21">
        <f t="shared" si="4"/>
        <v>0.80000000000000016</v>
      </c>
      <c r="P21">
        <f t="shared" si="5"/>
        <v>-4.4227968264203588</v>
      </c>
    </row>
    <row r="22" spans="1:16" x14ac:dyDescent="0.2">
      <c r="D22">
        <f t="shared" si="0"/>
        <v>0.92670234290309372</v>
      </c>
      <c r="E22">
        <f t="shared" si="1"/>
        <v>1</v>
      </c>
      <c r="G22">
        <f t="shared" si="6"/>
        <v>0.84000000000000019</v>
      </c>
      <c r="H22">
        <f t="shared" si="7"/>
        <v>-4.2210746557677918</v>
      </c>
      <c r="I22">
        <f t="shared" si="8"/>
        <v>-5065.2895869213498</v>
      </c>
      <c r="J22" t="str">
        <f t="shared" si="9"/>
        <v/>
      </c>
      <c r="K22">
        <f t="shared" si="2"/>
        <v>-4.2210746557677918</v>
      </c>
      <c r="L22">
        <f t="shared" si="10"/>
        <v>0.84000000000000019</v>
      </c>
      <c r="M22">
        <f t="shared" si="3"/>
        <v>4.3939366677413769</v>
      </c>
      <c r="O22">
        <f t="shared" si="4"/>
        <v>0.84000000000000019</v>
      </c>
      <c r="P22">
        <f t="shared" si="5"/>
        <v>-4.3939366677413769</v>
      </c>
    </row>
    <row r="23" spans="1:16" x14ac:dyDescent="0.2">
      <c r="A23" t="s">
        <v>24</v>
      </c>
      <c r="B23">
        <v>0.4</v>
      </c>
      <c r="D23">
        <f t="shared" si="0"/>
        <v>0.97083102589847914</v>
      </c>
      <c r="E23">
        <f t="shared" si="1"/>
        <v>1</v>
      </c>
      <c r="G23">
        <f t="shared" si="6"/>
        <v>0.88000000000000023</v>
      </c>
      <c r="H23">
        <f t="shared" si="7"/>
        <v>-4.3257265784008521</v>
      </c>
      <c r="I23">
        <f t="shared" si="8"/>
        <v>-5190.8718940810222</v>
      </c>
      <c r="J23" t="str">
        <f t="shared" si="9"/>
        <v/>
      </c>
      <c r="K23">
        <f t="shared" si="2"/>
        <v>-4.3257265784008521</v>
      </c>
      <c r="L23">
        <f t="shared" si="10"/>
        <v>0.88000000000000023</v>
      </c>
      <c r="M23">
        <f t="shared" si="3"/>
        <v>4.3650765090623942</v>
      </c>
      <c r="O23">
        <f t="shared" si="4"/>
        <v>0.88000000000000023</v>
      </c>
      <c r="P23">
        <f t="shared" si="5"/>
        <v>-4.3650765090623942</v>
      </c>
    </row>
    <row r="24" spans="1:16" x14ac:dyDescent="0.2">
      <c r="A24" t="s">
        <v>25</v>
      </c>
      <c r="B24">
        <v>1.1000000000000001</v>
      </c>
      <c r="D24">
        <f t="shared" si="0"/>
        <v>1.0149597088938647</v>
      </c>
      <c r="E24">
        <f t="shared" si="1"/>
        <v>2</v>
      </c>
      <c r="G24">
        <f t="shared" si="6"/>
        <v>0.92000000000000026</v>
      </c>
      <c r="H24">
        <f t="shared" si="7"/>
        <v>-4.341862305800638</v>
      </c>
      <c r="I24">
        <f t="shared" si="8"/>
        <v>-5210.2347669607652</v>
      </c>
      <c r="J24">
        <f t="shared" si="9"/>
        <v>5210.2347669607652</v>
      </c>
      <c r="K24">
        <f t="shared" si="2"/>
        <v>-4.341862305800638</v>
      </c>
      <c r="L24">
        <f t="shared" si="10"/>
        <v>0.92000000000000026</v>
      </c>
      <c r="M24">
        <f t="shared" si="3"/>
        <v>4.3362163503834124</v>
      </c>
      <c r="O24">
        <f t="shared" si="4"/>
        <v>0.92000000000000026</v>
      </c>
      <c r="P24">
        <f t="shared" si="5"/>
        <v>-4.3362163503834124</v>
      </c>
    </row>
    <row r="25" spans="1:16" x14ac:dyDescent="0.2">
      <c r="D25">
        <f t="shared" si="0"/>
        <v>1.05908839188925</v>
      </c>
      <c r="E25">
        <f t="shared" si="1"/>
        <v>2</v>
      </c>
      <c r="G25">
        <f t="shared" si="6"/>
        <v>0.9600000000000003</v>
      </c>
      <c r="H25">
        <f t="shared" si="7"/>
        <v>-4.2781986100185474</v>
      </c>
      <c r="I25">
        <f t="shared" si="8"/>
        <v>-5133.8383320222565</v>
      </c>
      <c r="J25" t="str">
        <f t="shared" si="9"/>
        <v/>
      </c>
      <c r="K25">
        <f t="shared" si="2"/>
        <v>-4.2781986100185474</v>
      </c>
      <c r="L25">
        <f t="shared" si="10"/>
        <v>0.9600000000000003</v>
      </c>
      <c r="M25">
        <f t="shared" si="3"/>
        <v>4.3073561917044305</v>
      </c>
      <c r="O25">
        <f t="shared" si="4"/>
        <v>0.9600000000000003</v>
      </c>
      <c r="P25">
        <f t="shared" si="5"/>
        <v>-4.3073561917044305</v>
      </c>
    </row>
    <row r="26" spans="1:16" x14ac:dyDescent="0.2">
      <c r="D26">
        <f t="shared" si="0"/>
        <v>1.1032170748846355</v>
      </c>
      <c r="E26">
        <f t="shared" si="1"/>
        <v>2</v>
      </c>
      <c r="G26">
        <f t="shared" si="6"/>
        <v>1.0000000000000002</v>
      </c>
      <c r="H26">
        <f t="shared" si="7"/>
        <v>-4.1387932040883051</v>
      </c>
      <c r="I26">
        <f t="shared" si="8"/>
        <v>-4966.5518449059664</v>
      </c>
      <c r="J26" t="str">
        <f t="shared" si="9"/>
        <v/>
      </c>
      <c r="K26">
        <f t="shared" si="2"/>
        <v>-4.1387932040883051</v>
      </c>
      <c r="L26">
        <f t="shared" si="10"/>
        <v>1.0000000000000002</v>
      </c>
      <c r="M26">
        <f t="shared" si="3"/>
        <v>4.2784960330254487</v>
      </c>
      <c r="O26">
        <f t="shared" si="4"/>
        <v>1.0000000000000002</v>
      </c>
      <c r="P26">
        <f t="shared" si="5"/>
        <v>-4.2784960330254487</v>
      </c>
    </row>
    <row r="27" spans="1:16" x14ac:dyDescent="0.2">
      <c r="A27" t="s">
        <v>26</v>
      </c>
      <c r="B27">
        <f>B24*B10*9.81</f>
        <v>1079.1000000000001</v>
      </c>
      <c r="D27">
        <f t="shared" si="0"/>
        <v>1.1473457578800208</v>
      </c>
      <c r="E27">
        <f t="shared" si="1"/>
        <v>2</v>
      </c>
      <c r="G27">
        <f t="shared" si="6"/>
        <v>1.0400000000000003</v>
      </c>
      <c r="H27">
        <f t="shared" si="7"/>
        <v>-3.9263183920095819</v>
      </c>
      <c r="I27">
        <f t="shared" si="8"/>
        <v>-4711.5820704114985</v>
      </c>
      <c r="J27" t="str">
        <f t="shared" si="9"/>
        <v/>
      </c>
      <c r="K27">
        <f t="shared" si="2"/>
        <v>-3.9263183920095819</v>
      </c>
      <c r="L27">
        <f t="shared" si="10"/>
        <v>1.0400000000000003</v>
      </c>
      <c r="M27">
        <f t="shared" si="3"/>
        <v>4.2496358743464659</v>
      </c>
      <c r="O27">
        <f t="shared" si="4"/>
        <v>1.0400000000000003</v>
      </c>
      <c r="P27">
        <f t="shared" si="5"/>
        <v>-4.2496358743464659</v>
      </c>
    </row>
    <row r="28" spans="1:16" x14ac:dyDescent="0.2">
      <c r="D28">
        <f t="shared" si="0"/>
        <v>1.1914744408754061</v>
      </c>
      <c r="E28">
        <f t="shared" si="1"/>
        <v>2</v>
      </c>
      <c r="G28">
        <f t="shared" si="6"/>
        <v>1.0800000000000003</v>
      </c>
      <c r="H28">
        <f t="shared" si="7"/>
        <v>-3.644847167124055</v>
      </c>
      <c r="I28">
        <f t="shared" si="8"/>
        <v>-4373.8166005488656</v>
      </c>
      <c r="J28" t="str">
        <f t="shared" si="9"/>
        <v/>
      </c>
      <c r="K28">
        <f t="shared" si="2"/>
        <v>-3.644847167124055</v>
      </c>
      <c r="L28">
        <f t="shared" si="10"/>
        <v>1.0800000000000003</v>
      </c>
      <c r="M28">
        <f t="shared" si="3"/>
        <v>4.2207757156674841</v>
      </c>
      <c r="O28">
        <f t="shared" si="4"/>
        <v>1.0800000000000003</v>
      </c>
      <c r="P28">
        <f t="shared" si="5"/>
        <v>-4.2207757156674841</v>
      </c>
    </row>
    <row r="29" spans="1:16" x14ac:dyDescent="0.2">
      <c r="D29">
        <f t="shared" si="0"/>
        <v>1.2356031238707916</v>
      </c>
      <c r="E29">
        <f t="shared" si="1"/>
        <v>2</v>
      </c>
      <c r="G29">
        <f t="shared" si="6"/>
        <v>1.1200000000000003</v>
      </c>
      <c r="H29">
        <f t="shared" si="7"/>
        <v>-3.2997751356855507</v>
      </c>
      <c r="I29">
        <f t="shared" si="8"/>
        <v>-3959.730162822661</v>
      </c>
      <c r="J29" t="str">
        <f t="shared" si="9"/>
        <v/>
      </c>
      <c r="K29">
        <f t="shared" si="2"/>
        <v>-3.2997751356855507</v>
      </c>
      <c r="L29">
        <f t="shared" si="10"/>
        <v>1.1200000000000003</v>
      </c>
      <c r="M29">
        <f t="shared" si="3"/>
        <v>4.1919155569885023</v>
      </c>
      <c r="O29">
        <f t="shared" si="4"/>
        <v>1.1200000000000003</v>
      </c>
      <c r="P29">
        <f t="shared" si="5"/>
        <v>-4.1919155569885023</v>
      </c>
    </row>
    <row r="30" spans="1:16" x14ac:dyDescent="0.2">
      <c r="D30">
        <f t="shared" si="0"/>
        <v>1.2797318068661769</v>
      </c>
      <c r="E30">
        <f t="shared" si="1"/>
        <v>2</v>
      </c>
      <c r="G30">
        <f t="shared" si="6"/>
        <v>1.1600000000000004</v>
      </c>
      <c r="H30">
        <f t="shared" si="7"/>
        <v>-2.8977170868669506</v>
      </c>
      <c r="I30">
        <f t="shared" si="8"/>
        <v>-3477.2605042403407</v>
      </c>
      <c r="J30" t="str">
        <f t="shared" si="9"/>
        <v/>
      </c>
      <c r="K30">
        <f t="shared" si="2"/>
        <v>-2.8977170868669506</v>
      </c>
      <c r="L30">
        <f t="shared" si="10"/>
        <v>1.1600000000000004</v>
      </c>
      <c r="M30">
        <f t="shared" si="3"/>
        <v>4.1630553983095204</v>
      </c>
      <c r="O30">
        <f t="shared" si="4"/>
        <v>1.1600000000000004</v>
      </c>
      <c r="P30">
        <f t="shared" si="5"/>
        <v>-4.1630553983095204</v>
      </c>
    </row>
    <row r="31" spans="1:16" x14ac:dyDescent="0.2">
      <c r="D31">
        <f t="shared" si="0"/>
        <v>1.3238604898615627</v>
      </c>
      <c r="E31">
        <f t="shared" si="1"/>
        <v>2</v>
      </c>
      <c r="G31">
        <f t="shared" si="6"/>
        <v>1.2000000000000004</v>
      </c>
      <c r="H31">
        <f t="shared" si="7"/>
        <v>-2.4463801918843813</v>
      </c>
      <c r="I31">
        <f t="shared" si="8"/>
        <v>-2935.6562302612574</v>
      </c>
      <c r="J31" t="str">
        <f t="shared" si="9"/>
        <v/>
      </c>
      <c r="K31">
        <f t="shared" si="2"/>
        <v>-2.4463801918843813</v>
      </c>
      <c r="L31">
        <f t="shared" si="10"/>
        <v>1.2000000000000004</v>
      </c>
      <c r="M31">
        <f t="shared" si="3"/>
        <v>4.1341952396305377</v>
      </c>
      <c r="O31">
        <f t="shared" si="4"/>
        <v>1.2000000000000004</v>
      </c>
      <c r="P31">
        <f t="shared" si="5"/>
        <v>-4.1341952396305377</v>
      </c>
    </row>
    <row r="32" spans="1:16" x14ac:dyDescent="0.2">
      <c r="D32">
        <f t="shared" si="0"/>
        <v>1.367989172856948</v>
      </c>
      <c r="E32">
        <f t="shared" si="1"/>
        <v>2</v>
      </c>
      <c r="G32">
        <f t="shared" si="6"/>
        <v>1.2400000000000004</v>
      </c>
      <c r="H32">
        <f t="shared" si="7"/>
        <v>-1.9544162629227027</v>
      </c>
      <c r="I32">
        <f t="shared" si="8"/>
        <v>-2345.2995155072431</v>
      </c>
      <c r="J32" t="str">
        <f t="shared" si="9"/>
        <v/>
      </c>
      <c r="K32">
        <f t="shared" si="2"/>
        <v>-1.9544162629227027</v>
      </c>
      <c r="L32">
        <f t="shared" si="10"/>
        <v>1.2400000000000004</v>
      </c>
      <c r="M32">
        <f t="shared" si="3"/>
        <v>4.1053350809515559</v>
      </c>
      <c r="O32">
        <f t="shared" si="4"/>
        <v>1.2400000000000004</v>
      </c>
      <c r="P32">
        <f t="shared" si="5"/>
        <v>-4.1053350809515559</v>
      </c>
    </row>
    <row r="33" spans="4:16" x14ac:dyDescent="0.2">
      <c r="D33">
        <f t="shared" si="0"/>
        <v>1.4121178558523335</v>
      </c>
      <c r="E33">
        <f t="shared" si="1"/>
        <v>2</v>
      </c>
      <c r="G33">
        <f t="shared" si="6"/>
        <v>1.2800000000000005</v>
      </c>
      <c r="H33">
        <f t="shared" si="7"/>
        <v>-1.431255903955164</v>
      </c>
      <c r="I33">
        <f t="shared" si="8"/>
        <v>-1717.5070847461968</v>
      </c>
      <c r="J33" t="str">
        <f t="shared" si="9"/>
        <v/>
      </c>
      <c r="K33">
        <f t="shared" si="2"/>
        <v>-1.431255903955164</v>
      </c>
      <c r="L33">
        <f t="shared" si="10"/>
        <v>1.2800000000000005</v>
      </c>
      <c r="M33">
        <f t="shared" si="3"/>
        <v>4.076474922272574</v>
      </c>
      <c r="O33">
        <f t="shared" si="4"/>
        <v>1.2800000000000005</v>
      </c>
      <c r="P33">
        <f t="shared" si="5"/>
        <v>-4.076474922272574</v>
      </c>
    </row>
    <row r="34" spans="4:16" x14ac:dyDescent="0.2">
      <c r="D34">
        <f t="shared" si="0"/>
        <v>1.456246538847719</v>
      </c>
      <c r="E34">
        <f t="shared" si="1"/>
        <v>2</v>
      </c>
      <c r="G34">
        <f t="shared" si="6"/>
        <v>1.3200000000000005</v>
      </c>
      <c r="H34">
        <f t="shared" si="7"/>
        <v>-0.88692773266994673</v>
      </c>
      <c r="I34">
        <f t="shared" si="8"/>
        <v>-1064.3132792039362</v>
      </c>
      <c r="J34" t="str">
        <f t="shared" si="9"/>
        <v/>
      </c>
      <c r="K34">
        <f t="shared" si="2"/>
        <v>-0.88692773266994673</v>
      </c>
      <c r="L34">
        <f t="shared" si="10"/>
        <v>1.3200000000000005</v>
      </c>
      <c r="M34">
        <f t="shared" si="3"/>
        <v>4.0476147635935913</v>
      </c>
      <c r="O34">
        <f t="shared" si="4"/>
        <v>1.3200000000000005</v>
      </c>
      <c r="P34">
        <f t="shared" si="5"/>
        <v>-4.0476147635935913</v>
      </c>
    </row>
    <row r="35" spans="4:16" x14ac:dyDescent="0.2">
      <c r="D35">
        <f t="shared" si="0"/>
        <v>1.5003752218431043</v>
      </c>
      <c r="E35">
        <f t="shared" si="1"/>
        <v>2</v>
      </c>
      <c r="G35">
        <f t="shared" si="6"/>
        <v>1.3600000000000005</v>
      </c>
      <c r="H35">
        <f t="shared" si="7"/>
        <v>-0.3318661388925605</v>
      </c>
      <c r="I35">
        <f t="shared" si="8"/>
        <v>-398.23936667107262</v>
      </c>
      <c r="J35" t="str">
        <f t="shared" si="9"/>
        <v/>
      </c>
      <c r="K35">
        <f t="shared" si="2"/>
        <v>-0.3318661388925605</v>
      </c>
      <c r="L35">
        <f t="shared" si="10"/>
        <v>1.3600000000000005</v>
      </c>
      <c r="M35">
        <f t="shared" si="3"/>
        <v>4.0187546049146095</v>
      </c>
      <c r="O35">
        <f t="shared" si="4"/>
        <v>1.3600000000000005</v>
      </c>
      <c r="P35">
        <f t="shared" si="5"/>
        <v>-4.0187546049146095</v>
      </c>
    </row>
    <row r="36" spans="4:16" x14ac:dyDescent="0.2">
      <c r="D36">
        <f t="shared" si="0"/>
        <v>1.5445039048384899</v>
      </c>
      <c r="E36">
        <f t="shared" si="1"/>
        <v>2</v>
      </c>
      <c r="G36">
        <f t="shared" si="6"/>
        <v>1.4000000000000006</v>
      </c>
      <c r="H36">
        <f t="shared" si="7"/>
        <v>0.22328873535941901</v>
      </c>
      <c r="I36">
        <f t="shared" si="8"/>
        <v>267.9464824313028</v>
      </c>
      <c r="J36" t="str">
        <f t="shared" si="9"/>
        <v/>
      </c>
      <c r="K36">
        <f t="shared" si="2"/>
        <v>0.22328873535941901</v>
      </c>
      <c r="L36">
        <f t="shared" si="10"/>
        <v>1.4000000000000006</v>
      </c>
      <c r="M36">
        <f t="shared" si="3"/>
        <v>3.9898944462356276</v>
      </c>
      <c r="O36">
        <f t="shared" si="4"/>
        <v>1.4000000000000006</v>
      </c>
      <c r="P36">
        <f t="shared" si="5"/>
        <v>-3.9898944462356276</v>
      </c>
    </row>
    <row r="37" spans="4:16" x14ac:dyDescent="0.2">
      <c r="D37">
        <f t="shared" si="0"/>
        <v>1.5886325878338752</v>
      </c>
      <c r="E37">
        <f t="shared" si="1"/>
        <v>2</v>
      </c>
      <c r="G37">
        <f t="shared" si="6"/>
        <v>1.4400000000000006</v>
      </c>
      <c r="H37">
        <f t="shared" si="7"/>
        <v>0.76789495994703638</v>
      </c>
      <c r="I37">
        <f t="shared" si="8"/>
        <v>921.47395193644365</v>
      </c>
      <c r="J37" t="str">
        <f t="shared" si="9"/>
        <v/>
      </c>
      <c r="K37">
        <f t="shared" si="2"/>
        <v>0.76789495994703638</v>
      </c>
      <c r="L37">
        <f t="shared" si="10"/>
        <v>1.4400000000000006</v>
      </c>
      <c r="M37">
        <f t="shared" si="3"/>
        <v>3.9610342875566458</v>
      </c>
      <c r="O37">
        <f t="shared" si="4"/>
        <v>1.4400000000000006</v>
      </c>
      <c r="P37">
        <f t="shared" si="5"/>
        <v>-3.9610342875566458</v>
      </c>
    </row>
    <row r="38" spans="4:16" x14ac:dyDescent="0.2">
      <c r="D38">
        <f t="shared" si="0"/>
        <v>1.6327612708292605</v>
      </c>
      <c r="E38">
        <f t="shared" si="1"/>
        <v>2</v>
      </c>
      <c r="G38">
        <f t="shared" si="6"/>
        <v>1.4800000000000006</v>
      </c>
      <c r="H38">
        <f t="shared" si="7"/>
        <v>1.2915128149577084</v>
      </c>
      <c r="I38">
        <f t="shared" si="8"/>
        <v>1549.8153779492502</v>
      </c>
      <c r="J38" t="str">
        <f t="shared" si="9"/>
        <v/>
      </c>
      <c r="K38">
        <f t="shared" si="2"/>
        <v>1.2915128149577084</v>
      </c>
      <c r="L38">
        <f t="shared" si="10"/>
        <v>1.4800000000000006</v>
      </c>
      <c r="M38">
        <f t="shared" si="3"/>
        <v>3.9321741288776635</v>
      </c>
      <c r="O38">
        <f t="shared" si="4"/>
        <v>1.4800000000000006</v>
      </c>
      <c r="P38">
        <f t="shared" si="5"/>
        <v>-3.9321741288776635</v>
      </c>
    </row>
    <row r="39" spans="4:16" x14ac:dyDescent="0.2">
      <c r="D39">
        <f t="shared" si="0"/>
        <v>1.6768899538246462</v>
      </c>
      <c r="E39">
        <f t="shared" si="1"/>
        <v>2</v>
      </c>
      <c r="G39">
        <f t="shared" si="6"/>
        <v>1.5200000000000007</v>
      </c>
      <c r="H39">
        <f t="shared" si="7"/>
        <v>1.7841049128245219</v>
      </c>
      <c r="I39">
        <f t="shared" si="8"/>
        <v>2140.9258953894264</v>
      </c>
      <c r="J39" t="str">
        <f t="shared" si="9"/>
        <v/>
      </c>
      <c r="K39">
        <f t="shared" si="2"/>
        <v>1.7841049128245219</v>
      </c>
      <c r="L39">
        <f t="shared" si="10"/>
        <v>1.5200000000000007</v>
      </c>
      <c r="M39">
        <f t="shared" si="3"/>
        <v>3.9033139701986812</v>
      </c>
      <c r="O39">
        <f t="shared" si="4"/>
        <v>1.5200000000000007</v>
      </c>
      <c r="P39">
        <f t="shared" si="5"/>
        <v>-3.9033139701986812</v>
      </c>
    </row>
    <row r="40" spans="4:16" x14ac:dyDescent="0.2">
      <c r="D40">
        <f t="shared" si="0"/>
        <v>1.7210186368200315</v>
      </c>
      <c r="E40">
        <f t="shared" si="1"/>
        <v>2</v>
      </c>
      <c r="G40">
        <f t="shared" si="6"/>
        <v>1.5600000000000007</v>
      </c>
      <c r="H40">
        <f t="shared" si="7"/>
        <v>2.2362286080162397</v>
      </c>
      <c r="I40">
        <f t="shared" si="8"/>
        <v>2683.4743296194874</v>
      </c>
      <c r="J40" t="str">
        <f t="shared" si="9"/>
        <v/>
      </c>
      <c r="K40">
        <f t="shared" si="2"/>
        <v>2.2362286080162397</v>
      </c>
      <c r="L40">
        <f t="shared" si="10"/>
        <v>1.5600000000000007</v>
      </c>
      <c r="M40">
        <f t="shared" si="3"/>
        <v>3.8744538115196994</v>
      </c>
      <c r="O40">
        <f t="shared" si="4"/>
        <v>1.5600000000000007</v>
      </c>
      <c r="P40">
        <f t="shared" si="5"/>
        <v>-3.8744538115196994</v>
      </c>
    </row>
    <row r="41" spans="4:16" x14ac:dyDescent="0.2">
      <c r="D41">
        <f t="shared" si="0"/>
        <v>1.7651473198154171</v>
      </c>
      <c r="E41">
        <f t="shared" si="1"/>
        <v>2</v>
      </c>
      <c r="G41">
        <f t="shared" si="6"/>
        <v>1.6000000000000008</v>
      </c>
      <c r="H41">
        <f t="shared" si="7"/>
        <v>2.6392170059390359</v>
      </c>
      <c r="I41">
        <f t="shared" si="8"/>
        <v>3167.0604071268431</v>
      </c>
      <c r="J41" t="str">
        <f t="shared" si="9"/>
        <v/>
      </c>
      <c r="K41">
        <f t="shared" si="2"/>
        <v>2.6392170059390359</v>
      </c>
      <c r="L41">
        <f t="shared" si="10"/>
        <v>1.6000000000000008</v>
      </c>
      <c r="M41">
        <f t="shared" si="3"/>
        <v>3.8455936528407171</v>
      </c>
      <c r="O41">
        <f t="shared" si="4"/>
        <v>1.6000000000000008</v>
      </c>
      <c r="P41">
        <f t="shared" si="5"/>
        <v>-3.8455936528407171</v>
      </c>
    </row>
    <row r="42" spans="4:16" x14ac:dyDescent="0.2">
      <c r="D42">
        <f t="shared" si="0"/>
        <v>1.8092760028108026</v>
      </c>
      <c r="E42">
        <f t="shared" si="1"/>
        <v>2</v>
      </c>
      <c r="G42">
        <f t="shared" si="6"/>
        <v>1.6400000000000008</v>
      </c>
      <c r="H42">
        <f t="shared" si="7"/>
        <v>2.9853451012360139</v>
      </c>
      <c r="I42">
        <f t="shared" si="8"/>
        <v>3582.4141214832166</v>
      </c>
      <c r="J42" t="str">
        <f t="shared" si="9"/>
        <v/>
      </c>
      <c r="K42">
        <f t="shared" si="2"/>
        <v>2.9853451012360139</v>
      </c>
      <c r="L42">
        <f t="shared" si="10"/>
        <v>1.6400000000000008</v>
      </c>
      <c r="M42">
        <f t="shared" si="3"/>
        <v>3.8167334941617348</v>
      </c>
      <c r="O42">
        <f t="shared" si="4"/>
        <v>1.6400000000000008</v>
      </c>
      <c r="P42">
        <f t="shared" si="5"/>
        <v>-3.8167334941617348</v>
      </c>
    </row>
    <row r="43" spans="4:16" x14ac:dyDescent="0.2">
      <c r="D43">
        <f t="shared" si="0"/>
        <v>1.8534046858061879</v>
      </c>
      <c r="E43">
        <f t="shared" si="1"/>
        <v>2</v>
      </c>
      <c r="G43">
        <f t="shared" si="6"/>
        <v>1.6800000000000008</v>
      </c>
      <c r="H43">
        <f t="shared" si="7"/>
        <v>3.2679778607297396</v>
      </c>
      <c r="I43">
        <f t="shared" si="8"/>
        <v>3921.5734328756876</v>
      </c>
      <c r="J43" t="str">
        <f t="shared" si="9"/>
        <v/>
      </c>
      <c r="K43">
        <f t="shared" si="2"/>
        <v>3.2679778607297396</v>
      </c>
      <c r="L43">
        <f t="shared" si="10"/>
        <v>1.6800000000000008</v>
      </c>
      <c r="M43">
        <f t="shared" si="3"/>
        <v>3.787873335482753</v>
      </c>
      <c r="O43">
        <f t="shared" si="4"/>
        <v>1.6800000000000008</v>
      </c>
      <c r="P43">
        <f t="shared" si="5"/>
        <v>-3.787873335482753</v>
      </c>
    </row>
    <row r="44" spans="4:16" x14ac:dyDescent="0.2">
      <c r="D44">
        <f t="shared" si="0"/>
        <v>1.8975333688015734</v>
      </c>
      <c r="E44">
        <f t="shared" si="1"/>
        <v>2</v>
      </c>
      <c r="G44">
        <f t="shared" si="6"/>
        <v>1.7200000000000009</v>
      </c>
      <c r="H44">
        <f t="shared" si="7"/>
        <v>3.4816974123614246</v>
      </c>
      <c r="I44">
        <f t="shared" si="8"/>
        <v>4178.0368948337091</v>
      </c>
      <c r="J44" t="str">
        <f t="shared" si="9"/>
        <v/>
      </c>
      <c r="K44">
        <f t="shared" si="2"/>
        <v>3.4816974123614246</v>
      </c>
      <c r="L44">
        <f t="shared" si="10"/>
        <v>1.7200000000000009</v>
      </c>
      <c r="M44">
        <f t="shared" si="3"/>
        <v>3.7590131768037711</v>
      </c>
      <c r="O44">
        <f t="shared" si="4"/>
        <v>1.7200000000000009</v>
      </c>
      <c r="P44">
        <f t="shared" si="5"/>
        <v>-3.7590131768037711</v>
      </c>
    </row>
    <row r="45" spans="4:16" x14ac:dyDescent="0.2">
      <c r="D45">
        <f t="shared" si="0"/>
        <v>1.9416620517969587</v>
      </c>
      <c r="E45">
        <f t="shared" si="1"/>
        <v>2</v>
      </c>
      <c r="G45">
        <f t="shared" si="6"/>
        <v>1.7600000000000009</v>
      </c>
      <c r="H45">
        <f t="shared" si="7"/>
        <v>3.622406902003906</v>
      </c>
      <c r="I45">
        <f t="shared" si="8"/>
        <v>4346.8882824046868</v>
      </c>
      <c r="J45" t="str">
        <f t="shared" si="9"/>
        <v/>
      </c>
      <c r="K45">
        <f t="shared" si="2"/>
        <v>3.622406902003906</v>
      </c>
      <c r="L45">
        <f t="shared" si="10"/>
        <v>1.7600000000000009</v>
      </c>
      <c r="M45">
        <f t="shared" si="3"/>
        <v>3.7301530181247888</v>
      </c>
      <c r="O45">
        <f t="shared" si="4"/>
        <v>1.7600000000000009</v>
      </c>
      <c r="P45">
        <f t="shared" si="5"/>
        <v>-3.7301530181247888</v>
      </c>
    </row>
    <row r="46" spans="4:16" x14ac:dyDescent="0.2">
      <c r="D46">
        <f t="shared" si="0"/>
        <v>1.985790734792344</v>
      </c>
      <c r="E46">
        <f t="shared" si="1"/>
        <v>2</v>
      </c>
      <c r="G46">
        <f t="shared" si="6"/>
        <v>1.8000000000000009</v>
      </c>
      <c r="H46">
        <f t="shared" si="7"/>
        <v>3.6874090272860602</v>
      </c>
      <c r="I46">
        <f t="shared" si="8"/>
        <v>4424.8908327432719</v>
      </c>
      <c r="J46">
        <f t="shared" si="9"/>
        <v>4424.8908327432719</v>
      </c>
      <c r="K46">
        <f t="shared" si="2"/>
        <v>3.6874090272860602</v>
      </c>
      <c r="L46">
        <f t="shared" si="10"/>
        <v>1.8000000000000009</v>
      </c>
      <c r="M46">
        <f t="shared" si="3"/>
        <v>3.7012928594458065</v>
      </c>
      <c r="O46">
        <f t="shared" si="4"/>
        <v>1.8000000000000009</v>
      </c>
      <c r="P46">
        <f t="shared" si="5"/>
        <v>-3.7012928594458065</v>
      </c>
    </row>
    <row r="47" spans="4:16" x14ac:dyDescent="0.2">
      <c r="D47">
        <f t="shared" si="0"/>
        <v>2.0299194177877298</v>
      </c>
      <c r="E47">
        <f t="shared" si="1"/>
        <v>3</v>
      </c>
      <c r="G47">
        <f t="shared" si="6"/>
        <v>1.840000000000001</v>
      </c>
      <c r="H47">
        <f t="shared" si="7"/>
        <v>3.6781496156163302</v>
      </c>
      <c r="I47">
        <f t="shared" si="8"/>
        <v>4413.7795387395963</v>
      </c>
      <c r="J47" t="str">
        <f t="shared" si="9"/>
        <v/>
      </c>
      <c r="K47">
        <f t="shared" si="2"/>
        <v>3.6781496156163302</v>
      </c>
      <c r="L47">
        <f t="shared" si="10"/>
        <v>1.840000000000001</v>
      </c>
      <c r="M47">
        <f t="shared" si="3"/>
        <v>3.6724327007668247</v>
      </c>
      <c r="O47">
        <f t="shared" si="4"/>
        <v>1.840000000000001</v>
      </c>
      <c r="P47">
        <f t="shared" si="5"/>
        <v>-3.6724327007668247</v>
      </c>
    </row>
    <row r="48" spans="4:16" x14ac:dyDescent="0.2">
      <c r="D48">
        <f t="shared" si="0"/>
        <v>2.0740481007831151</v>
      </c>
      <c r="E48">
        <f t="shared" si="1"/>
        <v>3</v>
      </c>
      <c r="G48">
        <f t="shared" si="6"/>
        <v>1.880000000000001</v>
      </c>
      <c r="H48">
        <f t="shared" si="7"/>
        <v>3.603903937348826</v>
      </c>
      <c r="I48">
        <f t="shared" si="8"/>
        <v>4324.6847248185913</v>
      </c>
      <c r="J48" t="str">
        <f t="shared" si="9"/>
        <v/>
      </c>
      <c r="K48">
        <f t="shared" si="2"/>
        <v>3.603903937348826</v>
      </c>
      <c r="L48">
        <f t="shared" si="10"/>
        <v>1.880000000000001</v>
      </c>
      <c r="M48">
        <f t="shared" si="3"/>
        <v>3.6435725420878429</v>
      </c>
      <c r="O48">
        <f t="shared" si="4"/>
        <v>1.880000000000001</v>
      </c>
      <c r="P48">
        <f t="shared" si="5"/>
        <v>-3.6435725420878429</v>
      </c>
    </row>
    <row r="49" spans="4:16" x14ac:dyDescent="0.2">
      <c r="D49">
        <f t="shared" si="0"/>
        <v>2.1181767837785008</v>
      </c>
      <c r="E49">
        <f t="shared" si="1"/>
        <v>3</v>
      </c>
      <c r="G49">
        <f t="shared" si="6"/>
        <v>1.920000000000001</v>
      </c>
      <c r="H49">
        <f t="shared" si="7"/>
        <v>3.4668423055687101</v>
      </c>
      <c r="I49">
        <f t="shared" si="8"/>
        <v>4160.2107666824522</v>
      </c>
      <c r="J49" t="str">
        <f t="shared" si="9"/>
        <v/>
      </c>
      <c r="K49">
        <f t="shared" si="2"/>
        <v>3.4668423055687101</v>
      </c>
      <c r="L49">
        <f t="shared" si="10"/>
        <v>1.920000000000001</v>
      </c>
      <c r="M49">
        <f t="shared" si="3"/>
        <v>3.6147123834088606</v>
      </c>
      <c r="O49">
        <f t="shared" si="4"/>
        <v>1.920000000000001</v>
      </c>
      <c r="P49">
        <f t="shared" si="5"/>
        <v>-3.6147123834088606</v>
      </c>
    </row>
    <row r="50" spans="4:16" x14ac:dyDescent="0.2">
      <c r="D50">
        <f t="shared" si="0"/>
        <v>2.1623054667738861</v>
      </c>
      <c r="E50">
        <f t="shared" si="1"/>
        <v>3</v>
      </c>
      <c r="G50">
        <f t="shared" si="6"/>
        <v>1.9600000000000011</v>
      </c>
      <c r="H50">
        <f t="shared" si="7"/>
        <v>3.2695920957666522</v>
      </c>
      <c r="I50">
        <f t="shared" si="8"/>
        <v>3923.5105149199826</v>
      </c>
      <c r="J50" t="str">
        <f t="shared" si="9"/>
        <v/>
      </c>
      <c r="K50">
        <f t="shared" si="2"/>
        <v>3.2695920957666522</v>
      </c>
      <c r="L50">
        <f t="shared" si="10"/>
        <v>1.9600000000000011</v>
      </c>
      <c r="M50">
        <f t="shared" si="3"/>
        <v>3.5858522247298783</v>
      </c>
      <c r="O50">
        <f t="shared" si="4"/>
        <v>1.9600000000000011</v>
      </c>
      <c r="P50">
        <f t="shared" si="5"/>
        <v>-3.5858522247298783</v>
      </c>
    </row>
    <row r="51" spans="4:16" x14ac:dyDescent="0.2">
      <c r="D51">
        <f t="shared" si="0"/>
        <v>2.206434149769271</v>
      </c>
      <c r="E51">
        <f t="shared" si="1"/>
        <v>3</v>
      </c>
      <c r="G51">
        <f t="shared" si="6"/>
        <v>2.0000000000000009</v>
      </c>
      <c r="H51">
        <f t="shared" si="7"/>
        <v>3.0159344563211752</v>
      </c>
      <c r="I51">
        <f t="shared" si="8"/>
        <v>3619.1213475854101</v>
      </c>
      <c r="J51" t="str">
        <f t="shared" si="9"/>
        <v/>
      </c>
      <c r="K51">
        <f t="shared" si="2"/>
        <v>3.0159344563211752</v>
      </c>
      <c r="L51">
        <f t="shared" si="10"/>
        <v>2.0000000000000009</v>
      </c>
      <c r="M51">
        <f t="shared" si="3"/>
        <v>3.5569920660508965</v>
      </c>
      <c r="O51">
        <f t="shared" si="4"/>
        <v>2.0000000000000009</v>
      </c>
      <c r="P51">
        <f t="shared" si="5"/>
        <v>-3.5569920660508965</v>
      </c>
    </row>
    <row r="52" spans="4:16" x14ac:dyDescent="0.2">
      <c r="D52">
        <f t="shared" si="0"/>
        <v>2.2505628327646567</v>
      </c>
      <c r="E52">
        <f t="shared" si="1"/>
        <v>3</v>
      </c>
      <c r="G52">
        <f t="shared" si="6"/>
        <v>2.0400000000000009</v>
      </c>
      <c r="H52">
        <f t="shared" si="7"/>
        <v>2.7107318265323452</v>
      </c>
      <c r="I52">
        <f t="shared" si="8"/>
        <v>3252.8781918388145</v>
      </c>
      <c r="J52" t="str">
        <f t="shared" si="9"/>
        <v/>
      </c>
      <c r="K52">
        <f t="shared" si="2"/>
        <v>2.7107318265323452</v>
      </c>
      <c r="L52">
        <f t="shared" si="10"/>
        <v>2.0400000000000009</v>
      </c>
      <c r="M52">
        <f t="shared" si="3"/>
        <v>3.5281319073719146</v>
      </c>
      <c r="O52">
        <f t="shared" si="4"/>
        <v>2.0400000000000009</v>
      </c>
      <c r="P52">
        <f t="shared" si="5"/>
        <v>-3.5281319073719146</v>
      </c>
    </row>
    <row r="53" spans="4:16" x14ac:dyDescent="0.2">
      <c r="D53">
        <f t="shared" si="0"/>
        <v>2.294691515760042</v>
      </c>
      <c r="E53">
        <f t="shared" si="1"/>
        <v>3</v>
      </c>
      <c r="G53">
        <f t="shared" si="6"/>
        <v>2.080000000000001</v>
      </c>
      <c r="H53">
        <f t="shared" si="7"/>
        <v>2.359834727065798</v>
      </c>
      <c r="I53">
        <f t="shared" si="8"/>
        <v>2831.8016724789577</v>
      </c>
      <c r="J53" t="str">
        <f t="shared" si="9"/>
        <v/>
      </c>
      <c r="K53">
        <f t="shared" si="2"/>
        <v>2.359834727065798</v>
      </c>
      <c r="L53">
        <f t="shared" si="10"/>
        <v>2.080000000000001</v>
      </c>
      <c r="M53">
        <f t="shared" si="3"/>
        <v>3.4992717486929323</v>
      </c>
      <c r="O53">
        <f t="shared" si="4"/>
        <v>2.080000000000001</v>
      </c>
      <c r="P53">
        <f t="shared" si="5"/>
        <v>-3.4992717486929323</v>
      </c>
    </row>
    <row r="54" spans="4:16" x14ac:dyDescent="0.2">
      <c r="D54">
        <f t="shared" si="0"/>
        <v>2.3388201987554278</v>
      </c>
      <c r="E54">
        <f t="shared" si="1"/>
        <v>3</v>
      </c>
      <c r="G54">
        <f t="shared" si="6"/>
        <v>2.120000000000001</v>
      </c>
      <c r="H54">
        <f t="shared" si="7"/>
        <v>1.9699696095689434</v>
      </c>
      <c r="I54">
        <f t="shared" si="8"/>
        <v>2363.9635314827319</v>
      </c>
      <c r="J54" t="str">
        <f t="shared" si="9"/>
        <v/>
      </c>
      <c r="K54">
        <f t="shared" si="2"/>
        <v>1.9699696095689434</v>
      </c>
      <c r="L54">
        <f t="shared" si="10"/>
        <v>2.120000000000001</v>
      </c>
      <c r="M54">
        <f t="shared" si="3"/>
        <v>3.4704115900139501</v>
      </c>
      <c r="O54">
        <f t="shared" si="4"/>
        <v>2.120000000000001</v>
      </c>
      <c r="P54">
        <f t="shared" si="5"/>
        <v>-3.4704115900139501</v>
      </c>
    </row>
    <row r="55" spans="4:16" x14ac:dyDescent="0.2">
      <c r="D55">
        <f t="shared" si="0"/>
        <v>2.3829488817508131</v>
      </c>
      <c r="E55">
        <f t="shared" si="1"/>
        <v>3</v>
      </c>
      <c r="G55">
        <f t="shared" si="6"/>
        <v>2.160000000000001</v>
      </c>
      <c r="H55">
        <f t="shared" si="7"/>
        <v>1.5486099153037489</v>
      </c>
      <c r="I55">
        <f t="shared" si="8"/>
        <v>1858.3318983644988</v>
      </c>
      <c r="J55" t="str">
        <f t="shared" si="9"/>
        <v/>
      </c>
      <c r="K55">
        <f t="shared" si="2"/>
        <v>1.5486099153037489</v>
      </c>
      <c r="L55">
        <f t="shared" si="10"/>
        <v>2.160000000000001</v>
      </c>
      <c r="M55">
        <f t="shared" si="3"/>
        <v>3.4415514313349682</v>
      </c>
      <c r="O55">
        <f t="shared" si="4"/>
        <v>2.160000000000001</v>
      </c>
      <c r="P55">
        <f t="shared" si="5"/>
        <v>-3.4415514313349682</v>
      </c>
    </row>
    <row r="56" spans="4:16" x14ac:dyDescent="0.2">
      <c r="D56">
        <f t="shared" si="0"/>
        <v>2.4270775647461984</v>
      </c>
      <c r="E56">
        <f t="shared" si="1"/>
        <v>3</v>
      </c>
      <c r="G56">
        <f t="shared" si="6"/>
        <v>2.2000000000000011</v>
      </c>
      <c r="H56">
        <f t="shared" si="7"/>
        <v>1.1038328145117258</v>
      </c>
      <c r="I56">
        <f t="shared" si="8"/>
        <v>1324.5993774140709</v>
      </c>
      <c r="J56" t="str">
        <f t="shared" si="9"/>
        <v/>
      </c>
      <c r="K56">
        <f t="shared" si="2"/>
        <v>1.1038328145117258</v>
      </c>
      <c r="L56">
        <f t="shared" si="10"/>
        <v>2.2000000000000011</v>
      </c>
      <c r="M56">
        <f t="shared" si="3"/>
        <v>3.4126912726559864</v>
      </c>
      <c r="O56">
        <f t="shared" si="4"/>
        <v>2.2000000000000011</v>
      </c>
      <c r="P56">
        <f t="shared" si="5"/>
        <v>-3.4126912726559864</v>
      </c>
    </row>
    <row r="57" spans="4:16" x14ac:dyDescent="0.2">
      <c r="D57">
        <f t="shared" si="0"/>
        <v>2.4712062477415841</v>
      </c>
      <c r="E57">
        <f t="shared" si="1"/>
        <v>3</v>
      </c>
      <c r="G57">
        <f t="shared" si="6"/>
        <v>2.2400000000000011</v>
      </c>
      <c r="H57">
        <f t="shared" si="7"/>
        <v>0.64416437271721705</v>
      </c>
      <c r="I57">
        <f t="shared" si="8"/>
        <v>772.99724726066052</v>
      </c>
      <c r="J57" t="str">
        <f t="shared" si="9"/>
        <v/>
      </c>
      <c r="K57">
        <f t="shared" si="2"/>
        <v>0.64416437271721705</v>
      </c>
      <c r="L57">
        <f t="shared" si="10"/>
        <v>2.2400000000000011</v>
      </c>
      <c r="M57">
        <f t="shared" si="3"/>
        <v>3.3838311139770041</v>
      </c>
      <c r="O57">
        <f t="shared" si="4"/>
        <v>2.2400000000000011</v>
      </c>
      <c r="P57">
        <f t="shared" si="5"/>
        <v>-3.3838311139770041</v>
      </c>
    </row>
    <row r="58" spans="4:16" x14ac:dyDescent="0.2">
      <c r="D58">
        <f t="shared" si="0"/>
        <v>2.5153349307369695</v>
      </c>
      <c r="E58">
        <f t="shared" si="1"/>
        <v>3</v>
      </c>
      <c r="G58">
        <f t="shared" si="6"/>
        <v>2.2800000000000011</v>
      </c>
      <c r="H58">
        <f t="shared" si="7"/>
        <v>0.17841611202250271</v>
      </c>
      <c r="I58">
        <f t="shared" si="8"/>
        <v>214.09933442700324</v>
      </c>
      <c r="J58" t="str">
        <f t="shared" si="9"/>
        <v/>
      </c>
      <c r="K58">
        <f t="shared" si="2"/>
        <v>0.17841611202250271</v>
      </c>
      <c r="L58">
        <f t="shared" si="10"/>
        <v>2.2800000000000011</v>
      </c>
      <c r="M58">
        <f t="shared" si="3"/>
        <v>3.3549709552980218</v>
      </c>
      <c r="O58">
        <f t="shared" si="4"/>
        <v>2.2800000000000011</v>
      </c>
      <c r="P58">
        <f t="shared" si="5"/>
        <v>-3.3549709552980218</v>
      </c>
    </row>
    <row r="59" spans="4:16" x14ac:dyDescent="0.2">
      <c r="D59">
        <f t="shared" si="0"/>
        <v>2.5594636137323548</v>
      </c>
      <c r="E59">
        <f t="shared" si="1"/>
        <v>3</v>
      </c>
      <c r="G59">
        <f t="shared" si="6"/>
        <v>2.3200000000000012</v>
      </c>
      <c r="H59">
        <f t="shared" si="7"/>
        <v>-0.28448389959980552</v>
      </c>
      <c r="I59">
        <f t="shared" si="8"/>
        <v>-341.3806795197666</v>
      </c>
      <c r="J59" t="str">
        <f t="shared" si="9"/>
        <v/>
      </c>
      <c r="K59">
        <f t="shared" si="2"/>
        <v>-0.28448389959980552</v>
      </c>
      <c r="L59">
        <f t="shared" si="10"/>
        <v>2.3200000000000012</v>
      </c>
      <c r="M59">
        <f t="shared" si="3"/>
        <v>3.32611079661904</v>
      </c>
      <c r="O59">
        <f t="shared" si="4"/>
        <v>2.3200000000000012</v>
      </c>
      <c r="P59">
        <f t="shared" si="5"/>
        <v>-3.32611079661904</v>
      </c>
    </row>
    <row r="60" spans="4:16" x14ac:dyDescent="0.2">
      <c r="D60">
        <f t="shared" si="0"/>
        <v>2.6035922967277401</v>
      </c>
      <c r="E60">
        <f t="shared" si="1"/>
        <v>3</v>
      </c>
      <c r="G60">
        <f t="shared" si="6"/>
        <v>2.3600000000000012</v>
      </c>
      <c r="H60">
        <f t="shared" si="7"/>
        <v>-0.73566219311705461</v>
      </c>
      <c r="I60">
        <f t="shared" si="8"/>
        <v>-882.79463174046555</v>
      </c>
      <c r="J60" t="str">
        <f t="shared" si="9"/>
        <v/>
      </c>
      <c r="K60">
        <f t="shared" si="2"/>
        <v>-0.73566219311705461</v>
      </c>
      <c r="L60">
        <f t="shared" si="10"/>
        <v>2.3600000000000012</v>
      </c>
      <c r="M60">
        <f t="shared" si="3"/>
        <v>3.2972506379400577</v>
      </c>
      <c r="O60">
        <f t="shared" si="4"/>
        <v>2.3600000000000012</v>
      </c>
      <c r="P60">
        <f t="shared" si="5"/>
        <v>-3.2972506379400577</v>
      </c>
    </row>
    <row r="61" spans="4:16" x14ac:dyDescent="0.2">
      <c r="D61">
        <f t="shared" si="0"/>
        <v>2.6477209797231258</v>
      </c>
      <c r="E61">
        <f t="shared" si="1"/>
        <v>3</v>
      </c>
      <c r="G61">
        <f t="shared" si="6"/>
        <v>2.4000000000000012</v>
      </c>
      <c r="H61">
        <f t="shared" si="7"/>
        <v>-1.1664699966234013</v>
      </c>
      <c r="I61">
        <f t="shared" si="8"/>
        <v>-1399.7639959480816</v>
      </c>
      <c r="J61" t="str">
        <f t="shared" si="9"/>
        <v/>
      </c>
      <c r="K61">
        <f t="shared" si="2"/>
        <v>-1.1664699966234013</v>
      </c>
      <c r="L61">
        <f t="shared" si="10"/>
        <v>2.4000000000000012</v>
      </c>
      <c r="M61">
        <f t="shared" si="3"/>
        <v>3.2683904792610754</v>
      </c>
      <c r="O61">
        <f t="shared" si="4"/>
        <v>2.4000000000000012</v>
      </c>
      <c r="P61">
        <f t="shared" si="5"/>
        <v>-3.2683904792610754</v>
      </c>
    </row>
    <row r="62" spans="4:16" x14ac:dyDescent="0.2">
      <c r="D62">
        <f t="shared" si="0"/>
        <v>2.6918496627185111</v>
      </c>
      <c r="E62">
        <f t="shared" si="1"/>
        <v>3</v>
      </c>
      <c r="G62">
        <f t="shared" si="6"/>
        <v>2.4400000000000013</v>
      </c>
      <c r="H62">
        <f t="shared" si="7"/>
        <v>-1.56864902624012</v>
      </c>
      <c r="I62">
        <f t="shared" si="8"/>
        <v>-1882.378831488144</v>
      </c>
      <c r="J62" t="str">
        <f t="shared" si="9"/>
        <v/>
      </c>
      <c r="K62">
        <f t="shared" si="2"/>
        <v>-1.56864902624012</v>
      </c>
      <c r="L62">
        <f t="shared" si="10"/>
        <v>2.4400000000000013</v>
      </c>
      <c r="M62">
        <f t="shared" si="3"/>
        <v>3.2395303205820936</v>
      </c>
      <c r="O62">
        <f t="shared" si="4"/>
        <v>2.4400000000000013</v>
      </c>
      <c r="P62">
        <f t="shared" si="5"/>
        <v>-3.2395303205820936</v>
      </c>
    </row>
    <row r="63" spans="4:16" x14ac:dyDescent="0.2">
      <c r="D63">
        <f t="shared" si="0"/>
        <v>2.7359783457138964</v>
      </c>
      <c r="E63">
        <f t="shared" si="1"/>
        <v>3</v>
      </c>
      <c r="G63">
        <f t="shared" si="6"/>
        <v>2.4800000000000013</v>
      </c>
      <c r="H63">
        <f t="shared" si="7"/>
        <v>-1.934489791633919</v>
      </c>
      <c r="I63">
        <f t="shared" si="8"/>
        <v>-2321.3877499607029</v>
      </c>
      <c r="J63" t="str">
        <f t="shared" si="9"/>
        <v/>
      </c>
      <c r="K63">
        <f t="shared" si="2"/>
        <v>-1.934489791633919</v>
      </c>
      <c r="L63">
        <f t="shared" si="10"/>
        <v>2.4800000000000013</v>
      </c>
      <c r="M63">
        <f t="shared" si="3"/>
        <v>3.2106701619031117</v>
      </c>
      <c r="O63">
        <f t="shared" si="4"/>
        <v>2.4800000000000013</v>
      </c>
      <c r="P63">
        <f t="shared" si="5"/>
        <v>-3.2106701619031117</v>
      </c>
    </row>
    <row r="64" spans="4:16" x14ac:dyDescent="0.2">
      <c r="D64">
        <f t="shared" si="0"/>
        <v>2.7801070287092822</v>
      </c>
      <c r="E64">
        <f t="shared" si="1"/>
        <v>3</v>
      </c>
      <c r="G64">
        <f t="shared" si="6"/>
        <v>2.5200000000000014</v>
      </c>
      <c r="H64">
        <f t="shared" si="7"/>
        <v>-2.2569793815472874</v>
      </c>
      <c r="I64">
        <f t="shared" si="8"/>
        <v>-2708.3752578567451</v>
      </c>
      <c r="J64" t="str">
        <f t="shared" si="9"/>
        <v/>
      </c>
      <c r="K64">
        <f t="shared" si="2"/>
        <v>-2.2569793815472874</v>
      </c>
      <c r="L64">
        <f t="shared" si="10"/>
        <v>2.5200000000000014</v>
      </c>
      <c r="M64">
        <f t="shared" si="3"/>
        <v>3.1818100032241294</v>
      </c>
      <c r="O64">
        <f t="shared" si="4"/>
        <v>2.5200000000000014</v>
      </c>
      <c r="P64">
        <f t="shared" si="5"/>
        <v>-3.1818100032241294</v>
      </c>
    </row>
    <row r="65" spans="4:16" x14ac:dyDescent="0.2">
      <c r="D65">
        <f t="shared" si="0"/>
        <v>2.824235711704667</v>
      </c>
      <c r="E65">
        <f t="shared" si="1"/>
        <v>3</v>
      </c>
      <c r="G65">
        <f t="shared" si="6"/>
        <v>2.5600000000000014</v>
      </c>
      <c r="H65">
        <f t="shared" si="7"/>
        <v>-2.5299358963958585</v>
      </c>
      <c r="I65">
        <f t="shared" si="8"/>
        <v>-3035.9230756750303</v>
      </c>
      <c r="J65" t="str">
        <f t="shared" si="9"/>
        <v/>
      </c>
      <c r="K65">
        <f t="shared" si="2"/>
        <v>-2.5299358963958585</v>
      </c>
      <c r="L65">
        <f t="shared" si="10"/>
        <v>2.5600000000000014</v>
      </c>
      <c r="M65">
        <f t="shared" si="3"/>
        <v>3.1529498445451472</v>
      </c>
      <c r="O65">
        <f t="shared" si="4"/>
        <v>2.5600000000000014</v>
      </c>
      <c r="P65">
        <f t="shared" si="5"/>
        <v>-3.1529498445451472</v>
      </c>
    </row>
    <row r="66" spans="4:16" x14ac:dyDescent="0.2">
      <c r="D66">
        <f t="shared" ref="D66:D129" si="11">$B$16*G66/3.14</f>
        <v>2.8683643947000528</v>
      </c>
      <c r="E66">
        <f t="shared" ref="E66:E129" si="12">ROUNDDOWN(D66, 0)+1</f>
        <v>3</v>
      </c>
      <c r="G66">
        <f t="shared" si="6"/>
        <v>2.6000000000000014</v>
      </c>
      <c r="H66">
        <f t="shared" ref="H66:H129" si="13">($B$3-(2*E66-1)*$B$23*$B$10*9.81/$B$9)*COS($B$16*G66) + (($B$23*$B$10*9.81)*(-1)^(E66+1))/$B$9</f>
        <v>-2.7481269509539783</v>
      </c>
      <c r="I66">
        <f t="shared" si="8"/>
        <v>-3297.7523411447742</v>
      </c>
      <c r="J66" t="str">
        <f t="shared" si="9"/>
        <v/>
      </c>
      <c r="K66">
        <f t="shared" ref="K66:K129" si="14">H66</f>
        <v>-2.7481269509539783</v>
      </c>
      <c r="L66">
        <f t="shared" si="10"/>
        <v>2.6000000000000014</v>
      </c>
      <c r="M66">
        <f t="shared" ref="M66:M129" si="15">$B$3-2*$B$23*$B$10*9.81*$B$16/(3.14*$B$9)*L66</f>
        <v>3.1240896858661653</v>
      </c>
      <c r="O66">
        <f t="shared" ref="O66:O129" si="16">L66</f>
        <v>2.6000000000000014</v>
      </c>
      <c r="P66">
        <f t="shared" ref="P66:P129" si="17">-1*M66</f>
        <v>-3.1240896858661653</v>
      </c>
    </row>
    <row r="67" spans="4:16" x14ac:dyDescent="0.2">
      <c r="D67">
        <f t="shared" si="11"/>
        <v>2.9124930776954385</v>
      </c>
      <c r="E67">
        <f t="shared" si="12"/>
        <v>3</v>
      </c>
      <c r="G67">
        <f t="shared" ref="G67:G130" si="18">G66+$B$1</f>
        <v>2.6400000000000015</v>
      </c>
      <c r="H67">
        <f t="shared" si="13"/>
        <v>-2.9073699755149827</v>
      </c>
      <c r="I67">
        <f t="shared" ref="I67:I130" si="19">H67*$B$9</f>
        <v>-3488.8439706179793</v>
      </c>
      <c r="J67" t="str">
        <f t="shared" ref="J67:J130" si="20">IF(AND(ABS(I67)&gt;ABS(I66), ABS(I67)&gt;ABS(I68)), ABS(I67), "")</f>
        <v/>
      </c>
      <c r="K67">
        <f t="shared" si="14"/>
        <v>-2.9073699755149827</v>
      </c>
      <c r="L67">
        <f t="shared" ref="L67:L130" si="21">L66+$B$1</f>
        <v>2.6400000000000015</v>
      </c>
      <c r="M67">
        <f t="shared" si="15"/>
        <v>3.0952295271871835</v>
      </c>
      <c r="O67">
        <f t="shared" si="16"/>
        <v>2.6400000000000015</v>
      </c>
      <c r="P67">
        <f t="shared" si="17"/>
        <v>-3.0952295271871835</v>
      </c>
    </row>
    <row r="68" spans="4:16" x14ac:dyDescent="0.2">
      <c r="D68">
        <f t="shared" si="11"/>
        <v>2.9566217606908234</v>
      </c>
      <c r="E68">
        <f t="shared" si="12"/>
        <v>3</v>
      </c>
      <c r="G68">
        <f t="shared" si="18"/>
        <v>2.6800000000000015</v>
      </c>
      <c r="H68">
        <f t="shared" si="13"/>
        <v>-3.0046123928232431</v>
      </c>
      <c r="I68">
        <f t="shared" si="19"/>
        <v>-3605.5348713878916</v>
      </c>
      <c r="J68" t="str">
        <f t="shared" si="20"/>
        <v/>
      </c>
      <c r="K68">
        <f t="shared" si="14"/>
        <v>-3.0046123928232431</v>
      </c>
      <c r="L68">
        <f t="shared" si="21"/>
        <v>2.6800000000000015</v>
      </c>
      <c r="M68">
        <f t="shared" si="15"/>
        <v>3.0663693685082007</v>
      </c>
      <c r="O68">
        <f t="shared" si="16"/>
        <v>2.6800000000000015</v>
      </c>
      <c r="P68">
        <f t="shared" si="17"/>
        <v>-3.0663693685082007</v>
      </c>
    </row>
    <row r="69" spans="4:16" x14ac:dyDescent="0.2">
      <c r="D69">
        <f t="shared" si="11"/>
        <v>3.0007504436862091</v>
      </c>
      <c r="E69">
        <f t="shared" si="12"/>
        <v>4</v>
      </c>
      <c r="G69">
        <f t="shared" si="18"/>
        <v>2.7200000000000015</v>
      </c>
      <c r="H69">
        <f t="shared" si="13"/>
        <v>-3.03799205136596</v>
      </c>
      <c r="I69">
        <f t="shared" si="19"/>
        <v>-3645.5904616391517</v>
      </c>
      <c r="J69">
        <f t="shared" si="20"/>
        <v>3645.5904616391517</v>
      </c>
      <c r="K69">
        <f t="shared" si="14"/>
        <v>-3.03799205136596</v>
      </c>
      <c r="L69">
        <f t="shared" si="21"/>
        <v>2.7200000000000015</v>
      </c>
      <c r="M69">
        <f t="shared" si="15"/>
        <v>3.0375092098292189</v>
      </c>
      <c r="O69">
        <f t="shared" si="16"/>
        <v>2.7200000000000015</v>
      </c>
      <c r="P69">
        <f t="shared" si="17"/>
        <v>-3.0375092098292189</v>
      </c>
    </row>
    <row r="70" spans="4:16" x14ac:dyDescent="0.2">
      <c r="D70">
        <f t="shared" si="11"/>
        <v>3.0448791266815949</v>
      </c>
      <c r="E70">
        <f t="shared" si="12"/>
        <v>4</v>
      </c>
      <c r="G70">
        <f t="shared" si="18"/>
        <v>2.7600000000000016</v>
      </c>
      <c r="H70">
        <f t="shared" si="13"/>
        <v>-3.0129148879166827</v>
      </c>
      <c r="I70">
        <f t="shared" si="19"/>
        <v>-3615.4978655000191</v>
      </c>
      <c r="J70" t="str">
        <f t="shared" si="20"/>
        <v/>
      </c>
      <c r="K70">
        <f t="shared" si="14"/>
        <v>-3.0129148879166827</v>
      </c>
      <c r="L70">
        <f t="shared" si="21"/>
        <v>2.7600000000000016</v>
      </c>
      <c r="M70">
        <f t="shared" si="15"/>
        <v>3.0086490511502371</v>
      </c>
      <c r="O70">
        <f t="shared" si="16"/>
        <v>2.7600000000000016</v>
      </c>
      <c r="P70">
        <f t="shared" si="17"/>
        <v>-3.0086490511502371</v>
      </c>
    </row>
    <row r="71" spans="4:16" x14ac:dyDescent="0.2">
      <c r="D71">
        <f t="shared" si="11"/>
        <v>3.0890078096769802</v>
      </c>
      <c r="E71">
        <f t="shared" si="12"/>
        <v>4</v>
      </c>
      <c r="G71">
        <f t="shared" si="18"/>
        <v>2.8000000000000016</v>
      </c>
      <c r="H71">
        <f t="shared" si="13"/>
        <v>-2.9363506171356279</v>
      </c>
      <c r="I71">
        <f t="shared" si="19"/>
        <v>-3523.6207405627533</v>
      </c>
      <c r="J71" t="str">
        <f t="shared" si="20"/>
        <v/>
      </c>
      <c r="K71">
        <f t="shared" si="14"/>
        <v>-2.9363506171356279</v>
      </c>
      <c r="L71">
        <f t="shared" si="21"/>
        <v>2.8000000000000016</v>
      </c>
      <c r="M71">
        <f t="shared" si="15"/>
        <v>2.9797888924712548</v>
      </c>
      <c r="O71">
        <f t="shared" si="16"/>
        <v>2.8000000000000016</v>
      </c>
      <c r="P71">
        <f t="shared" si="17"/>
        <v>-2.9797888924712548</v>
      </c>
    </row>
    <row r="72" spans="4:16" x14ac:dyDescent="0.2">
      <c r="D72">
        <f t="shared" si="11"/>
        <v>3.1331364926723655</v>
      </c>
      <c r="E72">
        <f t="shared" si="12"/>
        <v>4</v>
      </c>
      <c r="G72">
        <f t="shared" si="18"/>
        <v>2.8400000000000016</v>
      </c>
      <c r="H72">
        <f t="shared" si="13"/>
        <v>-2.8097669224721935</v>
      </c>
      <c r="I72">
        <f t="shared" si="19"/>
        <v>-3371.7203069666321</v>
      </c>
      <c r="J72" t="str">
        <f t="shared" si="20"/>
        <v/>
      </c>
      <c r="K72">
        <f t="shared" si="14"/>
        <v>-2.8097669224721935</v>
      </c>
      <c r="L72">
        <f t="shared" si="21"/>
        <v>2.8400000000000016</v>
      </c>
      <c r="M72">
        <f t="shared" si="15"/>
        <v>2.9509287337922729</v>
      </c>
      <c r="O72">
        <f t="shared" si="16"/>
        <v>2.8400000000000016</v>
      </c>
      <c r="P72">
        <f t="shared" si="17"/>
        <v>-2.9509287337922729</v>
      </c>
    </row>
    <row r="73" spans="4:16" x14ac:dyDescent="0.2">
      <c r="D73">
        <f t="shared" si="11"/>
        <v>3.1772651756677512</v>
      </c>
      <c r="E73">
        <f t="shared" si="12"/>
        <v>4</v>
      </c>
      <c r="G73">
        <f t="shared" si="18"/>
        <v>2.8800000000000017</v>
      </c>
      <c r="H73">
        <f t="shared" si="13"/>
        <v>-2.635590324700698</v>
      </c>
      <c r="I73">
        <f t="shared" si="19"/>
        <v>-3162.7083896408376</v>
      </c>
      <c r="J73" t="str">
        <f t="shared" si="20"/>
        <v/>
      </c>
      <c r="K73">
        <f t="shared" si="14"/>
        <v>-2.635590324700698</v>
      </c>
      <c r="L73">
        <f t="shared" si="21"/>
        <v>2.8800000000000017</v>
      </c>
      <c r="M73">
        <f t="shared" si="15"/>
        <v>2.9220685751132907</v>
      </c>
      <c r="O73">
        <f t="shared" si="16"/>
        <v>2.8800000000000017</v>
      </c>
      <c r="P73">
        <f t="shared" si="17"/>
        <v>-2.9220685751132907</v>
      </c>
    </row>
    <row r="74" spans="4:16" x14ac:dyDescent="0.2">
      <c r="D74">
        <f t="shared" si="11"/>
        <v>3.2213938586631365</v>
      </c>
      <c r="E74">
        <f t="shared" si="12"/>
        <v>4</v>
      </c>
      <c r="G74">
        <f t="shared" si="18"/>
        <v>2.9200000000000017</v>
      </c>
      <c r="H74">
        <f t="shared" si="13"/>
        <v>-2.4171596672165494</v>
      </c>
      <c r="I74">
        <f t="shared" si="19"/>
        <v>-2900.5916006598591</v>
      </c>
      <c r="J74" t="str">
        <f t="shared" si="20"/>
        <v/>
      </c>
      <c r="K74">
        <f t="shared" si="14"/>
        <v>-2.4171596672165494</v>
      </c>
      <c r="L74">
        <f t="shared" si="21"/>
        <v>2.9200000000000017</v>
      </c>
      <c r="M74">
        <f t="shared" si="15"/>
        <v>2.8932084164343084</v>
      </c>
      <c r="O74">
        <f t="shared" si="16"/>
        <v>2.9200000000000017</v>
      </c>
      <c r="P74">
        <f t="shared" si="17"/>
        <v>-2.8932084164343084</v>
      </c>
    </row>
    <row r="75" spans="4:16" x14ac:dyDescent="0.2">
      <c r="D75">
        <f t="shared" si="11"/>
        <v>3.2655225416585218</v>
      </c>
      <c r="E75">
        <f t="shared" si="12"/>
        <v>4</v>
      </c>
      <c r="G75">
        <f t="shared" si="18"/>
        <v>2.9600000000000017</v>
      </c>
      <c r="H75">
        <f t="shared" si="13"/>
        <v>-2.1586621127466987</v>
      </c>
      <c r="I75">
        <f t="shared" si="19"/>
        <v>-2590.3945352960386</v>
      </c>
      <c r="J75" t="str">
        <f t="shared" si="20"/>
        <v/>
      </c>
      <c r="K75">
        <f t="shared" si="14"/>
        <v>-2.1586621127466987</v>
      </c>
      <c r="L75">
        <f t="shared" si="21"/>
        <v>2.9600000000000017</v>
      </c>
      <c r="M75">
        <f t="shared" si="15"/>
        <v>2.8643482577553265</v>
      </c>
      <c r="O75">
        <f t="shared" si="16"/>
        <v>2.9600000000000017</v>
      </c>
      <c r="P75">
        <f t="shared" si="17"/>
        <v>-2.8643482577553265</v>
      </c>
    </row>
    <row r="76" spans="4:16" x14ac:dyDescent="0.2">
      <c r="D76">
        <f t="shared" si="11"/>
        <v>3.3096512246539072</v>
      </c>
      <c r="E76">
        <f t="shared" si="12"/>
        <v>4</v>
      </c>
      <c r="G76">
        <f t="shared" si="18"/>
        <v>3.0000000000000018</v>
      </c>
      <c r="H76">
        <f t="shared" si="13"/>
        <v>-1.8650528783726128</v>
      </c>
      <c r="I76">
        <f t="shared" si="19"/>
        <v>-2238.0634540471356</v>
      </c>
      <c r="J76" t="str">
        <f t="shared" si="20"/>
        <v/>
      </c>
      <c r="K76">
        <f t="shared" si="14"/>
        <v>-1.8650528783726128</v>
      </c>
      <c r="L76">
        <f t="shared" si="21"/>
        <v>3.0000000000000018</v>
      </c>
      <c r="M76">
        <f t="shared" si="15"/>
        <v>2.8354880990763442</v>
      </c>
      <c r="O76">
        <f t="shared" si="16"/>
        <v>3.0000000000000018</v>
      </c>
      <c r="P76">
        <f t="shared" si="17"/>
        <v>-2.8354880990763442</v>
      </c>
    </row>
    <row r="77" spans="4:16" x14ac:dyDescent="0.2">
      <c r="D77">
        <f t="shared" si="11"/>
        <v>3.3537799076492929</v>
      </c>
      <c r="E77">
        <f t="shared" si="12"/>
        <v>4</v>
      </c>
      <c r="G77">
        <f t="shared" si="18"/>
        <v>3.0400000000000018</v>
      </c>
      <c r="H77">
        <f t="shared" si="13"/>
        <v>-1.541960247489212</v>
      </c>
      <c r="I77">
        <f t="shared" si="19"/>
        <v>-1850.3522969870544</v>
      </c>
      <c r="J77" t="str">
        <f t="shared" si="20"/>
        <v/>
      </c>
      <c r="K77">
        <f t="shared" si="14"/>
        <v>-1.541960247489212</v>
      </c>
      <c r="L77">
        <f t="shared" si="21"/>
        <v>3.0400000000000018</v>
      </c>
      <c r="M77">
        <f t="shared" si="15"/>
        <v>2.8066279403973624</v>
      </c>
      <c r="O77">
        <f t="shared" si="16"/>
        <v>3.0400000000000018</v>
      </c>
      <c r="P77">
        <f t="shared" si="17"/>
        <v>-2.8066279403973624</v>
      </c>
    </row>
    <row r="78" spans="4:16" x14ac:dyDescent="0.2">
      <c r="D78">
        <f t="shared" si="11"/>
        <v>3.3979085906446782</v>
      </c>
      <c r="E78">
        <f t="shared" si="12"/>
        <v>4</v>
      </c>
      <c r="G78">
        <f t="shared" si="18"/>
        <v>3.0800000000000018</v>
      </c>
      <c r="H78">
        <f t="shared" si="13"/>
        <v>-1.1955776795539232</v>
      </c>
      <c r="I78">
        <f t="shared" si="19"/>
        <v>-1434.6932154647079</v>
      </c>
      <c r="J78" t="str">
        <f t="shared" si="20"/>
        <v/>
      </c>
      <c r="K78">
        <f t="shared" si="14"/>
        <v>-1.1955776795539232</v>
      </c>
      <c r="L78">
        <f t="shared" si="21"/>
        <v>3.0800000000000018</v>
      </c>
      <c r="M78">
        <f t="shared" si="15"/>
        <v>2.7777677817183801</v>
      </c>
      <c r="O78">
        <f t="shared" si="16"/>
        <v>3.0800000000000018</v>
      </c>
      <c r="P78">
        <f t="shared" si="17"/>
        <v>-2.7777677817183801</v>
      </c>
    </row>
    <row r="79" spans="4:16" x14ac:dyDescent="0.2">
      <c r="D79">
        <f t="shared" si="11"/>
        <v>3.4420372736400635</v>
      </c>
      <c r="E79">
        <f t="shared" si="12"/>
        <v>4</v>
      </c>
      <c r="G79">
        <f t="shared" si="18"/>
        <v>3.1200000000000019</v>
      </c>
      <c r="H79">
        <f t="shared" si="13"/>
        <v>-0.83254508580643183</v>
      </c>
      <c r="I79">
        <f t="shared" si="19"/>
        <v>-999.05410296771822</v>
      </c>
      <c r="J79" t="str">
        <f t="shared" si="20"/>
        <v/>
      </c>
      <c r="K79">
        <f t="shared" si="14"/>
        <v>-0.83254508580643183</v>
      </c>
      <c r="L79">
        <f t="shared" si="21"/>
        <v>3.1200000000000019</v>
      </c>
      <c r="M79">
        <f t="shared" si="15"/>
        <v>2.7489076230393983</v>
      </c>
      <c r="O79">
        <f t="shared" si="16"/>
        <v>3.1200000000000019</v>
      </c>
      <c r="P79">
        <f t="shared" si="17"/>
        <v>-2.7489076230393983</v>
      </c>
    </row>
    <row r="80" spans="4:16" x14ac:dyDescent="0.2">
      <c r="D80">
        <f t="shared" si="11"/>
        <v>3.4861659566354493</v>
      </c>
      <c r="E80">
        <f t="shared" si="12"/>
        <v>4</v>
      </c>
      <c r="G80">
        <f t="shared" si="18"/>
        <v>3.1600000000000019</v>
      </c>
      <c r="H80">
        <f t="shared" si="13"/>
        <v>-0.45982154682047943</v>
      </c>
      <c r="I80">
        <f t="shared" si="19"/>
        <v>-551.78585618457532</v>
      </c>
      <c r="J80" t="str">
        <f t="shared" si="20"/>
        <v/>
      </c>
      <c r="K80">
        <f t="shared" si="14"/>
        <v>-0.45982154682047943</v>
      </c>
      <c r="L80">
        <f t="shared" si="21"/>
        <v>3.1600000000000019</v>
      </c>
      <c r="M80">
        <f t="shared" si="15"/>
        <v>2.720047464360416</v>
      </c>
      <c r="O80">
        <f t="shared" si="16"/>
        <v>3.1600000000000019</v>
      </c>
      <c r="P80">
        <f t="shared" si="17"/>
        <v>-2.720047464360416</v>
      </c>
    </row>
    <row r="81" spans="4:16" x14ac:dyDescent="0.2">
      <c r="D81">
        <f t="shared" si="11"/>
        <v>3.5302946396308341</v>
      </c>
      <c r="E81">
        <f t="shared" si="12"/>
        <v>4</v>
      </c>
      <c r="G81">
        <f t="shared" si="18"/>
        <v>3.200000000000002</v>
      </c>
      <c r="H81">
        <f t="shared" si="13"/>
        <v>-8.4551911803014079E-2</v>
      </c>
      <c r="I81">
        <f t="shared" si="19"/>
        <v>-101.46229416361689</v>
      </c>
      <c r="J81" t="str">
        <f t="shared" si="20"/>
        <v/>
      </c>
      <c r="K81">
        <f t="shared" si="14"/>
        <v>-8.4551911803014079E-2</v>
      </c>
      <c r="L81">
        <f t="shared" si="21"/>
        <v>3.200000000000002</v>
      </c>
      <c r="M81">
        <f t="shared" si="15"/>
        <v>2.6911873056814342</v>
      </c>
      <c r="O81">
        <f t="shared" si="16"/>
        <v>3.200000000000002</v>
      </c>
      <c r="P81">
        <f t="shared" si="17"/>
        <v>-2.6911873056814342</v>
      </c>
    </row>
    <row r="82" spans="4:16" x14ac:dyDescent="0.2">
      <c r="D82">
        <f t="shared" si="11"/>
        <v>3.5744233226262199</v>
      </c>
      <c r="E82">
        <f t="shared" si="12"/>
        <v>4</v>
      </c>
      <c r="G82">
        <f t="shared" si="18"/>
        <v>3.240000000000002</v>
      </c>
      <c r="H82">
        <f t="shared" si="13"/>
        <v>0.28607016316125394</v>
      </c>
      <c r="I82">
        <f t="shared" si="19"/>
        <v>343.28419579350475</v>
      </c>
      <c r="J82" t="str">
        <f t="shared" si="20"/>
        <v/>
      </c>
      <c r="K82">
        <f t="shared" si="14"/>
        <v>0.28607016316125394</v>
      </c>
      <c r="L82">
        <f t="shared" si="21"/>
        <v>3.240000000000002</v>
      </c>
      <c r="M82">
        <f t="shared" si="15"/>
        <v>2.6623271470024519</v>
      </c>
      <c r="O82">
        <f t="shared" si="16"/>
        <v>3.240000000000002</v>
      </c>
      <c r="P82">
        <f t="shared" si="17"/>
        <v>-2.6623271470024519</v>
      </c>
    </row>
    <row r="83" spans="4:16" x14ac:dyDescent="0.2">
      <c r="D83">
        <f t="shared" si="11"/>
        <v>3.6185520056216056</v>
      </c>
      <c r="E83">
        <f t="shared" si="12"/>
        <v>4</v>
      </c>
      <c r="G83">
        <f t="shared" si="18"/>
        <v>3.280000000000002</v>
      </c>
      <c r="H83">
        <f t="shared" si="13"/>
        <v>0.64494011245892002</v>
      </c>
      <c r="I83">
        <f t="shared" si="19"/>
        <v>773.92813495070402</v>
      </c>
      <c r="J83" t="str">
        <f t="shared" si="20"/>
        <v/>
      </c>
      <c r="K83">
        <f t="shared" si="14"/>
        <v>0.64494011245892002</v>
      </c>
      <c r="L83">
        <f t="shared" si="21"/>
        <v>3.280000000000002</v>
      </c>
      <c r="M83">
        <f t="shared" si="15"/>
        <v>2.63346698832347</v>
      </c>
      <c r="O83">
        <f t="shared" si="16"/>
        <v>3.280000000000002</v>
      </c>
      <c r="P83">
        <f t="shared" si="17"/>
        <v>-2.63346698832347</v>
      </c>
    </row>
    <row r="84" spans="4:16" x14ac:dyDescent="0.2">
      <c r="D84">
        <f t="shared" si="11"/>
        <v>3.6626806886169905</v>
      </c>
      <c r="E84">
        <f t="shared" si="12"/>
        <v>4</v>
      </c>
      <c r="G84">
        <f t="shared" si="18"/>
        <v>3.3200000000000021</v>
      </c>
      <c r="H84">
        <f t="shared" si="13"/>
        <v>0.98517865049505504</v>
      </c>
      <c r="I84">
        <f t="shared" si="19"/>
        <v>1182.2143805940661</v>
      </c>
      <c r="J84" t="str">
        <f t="shared" si="20"/>
        <v/>
      </c>
      <c r="K84">
        <f t="shared" si="14"/>
        <v>0.98517865049505504</v>
      </c>
      <c r="L84">
        <f t="shared" si="21"/>
        <v>3.3200000000000021</v>
      </c>
      <c r="M84">
        <f t="shared" si="15"/>
        <v>2.6046068296444878</v>
      </c>
      <c r="O84">
        <f t="shared" si="16"/>
        <v>3.3200000000000021</v>
      </c>
      <c r="P84">
        <f t="shared" si="17"/>
        <v>-2.6046068296444878</v>
      </c>
    </row>
    <row r="85" spans="4:16" x14ac:dyDescent="0.2">
      <c r="D85">
        <f t="shared" si="11"/>
        <v>3.7068093716123762</v>
      </c>
      <c r="E85">
        <f t="shared" si="12"/>
        <v>4</v>
      </c>
      <c r="G85">
        <f t="shared" si="18"/>
        <v>3.3600000000000021</v>
      </c>
      <c r="H85">
        <f t="shared" si="13"/>
        <v>1.3002636427801941</v>
      </c>
      <c r="I85">
        <f t="shared" si="19"/>
        <v>1560.316371336233</v>
      </c>
      <c r="J85" t="str">
        <f t="shared" si="20"/>
        <v/>
      </c>
      <c r="K85">
        <f t="shared" si="14"/>
        <v>1.3002636427801941</v>
      </c>
      <c r="L85">
        <f t="shared" si="21"/>
        <v>3.3600000000000021</v>
      </c>
      <c r="M85">
        <f t="shared" si="15"/>
        <v>2.5757466709655055</v>
      </c>
      <c r="O85">
        <f t="shared" si="16"/>
        <v>3.3600000000000021</v>
      </c>
      <c r="P85">
        <f t="shared" si="17"/>
        <v>-2.5757466709655055</v>
      </c>
    </row>
    <row r="86" spans="4:16" x14ac:dyDescent="0.2">
      <c r="D86">
        <f t="shared" si="11"/>
        <v>3.750938054607762</v>
      </c>
      <c r="E86">
        <f t="shared" si="12"/>
        <v>4</v>
      </c>
      <c r="G86">
        <f t="shared" si="18"/>
        <v>3.4000000000000021</v>
      </c>
      <c r="H86">
        <f t="shared" si="13"/>
        <v>1.5841551306807209</v>
      </c>
      <c r="I86">
        <f t="shared" si="19"/>
        <v>1900.9861568168651</v>
      </c>
      <c r="J86" t="str">
        <f t="shared" si="20"/>
        <v/>
      </c>
      <c r="K86">
        <f t="shared" si="14"/>
        <v>1.5841551306807209</v>
      </c>
      <c r="L86">
        <f t="shared" si="21"/>
        <v>3.4000000000000021</v>
      </c>
      <c r="M86">
        <f t="shared" si="15"/>
        <v>2.5468865122865236</v>
      </c>
      <c r="O86">
        <f t="shared" si="16"/>
        <v>3.4000000000000021</v>
      </c>
      <c r="P86">
        <f t="shared" si="17"/>
        <v>-2.5468865122865236</v>
      </c>
    </row>
    <row r="87" spans="4:16" x14ac:dyDescent="0.2">
      <c r="D87">
        <f t="shared" si="11"/>
        <v>3.7950667376031473</v>
      </c>
      <c r="E87">
        <f t="shared" si="12"/>
        <v>4</v>
      </c>
      <c r="G87">
        <f t="shared" si="18"/>
        <v>3.4400000000000022</v>
      </c>
      <c r="H87">
        <f t="shared" si="13"/>
        <v>1.8314111131958333</v>
      </c>
      <c r="I87">
        <f t="shared" si="19"/>
        <v>2197.6933358349997</v>
      </c>
      <c r="J87" t="str">
        <f t="shared" si="20"/>
        <v/>
      </c>
      <c r="K87">
        <f t="shared" si="14"/>
        <v>1.8314111131958333</v>
      </c>
      <c r="L87">
        <f t="shared" si="21"/>
        <v>3.4400000000000022</v>
      </c>
      <c r="M87">
        <f t="shared" si="15"/>
        <v>2.5180263536075413</v>
      </c>
      <c r="O87">
        <f t="shared" si="16"/>
        <v>3.4400000000000022</v>
      </c>
      <c r="P87">
        <f t="shared" si="17"/>
        <v>-2.5180263536075413</v>
      </c>
    </row>
    <row r="88" spans="4:16" x14ac:dyDescent="0.2">
      <c r="D88">
        <f t="shared" si="11"/>
        <v>3.8391954205985326</v>
      </c>
      <c r="E88">
        <f t="shared" si="12"/>
        <v>4</v>
      </c>
      <c r="G88">
        <f t="shared" si="18"/>
        <v>3.4800000000000022</v>
      </c>
      <c r="H88">
        <f t="shared" si="13"/>
        <v>2.0372918663054373</v>
      </c>
      <c r="I88">
        <f t="shared" si="19"/>
        <v>2444.7502395665247</v>
      </c>
      <c r="J88" t="str">
        <f t="shared" si="20"/>
        <v/>
      </c>
      <c r="K88">
        <f t="shared" si="14"/>
        <v>2.0372918663054373</v>
      </c>
      <c r="L88">
        <f t="shared" si="21"/>
        <v>3.4800000000000022</v>
      </c>
      <c r="M88">
        <f t="shared" si="15"/>
        <v>2.4891661949285595</v>
      </c>
      <c r="O88">
        <f t="shared" si="16"/>
        <v>3.4800000000000022</v>
      </c>
      <c r="P88">
        <f t="shared" si="17"/>
        <v>-2.4891661949285595</v>
      </c>
    </row>
    <row r="89" spans="4:16" x14ac:dyDescent="0.2">
      <c r="D89">
        <f t="shared" si="11"/>
        <v>3.8833241035939179</v>
      </c>
      <c r="E89">
        <f t="shared" si="12"/>
        <v>4</v>
      </c>
      <c r="G89">
        <f t="shared" si="18"/>
        <v>3.5200000000000022</v>
      </c>
      <c r="H89">
        <f t="shared" si="13"/>
        <v>2.1978508001601771</v>
      </c>
      <c r="I89">
        <f t="shared" si="19"/>
        <v>2637.4209601922125</v>
      </c>
      <c r="J89" t="str">
        <f t="shared" si="20"/>
        <v/>
      </c>
      <c r="K89">
        <f t="shared" si="14"/>
        <v>2.1978508001601771</v>
      </c>
      <c r="L89">
        <f t="shared" si="21"/>
        <v>3.5200000000000022</v>
      </c>
      <c r="M89">
        <f t="shared" si="15"/>
        <v>2.4603060362495772</v>
      </c>
      <c r="O89">
        <f t="shared" si="16"/>
        <v>3.5200000000000022</v>
      </c>
      <c r="P89">
        <f t="shared" si="17"/>
        <v>-2.4603060362495772</v>
      </c>
    </row>
    <row r="90" spans="4:16" x14ac:dyDescent="0.2">
      <c r="D90">
        <f t="shared" si="11"/>
        <v>3.9274527865893036</v>
      </c>
      <c r="E90">
        <f t="shared" si="12"/>
        <v>4</v>
      </c>
      <c r="G90">
        <f t="shared" si="18"/>
        <v>3.5600000000000023</v>
      </c>
      <c r="H90">
        <f t="shared" si="13"/>
        <v>2.3100101124448513</v>
      </c>
      <c r="I90">
        <f t="shared" si="19"/>
        <v>2772.0121349338215</v>
      </c>
      <c r="J90" t="str">
        <f t="shared" si="20"/>
        <v/>
      </c>
      <c r="K90">
        <f t="shared" si="14"/>
        <v>2.3100101124448513</v>
      </c>
      <c r="L90">
        <f t="shared" si="21"/>
        <v>3.5600000000000023</v>
      </c>
      <c r="M90">
        <f t="shared" si="15"/>
        <v>2.4314458775705954</v>
      </c>
      <c r="O90">
        <f t="shared" si="16"/>
        <v>3.5600000000000023</v>
      </c>
      <c r="P90">
        <f t="shared" si="17"/>
        <v>-2.4314458775705954</v>
      </c>
    </row>
    <row r="91" spans="4:16" x14ac:dyDescent="0.2">
      <c r="D91">
        <f t="shared" si="11"/>
        <v>3.9715814695846889</v>
      </c>
      <c r="E91">
        <f t="shared" si="12"/>
        <v>4</v>
      </c>
      <c r="G91">
        <f t="shared" si="18"/>
        <v>3.6000000000000023</v>
      </c>
      <c r="H91">
        <f t="shared" si="13"/>
        <v>2.3716197876932812</v>
      </c>
      <c r="I91">
        <f t="shared" si="19"/>
        <v>2845.9437452319376</v>
      </c>
      <c r="J91" t="str">
        <f t="shared" si="20"/>
        <v/>
      </c>
      <c r="K91">
        <f t="shared" si="14"/>
        <v>2.3716197876932812</v>
      </c>
      <c r="L91">
        <f t="shared" si="21"/>
        <v>3.6000000000000023</v>
      </c>
      <c r="M91">
        <f t="shared" si="15"/>
        <v>2.4025857188916131</v>
      </c>
      <c r="O91">
        <f t="shared" si="16"/>
        <v>3.6000000000000023</v>
      </c>
      <c r="P91">
        <f t="shared" si="17"/>
        <v>-2.4025857188916131</v>
      </c>
    </row>
    <row r="92" spans="4:16" x14ac:dyDescent="0.2">
      <c r="D92">
        <f t="shared" si="11"/>
        <v>4.0157101525800742</v>
      </c>
      <c r="E92">
        <f t="shared" si="12"/>
        <v>5</v>
      </c>
      <c r="G92">
        <f t="shared" si="18"/>
        <v>3.6400000000000023</v>
      </c>
      <c r="H92">
        <f t="shared" si="13"/>
        <v>2.3821021967606373</v>
      </c>
      <c r="I92">
        <f t="shared" si="19"/>
        <v>2858.5226361127648</v>
      </c>
      <c r="J92">
        <f t="shared" si="20"/>
        <v>2858.5226361127648</v>
      </c>
      <c r="K92">
        <f t="shared" si="14"/>
        <v>2.3821021967606373</v>
      </c>
      <c r="L92">
        <f t="shared" si="21"/>
        <v>3.6400000000000023</v>
      </c>
      <c r="M92">
        <f t="shared" si="15"/>
        <v>2.3737255602126313</v>
      </c>
      <c r="O92">
        <f t="shared" si="16"/>
        <v>3.6400000000000023</v>
      </c>
      <c r="P92">
        <f t="shared" si="17"/>
        <v>-2.3737255602126313</v>
      </c>
    </row>
    <row r="93" spans="4:16" x14ac:dyDescent="0.2">
      <c r="D93">
        <f t="shared" si="11"/>
        <v>4.0598388355754604</v>
      </c>
      <c r="E93">
        <f t="shared" si="12"/>
        <v>5</v>
      </c>
      <c r="G93">
        <f t="shared" si="18"/>
        <v>3.6800000000000024</v>
      </c>
      <c r="H93">
        <f t="shared" si="13"/>
        <v>2.350203141071018</v>
      </c>
      <c r="I93">
        <f t="shared" si="19"/>
        <v>2820.2437692852218</v>
      </c>
      <c r="J93" t="str">
        <f t="shared" si="20"/>
        <v/>
      </c>
      <c r="K93">
        <f t="shared" si="14"/>
        <v>2.350203141071018</v>
      </c>
      <c r="L93">
        <f t="shared" si="21"/>
        <v>3.6800000000000024</v>
      </c>
      <c r="M93">
        <f t="shared" si="15"/>
        <v>2.344865401533649</v>
      </c>
      <c r="O93">
        <f t="shared" si="16"/>
        <v>3.6800000000000024</v>
      </c>
      <c r="P93">
        <f t="shared" si="17"/>
        <v>-2.344865401533649</v>
      </c>
    </row>
    <row r="94" spans="4:16" x14ac:dyDescent="0.2">
      <c r="D94">
        <f t="shared" si="11"/>
        <v>4.1039675185708449</v>
      </c>
      <c r="E94">
        <f t="shared" si="12"/>
        <v>5</v>
      </c>
      <c r="G94">
        <f t="shared" si="18"/>
        <v>3.7200000000000024</v>
      </c>
      <c r="H94">
        <f t="shared" si="13"/>
        <v>2.2795206981091729</v>
      </c>
      <c r="I94">
        <f t="shared" si="19"/>
        <v>2735.4248377310073</v>
      </c>
      <c r="J94" t="str">
        <f t="shared" si="20"/>
        <v/>
      </c>
      <c r="K94">
        <f t="shared" si="14"/>
        <v>2.2795206981091729</v>
      </c>
      <c r="L94">
        <f t="shared" si="21"/>
        <v>3.7200000000000024</v>
      </c>
      <c r="M94">
        <f t="shared" si="15"/>
        <v>2.3160052428546671</v>
      </c>
      <c r="O94">
        <f t="shared" si="16"/>
        <v>3.7200000000000024</v>
      </c>
      <c r="P94">
        <f t="shared" si="17"/>
        <v>-2.3160052428546671</v>
      </c>
    </row>
    <row r="95" spans="4:16" x14ac:dyDescent="0.2">
      <c r="D95">
        <f t="shared" si="11"/>
        <v>4.148096201566231</v>
      </c>
      <c r="E95">
        <f t="shared" si="12"/>
        <v>5</v>
      </c>
      <c r="G95">
        <f t="shared" si="18"/>
        <v>3.7600000000000025</v>
      </c>
      <c r="H95">
        <f t="shared" si="13"/>
        <v>2.1714098008045166</v>
      </c>
      <c r="I95">
        <f t="shared" si="19"/>
        <v>2605.6917609654201</v>
      </c>
      <c r="J95" t="str">
        <f t="shared" si="20"/>
        <v/>
      </c>
      <c r="K95">
        <f t="shared" si="14"/>
        <v>2.1714098008045166</v>
      </c>
      <c r="L95">
        <f t="shared" si="21"/>
        <v>3.7600000000000025</v>
      </c>
      <c r="M95">
        <f t="shared" si="15"/>
        <v>2.2871450841756849</v>
      </c>
      <c r="O95">
        <f t="shared" si="16"/>
        <v>3.7600000000000025</v>
      </c>
      <c r="P95">
        <f t="shared" si="17"/>
        <v>-2.2871450841756849</v>
      </c>
    </row>
    <row r="96" spans="4:16" x14ac:dyDescent="0.2">
      <c r="D96">
        <f t="shared" si="11"/>
        <v>4.1922248845616163</v>
      </c>
      <c r="E96">
        <f t="shared" si="12"/>
        <v>5</v>
      </c>
      <c r="G96">
        <f t="shared" si="18"/>
        <v>3.8000000000000025</v>
      </c>
      <c r="H96">
        <f t="shared" si="13"/>
        <v>2.0279428593433519</v>
      </c>
      <c r="I96">
        <f t="shared" si="19"/>
        <v>2433.5314312120222</v>
      </c>
      <c r="J96" t="str">
        <f t="shared" si="20"/>
        <v/>
      </c>
      <c r="K96">
        <f t="shared" si="14"/>
        <v>2.0279428593433519</v>
      </c>
      <c r="L96">
        <f t="shared" si="21"/>
        <v>3.8000000000000025</v>
      </c>
      <c r="M96">
        <f t="shared" si="15"/>
        <v>2.2582849254967026</v>
      </c>
      <c r="O96">
        <f t="shared" si="16"/>
        <v>3.8000000000000025</v>
      </c>
      <c r="P96">
        <f t="shared" si="17"/>
        <v>-2.2582849254967026</v>
      </c>
    </row>
    <row r="97" spans="4:16" x14ac:dyDescent="0.2">
      <c r="D97">
        <f t="shared" si="11"/>
        <v>4.2363535675570017</v>
      </c>
      <c r="E97">
        <f t="shared" si="12"/>
        <v>5</v>
      </c>
      <c r="G97">
        <f t="shared" si="18"/>
        <v>3.8400000000000025</v>
      </c>
      <c r="H97">
        <f t="shared" si="13"/>
        <v>1.8518700345170016</v>
      </c>
      <c r="I97">
        <f t="shared" si="19"/>
        <v>2222.244041420402</v>
      </c>
      <c r="J97" t="str">
        <f t="shared" si="20"/>
        <v/>
      </c>
      <c r="K97">
        <f t="shared" si="14"/>
        <v>1.8518700345170016</v>
      </c>
      <c r="L97">
        <f t="shared" si="21"/>
        <v>3.8400000000000025</v>
      </c>
      <c r="M97">
        <f t="shared" si="15"/>
        <v>2.2294247668177207</v>
      </c>
      <c r="O97">
        <f t="shared" si="16"/>
        <v>3.8400000000000025</v>
      </c>
      <c r="P97">
        <f t="shared" si="17"/>
        <v>-2.2294247668177207</v>
      </c>
    </row>
    <row r="98" spans="4:16" x14ac:dyDescent="0.2">
      <c r="D98">
        <f t="shared" si="11"/>
        <v>4.280482250552387</v>
      </c>
      <c r="E98">
        <f t="shared" si="12"/>
        <v>5</v>
      </c>
      <c r="G98">
        <f t="shared" si="18"/>
        <v>3.8800000000000026</v>
      </c>
      <c r="H98">
        <f t="shared" si="13"/>
        <v>1.646566519065495</v>
      </c>
      <c r="I98">
        <f t="shared" si="19"/>
        <v>1975.879822878594</v>
      </c>
      <c r="J98" t="str">
        <f t="shared" si="20"/>
        <v/>
      </c>
      <c r="K98">
        <f t="shared" si="14"/>
        <v>1.646566519065495</v>
      </c>
      <c r="L98">
        <f t="shared" si="21"/>
        <v>3.8800000000000026</v>
      </c>
      <c r="M98">
        <f t="shared" si="15"/>
        <v>2.2005646081387384</v>
      </c>
      <c r="O98">
        <f t="shared" si="16"/>
        <v>3.8800000000000026</v>
      </c>
      <c r="P98">
        <f t="shared" si="17"/>
        <v>-2.2005646081387384</v>
      </c>
    </row>
    <row r="99" spans="4:16" x14ac:dyDescent="0.2">
      <c r="D99">
        <f t="shared" si="11"/>
        <v>4.3246109335477723</v>
      </c>
      <c r="E99">
        <f t="shared" si="12"/>
        <v>5</v>
      </c>
      <c r="G99">
        <f t="shared" si="18"/>
        <v>3.9200000000000026</v>
      </c>
      <c r="H99">
        <f t="shared" si="13"/>
        <v>1.4159678375965561</v>
      </c>
      <c r="I99">
        <f t="shared" si="19"/>
        <v>1699.1614051158674</v>
      </c>
      <c r="J99" t="str">
        <f t="shared" si="20"/>
        <v/>
      </c>
      <c r="K99">
        <f t="shared" si="14"/>
        <v>1.4159678375965561</v>
      </c>
      <c r="L99">
        <f t="shared" si="21"/>
        <v>3.9200000000000026</v>
      </c>
      <c r="M99">
        <f t="shared" si="15"/>
        <v>2.1717044494597566</v>
      </c>
      <c r="O99">
        <f t="shared" si="16"/>
        <v>3.9200000000000026</v>
      </c>
      <c r="P99">
        <f t="shared" si="17"/>
        <v>-2.1717044494597566</v>
      </c>
    </row>
    <row r="100" spans="4:16" x14ac:dyDescent="0.2">
      <c r="D100">
        <f t="shared" si="11"/>
        <v>4.3687396165431585</v>
      </c>
      <c r="E100">
        <f t="shared" si="12"/>
        <v>5</v>
      </c>
      <c r="G100">
        <f t="shared" si="18"/>
        <v>3.9600000000000026</v>
      </c>
      <c r="H100">
        <f t="shared" si="13"/>
        <v>1.1644944053350945</v>
      </c>
      <c r="I100">
        <f t="shared" si="19"/>
        <v>1397.3932864021135</v>
      </c>
      <c r="J100" t="str">
        <f t="shared" si="20"/>
        <v/>
      </c>
      <c r="K100">
        <f t="shared" si="14"/>
        <v>1.1644944053350945</v>
      </c>
      <c r="L100">
        <f t="shared" si="21"/>
        <v>3.9600000000000026</v>
      </c>
      <c r="M100">
        <f t="shared" si="15"/>
        <v>2.1428442907807743</v>
      </c>
      <c r="O100">
        <f t="shared" si="16"/>
        <v>3.9600000000000026</v>
      </c>
      <c r="P100">
        <f t="shared" si="17"/>
        <v>-2.1428442907807743</v>
      </c>
    </row>
    <row r="101" spans="4:16" x14ac:dyDescent="0.2">
      <c r="D101">
        <f t="shared" si="11"/>
        <v>4.4128682995385429</v>
      </c>
      <c r="E101">
        <f t="shared" si="12"/>
        <v>5</v>
      </c>
      <c r="G101">
        <f t="shared" si="18"/>
        <v>4.0000000000000027</v>
      </c>
      <c r="H101">
        <f t="shared" si="13"/>
        <v>0.89696679185916817</v>
      </c>
      <c r="I101">
        <f t="shared" si="19"/>
        <v>1076.3601502310019</v>
      </c>
      <c r="J101" t="str">
        <f t="shared" si="20"/>
        <v/>
      </c>
      <c r="K101">
        <f t="shared" si="14"/>
        <v>0.89696679185916817</v>
      </c>
      <c r="L101">
        <f t="shared" si="21"/>
        <v>4.0000000000000027</v>
      </c>
      <c r="M101">
        <f t="shared" si="15"/>
        <v>2.1139841321017925</v>
      </c>
      <c r="O101">
        <f t="shared" si="16"/>
        <v>4.0000000000000027</v>
      </c>
      <c r="P101">
        <f t="shared" si="17"/>
        <v>-2.1139841321017925</v>
      </c>
    </row>
    <row r="102" spans="4:16" x14ac:dyDescent="0.2">
      <c r="D102">
        <f t="shared" si="11"/>
        <v>4.4569969825339291</v>
      </c>
      <c r="E102">
        <f t="shared" si="12"/>
        <v>5</v>
      </c>
      <c r="G102">
        <f t="shared" si="18"/>
        <v>4.0400000000000027</v>
      </c>
      <c r="H102">
        <f t="shared" si="13"/>
        <v>0.61851331415722666</v>
      </c>
      <c r="I102">
        <f t="shared" si="19"/>
        <v>742.21597698867197</v>
      </c>
      <c r="J102" t="str">
        <f t="shared" si="20"/>
        <v/>
      </c>
      <c r="K102">
        <f t="shared" si="14"/>
        <v>0.61851331415722666</v>
      </c>
      <c r="L102">
        <f t="shared" si="21"/>
        <v>4.0400000000000027</v>
      </c>
      <c r="M102">
        <f t="shared" si="15"/>
        <v>2.0851239734228102</v>
      </c>
      <c r="O102">
        <f t="shared" si="16"/>
        <v>4.0400000000000027</v>
      </c>
      <c r="P102">
        <f t="shared" si="17"/>
        <v>-2.0851239734228102</v>
      </c>
    </row>
    <row r="103" spans="4:16" x14ac:dyDescent="0.2">
      <c r="D103">
        <f t="shared" si="11"/>
        <v>4.5011256655293144</v>
      </c>
      <c r="E103">
        <f t="shared" si="12"/>
        <v>5</v>
      </c>
      <c r="G103">
        <f t="shared" si="18"/>
        <v>4.0800000000000027</v>
      </c>
      <c r="H103">
        <f t="shared" si="13"/>
        <v>0.33447173038305683</v>
      </c>
      <c r="I103">
        <f t="shared" si="19"/>
        <v>401.36607645966819</v>
      </c>
      <c r="J103" t="str">
        <f t="shared" si="20"/>
        <v/>
      </c>
      <c r="K103">
        <f t="shared" si="14"/>
        <v>0.33447173038305683</v>
      </c>
      <c r="L103">
        <f t="shared" si="21"/>
        <v>4.0800000000000027</v>
      </c>
      <c r="M103">
        <f t="shared" si="15"/>
        <v>2.0562638147438284</v>
      </c>
      <c r="O103">
        <f t="shared" si="16"/>
        <v>4.0800000000000027</v>
      </c>
      <c r="P103">
        <f t="shared" si="17"/>
        <v>-2.0562638147438284</v>
      </c>
    </row>
    <row r="104" spans="4:16" x14ac:dyDescent="0.2">
      <c r="D104">
        <f t="shared" si="11"/>
        <v>4.5452543485246997</v>
      </c>
      <c r="E104">
        <f t="shared" si="12"/>
        <v>5</v>
      </c>
      <c r="G104">
        <f t="shared" si="18"/>
        <v>4.1200000000000028</v>
      </c>
      <c r="H104">
        <f t="shared" si="13"/>
        <v>5.0286918770243438E-2</v>
      </c>
      <c r="I104">
        <f t="shared" si="19"/>
        <v>60.344302524292125</v>
      </c>
      <c r="J104" t="str">
        <f t="shared" si="20"/>
        <v/>
      </c>
      <c r="K104">
        <f t="shared" si="14"/>
        <v>5.0286918770243438E-2</v>
      </c>
      <c r="L104">
        <f t="shared" si="21"/>
        <v>4.1200000000000028</v>
      </c>
      <c r="M104">
        <f t="shared" si="15"/>
        <v>2.0274036560648461</v>
      </c>
      <c r="O104">
        <f t="shared" si="16"/>
        <v>4.1200000000000028</v>
      </c>
      <c r="P104">
        <f t="shared" si="17"/>
        <v>-2.0274036560648461</v>
      </c>
    </row>
    <row r="105" spans="4:16" x14ac:dyDescent="0.2">
      <c r="D105">
        <f t="shared" si="11"/>
        <v>4.589383031520085</v>
      </c>
      <c r="E105">
        <f t="shared" si="12"/>
        <v>5</v>
      </c>
      <c r="G105">
        <f t="shared" si="18"/>
        <v>4.1600000000000028</v>
      </c>
      <c r="H105">
        <f t="shared" si="13"/>
        <v>-0.22859349687028191</v>
      </c>
      <c r="I105">
        <f t="shared" si="19"/>
        <v>-274.31219624433828</v>
      </c>
      <c r="J105" t="str">
        <f t="shared" si="20"/>
        <v/>
      </c>
      <c r="K105">
        <f t="shared" si="14"/>
        <v>-0.22859349687028191</v>
      </c>
      <c r="L105">
        <f t="shared" si="21"/>
        <v>4.1600000000000028</v>
      </c>
      <c r="M105">
        <f t="shared" si="15"/>
        <v>1.9985434973858638</v>
      </c>
      <c r="O105">
        <f t="shared" si="16"/>
        <v>4.1600000000000028</v>
      </c>
      <c r="P105">
        <f t="shared" si="17"/>
        <v>-1.9985434973858638</v>
      </c>
    </row>
    <row r="106" spans="4:16" x14ac:dyDescent="0.2">
      <c r="D106">
        <f t="shared" si="11"/>
        <v>4.6335117145154712</v>
      </c>
      <c r="E106">
        <f t="shared" si="12"/>
        <v>5</v>
      </c>
      <c r="G106">
        <f t="shared" si="18"/>
        <v>4.2000000000000028</v>
      </c>
      <c r="H106">
        <f t="shared" si="13"/>
        <v>-0.49682357428345342</v>
      </c>
      <c r="I106">
        <f t="shared" si="19"/>
        <v>-596.18828914014409</v>
      </c>
      <c r="J106" t="str">
        <f t="shared" si="20"/>
        <v/>
      </c>
      <c r="K106">
        <f t="shared" si="14"/>
        <v>-0.49682357428345342</v>
      </c>
      <c r="L106">
        <f t="shared" si="21"/>
        <v>4.2000000000000028</v>
      </c>
      <c r="M106">
        <f t="shared" si="15"/>
        <v>1.9696833387068819</v>
      </c>
      <c r="O106">
        <f t="shared" si="16"/>
        <v>4.2000000000000028</v>
      </c>
      <c r="P106">
        <f t="shared" si="17"/>
        <v>-1.9696833387068819</v>
      </c>
    </row>
    <row r="107" spans="4:16" x14ac:dyDescent="0.2">
      <c r="D107">
        <f t="shared" si="11"/>
        <v>4.6776403975108556</v>
      </c>
      <c r="E107">
        <f t="shared" si="12"/>
        <v>5</v>
      </c>
      <c r="G107">
        <f t="shared" si="18"/>
        <v>4.2400000000000029</v>
      </c>
      <c r="H107">
        <f t="shared" si="13"/>
        <v>-0.74926153073910307</v>
      </c>
      <c r="I107">
        <f t="shared" si="19"/>
        <v>-899.11383688692365</v>
      </c>
      <c r="J107" t="str">
        <f t="shared" si="20"/>
        <v/>
      </c>
      <c r="K107">
        <f t="shared" si="14"/>
        <v>-0.74926153073910307</v>
      </c>
      <c r="L107">
        <f t="shared" si="21"/>
        <v>4.2400000000000029</v>
      </c>
      <c r="M107">
        <f t="shared" si="15"/>
        <v>1.9408231800278997</v>
      </c>
      <c r="O107">
        <f t="shared" si="16"/>
        <v>4.2400000000000029</v>
      </c>
      <c r="P107">
        <f t="shared" si="17"/>
        <v>-1.9408231800278997</v>
      </c>
    </row>
    <row r="108" spans="4:16" x14ac:dyDescent="0.2">
      <c r="D108">
        <f t="shared" si="11"/>
        <v>4.7217690805062418</v>
      </c>
      <c r="E108">
        <f t="shared" si="12"/>
        <v>5</v>
      </c>
      <c r="G108">
        <f t="shared" si="18"/>
        <v>4.2800000000000029</v>
      </c>
      <c r="H108">
        <f t="shared" si="13"/>
        <v>-0.98106830740587969</v>
      </c>
      <c r="I108">
        <f t="shared" si="19"/>
        <v>-1177.2819688870557</v>
      </c>
      <c r="J108" t="str">
        <f t="shared" si="20"/>
        <v/>
      </c>
      <c r="K108">
        <f t="shared" si="14"/>
        <v>-0.98106830740587969</v>
      </c>
      <c r="L108">
        <f t="shared" si="21"/>
        <v>4.2800000000000029</v>
      </c>
      <c r="M108">
        <f t="shared" si="15"/>
        <v>1.9119630213489178</v>
      </c>
      <c r="O108">
        <f t="shared" si="16"/>
        <v>4.2800000000000029</v>
      </c>
      <c r="P108">
        <f t="shared" si="17"/>
        <v>-1.9119630213489178</v>
      </c>
    </row>
    <row r="109" spans="4:16" x14ac:dyDescent="0.2">
      <c r="D109">
        <f t="shared" si="11"/>
        <v>4.7658977635016271</v>
      </c>
      <c r="E109">
        <f t="shared" si="12"/>
        <v>5</v>
      </c>
      <c r="G109">
        <f t="shared" si="18"/>
        <v>4.3200000000000029</v>
      </c>
      <c r="H109">
        <f t="shared" si="13"/>
        <v>-1.1878003307200131</v>
      </c>
      <c r="I109">
        <f t="shared" si="19"/>
        <v>-1425.3603968640157</v>
      </c>
      <c r="J109" t="str">
        <f t="shared" si="20"/>
        <v/>
      </c>
      <c r="K109">
        <f t="shared" si="14"/>
        <v>-1.1878003307200131</v>
      </c>
      <c r="L109">
        <f t="shared" si="21"/>
        <v>4.3200000000000029</v>
      </c>
      <c r="M109">
        <f t="shared" si="15"/>
        <v>1.8831028626699355</v>
      </c>
      <c r="O109">
        <f t="shared" si="16"/>
        <v>4.3200000000000029</v>
      </c>
      <c r="P109">
        <f t="shared" si="17"/>
        <v>-1.8831028626699355</v>
      </c>
    </row>
    <row r="110" spans="4:16" x14ac:dyDescent="0.2">
      <c r="D110">
        <f t="shared" si="11"/>
        <v>4.8100264464970124</v>
      </c>
      <c r="E110">
        <f t="shared" si="12"/>
        <v>5</v>
      </c>
      <c r="G110">
        <f t="shared" si="18"/>
        <v>4.360000000000003</v>
      </c>
      <c r="H110">
        <f t="shared" si="13"/>
        <v>-1.3654946925785021</v>
      </c>
      <c r="I110">
        <f t="shared" si="19"/>
        <v>-1638.5936310942025</v>
      </c>
      <c r="J110" t="str">
        <f t="shared" si="20"/>
        <v/>
      </c>
      <c r="K110">
        <f t="shared" si="14"/>
        <v>-1.3654946925785021</v>
      </c>
      <c r="L110">
        <f t="shared" si="21"/>
        <v>4.360000000000003</v>
      </c>
      <c r="M110">
        <f t="shared" si="15"/>
        <v>1.8542427039909537</v>
      </c>
      <c r="O110">
        <f t="shared" si="16"/>
        <v>4.360000000000003</v>
      </c>
      <c r="P110">
        <f t="shared" si="17"/>
        <v>-1.8542427039909537</v>
      </c>
    </row>
    <row r="111" spans="4:16" x14ac:dyDescent="0.2">
      <c r="D111">
        <f t="shared" si="11"/>
        <v>4.8541551294923977</v>
      </c>
      <c r="E111">
        <f t="shared" si="12"/>
        <v>5</v>
      </c>
      <c r="G111">
        <f t="shared" si="18"/>
        <v>4.400000000000003</v>
      </c>
      <c r="H111">
        <f t="shared" si="13"/>
        <v>-1.5107451165120489</v>
      </c>
      <c r="I111">
        <f t="shared" si="19"/>
        <v>-1812.8941398144586</v>
      </c>
      <c r="J111" t="str">
        <f t="shared" si="20"/>
        <v/>
      </c>
      <c r="K111">
        <f t="shared" si="14"/>
        <v>-1.5107451165120489</v>
      </c>
      <c r="L111">
        <f t="shared" si="21"/>
        <v>4.400000000000003</v>
      </c>
      <c r="M111">
        <f t="shared" si="15"/>
        <v>1.8253825453119714</v>
      </c>
      <c r="O111">
        <f t="shared" si="16"/>
        <v>4.400000000000003</v>
      </c>
      <c r="P111">
        <f t="shared" si="17"/>
        <v>-1.8253825453119714</v>
      </c>
    </row>
    <row r="112" spans="4:16" x14ac:dyDescent="0.2">
      <c r="D112">
        <f t="shared" si="11"/>
        <v>4.898283812487783</v>
      </c>
      <c r="E112">
        <f t="shared" si="12"/>
        <v>5</v>
      </c>
      <c r="G112">
        <f t="shared" si="18"/>
        <v>4.4400000000000031</v>
      </c>
      <c r="H112">
        <f t="shared" si="13"/>
        <v>-1.6207672536193891</v>
      </c>
      <c r="I112">
        <f t="shared" si="19"/>
        <v>-1944.9207043432668</v>
      </c>
      <c r="J112" t="str">
        <f t="shared" si="20"/>
        <v/>
      </c>
      <c r="K112">
        <f t="shared" si="14"/>
        <v>-1.6207672536193891</v>
      </c>
      <c r="L112">
        <f t="shared" si="21"/>
        <v>4.4400000000000031</v>
      </c>
      <c r="M112">
        <f t="shared" si="15"/>
        <v>1.7965223866329896</v>
      </c>
      <c r="O112">
        <f t="shared" si="16"/>
        <v>4.4400000000000031</v>
      </c>
      <c r="P112">
        <f t="shared" si="17"/>
        <v>-1.7965223866329896</v>
      </c>
    </row>
    <row r="113" spans="4:16" x14ac:dyDescent="0.2">
      <c r="D113">
        <f t="shared" si="11"/>
        <v>4.9424124954831683</v>
      </c>
      <c r="E113">
        <f t="shared" si="12"/>
        <v>5</v>
      </c>
      <c r="G113">
        <f t="shared" si="18"/>
        <v>4.4800000000000031</v>
      </c>
      <c r="H113">
        <f t="shared" si="13"/>
        <v>-1.6934520565857318</v>
      </c>
      <c r="I113">
        <f t="shared" si="19"/>
        <v>-2032.1424679028783</v>
      </c>
      <c r="J113" t="str">
        <f t="shared" si="20"/>
        <v/>
      </c>
      <c r="K113">
        <f t="shared" si="14"/>
        <v>-1.6934520565857318</v>
      </c>
      <c r="L113">
        <f t="shared" si="21"/>
        <v>4.4800000000000031</v>
      </c>
      <c r="M113">
        <f t="shared" si="15"/>
        <v>1.7676622279540073</v>
      </c>
      <c r="O113">
        <f t="shared" si="16"/>
        <v>4.4800000000000031</v>
      </c>
      <c r="P113">
        <f t="shared" si="17"/>
        <v>-1.7676622279540073</v>
      </c>
    </row>
    <row r="114" spans="4:16" x14ac:dyDescent="0.2">
      <c r="D114">
        <f t="shared" si="11"/>
        <v>4.9865411784785545</v>
      </c>
      <c r="E114">
        <f t="shared" si="12"/>
        <v>5</v>
      </c>
      <c r="G114">
        <f t="shared" si="18"/>
        <v>4.5200000000000031</v>
      </c>
      <c r="H114">
        <f t="shared" si="13"/>
        <v>-1.7274062086427207</v>
      </c>
      <c r="I114">
        <f t="shared" si="19"/>
        <v>-2072.887450371265</v>
      </c>
      <c r="J114">
        <f t="shared" si="20"/>
        <v>2072.887450371265</v>
      </c>
      <c r="K114">
        <f t="shared" si="14"/>
        <v>-1.7274062086427207</v>
      </c>
      <c r="L114">
        <f t="shared" si="21"/>
        <v>4.5200000000000031</v>
      </c>
      <c r="M114">
        <f t="shared" si="15"/>
        <v>1.7388020692750255</v>
      </c>
      <c r="O114">
        <f t="shared" si="16"/>
        <v>4.5200000000000031</v>
      </c>
      <c r="P114">
        <f t="shared" si="17"/>
        <v>-1.7388020692750255</v>
      </c>
    </row>
    <row r="115" spans="4:16" x14ac:dyDescent="0.2">
      <c r="D115">
        <f t="shared" si="11"/>
        <v>5.0306698614739398</v>
      </c>
      <c r="E115">
        <f t="shared" si="12"/>
        <v>6</v>
      </c>
      <c r="G115">
        <f t="shared" si="18"/>
        <v>4.5600000000000032</v>
      </c>
      <c r="H115">
        <f t="shared" si="13"/>
        <v>-1.7245290724173692</v>
      </c>
      <c r="I115">
        <f t="shared" si="19"/>
        <v>-2069.4348869008431</v>
      </c>
      <c r="J115" t="str">
        <f t="shared" si="20"/>
        <v/>
      </c>
      <c r="K115">
        <f t="shared" si="14"/>
        <v>-1.7245290724173692</v>
      </c>
      <c r="L115">
        <f t="shared" si="21"/>
        <v>4.5600000000000032</v>
      </c>
      <c r="M115">
        <f t="shared" si="15"/>
        <v>1.7099419105960432</v>
      </c>
      <c r="O115">
        <f t="shared" si="16"/>
        <v>4.5600000000000032</v>
      </c>
      <c r="P115">
        <f t="shared" si="17"/>
        <v>-1.7099419105960432</v>
      </c>
    </row>
    <row r="116" spans="4:16" x14ac:dyDescent="0.2">
      <c r="D116">
        <f t="shared" si="11"/>
        <v>5.0747985444693251</v>
      </c>
      <c r="E116">
        <f t="shared" si="12"/>
        <v>6</v>
      </c>
      <c r="G116">
        <f t="shared" si="18"/>
        <v>4.6000000000000032</v>
      </c>
      <c r="H116">
        <f t="shared" si="13"/>
        <v>-1.694037615856727</v>
      </c>
      <c r="I116">
        <f t="shared" si="19"/>
        <v>-2032.8451390280723</v>
      </c>
      <c r="J116" t="str">
        <f t="shared" si="20"/>
        <v/>
      </c>
      <c r="K116">
        <f t="shared" si="14"/>
        <v>-1.694037615856727</v>
      </c>
      <c r="L116">
        <f t="shared" si="21"/>
        <v>4.6000000000000032</v>
      </c>
      <c r="M116">
        <f t="shared" si="15"/>
        <v>1.6810817519170609</v>
      </c>
      <c r="O116">
        <f t="shared" si="16"/>
        <v>4.6000000000000032</v>
      </c>
      <c r="P116">
        <f t="shared" si="17"/>
        <v>-1.6810817519170609</v>
      </c>
    </row>
    <row r="117" spans="4:16" x14ac:dyDescent="0.2">
      <c r="D117">
        <f t="shared" si="11"/>
        <v>5.1189272274647104</v>
      </c>
      <c r="E117">
        <f t="shared" si="12"/>
        <v>6</v>
      </c>
      <c r="G117">
        <f t="shared" si="18"/>
        <v>4.6400000000000032</v>
      </c>
      <c r="H117">
        <f t="shared" si="13"/>
        <v>-1.6373410055993551</v>
      </c>
      <c r="I117">
        <f t="shared" si="19"/>
        <v>-1964.8092067192263</v>
      </c>
      <c r="J117" t="str">
        <f t="shared" si="20"/>
        <v/>
      </c>
      <c r="K117">
        <f t="shared" si="14"/>
        <v>-1.6373410055993551</v>
      </c>
      <c r="L117">
        <f t="shared" si="21"/>
        <v>4.6400000000000032</v>
      </c>
      <c r="M117">
        <f t="shared" si="15"/>
        <v>1.652221593238079</v>
      </c>
      <c r="O117">
        <f t="shared" si="16"/>
        <v>4.6400000000000032</v>
      </c>
      <c r="P117">
        <f t="shared" si="17"/>
        <v>-1.652221593238079</v>
      </c>
    </row>
    <row r="118" spans="4:16" x14ac:dyDescent="0.2">
      <c r="D118">
        <f t="shared" si="11"/>
        <v>5.1630559104600957</v>
      </c>
      <c r="E118">
        <f t="shared" si="12"/>
        <v>6</v>
      </c>
      <c r="G118">
        <f t="shared" si="18"/>
        <v>4.6800000000000033</v>
      </c>
      <c r="H118">
        <f t="shared" si="13"/>
        <v>-1.5555260759566454</v>
      </c>
      <c r="I118">
        <f t="shared" si="19"/>
        <v>-1866.6312911479745</v>
      </c>
      <c r="J118" t="str">
        <f t="shared" si="20"/>
        <v/>
      </c>
      <c r="K118">
        <f t="shared" si="14"/>
        <v>-1.5555260759566454</v>
      </c>
      <c r="L118">
        <f t="shared" si="21"/>
        <v>4.6800000000000033</v>
      </c>
      <c r="M118">
        <f t="shared" si="15"/>
        <v>1.6233614345590968</v>
      </c>
      <c r="O118">
        <f t="shared" si="16"/>
        <v>4.6800000000000033</v>
      </c>
      <c r="P118">
        <f t="shared" si="17"/>
        <v>-1.6233614345590968</v>
      </c>
    </row>
    <row r="119" spans="4:16" x14ac:dyDescent="0.2">
      <c r="D119">
        <f t="shared" si="11"/>
        <v>5.2071845934554819</v>
      </c>
      <c r="E119">
        <f t="shared" si="12"/>
        <v>6</v>
      </c>
      <c r="G119">
        <f t="shared" si="18"/>
        <v>4.7200000000000033</v>
      </c>
      <c r="H119">
        <f t="shared" si="13"/>
        <v>-1.4501611618310954</v>
      </c>
      <c r="I119">
        <f t="shared" si="19"/>
        <v>-1740.1933941973145</v>
      </c>
      <c r="J119" t="str">
        <f t="shared" si="20"/>
        <v/>
      </c>
      <c r="K119">
        <f t="shared" si="14"/>
        <v>-1.4501611618310954</v>
      </c>
      <c r="L119">
        <f t="shared" si="21"/>
        <v>4.7200000000000033</v>
      </c>
      <c r="M119">
        <f t="shared" si="15"/>
        <v>1.5945012758801149</v>
      </c>
      <c r="O119">
        <f t="shared" si="16"/>
        <v>4.7200000000000033</v>
      </c>
      <c r="P119">
        <f t="shared" si="17"/>
        <v>-1.5945012758801149</v>
      </c>
    </row>
    <row r="120" spans="4:16" x14ac:dyDescent="0.2">
      <c r="D120">
        <f t="shared" si="11"/>
        <v>5.2513132764508672</v>
      </c>
      <c r="E120">
        <f t="shared" si="12"/>
        <v>6</v>
      </c>
      <c r="G120">
        <f t="shared" si="18"/>
        <v>4.7600000000000033</v>
      </c>
      <c r="H120">
        <f t="shared" si="13"/>
        <v>-1.3232660348346021</v>
      </c>
      <c r="I120">
        <f t="shared" si="19"/>
        <v>-1587.9192418015225</v>
      </c>
      <c r="J120" t="str">
        <f t="shared" si="20"/>
        <v/>
      </c>
      <c r="K120">
        <f t="shared" si="14"/>
        <v>-1.3232660348346021</v>
      </c>
      <c r="L120">
        <f t="shared" si="21"/>
        <v>4.7600000000000033</v>
      </c>
      <c r="M120">
        <f t="shared" si="15"/>
        <v>1.5656411172011326</v>
      </c>
      <c r="O120">
        <f t="shared" si="16"/>
        <v>4.7600000000000033</v>
      </c>
      <c r="P120">
        <f t="shared" si="17"/>
        <v>-1.5656411172011326</v>
      </c>
    </row>
    <row r="121" spans="4:16" x14ac:dyDescent="0.2">
      <c r="D121">
        <f t="shared" si="11"/>
        <v>5.2954419594462516</v>
      </c>
      <c r="E121">
        <f t="shared" si="12"/>
        <v>6</v>
      </c>
      <c r="G121">
        <f t="shared" si="18"/>
        <v>4.8000000000000034</v>
      </c>
      <c r="H121">
        <f t="shared" si="13"/>
        <v>-1.1772731856812053</v>
      </c>
      <c r="I121">
        <f t="shared" si="19"/>
        <v>-1412.7278228174464</v>
      </c>
      <c r="J121" t="str">
        <f t="shared" si="20"/>
        <v/>
      </c>
      <c r="K121">
        <f t="shared" si="14"/>
        <v>-1.1772731856812053</v>
      </c>
      <c r="L121">
        <f t="shared" si="21"/>
        <v>4.8000000000000034</v>
      </c>
      <c r="M121">
        <f t="shared" si="15"/>
        <v>1.5367809585221508</v>
      </c>
      <c r="O121">
        <f t="shared" si="16"/>
        <v>4.8000000000000034</v>
      </c>
      <c r="P121">
        <f t="shared" si="17"/>
        <v>-1.5367809585221508</v>
      </c>
    </row>
    <row r="122" spans="4:16" x14ac:dyDescent="0.2">
      <c r="D122">
        <f t="shared" si="11"/>
        <v>5.3395706424416369</v>
      </c>
      <c r="E122">
        <f t="shared" si="12"/>
        <v>6</v>
      </c>
      <c r="G122">
        <f t="shared" si="18"/>
        <v>4.8400000000000034</v>
      </c>
      <c r="H122">
        <f t="shared" si="13"/>
        <v>-1.0149811950436691</v>
      </c>
      <c r="I122">
        <f t="shared" si="19"/>
        <v>-1217.9774340524029</v>
      </c>
      <c r="J122" t="str">
        <f t="shared" si="20"/>
        <v/>
      </c>
      <c r="K122">
        <f t="shared" si="14"/>
        <v>-1.0149811950436691</v>
      </c>
      <c r="L122">
        <f t="shared" si="21"/>
        <v>4.8400000000000034</v>
      </c>
      <c r="M122">
        <f t="shared" si="15"/>
        <v>1.5079207998431685</v>
      </c>
      <c r="O122">
        <f t="shared" si="16"/>
        <v>4.8400000000000034</v>
      </c>
      <c r="P122">
        <f t="shared" si="17"/>
        <v>-1.5079207998431685</v>
      </c>
    </row>
    <row r="123" spans="4:16" x14ac:dyDescent="0.2">
      <c r="D123">
        <f t="shared" si="11"/>
        <v>5.3836993254370231</v>
      </c>
      <c r="E123">
        <f t="shared" si="12"/>
        <v>6</v>
      </c>
      <c r="G123">
        <f t="shared" si="18"/>
        <v>4.8800000000000034</v>
      </c>
      <c r="H123">
        <f t="shared" si="13"/>
        <v>-0.83950108672198187</v>
      </c>
      <c r="I123">
        <f t="shared" si="19"/>
        <v>-1007.4013040663782</v>
      </c>
      <c r="J123" t="str">
        <f t="shared" si="20"/>
        <v/>
      </c>
      <c r="K123">
        <f t="shared" si="14"/>
        <v>-0.83950108672198187</v>
      </c>
      <c r="L123">
        <f t="shared" si="21"/>
        <v>4.8800000000000034</v>
      </c>
      <c r="M123">
        <f t="shared" si="15"/>
        <v>1.4790606411641867</v>
      </c>
      <c r="O123">
        <f t="shared" si="16"/>
        <v>4.8800000000000034</v>
      </c>
      <c r="P123">
        <f t="shared" si="17"/>
        <v>-1.4790606411641867</v>
      </c>
    </row>
    <row r="124" spans="4:16" x14ac:dyDescent="0.2">
      <c r="D124">
        <f t="shared" si="11"/>
        <v>5.4278280084324084</v>
      </c>
      <c r="E124">
        <f t="shared" si="12"/>
        <v>6</v>
      </c>
      <c r="G124">
        <f t="shared" si="18"/>
        <v>4.9200000000000035</v>
      </c>
      <c r="H124">
        <f t="shared" si="13"/>
        <v>-0.65419669149588922</v>
      </c>
      <c r="I124">
        <f t="shared" si="19"/>
        <v>-785.03602979506707</v>
      </c>
      <c r="J124" t="str">
        <f t="shared" si="20"/>
        <v/>
      </c>
      <c r="K124">
        <f t="shared" si="14"/>
        <v>-0.65419669149588922</v>
      </c>
      <c r="L124">
        <f t="shared" si="21"/>
        <v>4.9200000000000035</v>
      </c>
      <c r="M124">
        <f t="shared" si="15"/>
        <v>1.4502004824852044</v>
      </c>
      <c r="O124">
        <f t="shared" si="16"/>
        <v>4.9200000000000035</v>
      </c>
      <c r="P124">
        <f t="shared" si="17"/>
        <v>-1.4502004824852044</v>
      </c>
    </row>
    <row r="125" spans="4:16" x14ac:dyDescent="0.2">
      <c r="D125">
        <f t="shared" si="11"/>
        <v>5.4719566914277946</v>
      </c>
      <c r="E125">
        <f t="shared" si="12"/>
        <v>6</v>
      </c>
      <c r="G125">
        <f t="shared" si="18"/>
        <v>4.9600000000000035</v>
      </c>
      <c r="H125">
        <f t="shared" si="13"/>
        <v>-0.46262016484469465</v>
      </c>
      <c r="I125">
        <f t="shared" si="19"/>
        <v>-555.14419781363358</v>
      </c>
      <c r="J125" t="str">
        <f t="shared" si="20"/>
        <v/>
      </c>
      <c r="K125">
        <f t="shared" si="14"/>
        <v>-0.46262016484469465</v>
      </c>
      <c r="L125">
        <f t="shared" si="21"/>
        <v>4.9600000000000035</v>
      </c>
      <c r="M125">
        <f t="shared" si="15"/>
        <v>1.4213403238062225</v>
      </c>
      <c r="O125">
        <f t="shared" si="16"/>
        <v>4.9600000000000035</v>
      </c>
      <c r="P125">
        <f t="shared" si="17"/>
        <v>-1.4213403238062225</v>
      </c>
    </row>
    <row r="126" spans="4:16" x14ac:dyDescent="0.2">
      <c r="D126">
        <f t="shared" si="11"/>
        <v>5.5160853744231799</v>
      </c>
      <c r="E126">
        <f t="shared" si="12"/>
        <v>6</v>
      </c>
      <c r="G126">
        <f t="shared" si="18"/>
        <v>5.0000000000000036</v>
      </c>
      <c r="H126">
        <f t="shared" si="13"/>
        <v>-0.26844389461445894</v>
      </c>
      <c r="I126">
        <f t="shared" si="19"/>
        <v>-322.13267353735074</v>
      </c>
      <c r="J126" t="str">
        <f t="shared" si="20"/>
        <v/>
      </c>
      <c r="K126">
        <f t="shared" si="14"/>
        <v>-0.26844389461445894</v>
      </c>
      <c r="L126">
        <f t="shared" si="21"/>
        <v>5.0000000000000036</v>
      </c>
      <c r="M126">
        <f t="shared" si="15"/>
        <v>1.3924801651272403</v>
      </c>
      <c r="O126">
        <f t="shared" si="16"/>
        <v>5.0000000000000036</v>
      </c>
      <c r="P126">
        <f t="shared" si="17"/>
        <v>-1.3924801651272403</v>
      </c>
    </row>
    <row r="127" spans="4:16" x14ac:dyDescent="0.2">
      <c r="D127">
        <f t="shared" si="11"/>
        <v>5.5602140574185652</v>
      </c>
      <c r="E127">
        <f t="shared" si="12"/>
        <v>6</v>
      </c>
      <c r="G127">
        <f t="shared" si="18"/>
        <v>5.0400000000000036</v>
      </c>
      <c r="H127">
        <f t="shared" si="13"/>
        <v>-7.5390103914933504E-2</v>
      </c>
      <c r="I127">
        <f t="shared" si="19"/>
        <v>-90.468124697920203</v>
      </c>
      <c r="J127" t="str">
        <f t="shared" si="20"/>
        <v/>
      </c>
      <c r="K127">
        <f t="shared" si="14"/>
        <v>-7.5390103914933504E-2</v>
      </c>
      <c r="L127">
        <f t="shared" si="21"/>
        <v>5.0400000000000036</v>
      </c>
      <c r="M127">
        <f t="shared" si="15"/>
        <v>1.363620006448258</v>
      </c>
      <c r="O127">
        <f t="shared" si="16"/>
        <v>5.0400000000000036</v>
      </c>
      <c r="P127">
        <f t="shared" si="17"/>
        <v>-1.363620006448258</v>
      </c>
    </row>
    <row r="128" spans="4:16" x14ac:dyDescent="0.2">
      <c r="D128">
        <f t="shared" si="11"/>
        <v>5.6043427404139496</v>
      </c>
      <c r="E128">
        <f t="shared" si="12"/>
        <v>6</v>
      </c>
      <c r="G128">
        <f t="shared" si="18"/>
        <v>5.0800000000000036</v>
      </c>
      <c r="H128">
        <f t="shared" si="13"/>
        <v>0.11284050129060552</v>
      </c>
      <c r="I128">
        <f t="shared" si="19"/>
        <v>135.40860154872664</v>
      </c>
      <c r="J128" t="str">
        <f t="shared" si="20"/>
        <v/>
      </c>
      <c r="K128">
        <f t="shared" si="14"/>
        <v>0.11284050129060552</v>
      </c>
      <c r="L128">
        <f t="shared" si="21"/>
        <v>5.0800000000000036</v>
      </c>
      <c r="M128">
        <f t="shared" si="15"/>
        <v>1.3347598477692761</v>
      </c>
      <c r="O128">
        <f t="shared" si="16"/>
        <v>5.0800000000000036</v>
      </c>
      <c r="P128">
        <f t="shared" si="17"/>
        <v>-1.3347598477692761</v>
      </c>
    </row>
    <row r="129" spans="4:16" x14ac:dyDescent="0.2">
      <c r="D129">
        <f t="shared" si="11"/>
        <v>5.6484714234093358</v>
      </c>
      <c r="E129">
        <f t="shared" si="12"/>
        <v>6</v>
      </c>
      <c r="G129">
        <f t="shared" si="18"/>
        <v>5.1200000000000037</v>
      </c>
      <c r="H129">
        <f t="shared" si="13"/>
        <v>0.29263967212691749</v>
      </c>
      <c r="I129">
        <f t="shared" si="19"/>
        <v>351.16760655230098</v>
      </c>
      <c r="J129" t="str">
        <f t="shared" si="20"/>
        <v/>
      </c>
      <c r="K129">
        <f t="shared" si="14"/>
        <v>0.29263967212691749</v>
      </c>
      <c r="L129">
        <f t="shared" si="21"/>
        <v>5.1200000000000037</v>
      </c>
      <c r="M129">
        <f t="shared" si="15"/>
        <v>1.3058996890902939</v>
      </c>
      <c r="O129">
        <f t="shared" si="16"/>
        <v>5.1200000000000037</v>
      </c>
      <c r="P129">
        <f t="shared" si="17"/>
        <v>-1.3058996890902939</v>
      </c>
    </row>
    <row r="130" spans="4:16" x14ac:dyDescent="0.2">
      <c r="D130">
        <f t="shared" ref="D130:D193" si="22">$B$16*G130/3.14</f>
        <v>5.6926001064047211</v>
      </c>
      <c r="E130">
        <f t="shared" ref="E130:E193" si="23">ROUNDDOWN(D130, 0)+1</f>
        <v>6</v>
      </c>
      <c r="G130">
        <f t="shared" si="18"/>
        <v>5.1600000000000037</v>
      </c>
      <c r="H130">
        <f t="shared" ref="H130:H193" si="24">($B$3-(2*E130-1)*$B$23*$B$10*9.81/$B$9)*COS($B$16*G130) + (($B$23*$B$10*9.81)*(-1)^(E130+1))/$B$9</f>
        <v>0.46056078441068465</v>
      </c>
      <c r="I130">
        <f t="shared" si="19"/>
        <v>552.67294129282163</v>
      </c>
      <c r="J130" t="str">
        <f t="shared" si="20"/>
        <v/>
      </c>
      <c r="K130">
        <f t="shared" ref="K130:K136" si="25">H130</f>
        <v>0.46056078441068465</v>
      </c>
      <c r="L130">
        <f t="shared" si="21"/>
        <v>5.1600000000000037</v>
      </c>
      <c r="M130">
        <f t="shared" ref="M130:M193" si="26">$B$3-2*$B$23*$B$10*9.81*$B$16/(3.14*$B$9)*L130</f>
        <v>1.277039530411312</v>
      </c>
      <c r="O130">
        <f t="shared" ref="O130:O193" si="27">L130</f>
        <v>5.1600000000000037</v>
      </c>
      <c r="P130">
        <f t="shared" ref="P130:P193" si="28">-1*M130</f>
        <v>-1.277039530411312</v>
      </c>
    </row>
    <row r="131" spans="4:16" x14ac:dyDescent="0.2">
      <c r="D131">
        <f t="shared" si="22"/>
        <v>5.7367287894001064</v>
      </c>
      <c r="E131">
        <f t="shared" si="23"/>
        <v>6</v>
      </c>
      <c r="G131">
        <f t="shared" ref="G131:G194" si="29">G130+$B$1</f>
        <v>5.2000000000000037</v>
      </c>
      <c r="H131">
        <f t="shared" si="24"/>
        <v>0.61338490802229617</v>
      </c>
      <c r="I131">
        <f t="shared" ref="I131:I194" si="30">H131*$B$9</f>
        <v>736.06188962675537</v>
      </c>
      <c r="J131" t="str">
        <f t="shared" ref="J131:J194" si="31">IF(AND(ABS(I131)&gt;ABS(I130), ABS(I131)&gt;ABS(I132)), ABS(I131), "")</f>
        <v/>
      </c>
      <c r="K131">
        <f t="shared" si="25"/>
        <v>0.61338490802229617</v>
      </c>
      <c r="L131">
        <f t="shared" ref="L131:L194" si="32">L130+$B$1</f>
        <v>5.2000000000000037</v>
      </c>
      <c r="M131">
        <f t="shared" si="26"/>
        <v>1.2481793717323297</v>
      </c>
      <c r="O131">
        <f t="shared" si="27"/>
        <v>5.2000000000000037</v>
      </c>
      <c r="P131">
        <f t="shared" si="28"/>
        <v>-1.2481793717323297</v>
      </c>
    </row>
    <row r="132" spans="4:16" x14ac:dyDescent="0.2">
      <c r="D132">
        <f t="shared" si="22"/>
        <v>5.7808574723954926</v>
      </c>
      <c r="E132">
        <f t="shared" si="23"/>
        <v>6</v>
      </c>
      <c r="G132">
        <f t="shared" si="29"/>
        <v>5.2400000000000038</v>
      </c>
      <c r="H132">
        <f t="shared" si="24"/>
        <v>0.7481825115418721</v>
      </c>
      <c r="I132">
        <f t="shared" si="30"/>
        <v>897.81901385024651</v>
      </c>
      <c r="J132" t="str">
        <f t="shared" si="31"/>
        <v/>
      </c>
      <c r="K132">
        <f t="shared" si="25"/>
        <v>0.7481825115418721</v>
      </c>
      <c r="L132">
        <f t="shared" si="32"/>
        <v>5.2400000000000038</v>
      </c>
      <c r="M132">
        <f t="shared" si="26"/>
        <v>1.2193192130533479</v>
      </c>
      <c r="O132">
        <f t="shared" si="27"/>
        <v>5.2400000000000038</v>
      </c>
      <c r="P132">
        <f t="shared" si="28"/>
        <v>-1.2193192130533479</v>
      </c>
    </row>
    <row r="133" spans="4:16" x14ac:dyDescent="0.2">
      <c r="D133">
        <f t="shared" si="22"/>
        <v>5.8249861553908779</v>
      </c>
      <c r="E133">
        <f t="shared" si="23"/>
        <v>6</v>
      </c>
      <c r="G133">
        <f t="shared" si="29"/>
        <v>5.2800000000000038</v>
      </c>
      <c r="H133">
        <f t="shared" si="24"/>
        <v>0.86236961931489597</v>
      </c>
      <c r="I133">
        <f t="shared" si="30"/>
        <v>1034.8435431778751</v>
      </c>
      <c r="J133" t="str">
        <f t="shared" si="31"/>
        <v/>
      </c>
      <c r="K133">
        <f t="shared" si="25"/>
        <v>0.86236961931489597</v>
      </c>
      <c r="L133">
        <f t="shared" si="32"/>
        <v>5.2800000000000038</v>
      </c>
      <c r="M133">
        <f t="shared" si="26"/>
        <v>1.1904590543743656</v>
      </c>
      <c r="O133">
        <f t="shared" si="27"/>
        <v>5.2800000000000038</v>
      </c>
      <c r="P133">
        <f t="shared" si="28"/>
        <v>-1.1904590543743656</v>
      </c>
    </row>
    <row r="134" spans="4:16" x14ac:dyDescent="0.2">
      <c r="D134">
        <f t="shared" si="22"/>
        <v>5.8691148383862624</v>
      </c>
      <c r="E134">
        <f t="shared" si="23"/>
        <v>6</v>
      </c>
      <c r="G134">
        <f t="shared" si="29"/>
        <v>5.3200000000000038</v>
      </c>
      <c r="H134">
        <f t="shared" si="24"/>
        <v>0.95375734445583449</v>
      </c>
      <c r="I134">
        <f t="shared" si="30"/>
        <v>1144.5088133470015</v>
      </c>
      <c r="J134" t="str">
        <f t="shared" si="31"/>
        <v/>
      </c>
      <c r="K134">
        <f t="shared" si="25"/>
        <v>0.95375734445583449</v>
      </c>
      <c r="L134">
        <f t="shared" si="32"/>
        <v>5.3200000000000038</v>
      </c>
      <c r="M134">
        <f t="shared" si="26"/>
        <v>1.1615988956953838</v>
      </c>
      <c r="O134">
        <f t="shared" si="27"/>
        <v>5.3200000000000038</v>
      </c>
      <c r="P134">
        <f t="shared" si="28"/>
        <v>-1.1615988956953838</v>
      </c>
    </row>
    <row r="135" spans="4:16" x14ac:dyDescent="0.2">
      <c r="D135">
        <f t="shared" si="22"/>
        <v>5.9132435213816485</v>
      </c>
      <c r="E135">
        <f t="shared" si="23"/>
        <v>6</v>
      </c>
      <c r="G135">
        <f t="shared" si="29"/>
        <v>5.3600000000000039</v>
      </c>
      <c r="H135">
        <f t="shared" si="24"/>
        <v>1.0205938482767627</v>
      </c>
      <c r="I135">
        <f t="shared" si="30"/>
        <v>1224.7126179321153</v>
      </c>
      <c r="J135" t="str">
        <f t="shared" si="31"/>
        <v/>
      </c>
      <c r="K135">
        <f t="shared" si="25"/>
        <v>1.0205938482767627</v>
      </c>
      <c r="L135">
        <f t="shared" si="32"/>
        <v>5.3600000000000039</v>
      </c>
      <c r="M135">
        <f t="shared" si="26"/>
        <v>1.1327387370164015</v>
      </c>
      <c r="O135">
        <f t="shared" si="27"/>
        <v>5.3600000000000039</v>
      </c>
      <c r="P135">
        <f t="shared" si="28"/>
        <v>-1.1327387370164015</v>
      </c>
    </row>
    <row r="136" spans="4:16" x14ac:dyDescent="0.2">
      <c r="D136">
        <f t="shared" si="22"/>
        <v>5.9573722043770339</v>
      </c>
      <c r="E136">
        <f t="shared" si="23"/>
        <v>6</v>
      </c>
      <c r="G136">
        <f t="shared" si="29"/>
        <v>5.4000000000000039</v>
      </c>
      <c r="H136">
        <f t="shared" si="24"/>
        <v>1.0615979218081046</v>
      </c>
      <c r="I136">
        <f t="shared" si="30"/>
        <v>1273.9175061697256</v>
      </c>
      <c r="J136" t="str">
        <f t="shared" si="31"/>
        <v/>
      </c>
      <c r="K136">
        <f t="shared" si="25"/>
        <v>1.0615979218081046</v>
      </c>
      <c r="L136">
        <f t="shared" si="32"/>
        <v>5.4000000000000039</v>
      </c>
      <c r="M136">
        <f t="shared" si="26"/>
        <v>1.1038785783374196</v>
      </c>
      <c r="O136">
        <f t="shared" si="27"/>
        <v>5.4000000000000039</v>
      </c>
      <c r="P136">
        <f t="shared" si="28"/>
        <v>-1.1038785783374196</v>
      </c>
    </row>
    <row r="137" spans="4:16" x14ac:dyDescent="0.2">
      <c r="D137">
        <f t="shared" si="22"/>
        <v>6.0015008873724192</v>
      </c>
      <c r="E137">
        <f t="shared" si="23"/>
        <v>7</v>
      </c>
      <c r="G137">
        <f t="shared" si="29"/>
        <v>5.4400000000000039</v>
      </c>
      <c r="H137">
        <f t="shared" si="24"/>
        <v>1.0759912157607265</v>
      </c>
      <c r="I137">
        <f t="shared" si="30"/>
        <v>1291.1894589128719</v>
      </c>
      <c r="J137">
        <f t="shared" si="31"/>
        <v>1291.1894589128719</v>
      </c>
      <c r="K137">
        <f t="shared" ref="K95:K158" si="33">K136</f>
        <v>1.0615979218081046</v>
      </c>
      <c r="L137">
        <f t="shared" si="32"/>
        <v>5.4400000000000039</v>
      </c>
      <c r="M137">
        <f t="shared" si="26"/>
        <v>1.0750184196584374</v>
      </c>
      <c r="O137">
        <f t="shared" si="27"/>
        <v>5.4400000000000039</v>
      </c>
      <c r="P137">
        <f t="shared" si="28"/>
        <v>-1.0750184196584374</v>
      </c>
    </row>
    <row r="138" spans="4:16" x14ac:dyDescent="0.2">
      <c r="D138">
        <f t="shared" si="22"/>
        <v>6.0456295703678053</v>
      </c>
      <c r="E138">
        <f t="shared" si="23"/>
        <v>7</v>
      </c>
      <c r="G138">
        <f t="shared" si="29"/>
        <v>5.480000000000004</v>
      </c>
      <c r="H138">
        <f t="shared" si="24"/>
        <v>1.0693134306519749</v>
      </c>
      <c r="I138">
        <f t="shared" si="30"/>
        <v>1283.1761167823699</v>
      </c>
      <c r="J138" t="str">
        <f t="shared" si="31"/>
        <v/>
      </c>
      <c r="K138">
        <f t="shared" si="33"/>
        <v>1.0615979218081046</v>
      </c>
      <c r="L138">
        <f t="shared" si="32"/>
        <v>5.480000000000004</v>
      </c>
      <c r="M138">
        <f t="shared" si="26"/>
        <v>1.0461582609794551</v>
      </c>
      <c r="O138">
        <f t="shared" si="27"/>
        <v>5.480000000000004</v>
      </c>
      <c r="P138">
        <f t="shared" si="28"/>
        <v>-1.0461582609794551</v>
      </c>
    </row>
    <row r="139" spans="4:16" x14ac:dyDescent="0.2">
      <c r="D139">
        <f t="shared" si="22"/>
        <v>6.0897582533631907</v>
      </c>
      <c r="E139">
        <f t="shared" si="23"/>
        <v>7</v>
      </c>
      <c r="G139">
        <f t="shared" si="29"/>
        <v>5.520000000000004</v>
      </c>
      <c r="H139">
        <f t="shared" si="24"/>
        <v>1.0484060169538214</v>
      </c>
      <c r="I139">
        <f t="shared" si="30"/>
        <v>1258.0872203445856</v>
      </c>
      <c r="J139" t="str">
        <f t="shared" si="31"/>
        <v/>
      </c>
      <c r="K139">
        <f t="shared" si="33"/>
        <v>1.0615979218081046</v>
      </c>
      <c r="L139">
        <f t="shared" si="32"/>
        <v>5.520000000000004</v>
      </c>
      <c r="M139">
        <f t="shared" si="26"/>
        <v>1.0172981023004732</v>
      </c>
      <c r="O139">
        <f t="shared" si="27"/>
        <v>5.520000000000004</v>
      </c>
      <c r="P139">
        <f t="shared" si="28"/>
        <v>-1.0172981023004732</v>
      </c>
    </row>
    <row r="140" spans="4:16" x14ac:dyDescent="0.2">
      <c r="D140">
        <f t="shared" si="22"/>
        <v>6.133886936358576</v>
      </c>
      <c r="E140">
        <f t="shared" si="23"/>
        <v>7</v>
      </c>
      <c r="G140">
        <f t="shared" si="29"/>
        <v>5.5600000000000041</v>
      </c>
      <c r="H140">
        <f t="shared" si="24"/>
        <v>1.0136697551444378</v>
      </c>
      <c r="I140">
        <f t="shared" si="30"/>
        <v>1216.4037061733254</v>
      </c>
      <c r="J140" t="str">
        <f t="shared" si="31"/>
        <v/>
      </c>
      <c r="K140">
        <f t="shared" si="33"/>
        <v>1.0615979218081046</v>
      </c>
      <c r="L140">
        <f t="shared" si="32"/>
        <v>5.5600000000000041</v>
      </c>
      <c r="M140">
        <f t="shared" si="26"/>
        <v>0.9884379436214914</v>
      </c>
      <c r="O140">
        <f t="shared" si="27"/>
        <v>5.5600000000000041</v>
      </c>
      <c r="P140">
        <f t="shared" si="28"/>
        <v>-0.9884379436214914</v>
      </c>
    </row>
    <row r="141" spans="4:16" x14ac:dyDescent="0.2">
      <c r="D141">
        <f t="shared" si="22"/>
        <v>6.1780156193539604</v>
      </c>
      <c r="E141">
        <f t="shared" si="23"/>
        <v>7</v>
      </c>
      <c r="G141">
        <f t="shared" si="29"/>
        <v>5.6000000000000041</v>
      </c>
      <c r="H141">
        <f t="shared" si="24"/>
        <v>0.96577051503531131</v>
      </c>
      <c r="I141">
        <f t="shared" si="30"/>
        <v>1158.9246180423736</v>
      </c>
      <c r="J141" t="str">
        <f t="shared" si="31"/>
        <v/>
      </c>
      <c r="K141">
        <f t="shared" si="33"/>
        <v>1.0615979218081046</v>
      </c>
      <c r="L141">
        <f t="shared" si="32"/>
        <v>5.6000000000000041</v>
      </c>
      <c r="M141">
        <f t="shared" si="26"/>
        <v>0.95957778494250867</v>
      </c>
      <c r="O141">
        <f t="shared" si="27"/>
        <v>5.6000000000000041</v>
      </c>
      <c r="P141">
        <f t="shared" si="28"/>
        <v>-0.95957778494250867</v>
      </c>
    </row>
    <row r="142" spans="4:16" x14ac:dyDescent="0.2">
      <c r="D142">
        <f t="shared" si="22"/>
        <v>6.2221443023493466</v>
      </c>
      <c r="E142">
        <f t="shared" si="23"/>
        <v>7</v>
      </c>
      <c r="G142">
        <f t="shared" si="29"/>
        <v>5.6400000000000041</v>
      </c>
      <c r="H142">
        <f t="shared" si="24"/>
        <v>0.90562649151329322</v>
      </c>
      <c r="I142">
        <f t="shared" si="30"/>
        <v>1086.751789815952</v>
      </c>
      <c r="J142" t="str">
        <f t="shared" si="31"/>
        <v/>
      </c>
      <c r="K142">
        <f t="shared" si="33"/>
        <v>1.0615979218081046</v>
      </c>
      <c r="L142">
        <f t="shared" si="32"/>
        <v>5.6400000000000041</v>
      </c>
      <c r="M142">
        <f t="shared" si="26"/>
        <v>0.93071762626352683</v>
      </c>
      <c r="O142">
        <f t="shared" si="27"/>
        <v>5.6400000000000041</v>
      </c>
      <c r="P142">
        <f t="shared" si="28"/>
        <v>-0.93071762626352683</v>
      </c>
    </row>
    <row r="143" spans="4:16" x14ac:dyDescent="0.2">
      <c r="D143">
        <f t="shared" si="22"/>
        <v>6.2662729853447319</v>
      </c>
      <c r="E143">
        <f t="shared" si="23"/>
        <v>7</v>
      </c>
      <c r="G143">
        <f t="shared" si="29"/>
        <v>5.6800000000000042</v>
      </c>
      <c r="H143">
        <f t="shared" si="24"/>
        <v>0.8343906033876789</v>
      </c>
      <c r="I143">
        <f t="shared" si="30"/>
        <v>1001.2687240652147</v>
      </c>
      <c r="J143" t="str">
        <f t="shared" si="31"/>
        <v/>
      </c>
      <c r="K143">
        <f t="shared" si="33"/>
        <v>1.0615979218081046</v>
      </c>
      <c r="L143">
        <f t="shared" si="32"/>
        <v>5.6800000000000042</v>
      </c>
      <c r="M143">
        <f t="shared" si="26"/>
        <v>0.90185746758454499</v>
      </c>
      <c r="O143">
        <f t="shared" si="27"/>
        <v>5.6800000000000042</v>
      </c>
      <c r="P143">
        <f t="shared" si="28"/>
        <v>-0.90185746758454499</v>
      </c>
    </row>
    <row r="144" spans="4:16" x14ac:dyDescent="0.2">
      <c r="D144">
        <f t="shared" si="22"/>
        <v>6.3104016683401172</v>
      </c>
      <c r="E144">
        <f t="shared" si="23"/>
        <v>7</v>
      </c>
      <c r="G144">
        <f t="shared" si="29"/>
        <v>5.7200000000000042</v>
      </c>
      <c r="H144">
        <f t="shared" si="24"/>
        <v>0.75342839274407136</v>
      </c>
      <c r="I144">
        <f t="shared" si="30"/>
        <v>904.11407129288568</v>
      </c>
      <c r="J144" t="str">
        <f t="shared" si="31"/>
        <v/>
      </c>
      <c r="K144">
        <f t="shared" si="33"/>
        <v>1.0615979218081046</v>
      </c>
      <c r="L144">
        <f t="shared" si="32"/>
        <v>5.7200000000000042</v>
      </c>
      <c r="M144">
        <f t="shared" si="26"/>
        <v>0.87299730890556315</v>
      </c>
      <c r="O144">
        <f t="shared" si="27"/>
        <v>5.7200000000000042</v>
      </c>
      <c r="P144">
        <f t="shared" si="28"/>
        <v>-0.87299730890556315</v>
      </c>
    </row>
    <row r="145" spans="4:16" x14ac:dyDescent="0.2">
      <c r="D145">
        <f t="shared" si="22"/>
        <v>6.3545303513355034</v>
      </c>
      <c r="E145">
        <f t="shared" si="23"/>
        <v>7</v>
      </c>
      <c r="G145">
        <f t="shared" si="29"/>
        <v>5.7600000000000042</v>
      </c>
      <c r="H145">
        <f t="shared" si="24"/>
        <v>0.66429184845895328</v>
      </c>
      <c r="I145">
        <f t="shared" si="30"/>
        <v>797.15021815074397</v>
      </c>
      <c r="J145" t="str">
        <f t="shared" si="31"/>
        <v/>
      </c>
      <c r="K145">
        <f t="shared" si="33"/>
        <v>1.0615979218081046</v>
      </c>
      <c r="L145">
        <f t="shared" si="32"/>
        <v>5.7600000000000042</v>
      </c>
      <c r="M145">
        <f t="shared" si="26"/>
        <v>0.84413715022658042</v>
      </c>
      <c r="O145">
        <f t="shared" si="27"/>
        <v>5.7600000000000042</v>
      </c>
      <c r="P145">
        <f t="shared" si="28"/>
        <v>-0.84413715022658042</v>
      </c>
    </row>
    <row r="146" spans="4:16" x14ac:dyDescent="0.2">
      <c r="D146">
        <f t="shared" si="22"/>
        <v>6.3986590343308887</v>
      </c>
      <c r="E146">
        <f t="shared" si="23"/>
        <v>7</v>
      </c>
      <c r="G146">
        <f t="shared" si="29"/>
        <v>5.8000000000000043</v>
      </c>
      <c r="H146">
        <f t="shared" si="24"/>
        <v>0.56868965565985341</v>
      </c>
      <c r="I146">
        <f t="shared" si="30"/>
        <v>682.42758679182407</v>
      </c>
      <c r="J146" t="str">
        <f t="shared" si="31"/>
        <v/>
      </c>
      <c r="K146">
        <f t="shared" si="33"/>
        <v>1.0615979218081046</v>
      </c>
      <c r="L146">
        <f t="shared" si="32"/>
        <v>5.8000000000000043</v>
      </c>
      <c r="M146">
        <f t="shared" si="26"/>
        <v>0.81527699154759858</v>
      </c>
      <c r="O146">
        <f t="shared" si="27"/>
        <v>5.8000000000000043</v>
      </c>
      <c r="P146">
        <f t="shared" si="28"/>
        <v>-0.81527699154759858</v>
      </c>
    </row>
    <row r="147" spans="4:16" x14ac:dyDescent="0.2">
      <c r="D147">
        <f t="shared" si="22"/>
        <v>6.4427877173262731</v>
      </c>
      <c r="E147">
        <f t="shared" si="23"/>
        <v>7</v>
      </c>
      <c r="G147">
        <f t="shared" si="29"/>
        <v>5.8400000000000043</v>
      </c>
      <c r="H147">
        <f t="shared" si="24"/>
        <v>0.4684544414281257</v>
      </c>
      <c r="I147">
        <f t="shared" si="30"/>
        <v>562.14532971375081</v>
      </c>
      <c r="J147" t="str">
        <f t="shared" si="31"/>
        <v/>
      </c>
      <c r="K147">
        <f t="shared" si="33"/>
        <v>1.0615979218081046</v>
      </c>
      <c r="L147">
        <f t="shared" si="32"/>
        <v>5.8400000000000043</v>
      </c>
      <c r="M147">
        <f t="shared" si="26"/>
        <v>0.78641683286861674</v>
      </c>
      <c r="O147">
        <f t="shared" si="27"/>
        <v>5.8400000000000043</v>
      </c>
      <c r="P147">
        <f t="shared" si="28"/>
        <v>-0.78641683286861674</v>
      </c>
    </row>
    <row r="148" spans="4:16" x14ac:dyDescent="0.2">
      <c r="D148">
        <f t="shared" si="22"/>
        <v>6.4869164003216593</v>
      </c>
      <c r="E148">
        <f t="shared" si="23"/>
        <v>7</v>
      </c>
      <c r="G148">
        <f t="shared" si="29"/>
        <v>5.8800000000000043</v>
      </c>
      <c r="H148">
        <f t="shared" si="24"/>
        <v>0.36550764462126195</v>
      </c>
      <c r="I148">
        <f t="shared" si="30"/>
        <v>438.60917354551435</v>
      </c>
      <c r="J148" t="str">
        <f t="shared" si="31"/>
        <v/>
      </c>
      <c r="K148">
        <f t="shared" si="33"/>
        <v>1.0615979218081046</v>
      </c>
      <c r="L148">
        <f t="shared" si="32"/>
        <v>5.8800000000000043</v>
      </c>
      <c r="M148">
        <f t="shared" si="26"/>
        <v>0.75755667418963402</v>
      </c>
      <c r="O148">
        <f t="shared" si="27"/>
        <v>5.8800000000000043</v>
      </c>
      <c r="P148">
        <f t="shared" si="28"/>
        <v>-0.75755667418963402</v>
      </c>
    </row>
    <row r="149" spans="4:16" x14ac:dyDescent="0.2">
      <c r="D149">
        <f t="shared" si="22"/>
        <v>6.5310450833170446</v>
      </c>
      <c r="E149">
        <f t="shared" si="23"/>
        <v>7</v>
      </c>
      <c r="G149">
        <f t="shared" si="29"/>
        <v>5.9200000000000044</v>
      </c>
      <c r="H149">
        <f t="shared" si="24"/>
        <v>0.26182268323568114</v>
      </c>
      <c r="I149">
        <f t="shared" si="30"/>
        <v>314.18721988281737</v>
      </c>
      <c r="J149" t="str">
        <f t="shared" si="31"/>
        <v/>
      </c>
      <c r="K149">
        <f t="shared" si="33"/>
        <v>1.0615979218081046</v>
      </c>
      <c r="L149">
        <f t="shared" si="32"/>
        <v>5.9200000000000044</v>
      </c>
      <c r="M149">
        <f t="shared" si="26"/>
        <v>0.72869651551065218</v>
      </c>
      <c r="O149">
        <f t="shared" si="27"/>
        <v>5.9200000000000044</v>
      </c>
      <c r="P149">
        <f t="shared" si="28"/>
        <v>-0.72869651551065218</v>
      </c>
    </row>
    <row r="150" spans="4:16" x14ac:dyDescent="0.2">
      <c r="D150">
        <f t="shared" si="22"/>
        <v>6.5751737663124299</v>
      </c>
      <c r="E150">
        <f t="shared" si="23"/>
        <v>7</v>
      </c>
      <c r="G150">
        <f t="shared" si="29"/>
        <v>5.9600000000000044</v>
      </c>
      <c r="H150">
        <f t="shared" si="24"/>
        <v>0.15938712536580318</v>
      </c>
      <c r="I150">
        <f t="shared" si="30"/>
        <v>191.26455043896382</v>
      </c>
      <c r="J150" t="str">
        <f t="shared" si="31"/>
        <v/>
      </c>
      <c r="K150">
        <f t="shared" si="33"/>
        <v>1.0615979218081046</v>
      </c>
      <c r="L150">
        <f t="shared" si="32"/>
        <v>5.9600000000000044</v>
      </c>
      <c r="M150">
        <f t="shared" si="26"/>
        <v>0.69983635683167034</v>
      </c>
      <c r="O150">
        <f t="shared" si="27"/>
        <v>5.9600000000000044</v>
      </c>
      <c r="P150">
        <f t="shared" si="28"/>
        <v>-0.69983635683167034</v>
      </c>
    </row>
    <row r="151" spans="4:16" x14ac:dyDescent="0.2">
      <c r="D151">
        <f t="shared" si="22"/>
        <v>6.6193024493078161</v>
      </c>
      <c r="E151">
        <f t="shared" si="23"/>
        <v>7</v>
      </c>
      <c r="G151">
        <f t="shared" si="29"/>
        <v>6.0000000000000044</v>
      </c>
      <c r="H151">
        <f t="shared" si="24"/>
        <v>6.0164588915666728E-2</v>
      </c>
      <c r="I151">
        <f t="shared" si="30"/>
        <v>72.197506698800069</v>
      </c>
      <c r="J151" t="str">
        <f t="shared" si="31"/>
        <v/>
      </c>
      <c r="K151">
        <f t="shared" si="33"/>
        <v>1.0615979218081046</v>
      </c>
      <c r="L151">
        <f t="shared" si="32"/>
        <v>6.0000000000000044</v>
      </c>
      <c r="M151">
        <f t="shared" si="26"/>
        <v>0.6709761981526885</v>
      </c>
      <c r="O151">
        <f t="shared" si="27"/>
        <v>6.0000000000000044</v>
      </c>
      <c r="P151">
        <f t="shared" si="28"/>
        <v>-0.6709761981526885</v>
      </c>
    </row>
    <row r="152" spans="4:16" x14ac:dyDescent="0.2">
      <c r="D152">
        <f t="shared" si="22"/>
        <v>6.6634311323032014</v>
      </c>
      <c r="E152">
        <f t="shared" si="23"/>
        <v>7</v>
      </c>
      <c r="G152">
        <f t="shared" si="29"/>
        <v>6.0400000000000045</v>
      </c>
      <c r="H152">
        <f t="shared" si="24"/>
        <v>-3.3942899581079711E-2</v>
      </c>
      <c r="I152">
        <f t="shared" si="30"/>
        <v>-40.731479497295652</v>
      </c>
      <c r="J152" t="str">
        <f t="shared" si="31"/>
        <v/>
      </c>
      <c r="K152">
        <f t="shared" si="33"/>
        <v>1.0615979218081046</v>
      </c>
      <c r="L152">
        <f t="shared" si="32"/>
        <v>6.0400000000000045</v>
      </c>
      <c r="M152">
        <f t="shared" si="26"/>
        <v>0.64211603947370577</v>
      </c>
      <c r="O152">
        <f t="shared" si="27"/>
        <v>6.0400000000000045</v>
      </c>
      <c r="P152">
        <f t="shared" si="28"/>
        <v>-0.64211603947370577</v>
      </c>
    </row>
    <row r="153" spans="4:16" x14ac:dyDescent="0.2">
      <c r="D153">
        <f t="shared" si="22"/>
        <v>6.7075598152985867</v>
      </c>
      <c r="E153">
        <f t="shared" si="23"/>
        <v>7</v>
      </c>
      <c r="G153">
        <f t="shared" si="29"/>
        <v>6.0800000000000045</v>
      </c>
      <c r="H153">
        <f t="shared" si="24"/>
        <v>-0.12113136547775083</v>
      </c>
      <c r="I153">
        <f t="shared" si="30"/>
        <v>-145.35763857330099</v>
      </c>
      <c r="J153" t="str">
        <f t="shared" si="31"/>
        <v/>
      </c>
      <c r="K153">
        <f t="shared" si="33"/>
        <v>1.0615979218081046</v>
      </c>
      <c r="L153">
        <f t="shared" si="32"/>
        <v>6.0800000000000045</v>
      </c>
      <c r="M153">
        <f t="shared" si="26"/>
        <v>0.61325588079472393</v>
      </c>
      <c r="O153">
        <f t="shared" si="27"/>
        <v>6.0800000000000045</v>
      </c>
      <c r="P153">
        <f t="shared" si="28"/>
        <v>-0.61325588079472393</v>
      </c>
    </row>
    <row r="154" spans="4:16" x14ac:dyDescent="0.2">
      <c r="D154">
        <f t="shared" si="22"/>
        <v>6.7516884982939711</v>
      </c>
      <c r="E154">
        <f t="shared" si="23"/>
        <v>7</v>
      </c>
      <c r="G154">
        <f t="shared" si="29"/>
        <v>6.1200000000000045</v>
      </c>
      <c r="H154">
        <f t="shared" si="24"/>
        <v>-0.19972946694519372</v>
      </c>
      <c r="I154">
        <f t="shared" si="30"/>
        <v>-239.67536033423247</v>
      </c>
      <c r="J154" t="str">
        <f t="shared" si="31"/>
        <v/>
      </c>
      <c r="K154">
        <f t="shared" si="33"/>
        <v>1.0615979218081046</v>
      </c>
      <c r="L154">
        <f t="shared" si="32"/>
        <v>6.1200000000000045</v>
      </c>
      <c r="M154">
        <f t="shared" si="26"/>
        <v>0.58439572211574209</v>
      </c>
      <c r="O154">
        <f t="shared" si="27"/>
        <v>6.1200000000000045</v>
      </c>
      <c r="P154">
        <f t="shared" si="28"/>
        <v>-0.58439572211574209</v>
      </c>
    </row>
    <row r="155" spans="4:16" x14ac:dyDescent="0.2">
      <c r="D155">
        <f t="shared" si="22"/>
        <v>6.7958171812893573</v>
      </c>
      <c r="E155">
        <f t="shared" si="23"/>
        <v>7</v>
      </c>
      <c r="G155">
        <f t="shared" si="29"/>
        <v>6.1600000000000046</v>
      </c>
      <c r="H155">
        <f t="shared" si="24"/>
        <v>-0.26823053342414244</v>
      </c>
      <c r="I155">
        <f t="shared" si="30"/>
        <v>-321.87664010897095</v>
      </c>
      <c r="J155" t="str">
        <f t="shared" si="31"/>
        <v/>
      </c>
      <c r="K155">
        <f t="shared" si="33"/>
        <v>1.0615979218081046</v>
      </c>
      <c r="L155">
        <f t="shared" si="32"/>
        <v>6.1600000000000046</v>
      </c>
      <c r="M155">
        <f t="shared" si="26"/>
        <v>0.55553556343676025</v>
      </c>
      <c r="O155">
        <f t="shared" si="27"/>
        <v>6.1600000000000046</v>
      </c>
      <c r="P155">
        <f t="shared" si="28"/>
        <v>-0.55553556343676025</v>
      </c>
    </row>
    <row r="156" spans="4:16" x14ac:dyDescent="0.2">
      <c r="D156">
        <f t="shared" si="22"/>
        <v>6.8399458642847426</v>
      </c>
      <c r="E156">
        <f t="shared" si="23"/>
        <v>7</v>
      </c>
      <c r="G156">
        <f t="shared" si="29"/>
        <v>6.2000000000000046</v>
      </c>
      <c r="H156">
        <f t="shared" si="24"/>
        <v>-0.32532144744463748</v>
      </c>
      <c r="I156">
        <f t="shared" si="30"/>
        <v>-390.385736933565</v>
      </c>
      <c r="J156" t="str">
        <f t="shared" si="31"/>
        <v/>
      </c>
      <c r="K156">
        <f t="shared" si="33"/>
        <v>1.0615979218081046</v>
      </c>
      <c r="L156">
        <f t="shared" si="32"/>
        <v>6.2000000000000046</v>
      </c>
      <c r="M156">
        <f t="shared" si="26"/>
        <v>0.52667540475777752</v>
      </c>
      <c r="O156">
        <f t="shared" si="27"/>
        <v>6.2000000000000046</v>
      </c>
      <c r="P156">
        <f t="shared" si="28"/>
        <v>-0.52667540475777752</v>
      </c>
    </row>
    <row r="157" spans="4:16" x14ac:dyDescent="0.2">
      <c r="D157">
        <f t="shared" si="22"/>
        <v>6.8840745472801279</v>
      </c>
      <c r="E157">
        <f t="shared" si="23"/>
        <v>7</v>
      </c>
      <c r="G157">
        <f t="shared" si="29"/>
        <v>6.2400000000000047</v>
      </c>
      <c r="H157">
        <f t="shared" si="24"/>
        <v>-0.36990781616829566</v>
      </c>
      <c r="I157">
        <f t="shared" si="30"/>
        <v>-443.88937940195478</v>
      </c>
      <c r="J157" t="str">
        <f t="shared" si="31"/>
        <v/>
      </c>
      <c r="K157">
        <f t="shared" si="33"/>
        <v>1.0615979218081046</v>
      </c>
      <c r="L157">
        <f t="shared" si="32"/>
        <v>6.2400000000000047</v>
      </c>
      <c r="M157">
        <f t="shared" si="26"/>
        <v>0.49781524607879568</v>
      </c>
      <c r="O157">
        <f t="shared" si="27"/>
        <v>6.2400000000000047</v>
      </c>
      <c r="P157">
        <f t="shared" si="28"/>
        <v>-0.49781524607879568</v>
      </c>
    </row>
    <row r="158" spans="4:16" x14ac:dyDescent="0.2">
      <c r="D158">
        <f t="shared" si="22"/>
        <v>6.9282032302755141</v>
      </c>
      <c r="E158">
        <f t="shared" si="23"/>
        <v>7</v>
      </c>
      <c r="G158">
        <f t="shared" si="29"/>
        <v>6.2800000000000047</v>
      </c>
      <c r="H158">
        <f t="shared" si="24"/>
        <v>-0.40113495013256645</v>
      </c>
      <c r="I158">
        <f t="shared" si="30"/>
        <v>-481.36194015907972</v>
      </c>
      <c r="J158" t="str">
        <f t="shared" si="31"/>
        <v/>
      </c>
      <c r="K158">
        <f t="shared" si="33"/>
        <v>1.0615979218081046</v>
      </c>
      <c r="L158">
        <f t="shared" si="32"/>
        <v>6.2800000000000047</v>
      </c>
      <c r="M158">
        <f t="shared" si="26"/>
        <v>0.46895508739981384</v>
      </c>
      <c r="O158">
        <f t="shared" si="27"/>
        <v>6.2800000000000047</v>
      </c>
      <c r="P158">
        <f t="shared" si="28"/>
        <v>-0.46895508739981384</v>
      </c>
    </row>
    <row r="159" spans="4:16" x14ac:dyDescent="0.2">
      <c r="D159">
        <f t="shared" si="22"/>
        <v>6.9723319132708994</v>
      </c>
      <c r="E159">
        <f t="shared" si="23"/>
        <v>7</v>
      </c>
      <c r="G159">
        <f t="shared" si="29"/>
        <v>6.3200000000000047</v>
      </c>
      <c r="H159">
        <f t="shared" si="24"/>
        <v>-0.41840424704915163</v>
      </c>
      <c r="I159">
        <f t="shared" si="30"/>
        <v>-502.08509645898198</v>
      </c>
      <c r="J159" t="str">
        <f t="shared" si="31"/>
        <v/>
      </c>
      <c r="K159">
        <f t="shared" ref="K159:K203" si="34">K158</f>
        <v>1.0615979218081046</v>
      </c>
      <c r="L159">
        <f t="shared" si="32"/>
        <v>6.3200000000000047</v>
      </c>
      <c r="M159">
        <f t="shared" si="26"/>
        <v>0.44009492872083111</v>
      </c>
      <c r="O159">
        <f t="shared" si="27"/>
        <v>6.3200000000000047</v>
      </c>
      <c r="P159">
        <f t="shared" si="28"/>
        <v>-0.44009492872083111</v>
      </c>
    </row>
    <row r="160" spans="4:16" x14ac:dyDescent="0.2">
      <c r="D160">
        <f t="shared" si="22"/>
        <v>7.0164605962662838</v>
      </c>
      <c r="E160">
        <f t="shared" si="23"/>
        <v>8</v>
      </c>
      <c r="G160">
        <f t="shared" si="29"/>
        <v>6.3600000000000048</v>
      </c>
      <c r="H160">
        <f t="shared" si="24"/>
        <v>-0.42192195370642294</v>
      </c>
      <c r="I160">
        <f t="shared" si="30"/>
        <v>-506.30634444770754</v>
      </c>
      <c r="J160">
        <f t="shared" si="31"/>
        <v>506.30634444770754</v>
      </c>
      <c r="K160">
        <f t="shared" si="34"/>
        <v>1.0615979218081046</v>
      </c>
      <c r="L160">
        <f t="shared" si="32"/>
        <v>6.3600000000000048</v>
      </c>
      <c r="M160">
        <f t="shared" si="26"/>
        <v>0.41123477004184927</v>
      </c>
      <c r="O160">
        <f t="shared" si="27"/>
        <v>6.3600000000000048</v>
      </c>
      <c r="P160">
        <f t="shared" si="28"/>
        <v>-0.41123477004184927</v>
      </c>
    </row>
    <row r="161" spans="4:16" x14ac:dyDescent="0.2">
      <c r="D161">
        <f t="shared" si="22"/>
        <v>7.06058927926167</v>
      </c>
      <c r="E161">
        <f t="shared" si="23"/>
        <v>8</v>
      </c>
      <c r="G161">
        <f t="shared" si="29"/>
        <v>6.4000000000000048</v>
      </c>
      <c r="H161">
        <f t="shared" si="24"/>
        <v>-0.42048039017245165</v>
      </c>
      <c r="I161">
        <f t="shared" si="30"/>
        <v>-504.57646820694197</v>
      </c>
      <c r="J161" t="str">
        <f t="shared" si="31"/>
        <v/>
      </c>
      <c r="K161">
        <f t="shared" si="34"/>
        <v>1.0615979218081046</v>
      </c>
      <c r="L161">
        <f t="shared" si="32"/>
        <v>6.4000000000000048</v>
      </c>
      <c r="M161">
        <f t="shared" si="26"/>
        <v>0.38237461136286743</v>
      </c>
      <c r="O161">
        <f t="shared" si="27"/>
        <v>6.4000000000000048</v>
      </c>
      <c r="P161">
        <f t="shared" si="28"/>
        <v>-0.38237461136286743</v>
      </c>
    </row>
    <row r="162" spans="4:16" x14ac:dyDescent="0.2">
      <c r="D162">
        <f t="shared" si="22"/>
        <v>7.1047179622570553</v>
      </c>
      <c r="E162">
        <f t="shared" si="23"/>
        <v>8</v>
      </c>
      <c r="G162">
        <f t="shared" si="29"/>
        <v>6.4400000000000048</v>
      </c>
      <c r="H162">
        <f t="shared" si="24"/>
        <v>-0.41724687302748609</v>
      </c>
      <c r="I162">
        <f t="shared" si="30"/>
        <v>-500.69624763298333</v>
      </c>
      <c r="J162" t="str">
        <f t="shared" si="31"/>
        <v/>
      </c>
      <c r="K162">
        <f t="shared" si="34"/>
        <v>1.0615979218081046</v>
      </c>
      <c r="L162">
        <f t="shared" si="32"/>
        <v>6.4400000000000048</v>
      </c>
      <c r="M162">
        <f t="shared" si="26"/>
        <v>0.35351445268388559</v>
      </c>
      <c r="O162">
        <f t="shared" si="27"/>
        <v>6.4400000000000048</v>
      </c>
      <c r="P162">
        <f t="shared" si="28"/>
        <v>-0.35351445268388559</v>
      </c>
    </row>
    <row r="163" spans="4:16" x14ac:dyDescent="0.2">
      <c r="D163">
        <f t="shared" si="22"/>
        <v>7.1488466452524406</v>
      </c>
      <c r="E163">
        <f t="shared" si="23"/>
        <v>8</v>
      </c>
      <c r="G163">
        <f t="shared" si="29"/>
        <v>6.4800000000000049</v>
      </c>
      <c r="H163">
        <f t="shared" si="24"/>
        <v>-0.41228338653061469</v>
      </c>
      <c r="I163">
        <f t="shared" si="30"/>
        <v>-494.74006383673765</v>
      </c>
      <c r="J163" t="str">
        <f t="shared" si="31"/>
        <v/>
      </c>
      <c r="K163">
        <f t="shared" si="34"/>
        <v>1.0615979218081046</v>
      </c>
      <c r="L163">
        <f t="shared" si="32"/>
        <v>6.4800000000000049</v>
      </c>
      <c r="M163">
        <f t="shared" si="26"/>
        <v>0.32465429400490287</v>
      </c>
      <c r="O163">
        <f t="shared" si="27"/>
        <v>6.4800000000000049</v>
      </c>
      <c r="P163">
        <f t="shared" si="28"/>
        <v>-0.32465429400490287</v>
      </c>
    </row>
    <row r="164" spans="4:16" x14ac:dyDescent="0.2">
      <c r="D164">
        <f t="shared" si="22"/>
        <v>7.1929753282478268</v>
      </c>
      <c r="E164">
        <f t="shared" si="23"/>
        <v>8</v>
      </c>
      <c r="G164">
        <f t="shared" si="29"/>
        <v>6.5200000000000049</v>
      </c>
      <c r="H164">
        <f t="shared" si="24"/>
        <v>-0.40568507724182484</v>
      </c>
      <c r="I164">
        <f t="shared" si="30"/>
        <v>-486.82209269018983</v>
      </c>
      <c r="J164" t="str">
        <f t="shared" si="31"/>
        <v/>
      </c>
      <c r="K164">
        <f t="shared" si="34"/>
        <v>1.0615979218081046</v>
      </c>
      <c r="L164">
        <f t="shared" si="32"/>
        <v>6.5200000000000049</v>
      </c>
      <c r="M164">
        <f t="shared" si="26"/>
        <v>0.29579413532592103</v>
      </c>
      <c r="O164">
        <f t="shared" si="27"/>
        <v>6.5200000000000049</v>
      </c>
      <c r="P164">
        <f t="shared" si="28"/>
        <v>-0.29579413532592103</v>
      </c>
    </row>
    <row r="165" spans="4:16" x14ac:dyDescent="0.2">
      <c r="D165">
        <f t="shared" si="22"/>
        <v>7.2371040112432121</v>
      </c>
      <c r="E165">
        <f t="shared" si="23"/>
        <v>8</v>
      </c>
      <c r="G165">
        <f t="shared" si="29"/>
        <v>6.5600000000000049</v>
      </c>
      <c r="H165">
        <f t="shared" si="24"/>
        <v>-0.39757843012908356</v>
      </c>
      <c r="I165">
        <f t="shared" si="30"/>
        <v>-477.09411615490029</v>
      </c>
      <c r="J165" t="str">
        <f t="shared" si="31"/>
        <v/>
      </c>
      <c r="K165">
        <f t="shared" si="34"/>
        <v>1.0615979218081046</v>
      </c>
      <c r="L165">
        <f t="shared" si="32"/>
        <v>6.5600000000000049</v>
      </c>
      <c r="M165">
        <f t="shared" si="26"/>
        <v>0.26693397664693919</v>
      </c>
      <c r="O165">
        <f t="shared" si="27"/>
        <v>6.5600000000000049</v>
      </c>
      <c r="P165">
        <f t="shared" si="28"/>
        <v>-0.26693397664693919</v>
      </c>
    </row>
    <row r="166" spans="4:16" x14ac:dyDescent="0.2">
      <c r="D166">
        <f t="shared" si="22"/>
        <v>7.2812326942385965</v>
      </c>
      <c r="E166">
        <f t="shared" si="23"/>
        <v>8</v>
      </c>
      <c r="G166">
        <f t="shared" si="29"/>
        <v>6.600000000000005</v>
      </c>
      <c r="H166">
        <f t="shared" si="24"/>
        <v>-0.38811884394008489</v>
      </c>
      <c r="I166">
        <f t="shared" si="30"/>
        <v>-465.74261272810185</v>
      </c>
      <c r="J166" t="str">
        <f t="shared" si="31"/>
        <v/>
      </c>
      <c r="K166">
        <f t="shared" si="34"/>
        <v>1.0615979218081046</v>
      </c>
      <c r="L166">
        <f t="shared" si="32"/>
        <v>6.600000000000005</v>
      </c>
      <c r="M166">
        <f t="shared" si="26"/>
        <v>0.23807381796795735</v>
      </c>
      <c r="O166">
        <f t="shared" si="27"/>
        <v>6.600000000000005</v>
      </c>
      <c r="P166">
        <f t="shared" si="28"/>
        <v>-0.23807381796795735</v>
      </c>
    </row>
    <row r="167" spans="4:16" x14ac:dyDescent="0.2">
      <c r="D167">
        <f t="shared" si="22"/>
        <v>7.3253613772339818</v>
      </c>
      <c r="E167">
        <f t="shared" si="23"/>
        <v>8</v>
      </c>
      <c r="G167">
        <f t="shared" si="29"/>
        <v>6.640000000000005</v>
      </c>
      <c r="H167">
        <f t="shared" si="24"/>
        <v>-0.37748765231708875</v>
      </c>
      <c r="I167">
        <f t="shared" si="30"/>
        <v>-452.98518278050648</v>
      </c>
      <c r="J167" t="str">
        <f t="shared" si="31"/>
        <v/>
      </c>
      <c r="K167">
        <f t="shared" si="34"/>
        <v>1.0615979218081046</v>
      </c>
      <c r="L167">
        <f t="shared" si="32"/>
        <v>6.640000000000005</v>
      </c>
      <c r="M167">
        <f t="shared" si="26"/>
        <v>0.20921365928897462</v>
      </c>
      <c r="O167">
        <f t="shared" si="27"/>
        <v>6.640000000000005</v>
      </c>
      <c r="P167">
        <f t="shared" si="28"/>
        <v>-0.20921365928897462</v>
      </c>
    </row>
    <row r="168" spans="4:16" x14ac:dyDescent="0.2">
      <c r="D168">
        <f t="shared" si="22"/>
        <v>7.369490060229368</v>
      </c>
      <c r="E168">
        <f t="shared" si="23"/>
        <v>8</v>
      </c>
      <c r="G168">
        <f t="shared" si="29"/>
        <v>6.680000000000005</v>
      </c>
      <c r="H168">
        <f t="shared" si="24"/>
        <v>-0.36588864775799629</v>
      </c>
      <c r="I168">
        <f t="shared" si="30"/>
        <v>-439.06637730959557</v>
      </c>
      <c r="J168" t="str">
        <f t="shared" si="31"/>
        <v/>
      </c>
      <c r="K168">
        <f t="shared" si="34"/>
        <v>1.0615979218081046</v>
      </c>
      <c r="L168">
        <f t="shared" si="32"/>
        <v>6.680000000000005</v>
      </c>
      <c r="M168">
        <f t="shared" si="26"/>
        <v>0.18035350060999278</v>
      </c>
      <c r="O168">
        <f t="shared" si="27"/>
        <v>6.680000000000005</v>
      </c>
      <c r="P168">
        <f t="shared" si="28"/>
        <v>-0.18035350060999278</v>
      </c>
    </row>
    <row r="169" spans="4:16" x14ac:dyDescent="0.2">
      <c r="D169">
        <f t="shared" si="22"/>
        <v>7.4136187432247533</v>
      </c>
      <c r="E169">
        <f t="shared" si="23"/>
        <v>8</v>
      </c>
      <c r="G169">
        <f t="shared" si="29"/>
        <v>6.7200000000000051</v>
      </c>
      <c r="H169">
        <f t="shared" si="24"/>
        <v>-0.35354417505688962</v>
      </c>
      <c r="I169">
        <f t="shared" si="30"/>
        <v>-424.25301006826754</v>
      </c>
      <c r="J169" t="str">
        <f t="shared" si="31"/>
        <v/>
      </c>
      <c r="K169">
        <f t="shared" si="34"/>
        <v>1.0615979218081046</v>
      </c>
      <c r="L169">
        <f t="shared" si="32"/>
        <v>6.7200000000000051</v>
      </c>
      <c r="M169">
        <f t="shared" si="26"/>
        <v>0.15149334193101094</v>
      </c>
      <c r="O169">
        <f t="shared" si="27"/>
        <v>6.7200000000000051</v>
      </c>
      <c r="P169">
        <f t="shared" si="28"/>
        <v>-0.15149334193101094</v>
      </c>
    </row>
    <row r="170" spans="4:16" x14ac:dyDescent="0.2">
      <c r="D170">
        <f t="shared" si="22"/>
        <v>7.4577474262201395</v>
      </c>
      <c r="E170">
        <f t="shared" si="23"/>
        <v>8</v>
      </c>
      <c r="G170">
        <f t="shared" si="29"/>
        <v>6.7600000000000051</v>
      </c>
      <c r="H170">
        <f t="shared" si="24"/>
        <v>-0.34069086911004759</v>
      </c>
      <c r="I170">
        <f t="shared" si="30"/>
        <v>-408.82904293205712</v>
      </c>
      <c r="J170" t="str">
        <f t="shared" si="31"/>
        <v/>
      </c>
      <c r="K170">
        <f t="shared" si="34"/>
        <v>1.0615979218081046</v>
      </c>
      <c r="L170">
        <f t="shared" si="32"/>
        <v>6.7600000000000051</v>
      </c>
      <c r="M170">
        <f t="shared" si="26"/>
        <v>0.12263318325202821</v>
      </c>
      <c r="O170">
        <f t="shared" si="27"/>
        <v>6.7600000000000051</v>
      </c>
      <c r="P170">
        <f t="shared" si="28"/>
        <v>-0.12263318325202821</v>
      </c>
    </row>
    <row r="171" spans="4:16" x14ac:dyDescent="0.2">
      <c r="D171">
        <f t="shared" si="22"/>
        <v>7.5018761092155248</v>
      </c>
      <c r="E171">
        <f t="shared" si="23"/>
        <v>8</v>
      </c>
      <c r="G171">
        <f t="shared" si="29"/>
        <v>6.8000000000000052</v>
      </c>
      <c r="H171">
        <f t="shared" si="24"/>
        <v>-0.3275751187907105</v>
      </c>
      <c r="I171">
        <f t="shared" si="30"/>
        <v>-393.09014254885261</v>
      </c>
      <c r="J171" t="str">
        <f t="shared" si="31"/>
        <v/>
      </c>
      <c r="K171">
        <f t="shared" si="34"/>
        <v>1.0615979218081046</v>
      </c>
      <c r="L171">
        <f t="shared" si="32"/>
        <v>6.8000000000000052</v>
      </c>
      <c r="M171">
        <f t="shared" si="26"/>
        <v>9.3773024573046371E-2</v>
      </c>
      <c r="O171">
        <f t="shared" si="27"/>
        <v>6.8000000000000052</v>
      </c>
      <c r="P171">
        <f t="shared" si="28"/>
        <v>-9.3773024573046371E-2</v>
      </c>
    </row>
    <row r="172" spans="4:16" x14ac:dyDescent="0.2">
      <c r="D172">
        <f t="shared" si="22"/>
        <v>7.5460047922109101</v>
      </c>
      <c r="E172">
        <f t="shared" si="23"/>
        <v>8</v>
      </c>
      <c r="G172">
        <f t="shared" si="29"/>
        <v>6.8400000000000052</v>
      </c>
      <c r="H172">
        <f t="shared" si="24"/>
        <v>-0.31444834384693759</v>
      </c>
      <c r="I172">
        <f t="shared" si="30"/>
        <v>-377.3380126163251</v>
      </c>
      <c r="J172" t="str">
        <f t="shared" si="31"/>
        <v/>
      </c>
      <c r="K172">
        <f t="shared" si="34"/>
        <v>1.0615979218081046</v>
      </c>
      <c r="L172">
        <f t="shared" si="32"/>
        <v>6.8400000000000052</v>
      </c>
      <c r="M172">
        <f t="shared" si="26"/>
        <v>6.4912865894064531E-2</v>
      </c>
      <c r="O172">
        <f t="shared" si="27"/>
        <v>6.8400000000000052</v>
      </c>
      <c r="P172">
        <f t="shared" si="28"/>
        <v>-6.4912865894064531E-2</v>
      </c>
    </row>
    <row r="173" spans="4:16" x14ac:dyDescent="0.2">
      <c r="D173">
        <f t="shared" si="22"/>
        <v>7.5901334752062946</v>
      </c>
      <c r="E173">
        <f t="shared" si="23"/>
        <v>8</v>
      </c>
      <c r="G173">
        <f t="shared" si="29"/>
        <v>6.8800000000000052</v>
      </c>
      <c r="H173">
        <f t="shared" si="24"/>
        <v>-0.30156217536111785</v>
      </c>
      <c r="I173">
        <f t="shared" si="30"/>
        <v>-361.87461043334139</v>
      </c>
      <c r="J173" t="str">
        <f t="shared" si="31"/>
        <v/>
      </c>
      <c r="K173">
        <f t="shared" si="34"/>
        <v>1.0615979218081046</v>
      </c>
      <c r="L173">
        <f t="shared" si="32"/>
        <v>6.8800000000000052</v>
      </c>
      <c r="M173">
        <f t="shared" si="26"/>
        <v>3.6052707215082691E-2</v>
      </c>
      <c r="O173">
        <f t="shared" si="27"/>
        <v>6.8800000000000052</v>
      </c>
      <c r="P173">
        <f t="shared" si="28"/>
        <v>-3.6052707215082691E-2</v>
      </c>
    </row>
    <row r="174" spans="4:16" x14ac:dyDescent="0.2">
      <c r="D174">
        <f t="shared" si="22"/>
        <v>7.6342621582016807</v>
      </c>
      <c r="E174">
        <f t="shared" si="23"/>
        <v>8</v>
      </c>
      <c r="G174">
        <f t="shared" si="29"/>
        <v>6.9200000000000053</v>
      </c>
      <c r="H174">
        <f t="shared" si="24"/>
        <v>-0.28916363215834789</v>
      </c>
      <c r="I174">
        <f t="shared" si="30"/>
        <v>-346.99635859001745</v>
      </c>
      <c r="J174" t="str">
        <f t="shared" si="31"/>
        <v/>
      </c>
      <c r="K174">
        <f t="shared" si="34"/>
        <v>1.0615979218081046</v>
      </c>
      <c r="L174">
        <f t="shared" si="32"/>
        <v>6.9200000000000053</v>
      </c>
      <c r="M174">
        <f t="shared" si="26"/>
        <v>7.192548536099963E-3</v>
      </c>
      <c r="O174">
        <f t="shared" si="27"/>
        <v>6.9200000000000053</v>
      </c>
      <c r="P174">
        <f t="shared" si="28"/>
        <v>-7.192548536099963E-3</v>
      </c>
    </row>
    <row r="175" spans="4:16" x14ac:dyDescent="0.2">
      <c r="D175">
        <f t="shared" si="22"/>
        <v>7.6783908411970661</v>
      </c>
      <c r="E175">
        <f t="shared" si="23"/>
        <v>8</v>
      </c>
      <c r="G175">
        <f t="shared" si="29"/>
        <v>6.9600000000000053</v>
      </c>
      <c r="H175">
        <f t="shared" si="24"/>
        <v>-0.27749038562855588</v>
      </c>
      <c r="I175">
        <f t="shared" si="30"/>
        <v>-332.98846275426706</v>
      </c>
      <c r="J175" t="str">
        <f t="shared" si="31"/>
        <v/>
      </c>
      <c r="K175">
        <f t="shared" si="34"/>
        <v>1.0615979218081046</v>
      </c>
    </row>
    <row r="176" spans="4:16" x14ac:dyDescent="0.2">
      <c r="D176">
        <f t="shared" si="22"/>
        <v>7.7225195241924514</v>
      </c>
      <c r="E176">
        <f t="shared" si="23"/>
        <v>8</v>
      </c>
      <c r="G176">
        <f t="shared" si="29"/>
        <v>7.0000000000000053</v>
      </c>
      <c r="H176">
        <f t="shared" si="24"/>
        <v>-0.26676620373240706</v>
      </c>
      <c r="I176">
        <f t="shared" si="30"/>
        <v>-320.11944447888845</v>
      </c>
      <c r="J176" t="str">
        <f t="shared" si="31"/>
        <v/>
      </c>
      <c r="K176">
        <f t="shared" si="34"/>
        <v>1.0615979218081046</v>
      </c>
    </row>
    <row r="177" spans="4:11" x14ac:dyDescent="0.2">
      <c r="D177">
        <f t="shared" si="22"/>
        <v>7.7666482071878375</v>
      </c>
      <c r="E177">
        <f t="shared" si="23"/>
        <v>8</v>
      </c>
      <c r="G177">
        <f t="shared" si="29"/>
        <v>7.0400000000000054</v>
      </c>
      <c r="H177">
        <f t="shared" si="24"/>
        <v>-0.25719666152621334</v>
      </c>
      <c r="I177">
        <f t="shared" si="30"/>
        <v>-308.63599383145601</v>
      </c>
      <c r="J177" t="str">
        <f t="shared" si="31"/>
        <v/>
      </c>
      <c r="K177">
        <f t="shared" si="34"/>
        <v>1.0615979218081046</v>
      </c>
    </row>
    <row r="178" spans="4:11" x14ac:dyDescent="0.2">
      <c r="D178">
        <f t="shared" si="22"/>
        <v>7.8107768901832229</v>
      </c>
      <c r="E178">
        <f t="shared" si="23"/>
        <v>8</v>
      </c>
      <c r="G178">
        <f t="shared" si="29"/>
        <v>7.0800000000000054</v>
      </c>
      <c r="H178">
        <f t="shared" si="24"/>
        <v>-0.24896520043207754</v>
      </c>
      <c r="I178">
        <f t="shared" si="30"/>
        <v>-298.75824051849304</v>
      </c>
      <c r="J178" t="str">
        <f t="shared" si="31"/>
        <v/>
      </c>
      <c r="K178">
        <f t="shared" si="34"/>
        <v>1.0615979218081046</v>
      </c>
    </row>
    <row r="179" spans="4:11" x14ac:dyDescent="0.2">
      <c r="D179">
        <f t="shared" si="22"/>
        <v>7.8549055731786073</v>
      </c>
      <c r="E179">
        <f t="shared" si="23"/>
        <v>8</v>
      </c>
      <c r="G179">
        <f t="shared" si="29"/>
        <v>7.1200000000000054</v>
      </c>
      <c r="H179">
        <f t="shared" si="24"/>
        <v>-0.24222961179430391</v>
      </c>
      <c r="I179">
        <f t="shared" si="30"/>
        <v>-290.67553415316468</v>
      </c>
      <c r="J179" t="str">
        <f t="shared" si="31"/>
        <v/>
      </c>
      <c r="K179">
        <f t="shared" si="34"/>
        <v>1.0615979218081046</v>
      </c>
    </row>
    <row r="180" spans="4:11" x14ac:dyDescent="0.2">
      <c r="D180">
        <f t="shared" si="22"/>
        <v>7.8990342561739935</v>
      </c>
      <c r="E180">
        <f t="shared" si="23"/>
        <v>8</v>
      </c>
      <c r="G180">
        <f t="shared" si="29"/>
        <v>7.1600000000000055</v>
      </c>
      <c r="H180">
        <f t="shared" si="24"/>
        <v>-0.23711901212983616</v>
      </c>
      <c r="I180">
        <f t="shared" si="30"/>
        <v>-284.54281455580337</v>
      </c>
      <c r="J180" t="str">
        <f t="shared" si="31"/>
        <v/>
      </c>
      <c r="K180">
        <f t="shared" si="34"/>
        <v>1.0615979218081046</v>
      </c>
    </row>
    <row r="181" spans="4:11" x14ac:dyDescent="0.2">
      <c r="D181">
        <f t="shared" si="22"/>
        <v>7.9431629391693788</v>
      </c>
      <c r="E181">
        <f t="shared" si="23"/>
        <v>8</v>
      </c>
      <c r="G181">
        <f t="shared" si="29"/>
        <v>7.2000000000000055</v>
      </c>
      <c r="H181">
        <f t="shared" si="24"/>
        <v>-0.23373136805505459</v>
      </c>
      <c r="I181">
        <f t="shared" si="30"/>
        <v>-280.47764166606549</v>
      </c>
      <c r="J181" t="str">
        <f t="shared" si="31"/>
        <v/>
      </c>
      <c r="K181">
        <f t="shared" si="34"/>
        <v>1.0615979218081046</v>
      </c>
    </row>
    <row r="182" spans="4:11" x14ac:dyDescent="0.2">
      <c r="D182">
        <f t="shared" si="22"/>
        <v>7.9872916221647641</v>
      </c>
      <c r="E182">
        <f t="shared" si="23"/>
        <v>8</v>
      </c>
      <c r="G182">
        <f t="shared" si="29"/>
        <v>7.2400000000000055</v>
      </c>
      <c r="H182">
        <f t="shared" si="24"/>
        <v>-0.23213161833434998</v>
      </c>
      <c r="I182">
        <f t="shared" si="30"/>
        <v>-278.55794200122</v>
      </c>
      <c r="J182" t="str">
        <f t="shared" si="31"/>
        <v/>
      </c>
      <c r="K182">
        <f t="shared" si="34"/>
        <v>1.0615979218081046</v>
      </c>
    </row>
    <row r="183" spans="4:11" x14ac:dyDescent="0.2">
      <c r="D183">
        <f t="shared" si="22"/>
        <v>8.0314203051601503</v>
      </c>
      <c r="E183">
        <f t="shared" si="23"/>
        <v>9</v>
      </c>
      <c r="G183">
        <f t="shared" si="29"/>
        <v>7.2800000000000056</v>
      </c>
      <c r="H183">
        <f t="shared" si="24"/>
        <v>-0.22993800169826667</v>
      </c>
      <c r="I183">
        <f t="shared" si="30"/>
        <v>-275.92560203791999</v>
      </c>
      <c r="J183" t="str">
        <f t="shared" si="31"/>
        <v/>
      </c>
      <c r="K183">
        <f t="shared" si="34"/>
        <v>1.0615979218081046</v>
      </c>
    </row>
    <row r="184" spans="4:11" x14ac:dyDescent="0.2">
      <c r="D184">
        <f t="shared" si="22"/>
        <v>8.0755489881555356</v>
      </c>
      <c r="E184">
        <f t="shared" si="23"/>
        <v>9</v>
      </c>
      <c r="G184">
        <f t="shared" si="29"/>
        <v>7.3200000000000056</v>
      </c>
      <c r="H184">
        <f t="shared" si="24"/>
        <v>-0.21797436194168102</v>
      </c>
      <c r="I184">
        <f t="shared" si="30"/>
        <v>-261.5692343300172</v>
      </c>
      <c r="J184" t="str">
        <f t="shared" si="31"/>
        <v/>
      </c>
      <c r="K184">
        <f t="shared" si="34"/>
        <v>1.0615979218081046</v>
      </c>
    </row>
    <row r="185" spans="4:11" x14ac:dyDescent="0.2">
      <c r="D185">
        <f t="shared" si="22"/>
        <v>8.1196776711509209</v>
      </c>
      <c r="E185">
        <f t="shared" si="23"/>
        <v>9</v>
      </c>
      <c r="G185">
        <f t="shared" si="29"/>
        <v>7.3600000000000056</v>
      </c>
      <c r="H185">
        <f t="shared" si="24"/>
        <v>-0.1955639453372548</v>
      </c>
      <c r="I185">
        <f t="shared" si="30"/>
        <v>-234.67673440470577</v>
      </c>
      <c r="J185" t="str">
        <f t="shared" si="31"/>
        <v/>
      </c>
      <c r="K185">
        <f t="shared" si="34"/>
        <v>1.0615979218081046</v>
      </c>
    </row>
    <row r="186" spans="4:11" x14ac:dyDescent="0.2">
      <c r="D186">
        <f t="shared" si="22"/>
        <v>8.1638063541463062</v>
      </c>
      <c r="E186">
        <f t="shared" si="23"/>
        <v>9</v>
      </c>
      <c r="G186">
        <f t="shared" si="29"/>
        <v>7.4000000000000057</v>
      </c>
      <c r="H186">
        <f t="shared" si="24"/>
        <v>-0.16313634387625148</v>
      </c>
      <c r="I186">
        <f t="shared" si="30"/>
        <v>-195.76361265150177</v>
      </c>
      <c r="J186" t="str">
        <f t="shared" si="31"/>
        <v/>
      </c>
      <c r="K186">
        <f t="shared" si="34"/>
        <v>1.0615979218081046</v>
      </c>
    </row>
    <row r="187" spans="4:11" x14ac:dyDescent="0.2">
      <c r="D187">
        <f t="shared" si="22"/>
        <v>8.2079350371416915</v>
      </c>
      <c r="E187">
        <f t="shared" si="23"/>
        <v>9</v>
      </c>
      <c r="G187">
        <f t="shared" si="29"/>
        <v>7.4400000000000057</v>
      </c>
      <c r="H187">
        <f t="shared" si="24"/>
        <v>-0.12131317196813779</v>
      </c>
      <c r="I187">
        <f t="shared" si="30"/>
        <v>-145.57580636176536</v>
      </c>
      <c r="J187" t="str">
        <f t="shared" si="31"/>
        <v/>
      </c>
      <c r="K187">
        <f t="shared" si="34"/>
        <v>1.0615979218081046</v>
      </c>
    </row>
    <row r="188" spans="4:11" x14ac:dyDescent="0.2">
      <c r="D188">
        <f t="shared" si="22"/>
        <v>8.2520637201370768</v>
      </c>
      <c r="E188">
        <f t="shared" si="23"/>
        <v>9</v>
      </c>
      <c r="G188">
        <f t="shared" si="29"/>
        <v>7.4800000000000058</v>
      </c>
      <c r="H188">
        <f t="shared" si="24"/>
        <v>-7.0896150527704371E-2</v>
      </c>
      <c r="I188">
        <f t="shared" si="30"/>
        <v>-85.075380633245246</v>
      </c>
      <c r="J188" t="str">
        <f t="shared" si="31"/>
        <v/>
      </c>
      <c r="K188">
        <f t="shared" si="34"/>
        <v>1.0615979218081046</v>
      </c>
    </row>
    <row r="189" spans="4:11" x14ac:dyDescent="0.2">
      <c r="D189">
        <f t="shared" si="22"/>
        <v>8.2961924031324621</v>
      </c>
      <c r="E189">
        <f t="shared" si="23"/>
        <v>9</v>
      </c>
      <c r="G189">
        <f t="shared" si="29"/>
        <v>7.5200000000000058</v>
      </c>
      <c r="H189">
        <f t="shared" si="24"/>
        <v>-1.2851738546608149E-2</v>
      </c>
      <c r="I189">
        <f t="shared" si="30"/>
        <v>-15.422086255929779</v>
      </c>
      <c r="J189" t="str">
        <f t="shared" si="31"/>
        <v/>
      </c>
      <c r="K189">
        <f t="shared" si="34"/>
        <v>1.0615979218081046</v>
      </c>
    </row>
    <row r="190" spans="4:11" x14ac:dyDescent="0.2">
      <c r="D190">
        <f t="shared" si="22"/>
        <v>8.3403210861278474</v>
      </c>
      <c r="E190">
        <f t="shared" si="23"/>
        <v>9</v>
      </c>
      <c r="G190">
        <f t="shared" si="29"/>
        <v>7.5600000000000058</v>
      </c>
      <c r="H190">
        <f t="shared" si="24"/>
        <v>5.1707393248641542E-2</v>
      </c>
      <c r="I190">
        <f t="shared" si="30"/>
        <v>62.048871898369853</v>
      </c>
      <c r="J190" t="str">
        <f t="shared" si="31"/>
        <v/>
      </c>
      <c r="K190">
        <f t="shared" si="34"/>
        <v>1.0615979218081046</v>
      </c>
    </row>
    <row r="191" spans="4:11" x14ac:dyDescent="0.2">
      <c r="D191">
        <f t="shared" si="22"/>
        <v>8.3844497691232345</v>
      </c>
      <c r="E191">
        <f t="shared" si="23"/>
        <v>9</v>
      </c>
      <c r="G191">
        <f t="shared" si="29"/>
        <v>7.6000000000000059</v>
      </c>
      <c r="H191">
        <f t="shared" si="24"/>
        <v>0.12154369151525557</v>
      </c>
      <c r="I191">
        <f t="shared" si="30"/>
        <v>145.85242981830669</v>
      </c>
      <c r="J191" t="str">
        <f t="shared" si="31"/>
        <v/>
      </c>
      <c r="K191">
        <f t="shared" si="34"/>
        <v>1.0615979218081046</v>
      </c>
    </row>
    <row r="192" spans="4:11" x14ac:dyDescent="0.2">
      <c r="D192">
        <f t="shared" si="22"/>
        <v>8.428578452118618</v>
      </c>
      <c r="E192">
        <f t="shared" si="23"/>
        <v>9</v>
      </c>
      <c r="G192">
        <f t="shared" si="29"/>
        <v>7.6400000000000059</v>
      </c>
      <c r="H192">
        <f t="shared" si="24"/>
        <v>0.19531844332502885</v>
      </c>
      <c r="I192">
        <f t="shared" si="30"/>
        <v>234.38213199003462</v>
      </c>
      <c r="J192" t="str">
        <f t="shared" si="31"/>
        <v/>
      </c>
      <c r="K192">
        <f t="shared" si="34"/>
        <v>1.0615979218081046</v>
      </c>
    </row>
    <row r="193" spans="4:11" x14ac:dyDescent="0.2">
      <c r="D193">
        <f t="shared" si="22"/>
        <v>8.4727071351140033</v>
      </c>
      <c r="E193">
        <f t="shared" si="23"/>
        <v>9</v>
      </c>
      <c r="G193">
        <f t="shared" si="29"/>
        <v>7.6800000000000059</v>
      </c>
      <c r="H193">
        <f t="shared" si="24"/>
        <v>0.27161743835361968</v>
      </c>
      <c r="I193">
        <f t="shared" si="30"/>
        <v>325.94092602434364</v>
      </c>
      <c r="J193" t="str">
        <f t="shared" si="31"/>
        <v/>
      </c>
      <c r="K193">
        <f t="shared" si="34"/>
        <v>1.0615979218081046</v>
      </c>
    </row>
    <row r="194" spans="4:11" x14ac:dyDescent="0.2">
      <c r="D194">
        <f t="shared" ref="D194:D203" si="35">$B$16*G194/3.14</f>
        <v>8.5168358181093886</v>
      </c>
      <c r="E194">
        <f t="shared" ref="E194:E203" si="36">ROUNDDOWN(D194, 0)+1</f>
        <v>9</v>
      </c>
      <c r="G194">
        <f t="shared" si="29"/>
        <v>7.720000000000006</v>
      </c>
      <c r="H194">
        <f t="shared" ref="H194:H203" si="37">($B$3-(2*E194-1)*$B$23*$B$10*9.81/$B$9)*COS($B$16*G194) + (($B$23*$B$10*9.81)*(-1)^(E194+1))/$B$9</f>
        <v>0.34897807830201949</v>
      </c>
      <c r="I194">
        <f t="shared" si="30"/>
        <v>418.77369396242341</v>
      </c>
      <c r="J194" t="str">
        <f t="shared" si="31"/>
        <v/>
      </c>
      <c r="K194">
        <f t="shared" si="34"/>
        <v>1.0615979218081046</v>
      </c>
    </row>
    <row r="195" spans="4:11" x14ac:dyDescent="0.2">
      <c r="D195">
        <f t="shared" si="35"/>
        <v>8.5609645011047757</v>
      </c>
      <c r="E195">
        <f t="shared" si="36"/>
        <v>9</v>
      </c>
      <c r="G195">
        <f t="shared" ref="G195:G203" si="38">G194+$B$1</f>
        <v>7.760000000000006</v>
      </c>
      <c r="H195">
        <f t="shared" si="37"/>
        <v>0.42591741388162746</v>
      </c>
      <c r="I195">
        <f t="shared" ref="I195:I203" si="39">H195*$B$9</f>
        <v>511.10089665795294</v>
      </c>
      <c r="J195" t="str">
        <f t="shared" ref="J195:J203" si="40">IF(AND(ABS(I195)&gt;ABS(I194), ABS(I195)&gt;ABS(I196)), ABS(I195), "")</f>
        <v/>
      </c>
      <c r="K195">
        <f t="shared" si="34"/>
        <v>1.0615979218081046</v>
      </c>
    </row>
    <row r="196" spans="4:11" x14ac:dyDescent="0.2">
      <c r="D196">
        <f t="shared" si="35"/>
        <v>8.605093184100161</v>
      </c>
      <c r="E196">
        <f t="shared" si="36"/>
        <v>9</v>
      </c>
      <c r="G196">
        <f t="shared" si="38"/>
        <v>7.800000000000006</v>
      </c>
      <c r="H196">
        <f t="shared" si="37"/>
        <v>0.50096057191353371</v>
      </c>
      <c r="I196">
        <f t="shared" si="39"/>
        <v>601.1526862962404</v>
      </c>
      <c r="J196" t="str">
        <f t="shared" si="40"/>
        <v/>
      </c>
      <c r="K196">
        <f t="shared" si="34"/>
        <v>1.0615979218081046</v>
      </c>
    </row>
    <row r="197" spans="4:11" x14ac:dyDescent="0.2">
      <c r="D197">
        <f t="shared" si="35"/>
        <v>8.6492218670955463</v>
      </c>
      <c r="E197">
        <f t="shared" si="36"/>
        <v>9</v>
      </c>
      <c r="G197">
        <f t="shared" si="38"/>
        <v>7.8400000000000061</v>
      </c>
      <c r="H197">
        <f t="shared" si="37"/>
        <v>0.57266902761443772</v>
      </c>
      <c r="I197">
        <f t="shared" si="39"/>
        <v>687.20283313732523</v>
      </c>
      <c r="J197" t="str">
        <f t="shared" si="40"/>
        <v/>
      </c>
      <c r="K197">
        <f t="shared" si="34"/>
        <v>1.0615979218081046</v>
      </c>
    </row>
    <row r="198" spans="4:11" x14ac:dyDescent="0.2">
      <c r="D198">
        <f t="shared" si="35"/>
        <v>8.6933505500909316</v>
      </c>
      <c r="E198">
        <f t="shared" si="36"/>
        <v>9</v>
      </c>
      <c r="G198">
        <f t="shared" si="38"/>
        <v>7.8800000000000061</v>
      </c>
      <c r="H198">
        <f t="shared" si="37"/>
        <v>0.63966818010927884</v>
      </c>
      <c r="I198">
        <f t="shared" si="39"/>
        <v>767.60181613113457</v>
      </c>
      <c r="J198" t="str">
        <f t="shared" si="40"/>
        <v/>
      </c>
      <c r="K198">
        <f t="shared" si="34"/>
        <v>1.0615979218081046</v>
      </c>
    </row>
    <row r="199" spans="4:11" x14ac:dyDescent="0.2">
      <c r="D199">
        <f t="shared" si="35"/>
        <v>8.7374792330863169</v>
      </c>
      <c r="E199">
        <f t="shared" si="36"/>
        <v>9</v>
      </c>
      <c r="G199">
        <f t="shared" si="38"/>
        <v>7.9200000000000061</v>
      </c>
      <c r="H199">
        <f t="shared" si="37"/>
        <v>0.70067370256731387</v>
      </c>
      <c r="I199">
        <f t="shared" si="39"/>
        <v>840.80844308077667</v>
      </c>
      <c r="J199" t="str">
        <f t="shared" si="40"/>
        <v/>
      </c>
      <c r="K199">
        <f t="shared" si="34"/>
        <v>1.0615979218081046</v>
      </c>
    </row>
    <row r="200" spans="4:11" x14ac:dyDescent="0.2">
      <c r="D200">
        <f t="shared" si="35"/>
        <v>8.7816079160817022</v>
      </c>
      <c r="E200">
        <f t="shared" si="36"/>
        <v>9</v>
      </c>
      <c r="G200">
        <f t="shared" si="38"/>
        <v>7.9600000000000062</v>
      </c>
      <c r="H200">
        <f t="shared" si="37"/>
        <v>0.7545161618479953</v>
      </c>
      <c r="I200">
        <f t="shared" si="39"/>
        <v>905.41939421759434</v>
      </c>
      <c r="J200" t="str">
        <f t="shared" si="40"/>
        <v/>
      </c>
      <c r="K200">
        <f t="shared" si="34"/>
        <v>1.0615979218081046</v>
      </c>
    </row>
    <row r="201" spans="4:11" x14ac:dyDescent="0.2">
      <c r="D201">
        <f t="shared" si="35"/>
        <v>8.8257365990770857</v>
      </c>
      <c r="E201">
        <f t="shared" si="36"/>
        <v>9</v>
      </c>
      <c r="G201">
        <f t="shared" si="38"/>
        <v>8.0000000000000053</v>
      </c>
      <c r="H201">
        <f t="shared" si="37"/>
        <v>0.80016343571525761</v>
      </c>
      <c r="I201">
        <f t="shared" si="39"/>
        <v>960.19612285830908</v>
      </c>
      <c r="J201" t="str">
        <f t="shared" si="40"/>
        <v/>
      </c>
      <c r="K201">
        <f t="shared" si="34"/>
        <v>1.0615979218081046</v>
      </c>
    </row>
    <row r="202" spans="4:11" x14ac:dyDescent="0.2">
      <c r="D202">
        <f t="shared" si="35"/>
        <v>8.869865282072471</v>
      </c>
      <c r="E202">
        <f t="shared" si="36"/>
        <v>9</v>
      </c>
      <c r="G202">
        <f t="shared" si="38"/>
        <v>8.0400000000000045</v>
      </c>
      <c r="H202">
        <f t="shared" si="37"/>
        <v>0.83674049789794958</v>
      </c>
      <c r="I202">
        <f t="shared" si="39"/>
        <v>1004.0885974775395</v>
      </c>
      <c r="J202" t="str">
        <f t="shared" si="40"/>
        <v/>
      </c>
      <c r="K202">
        <f t="shared" si="34"/>
        <v>1.0615979218081046</v>
      </c>
    </row>
    <row r="203" spans="4:11" x14ac:dyDescent="0.2">
      <c r="D203">
        <f t="shared" si="35"/>
        <v>8.9139939650678564</v>
      </c>
      <c r="E203">
        <f t="shared" si="36"/>
        <v>9</v>
      </c>
      <c r="G203">
        <f t="shared" si="38"/>
        <v>8.0800000000000036</v>
      </c>
      <c r="H203">
        <f t="shared" si="37"/>
        <v>0.86354619173062619</v>
      </c>
      <c r="I203">
        <f t="shared" si="39"/>
        <v>1036.2554300767515</v>
      </c>
      <c r="J203">
        <f t="shared" si="40"/>
        <v>1036.2554300767515</v>
      </c>
      <c r="K203">
        <f t="shared" si="34"/>
        <v>1.0615979218081046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1E9DD-30BD-7D4F-8F74-70CA9D48B150}">
  <dimension ref="A1"/>
  <sheetViews>
    <sheetView workbookViewId="0">
      <selection activeCell="M29" sqref="M2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1dof free undamped</vt:lpstr>
      <vt:lpstr>overdamped</vt:lpstr>
      <vt:lpstr>critically damped</vt:lpstr>
      <vt:lpstr>underdamped</vt:lpstr>
      <vt:lpstr>undamped</vt:lpstr>
      <vt:lpstr>all responses</vt:lpstr>
      <vt:lpstr>annotated underdamped</vt:lpstr>
      <vt:lpstr>friction damping</vt:lpstr>
      <vt:lpstr>friction vs viscous</vt:lpstr>
      <vt:lpstr>annotated underdamped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2019-06-19T21:14:21Z</dcterms:created>
  <dcterms:modified xsi:type="dcterms:W3CDTF">2019-07-30T18:46:47Z</dcterms:modified>
</cp:coreProperties>
</file>