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filterPrivacy="1" codeName="ThisWorkbook"/>
  <xr:revisionPtr revIDLastSave="0" documentId="8_{5537BD71-31A5-8747-9A0A-9612962DC228}" xr6:coauthVersionLast="45" xr6:coauthVersionMax="45" xr10:uidLastSave="{00000000-0000-0000-0000-000000000000}"/>
  <bookViews>
    <workbookView xWindow="1640" yWindow="680" windowWidth="24880" windowHeight="15240" activeTab="3" xr2:uid="{00000000-000D-0000-FFFF-FFFF00000000}"/>
  </bookViews>
  <sheets>
    <sheet name="DATA" sheetId="1" r:id="rId1"/>
    <sheet name="MEAN,SD" sheetId="5" r:id="rId2"/>
    <sheet name=" COD &amp; Differences" sheetId="8" r:id="rId3"/>
    <sheet name="Fitness test" sheetId="9" r:id="rId4"/>
  </sheets>
  <definedNames>
    <definedName name="HeightCentimeters">DATA!#REF!</definedName>
    <definedName name="HeightMeters">DATA!#REF!</definedName>
    <definedName name="_xlnm.Print_Titles" localSheetId="0">DATA!$6:$6</definedName>
    <definedName name="RngBFP">OFFSET(#REF!,1,0,COUNTA(Data[[Initials ]]))</definedName>
    <definedName name="RngBFW">OFFSET(#REF!,1,0,COUNTA(Data[[Initials ]]))</definedName>
    <definedName name="RngBMI">OFFSET(#REF!,1,0,COUNTA(Data[[Initials ]]))</definedName>
    <definedName name="RngChest">OFFSET(Data[[#Headers],[Flexibility]],1,0,COUNTA(Data[[Initials ]]))</definedName>
    <definedName name="RngDate">OFFSET(Data[[#Headers],[Initials ]],1,0,COUNTA(Data[[Initials ]]))</definedName>
    <definedName name="RngForearm">OFFSET(#REF!,1,0,COUNTA(Data[[Initials ]]))</definedName>
    <definedName name="RngHips">OFFSET(Data[[#Headers],[Power]],1,0,COUNTA(Data[[Initials ]]))</definedName>
    <definedName name="RngLBW">OFFSET(#REF!,1,0,COUNTA(Data[[Initials ]]))</definedName>
    <definedName name="RngWaist">OFFSET(Data[[#Headers],[Endurance]],1,0,COUNTA(Data[[Initials ]]))</definedName>
    <definedName name="RngWeight">OFFSET(Data[[#Headers],[Strength]],1,0,COUNTA(Data[[Initials ]]))</definedName>
    <definedName name="RngWrist">OFFSET(Data[[#Headers],[Cardiovascular]],1,0,COUNTA(Data[[Initials ]]))</definedName>
    <definedName name="RowTitleRegion1..L4">DATA!#REF!</definedName>
    <definedName name="Title1">Data[[#Headers],[Initials ]]</definedName>
    <definedName name="TotalHeight">DATA!#REF!</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7" i="9" l="1"/>
  <c r="O27" i="9"/>
  <c r="P27" i="9"/>
  <c r="Q27" i="9"/>
  <c r="M27" i="9"/>
  <c r="C50" i="9"/>
  <c r="D50" i="9"/>
  <c r="E50" i="9"/>
  <c r="F50" i="9"/>
  <c r="B50" i="9"/>
  <c r="Q11" i="9" a="1"/>
  <c r="Q11" i="9" s="1"/>
  <c r="P11" i="9" a="1"/>
  <c r="P11" i="9" s="1"/>
  <c r="O11" i="9" a="1"/>
  <c r="O11" i="9" s="1"/>
  <c r="N11" i="9" a="1"/>
  <c r="N11" i="9" s="1"/>
  <c r="M11" i="9" a="1"/>
  <c r="M11" i="9" s="1"/>
  <c r="L51" i="8"/>
  <c r="C49" i="9"/>
  <c r="D49" i="9"/>
  <c r="E49" i="9"/>
  <c r="J15" i="9" s="1"/>
  <c r="F49" i="9"/>
  <c r="B49" i="9"/>
  <c r="G15" i="9" s="1"/>
  <c r="C48" i="9"/>
  <c r="H17" i="9" s="1"/>
  <c r="D48" i="9"/>
  <c r="I13" i="9" s="1"/>
  <c r="E48" i="9"/>
  <c r="F48" i="9"/>
  <c r="K15" i="9" s="1"/>
  <c r="B48" i="9"/>
  <c r="K13" i="9"/>
  <c r="K26" i="9"/>
  <c r="K32" i="9"/>
  <c r="K37" i="9"/>
  <c r="J12" i="9"/>
  <c r="J36" i="9"/>
  <c r="K11" i="9"/>
  <c r="J11" i="9"/>
  <c r="I18" i="9"/>
  <c r="I11" i="9"/>
  <c r="H12" i="9"/>
  <c r="H13" i="9"/>
  <c r="H19" i="9"/>
  <c r="H21" i="9"/>
  <c r="H27" i="9"/>
  <c r="H29" i="9"/>
  <c r="H35" i="9"/>
  <c r="H37" i="9"/>
  <c r="H43" i="9"/>
  <c r="H45" i="9"/>
  <c r="H11" i="9"/>
  <c r="G12" i="9"/>
  <c r="G11" i="9"/>
  <c r="C4" i="9" a="1"/>
  <c r="C4" i="9" s="1"/>
  <c r="AD15" i="8"/>
  <c r="AD14" i="8"/>
  <c r="T52" i="8"/>
  <c r="T51" i="8"/>
  <c r="P15" i="8"/>
  <c r="P14" i="8"/>
  <c r="L52" i="8"/>
  <c r="F51" i="8"/>
  <c r="F48" i="8"/>
  <c r="H16" i="9" l="1"/>
  <c r="H47" i="9"/>
  <c r="H39" i="9"/>
  <c r="H31" i="9"/>
  <c r="H23" i="9"/>
  <c r="H15" i="9"/>
  <c r="I34" i="9"/>
  <c r="J44" i="9"/>
  <c r="K42" i="9"/>
  <c r="K21" i="9"/>
  <c r="J28" i="9"/>
  <c r="H41" i="9"/>
  <c r="H33" i="9"/>
  <c r="H25" i="9"/>
  <c r="I42" i="9"/>
  <c r="J20" i="9"/>
  <c r="I26" i="9"/>
  <c r="I38" i="9"/>
  <c r="I22" i="9"/>
  <c r="J32" i="9"/>
  <c r="J16" i="9"/>
  <c r="K40" i="9"/>
  <c r="K29" i="9"/>
  <c r="K17" i="9"/>
  <c r="I46" i="9"/>
  <c r="I30" i="9"/>
  <c r="I14" i="9"/>
  <c r="J40" i="9"/>
  <c r="J24" i="9"/>
  <c r="K45" i="9"/>
  <c r="K34" i="9"/>
  <c r="K24" i="9"/>
  <c r="I44" i="9"/>
  <c r="I40" i="9"/>
  <c r="I36" i="9"/>
  <c r="I32" i="9"/>
  <c r="I28" i="9"/>
  <c r="I24" i="9"/>
  <c r="I20" i="9"/>
  <c r="I16" i="9"/>
  <c r="I12" i="9"/>
  <c r="J46" i="9"/>
  <c r="J42" i="9"/>
  <c r="J38" i="9"/>
  <c r="J34" i="9"/>
  <c r="J30" i="9"/>
  <c r="J26" i="9"/>
  <c r="J22" i="9"/>
  <c r="J18" i="9"/>
  <c r="J14" i="9"/>
  <c r="H46" i="9"/>
  <c r="H42" i="9"/>
  <c r="H38" i="9"/>
  <c r="H34" i="9"/>
  <c r="H30" i="9"/>
  <c r="H26" i="9"/>
  <c r="H22" i="9"/>
  <c r="H18" i="9"/>
  <c r="H14" i="9"/>
  <c r="I47" i="9"/>
  <c r="I43" i="9"/>
  <c r="I39" i="9"/>
  <c r="I35" i="9"/>
  <c r="I31" i="9"/>
  <c r="I27" i="9"/>
  <c r="I23" i="9"/>
  <c r="I19" i="9"/>
  <c r="I15" i="9"/>
  <c r="J45" i="9"/>
  <c r="J41" i="9"/>
  <c r="J37" i="9"/>
  <c r="J33" i="9"/>
  <c r="J29" i="9"/>
  <c r="J25" i="9"/>
  <c r="J21" i="9"/>
  <c r="J17" i="9"/>
  <c r="J13" i="9"/>
  <c r="K44" i="9"/>
  <c r="K38" i="9"/>
  <c r="K33" i="9"/>
  <c r="K28" i="9"/>
  <c r="K22" i="9"/>
  <c r="K14" i="9"/>
  <c r="H44" i="9"/>
  <c r="H40" i="9"/>
  <c r="H36" i="9"/>
  <c r="H32" i="9"/>
  <c r="H28" i="9"/>
  <c r="H24" i="9"/>
  <c r="H20" i="9"/>
  <c r="I45" i="9"/>
  <c r="I41" i="9"/>
  <c r="I37" i="9"/>
  <c r="I33" i="9"/>
  <c r="I29" i="9"/>
  <c r="I25" i="9"/>
  <c r="I21" i="9"/>
  <c r="I17" i="9"/>
  <c r="J47" i="9"/>
  <c r="J43" i="9"/>
  <c r="J39" i="9"/>
  <c r="J35" i="9"/>
  <c r="J31" i="9"/>
  <c r="J27" i="9"/>
  <c r="J23" i="9"/>
  <c r="J19" i="9"/>
  <c r="K46" i="9"/>
  <c r="K41" i="9"/>
  <c r="K36" i="9"/>
  <c r="K30" i="9"/>
  <c r="K25" i="9"/>
  <c r="K18" i="9"/>
  <c r="G45" i="9"/>
  <c r="G41" i="9"/>
  <c r="G37" i="9"/>
  <c r="G33" i="9"/>
  <c r="G29" i="9"/>
  <c r="G25" i="9"/>
  <c r="G21" i="9"/>
  <c r="G17" i="9"/>
  <c r="G13" i="9"/>
  <c r="G46" i="9"/>
  <c r="G42" i="9"/>
  <c r="G30" i="9"/>
  <c r="G26" i="9"/>
  <c r="G14" i="9"/>
  <c r="G44" i="9"/>
  <c r="G40" i="9"/>
  <c r="G36" i="9"/>
  <c r="G32" i="9"/>
  <c r="G28" i="9"/>
  <c r="G24" i="9"/>
  <c r="G20" i="9"/>
  <c r="G16" i="9"/>
  <c r="G38" i="9"/>
  <c r="G34" i="9"/>
  <c r="G22" i="9"/>
  <c r="G18" i="9"/>
  <c r="G47" i="9"/>
  <c r="G43" i="9"/>
  <c r="G39" i="9"/>
  <c r="G35" i="9"/>
  <c r="G31" i="9"/>
  <c r="G27" i="9"/>
  <c r="G23" i="9"/>
  <c r="G19" i="9"/>
  <c r="K20" i="9"/>
  <c r="K16" i="9"/>
  <c r="K12" i="9"/>
  <c r="K47" i="9"/>
  <c r="K43" i="9"/>
  <c r="K39" i="9"/>
  <c r="K35" i="9"/>
  <c r="K31" i="9"/>
  <c r="K27" i="9"/>
  <c r="K23" i="9"/>
  <c r="K19" i="9"/>
  <c r="AE8" i="5" l="1"/>
  <c r="AE9" i="5"/>
  <c r="AE10" i="5"/>
  <c r="AE11" i="5"/>
  <c r="AE12" i="5"/>
  <c r="AE13" i="5"/>
  <c r="AE14" i="5"/>
  <c r="AE15" i="5"/>
  <c r="AE16" i="5"/>
  <c r="AE17" i="5"/>
  <c r="AE18" i="5"/>
  <c r="AE19" i="5"/>
  <c r="AE20" i="5"/>
  <c r="AE21" i="5"/>
  <c r="AE22" i="5"/>
  <c r="AE23" i="5"/>
  <c r="AE24" i="5"/>
  <c r="AE25" i="5"/>
  <c r="AE26" i="5"/>
  <c r="AE27" i="5"/>
  <c r="AE28" i="5"/>
  <c r="AE29" i="5"/>
  <c r="AE30" i="5"/>
  <c r="AE31" i="5"/>
  <c r="AE32" i="5"/>
  <c r="AE33" i="5"/>
  <c r="AE34" i="5"/>
  <c r="AE35" i="5"/>
  <c r="AE36" i="5"/>
  <c r="AE37" i="5"/>
  <c r="AE38" i="5"/>
  <c r="AE39" i="5"/>
  <c r="AE40" i="5"/>
  <c r="AE41" i="5"/>
  <c r="AE42" i="5"/>
  <c r="AE43" i="5"/>
  <c r="AD8" i="5"/>
  <c r="AD9" i="5"/>
  <c r="AD10" i="5"/>
  <c r="AD11" i="5"/>
  <c r="AD12" i="5"/>
  <c r="AD13" i="5"/>
  <c r="AD14" i="5"/>
  <c r="AD15" i="5"/>
  <c r="AD16" i="5"/>
  <c r="AD17" i="5"/>
  <c r="AD18" i="5"/>
  <c r="AD19" i="5"/>
  <c r="AD20" i="5"/>
  <c r="AD21" i="5"/>
  <c r="AD22" i="5"/>
  <c r="AD23" i="5"/>
  <c r="AD24" i="5"/>
  <c r="AD25" i="5"/>
  <c r="AD26" i="5"/>
  <c r="AD27" i="5"/>
  <c r="AD28" i="5"/>
  <c r="AD29" i="5"/>
  <c r="AD30" i="5"/>
  <c r="AD31" i="5"/>
  <c r="AD32" i="5"/>
  <c r="AD33" i="5"/>
  <c r="AD34" i="5"/>
  <c r="AD35" i="5"/>
  <c r="AD36" i="5"/>
  <c r="AD37" i="5"/>
  <c r="AD38" i="5"/>
  <c r="AD39" i="5"/>
  <c r="AD40" i="5"/>
  <c r="AD41" i="5"/>
  <c r="AD42" i="5"/>
  <c r="AD43" i="5"/>
  <c r="AE7" i="5"/>
  <c r="AD7" i="5"/>
  <c r="U7" i="5"/>
  <c r="S7" i="5"/>
  <c r="V8" i="5"/>
  <c r="V9" i="5"/>
  <c r="V10" i="5"/>
  <c r="V11" i="5"/>
  <c r="V12" i="5"/>
  <c r="V13" i="5"/>
  <c r="V14" i="5"/>
  <c r="V15" i="5"/>
  <c r="V16" i="5"/>
  <c r="V17" i="5"/>
  <c r="V18" i="5"/>
  <c r="V19" i="5"/>
  <c r="V20" i="5"/>
  <c r="V21" i="5"/>
  <c r="V22" i="5"/>
  <c r="V23" i="5"/>
  <c r="V24" i="5"/>
  <c r="V25" i="5"/>
  <c r="V26" i="5"/>
  <c r="V27" i="5"/>
  <c r="V28" i="5"/>
  <c r="V29" i="5"/>
  <c r="V30" i="5"/>
  <c r="V31" i="5"/>
  <c r="V32" i="5"/>
  <c r="V33" i="5"/>
  <c r="V34" i="5"/>
  <c r="V35" i="5"/>
  <c r="V36" i="5"/>
  <c r="V37" i="5"/>
  <c r="V38" i="5"/>
  <c r="V39" i="5"/>
  <c r="V40" i="5"/>
  <c r="V41" i="5"/>
  <c r="V42" i="5"/>
  <c r="V43" i="5"/>
  <c r="U8" i="5"/>
  <c r="U9" i="5"/>
  <c r="U10" i="5"/>
  <c r="U11" i="5"/>
  <c r="U12" i="5"/>
  <c r="U13" i="5"/>
  <c r="U14" i="5"/>
  <c r="U15" i="5"/>
  <c r="U16" i="5"/>
  <c r="U17" i="5"/>
  <c r="U18" i="5"/>
  <c r="U19" i="5"/>
  <c r="U20" i="5"/>
  <c r="U21" i="5"/>
  <c r="U22" i="5"/>
  <c r="U23" i="5"/>
  <c r="U24" i="5"/>
  <c r="U25" i="5"/>
  <c r="U26" i="5"/>
  <c r="U27" i="5"/>
  <c r="U28" i="5"/>
  <c r="U29" i="5"/>
  <c r="U30" i="5"/>
  <c r="U31" i="5"/>
  <c r="U32" i="5"/>
  <c r="U33" i="5"/>
  <c r="U34" i="5"/>
  <c r="U35" i="5"/>
  <c r="U36" i="5"/>
  <c r="U37" i="5"/>
  <c r="U38" i="5"/>
  <c r="U39" i="5"/>
  <c r="U40" i="5"/>
  <c r="U41" i="5"/>
  <c r="U42" i="5"/>
  <c r="U43" i="5"/>
  <c r="T8" i="5"/>
  <c r="T9" i="5"/>
  <c r="T10" i="5"/>
  <c r="T11" i="5"/>
  <c r="T12" i="5"/>
  <c r="T13" i="5"/>
  <c r="T14" i="5"/>
  <c r="T15" i="5"/>
  <c r="T16" i="5"/>
  <c r="T17" i="5"/>
  <c r="T18" i="5"/>
  <c r="T19" i="5"/>
  <c r="T20" i="5"/>
  <c r="T21" i="5"/>
  <c r="T22" i="5"/>
  <c r="T23" i="5"/>
  <c r="T24" i="5"/>
  <c r="T25" i="5"/>
  <c r="T26" i="5"/>
  <c r="T27" i="5"/>
  <c r="T28" i="5"/>
  <c r="T29" i="5"/>
  <c r="T30" i="5"/>
  <c r="T31" i="5"/>
  <c r="T32" i="5"/>
  <c r="T33" i="5"/>
  <c r="T34" i="5"/>
  <c r="T35" i="5"/>
  <c r="T36" i="5"/>
  <c r="T37" i="5"/>
  <c r="T38" i="5"/>
  <c r="T39" i="5"/>
  <c r="T40" i="5"/>
  <c r="T41" i="5"/>
  <c r="T42" i="5"/>
  <c r="T43" i="5"/>
  <c r="S8" i="5"/>
  <c r="S9" i="5"/>
  <c r="S10" i="5"/>
  <c r="S11" i="5"/>
  <c r="S12" i="5"/>
  <c r="S13" i="5"/>
  <c r="S14" i="5"/>
  <c r="S15" i="5"/>
  <c r="S16" i="5"/>
  <c r="S17" i="5"/>
  <c r="S18" i="5"/>
  <c r="S19" i="5"/>
  <c r="S20" i="5"/>
  <c r="S21" i="5"/>
  <c r="S22" i="5"/>
  <c r="S23" i="5"/>
  <c r="S24" i="5"/>
  <c r="S25" i="5"/>
  <c r="S26" i="5"/>
  <c r="S27" i="5"/>
  <c r="S28" i="5"/>
  <c r="S29" i="5"/>
  <c r="S30" i="5"/>
  <c r="S31" i="5"/>
  <c r="S32" i="5"/>
  <c r="S45" i="5" s="1"/>
  <c r="S33" i="5"/>
  <c r="S34" i="5"/>
  <c r="S35" i="5"/>
  <c r="S36" i="5"/>
  <c r="S37" i="5"/>
  <c r="S38" i="5"/>
  <c r="S39" i="5"/>
  <c r="S40" i="5"/>
  <c r="S41" i="5"/>
  <c r="S42" i="5"/>
  <c r="S43" i="5"/>
  <c r="V7" i="5"/>
  <c r="T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7" i="5"/>
  <c r="C45" i="5"/>
  <c r="D45" i="5"/>
  <c r="E45" i="5"/>
  <c r="F45" i="5"/>
  <c r="G45" i="5"/>
  <c r="H45" i="5"/>
  <c r="I45" i="5"/>
  <c r="J45" i="5"/>
  <c r="K45" i="5"/>
  <c r="L45" i="5"/>
  <c r="M45" i="5"/>
  <c r="N45" i="5"/>
  <c r="O45" i="5"/>
  <c r="P45" i="5"/>
  <c r="C44" i="5"/>
  <c r="D44" i="5"/>
  <c r="E44" i="5"/>
  <c r="F44" i="5"/>
  <c r="G44" i="5"/>
  <c r="H44" i="5"/>
  <c r="I44" i="5"/>
  <c r="J44" i="5"/>
  <c r="K44" i="5"/>
  <c r="L44" i="5"/>
  <c r="M44" i="5"/>
  <c r="N44" i="5"/>
  <c r="O44" i="5"/>
  <c r="P44" i="5"/>
  <c r="B45" i="5"/>
  <c r="B44" i="5"/>
  <c r="T45" i="5" l="1"/>
  <c r="V45" i="5"/>
  <c r="S44" i="5"/>
  <c r="U44" i="5"/>
  <c r="U45" i="5"/>
  <c r="R45" i="5"/>
  <c r="V44" i="5"/>
  <c r="T44" i="5"/>
  <c r="R4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tc={DC084CE4-0114-D645-B03F-1042C321E804}</author>
  </authors>
  <commentList>
    <comment ref="AD7" authorId="0" shapeId="0" xr:uid="{DC084CE4-0114-D645-B03F-1042C321E804}">
      <text>
        <t xml:space="preserve">[Threaded comment]
Your version of Excel allows you to read this threaded comment; however, any edits to it will get removed if the file is opened in a newer version of Excel. Learn more: https://go.microsoft.com/fwlink/?linkid=870924
Comment:
    The Mean and Sd for every exercise per athlete is insufficient due to outliers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tc={8C51F7AD-3CA8-F64C-BDDD-3E744DE5F8AD}</author>
  </authors>
  <commentList>
    <comment ref="B11" authorId="0" shapeId="0" xr:uid="{8C51F7AD-3CA8-F64C-BDDD-3E744DE5F8AD}">
      <text>
        <t>[Threaded comment]
Your version of Excel allows you to read this threaded comment; however, any edits to it will get removed if the file is opened in a newer version of Excel. Learn more: https://go.microsoft.com/fwlink/?linkid=870924
Comment:
    the diferent colors represent values that are below &lt;50%,&gt;50%</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<sst xmlns="http://schemas.openxmlformats.org/spreadsheetml/2006/main" count="570" uniqueCount="169">
  <si>
    <t>Strength</t>
  </si>
  <si>
    <t xml:space="preserve">Initials </t>
  </si>
  <si>
    <t>Flexibility</t>
  </si>
  <si>
    <t>Endurance</t>
  </si>
  <si>
    <t>Power</t>
  </si>
  <si>
    <t>Cardiovascular</t>
  </si>
  <si>
    <t>CT</t>
  </si>
  <si>
    <t>AS</t>
  </si>
  <si>
    <t>CAT</t>
  </si>
  <si>
    <t>BW</t>
  </si>
  <si>
    <t>HAB</t>
  </si>
  <si>
    <t>KC</t>
  </si>
  <si>
    <t>DB</t>
  </si>
  <si>
    <t>OA</t>
  </si>
  <si>
    <t>VB</t>
  </si>
  <si>
    <t>AA</t>
  </si>
  <si>
    <t>SP</t>
  </si>
  <si>
    <t>JJ</t>
  </si>
  <si>
    <t>KH</t>
  </si>
  <si>
    <t>MS</t>
  </si>
  <si>
    <t>UJ</t>
  </si>
  <si>
    <t>GW</t>
  </si>
  <si>
    <t>NT</t>
  </si>
  <si>
    <t>LB</t>
  </si>
  <si>
    <t>SW</t>
  </si>
  <si>
    <t>DC</t>
  </si>
  <si>
    <t>YZJ</t>
  </si>
  <si>
    <t>MP</t>
  </si>
  <si>
    <t>LW</t>
  </si>
  <si>
    <t>TDW</t>
  </si>
  <si>
    <t>JDN</t>
  </si>
  <si>
    <t>MDG</t>
  </si>
  <si>
    <t>AJH</t>
  </si>
  <si>
    <t>NH</t>
  </si>
  <si>
    <t>DM</t>
  </si>
  <si>
    <t>MM</t>
  </si>
  <si>
    <t>CDA</t>
  </si>
  <si>
    <t>TH</t>
  </si>
  <si>
    <t>DP</t>
  </si>
  <si>
    <t>JSH</t>
  </si>
  <si>
    <t>DEH</t>
  </si>
  <si>
    <t>FITNESS TEST</t>
  </si>
  <si>
    <t>Sub-category</t>
  </si>
  <si>
    <t xml:space="preserve">Category </t>
  </si>
  <si>
    <t xml:space="preserve">strength </t>
  </si>
  <si>
    <t xml:space="preserve">Flexiblity </t>
  </si>
  <si>
    <t xml:space="preserve">Endurance </t>
  </si>
  <si>
    <t>Sit &amp; Reach, Bend and Reach, Shoulder Elevation</t>
  </si>
  <si>
    <t>Sit-ups, Double Leg Lifts, Knee Bends (1 min)</t>
  </si>
  <si>
    <t>20-yard Sprint, standing Jump, Running Jump</t>
  </si>
  <si>
    <t>Lounge (2 min), Jump Jacks (3 min), 10 min Walk</t>
  </si>
  <si>
    <t>Push-ups, Dips, Squat Thrusts</t>
  </si>
  <si>
    <t>RAW DATA</t>
  </si>
  <si>
    <t xml:space="preserve">Inatials </t>
  </si>
  <si>
    <t>Dips</t>
  </si>
  <si>
    <t>push-ups</t>
  </si>
  <si>
    <t>squat thrusts</t>
  </si>
  <si>
    <t xml:space="preserve">Strength </t>
  </si>
  <si>
    <t>Sit &amp; Reach</t>
  </si>
  <si>
    <t>Bend &amp; Reach</t>
  </si>
  <si>
    <t>Shoulder Elevation</t>
  </si>
  <si>
    <t>Sit-ups</t>
  </si>
  <si>
    <t>Double Leg Lifts</t>
  </si>
  <si>
    <t>Knee Bend (1 min)</t>
  </si>
  <si>
    <t xml:space="preserve">endurance </t>
  </si>
  <si>
    <t>20-yard Sprint</t>
  </si>
  <si>
    <t xml:space="preserve"> Standing Jump</t>
  </si>
  <si>
    <t>Running Jump</t>
  </si>
  <si>
    <t>power</t>
  </si>
  <si>
    <t>Lounge (2 min)</t>
  </si>
  <si>
    <t xml:space="preserve"> Jump Jacks (3 min)</t>
  </si>
  <si>
    <t>10 min Walk</t>
  </si>
  <si>
    <t xml:space="preserve">cardiovascular </t>
  </si>
  <si>
    <t>N/A</t>
  </si>
  <si>
    <t>RC</t>
  </si>
  <si>
    <t>TOTALS</t>
  </si>
  <si>
    <t>flexiblity</t>
  </si>
  <si>
    <t>endurance</t>
  </si>
  <si>
    <t>cardiovascular</t>
  </si>
  <si>
    <t xml:space="preserve">Mean </t>
  </si>
  <si>
    <t>SD</t>
  </si>
  <si>
    <t>Mean</t>
  </si>
  <si>
    <t>This is the Mean and SD for indivdual categories but all the athletes.</t>
  </si>
  <si>
    <t>This is the mean and SD of all the categories per athlete</t>
  </si>
  <si>
    <t>COD</t>
  </si>
  <si>
    <t>Inatials</t>
  </si>
  <si>
    <t>SUMMARY OUTPUT</t>
  </si>
  <si>
    <t>Regression Statistics</t>
  </si>
  <si>
    <t>Multiple R</t>
  </si>
  <si>
    <t>R Square</t>
  </si>
  <si>
    <t>Adjusted R Square</t>
  </si>
  <si>
    <t>Standard Error</t>
  </si>
  <si>
    <t>Observations</t>
  </si>
  <si>
    <t>ANOVA</t>
  </si>
  <si>
    <t>Regression</t>
  </si>
  <si>
    <t>Residual</t>
  </si>
  <si>
    <t>Total</t>
  </si>
  <si>
    <t>Intercept</t>
  </si>
  <si>
    <t>df</t>
  </si>
  <si>
    <t>SS</t>
  </si>
  <si>
    <t>F</t>
  </si>
  <si>
    <t>Significance F</t>
  </si>
  <si>
    <t>Coefficients</t>
  </si>
  <si>
    <t>t Stat</t>
  </si>
  <si>
    <t>P-value</t>
  </si>
  <si>
    <t>Lower 95%</t>
  </si>
  <si>
    <t>Upper 95%</t>
  </si>
  <si>
    <t>Lower 95.0%</t>
  </si>
  <si>
    <t>Upper 95.0%</t>
  </si>
  <si>
    <t>COD dips-pushups</t>
  </si>
  <si>
    <t>Cod dips-squat thrusts</t>
  </si>
  <si>
    <t>COD Sit &amp; Reach-Bend &amp; Reach</t>
  </si>
  <si>
    <t>COD Sit &amp; Reach-Shoulder Elevation</t>
  </si>
  <si>
    <t xml:space="preserve"> cod Sit-ups-double leg lifts </t>
  </si>
  <si>
    <t xml:space="preserve">COD sit-ups-kneebend </t>
  </si>
  <si>
    <t xml:space="preserve">COD 20-yard Sprint-stabding Jump </t>
  </si>
  <si>
    <t>COD 20-yard Sprint-Running Jump</t>
  </si>
  <si>
    <t>COD Lounge-Jump Jacks</t>
  </si>
  <si>
    <t>COD Lounge-10min walk</t>
  </si>
  <si>
    <t>t-Test: Two-Sample Assuming Unequal Variances</t>
  </si>
  <si>
    <t>Variance</t>
  </si>
  <si>
    <t>Hypothesized Mean Difference</t>
  </si>
  <si>
    <t>P(T&lt;=t) one-tail</t>
  </si>
  <si>
    <t>t Critical one-tail</t>
  </si>
  <si>
    <t>P(T&lt;=t) two-tail</t>
  </si>
  <si>
    <t>t Critical two-tail</t>
  </si>
  <si>
    <t>Sit &amp; reach and bend and reach</t>
  </si>
  <si>
    <t>Sit-ups and double leg lift</t>
  </si>
  <si>
    <t>Standing jump and run and jumps</t>
  </si>
  <si>
    <t>Knee bends and leg lifts</t>
  </si>
  <si>
    <t xml:space="preserve"> pushups and dips</t>
  </si>
  <si>
    <t>COD &amp; Differences</t>
  </si>
  <si>
    <t>MEAN</t>
  </si>
  <si>
    <t xml:space="preserve">Tests </t>
  </si>
  <si>
    <t>COD*100</t>
  </si>
  <si>
    <t>Highest Tests</t>
  </si>
  <si>
    <t xml:space="preserve">Pushups Rank </t>
  </si>
  <si>
    <t xml:space="preserve">Bend &amp; Reach Rank </t>
  </si>
  <si>
    <t>Double Leg Lifts Rank</t>
  </si>
  <si>
    <t xml:space="preserve">Standing Jump Rank </t>
  </si>
  <si>
    <t>Jump Jacks Rank (3min)</t>
  </si>
  <si>
    <t>pushups top 10</t>
  </si>
  <si>
    <t>Standing Jump top 10</t>
  </si>
  <si>
    <t>Jump Jacks top 10</t>
  </si>
  <si>
    <t>Bend &amp; Reach top 10</t>
  </si>
  <si>
    <t>Double leg lefts top 10</t>
  </si>
  <si>
    <t>Top 10</t>
  </si>
  <si>
    <t xml:space="preserve">COD 20-yard Sprint-standing Jump </t>
  </si>
  <si>
    <t xml:space="preserve">initials </t>
  </si>
  <si>
    <t>Standing Jump</t>
  </si>
  <si>
    <t xml:space="preserve">Double leg lifts </t>
  </si>
  <si>
    <t xml:space="preserve">Highest </t>
  </si>
  <si>
    <t xml:space="preserve">scores </t>
  </si>
  <si>
    <t>Push-ups</t>
  </si>
  <si>
    <t xml:space="preserve">Standing Jump </t>
  </si>
  <si>
    <t>Jump and Jacks</t>
  </si>
  <si>
    <t xml:space="preserve">Lowest </t>
  </si>
  <si>
    <t>Average</t>
  </si>
  <si>
    <t>4.6 minute</t>
  </si>
  <si>
    <t>MIN</t>
  </si>
  <si>
    <t>50th Percentile (passing)</t>
  </si>
  <si>
    <t>2.6 minute</t>
  </si>
  <si>
    <t>Fitness Test Based on the data collected</t>
  </si>
  <si>
    <t xml:space="preserve">2.5 minutes </t>
  </si>
  <si>
    <t>2.5 minutes</t>
  </si>
  <si>
    <t>Fitness Tests based on The data collected</t>
  </si>
  <si>
    <t xml:space="preserve">COD 20-yard Sprint-standing Jump. </t>
  </si>
  <si>
    <t>The average was taken from the mean for each sub-category to inducate a number in which most scored and can be a relaible measurment. When compared to the categorial mean theres no correlation of the means because we are taken one category meaurment for a fitness test. The highest point prepresent the goal or to beat, the 50th percentile is the lowest passing score for each test, and the lowest scores is an inaccurate measurment because it represents outliers. The means of each sub-category is similar except for the last two categories, the mean for sub categories has a huge gap. For the categories itself endurance and power are similar, while strength, flexiblity, and cardiovascualr are different. Based on physylogical factors the tests are plausible. Dips and pushups had the highest COD which both use similar musclar recrutiment; triceps and the pectorlais mucsles. Flexiblity which includes sit-reach and bend reach had a negative relationship which is odd because they use the same msuclar groups such as the hamstrings. Double leg lifts and situps COD was 65% and thats plausibale because they both rectuit the abdominus mucles. The sprint and standing jump had a COD of 12% becuse they are two different explosive movements with one depending on distance rather repeations. lastly, COD of lunges and jump jacks had 65% corrleation in which both movemnt target the pelvic bone muscles.</t>
  </si>
  <si>
    <t xml:space="preserve">Lab 2 is intended to compute the statistics of a scatered fitness test data collected and put into five main categories; strength, flexibility, endurance, power, cardiovasucalr. These are derived from sub categories tests. That data will undergo computaions to look for a relationships and differences.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</si>
</sst>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_(&quot;$&quot;* \(#,##0\);_(&quot;$&quot;* &quot;-&quot;_);_(@_)"/>
    <numFmt numFmtId="44" formatCode="_(&quot;$&quot;* #,##0.00_);_(&quot;$&quot;* \(#,##0.00\);_(&quot;$&quot;* &quot;-&quot;??_);_(@_)"/>
    <numFmt numFmtId="164" formatCode="0.0"/>
  </numFmts>
  <fonts count="36">
    <font>
      <sz val="11"/>
      <name val="Century Gothic"/>
      <family val="2"/>
      <scheme val="minor"/>
    </font>
    <font>
      <sz val="12"/>
      <color theme="1"/>
      <name val="Century Gothic"/>
      <family val="2"/>
      <scheme val="minor"/>
    </font>
    <font>
      <sz val="12"/>
      <color theme="1"/>
      <name val="Century Gothic"/>
      <family val="2"/>
      <scheme val="minor"/>
    </font>
    <font>
      <sz val="8"/>
      <name val="Arial"/>
      <family val="2"/>
    </font>
    <font>
      <sz val="10"/>
      <name val="Century Gothic"/>
      <family val="2"/>
      <scheme val="minor"/>
    </font>
    <font>
      <b/>
      <sz val="22"/>
      <color theme="3"/>
      <name val="Century Gothic"/>
      <family val="2"/>
      <scheme val="major"/>
    </font>
    <font>
      <sz val="11"/>
      <name val="Century Gothic"/>
      <family val="2"/>
      <scheme val="minor"/>
    </font>
    <font>
      <b/>
      <sz val="13"/>
      <color theme="3"/>
      <name val="Century Gothic"/>
      <family val="2"/>
      <scheme val="minor"/>
    </font>
    <font>
      <sz val="12"/>
      <color theme="0"/>
      <name val="Century Gothic"/>
      <family val="2"/>
      <scheme val="minor"/>
    </font>
    <font>
      <sz val="15"/>
      <color theme="1"/>
      <name val="Century Gothic"/>
      <family val="2"/>
      <scheme val="minor"/>
    </font>
    <font>
      <b/>
      <sz val="20"/>
      <color theme="1" tint="0.14999847407452621"/>
      <name val="Corbel (Body)"/>
    </font>
    <font>
      <b/>
      <sz val="18"/>
      <color theme="3"/>
      <name val="Century Gothic"/>
      <family val="2"/>
      <scheme val="major"/>
    </font>
    <font>
      <b/>
      <sz val="18"/>
      <color theme="1"/>
      <name val="Century Gothic"/>
      <family val="2"/>
      <scheme val="major"/>
    </font>
    <font>
      <b/>
      <sz val="18"/>
      <color theme="2"/>
      <name val="Century Gothic"/>
      <family val="2"/>
      <scheme val="major"/>
    </font>
    <font>
      <b/>
      <sz val="18"/>
      <color theme="0"/>
      <name val="Century Gothic"/>
      <family val="2"/>
      <scheme val="major"/>
    </font>
    <font>
      <sz val="11"/>
      <color theme="0"/>
      <name val="Century Gothic"/>
      <family val="2"/>
      <scheme val="minor"/>
    </font>
    <font>
      <sz val="15"/>
      <name val="Century Gothic"/>
      <family val="2"/>
      <scheme val="minor"/>
    </font>
    <font>
      <sz val="18"/>
      <name val="Century Gothic"/>
      <family val="2"/>
      <scheme val="minor"/>
    </font>
    <font>
      <sz val="18"/>
      <color theme="1"/>
      <name val="Century Gothic"/>
      <family val="2"/>
      <scheme val="minor"/>
    </font>
    <font>
      <b/>
      <sz val="20"/>
      <color theme="1" tint="0.34998626667073579"/>
      <name val="Century Gothic"/>
      <family val="2"/>
      <scheme val="minor"/>
    </font>
    <font>
      <sz val="30"/>
      <color theme="1" tint="0.34998626667073579"/>
      <name val="Century Gothic"/>
      <family val="2"/>
      <scheme val="minor"/>
    </font>
    <font>
      <b/>
      <sz val="11"/>
      <color theme="3"/>
      <name val="Century Gothic"/>
      <family val="2"/>
      <scheme val="minor"/>
    </font>
    <font>
      <sz val="12"/>
      <color rgb="FF9C0006"/>
      <name val="Century Gothic"/>
      <family val="2"/>
      <scheme val="minor"/>
    </font>
    <font>
      <i/>
      <sz val="11"/>
      <name val="Century Gothic"/>
      <family val="2"/>
      <scheme val="minor"/>
    </font>
    <font>
      <b/>
      <sz val="11"/>
      <name val="Century Gothic"/>
      <family val="1"/>
      <scheme val="minor"/>
    </font>
    <font>
      <sz val="11"/>
      <color rgb="FF92D050"/>
      <name val="Century Gothic"/>
      <family val="2"/>
      <scheme val="minor"/>
    </font>
    <font>
      <sz val="11"/>
      <color theme="1"/>
      <name val="Century Gothic"/>
      <family val="2"/>
      <scheme val="minor"/>
    </font>
    <font>
      <i/>
      <sz val="11"/>
      <color theme="0"/>
      <name val="Century Gothic"/>
      <family val="2"/>
      <scheme val="minor"/>
    </font>
    <font>
      <sz val="20"/>
      <name val="Century Gothic"/>
      <family val="2"/>
      <scheme val="minor"/>
    </font>
    <font>
      <sz val="30"/>
      <color theme="3" tint="9.9978637043366805E-2"/>
      <name val="Arial Rounded MT Bold"/>
      <family val="2"/>
    </font>
    <font>
      <sz val="11"/>
      <color theme="3" tint="9.9978637043366805E-2"/>
      <name val="Arial Rounded MT Bold"/>
      <family val="2"/>
    </font>
    <font>
      <b/>
      <sz val="15"/>
      <name val="Century Gothic"/>
      <family val="1"/>
      <scheme val="minor"/>
    </font>
    <font>
      <b/>
      <sz val="11"/>
      <color theme="0" tint="-4.9989318521683403E-2"/>
      <name val="Century Gothic"/>
      <family val="2"/>
      <scheme val="minor"/>
    </font>
    <font>
      <sz val="10"/>
      <color rgb="FF000000"/>
      <name val="Tahoma"/>
      <family val="2"/>
    </font>
    <font>
      <sz val="11"/>
      <color theme="0" tint="-4.9989318521683403E-2"/>
      <name val="Century Gothic"/>
      <family val="2"/>
      <scheme val="minor"/>
    </font>
    <font>
      <sz val="40"/>
      <name val="Century Gothic"/>
      <family val="2"/>
      <scheme val="minor"/>
    </font>
  </fonts>
  <fills count="60">
    <fill>
      <patternFill patternType="none"/>
    </fill>
    <fill>
      <patternFill patternType="gray125"/>
    </fill>
    <fill>
      <patternFill patternType="solid">
        <fgColor theme="4" tint="-0.499984740745262"/>
        <bgColor indexed="64"/>
      </patternFill>
    </fill>
    <fill>
      <patternFill patternType="solid">
        <fgColor theme="4"/>
      </patternFill>
    </fill>
    <fill>
      <patternFill patternType="solid">
        <fgColor theme="7" tint="0.39997558519241921"/>
        <bgColor indexed="65"/>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7" tint="-0.249977111117893"/>
        <bgColor indexed="64"/>
      </patternFill>
    </fill>
    <fill>
      <patternFill patternType="solid">
        <fgColor rgb="FFAB952A"/>
        <bgColor indexed="64"/>
      </patternFill>
    </fill>
    <fill>
      <patternFill patternType="solid">
        <fgColor rgb="FFFF8340"/>
        <bgColor indexed="64"/>
      </patternFill>
    </fill>
    <fill>
      <patternFill patternType="solid">
        <fgColor rgb="FFFF6E18"/>
        <bgColor indexed="64"/>
      </patternFill>
    </fill>
    <fill>
      <patternFill patternType="solid">
        <fgColor rgb="FF2C4FED"/>
        <bgColor indexed="64"/>
      </patternFill>
    </fill>
    <fill>
      <patternFill patternType="solid">
        <fgColor rgb="FF446EEA"/>
        <bgColor indexed="64"/>
      </patternFill>
    </fill>
    <fill>
      <patternFill patternType="solid">
        <fgColor rgb="FF0F0924"/>
        <bgColor indexed="64"/>
      </patternFill>
    </fill>
    <fill>
      <patternFill patternType="solid">
        <fgColor rgb="FF143254"/>
        <bgColor indexed="64"/>
      </patternFill>
    </fill>
    <fill>
      <patternFill patternType="solid">
        <fgColor theme="1"/>
        <bgColor indexed="64"/>
      </patternFill>
    </fill>
    <fill>
      <patternFill patternType="solid">
        <fgColor theme="7" tint="-0.499984740745262"/>
        <bgColor indexed="64"/>
      </patternFill>
    </fill>
    <fill>
      <patternFill patternType="solid">
        <fgColor rgb="FFEEB62F"/>
        <bgColor indexed="64"/>
      </patternFill>
    </fill>
    <fill>
      <patternFill patternType="solid">
        <fgColor rgb="FF3E7CE9"/>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E9B86C"/>
        <bgColor indexed="64"/>
      </patternFill>
    </fill>
    <fill>
      <patternFill patternType="solid">
        <fgColor theme="8"/>
        <bgColor indexed="64"/>
      </patternFill>
    </fill>
    <fill>
      <patternFill patternType="solid">
        <fgColor theme="8" tint="0.59999389629810485"/>
        <bgColor indexed="64"/>
      </patternFill>
    </fill>
    <fill>
      <patternFill patternType="solid">
        <fgColor rgb="FFFFC7CE"/>
      </patternFill>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5" tint="-0.249977111117893"/>
        <bgColor indexed="64"/>
      </patternFill>
    </fill>
    <fill>
      <patternFill patternType="solid">
        <fgColor rgb="FFC00000"/>
        <bgColor indexed="64"/>
      </patternFill>
    </fill>
    <fill>
      <patternFill patternType="solid">
        <fgColor theme="6"/>
        <bgColor indexed="64"/>
      </patternFill>
    </fill>
    <fill>
      <patternFill patternType="solid">
        <fgColor theme="7"/>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rgb="FFEDEAA7"/>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
      <patternFill patternType="solid">
        <fgColor rgb="FF00B050"/>
        <bgColor indexed="64"/>
      </patternFill>
    </fill>
    <fill>
      <patternFill patternType="solid">
        <fgColor theme="0" tint="-0.14999847407452621"/>
        <bgColor indexed="64"/>
      </patternFill>
    </fill>
    <fill>
      <patternFill patternType="solid">
        <fgColor rgb="FF0070C0"/>
        <bgColor indexed="64"/>
      </patternFill>
    </fill>
    <fill>
      <patternFill patternType="solid">
        <fgColor rgb="FF4BB4E8"/>
        <bgColor indexed="64"/>
      </patternFill>
    </fill>
    <fill>
      <patternFill patternType="solid">
        <fgColor rgb="FF002060"/>
        <bgColor indexed="64"/>
      </patternFill>
    </fill>
    <fill>
      <patternFill patternType="solid">
        <fgColor rgb="FF4FBFE9"/>
        <bgColor indexed="64"/>
      </patternFill>
    </fill>
    <fill>
      <patternFill patternType="solid">
        <fgColor rgb="FF0680FC"/>
        <bgColor indexed="64"/>
      </patternFill>
    </fill>
    <fill>
      <patternFill patternType="solid">
        <fgColor rgb="FFE95C68"/>
        <bgColor indexed="64"/>
      </patternFill>
    </fill>
    <fill>
      <patternFill patternType="solid">
        <fgColor theme="0" tint="-0.34998626667073579"/>
        <bgColor indexed="64"/>
      </patternFill>
    </fill>
    <fill>
      <patternFill patternType="solid">
        <fgColor theme="1" tint="0.249977111117893"/>
        <bgColor indexed="64"/>
      </patternFill>
    </fill>
  </fills>
  <borders count="4">
    <border>
      <left/>
      <right/>
      <top/>
      <bottom/>
      <diagonal/>
    </border>
    <border>
      <left/>
      <right/>
      <top/>
      <bottom style="thick">
        <color theme="4" tint="0.499984740745262"/>
      </bottom>
      <diagonal/>
    </border>
    <border>
      <left/>
      <right/>
      <top/>
      <bottom style="medium">
        <color indexed="64"/>
      </bottom>
      <diagonal/>
    </border>
    <border>
      <left/>
      <right/>
      <top style="medium">
        <color indexed="64"/>
      </top>
      <bottom style="thin">
        <color indexed="64"/>
      </bottom>
      <diagonal/>
    </border>
  </borders>
  <cellStyleXfs count="14">
    <xf numFmtId="0" fontId="0" fillId="0" borderId="0">
      <alignment wrapText="1"/>
    </xf>
    <xf numFmtId="0" fontId="5" fillId="0" borderId="0" applyNumberFormat="0" applyFill="0" applyProtection="0">
      <alignment horizontal="left"/>
    </xf>
    <xf numFmtId="39" fontId="6" fillId="0" borderId="0" applyFont="0" applyFill="0" applyBorder="0" applyAlignment="0" applyProtection="0"/>
    <xf numFmtId="37" fontId="6" fillId="0" borderId="0" applyFont="0" applyFill="0" applyBorder="0" applyProtection="0">
      <alignment horizontal="left" vertical="center" indent="1"/>
    </xf>
    <xf numFmtId="44" fontId="6" fillId="0" borderId="0" applyFont="0" applyFill="0" applyBorder="0" applyAlignment="0" applyProtection="0"/>
    <xf numFmtId="42" fontId="6" fillId="0" borderId="0" applyFont="0" applyFill="0" applyBorder="0" applyAlignment="0" applyProtection="0"/>
    <xf numFmtId="9" fontId="6" fillId="0" borderId="0" applyFont="0" applyFill="0" applyBorder="0" applyAlignment="0" applyProtection="0"/>
    <xf numFmtId="14" fontId="6" fillId="0" borderId="0">
      <alignment wrapText="1"/>
    </xf>
    <xf numFmtId="0" fontId="7" fillId="0" borderId="1" applyNumberFormat="0" applyFill="0" applyAlignment="0" applyProtection="0"/>
    <xf numFmtId="0" fontId="8" fillId="3" borderId="0" applyNumberFormat="0" applyBorder="0" applyAlignment="0" applyProtection="0"/>
    <xf numFmtId="0" fontId="2" fillId="4" borderId="0" applyNumberFormat="0" applyBorder="0" applyAlignment="0" applyProtection="0"/>
    <xf numFmtId="0" fontId="21" fillId="0" borderId="0" applyNumberFormat="0" applyFill="0" applyBorder="0" applyAlignment="0" applyProtection="0"/>
    <xf numFmtId="0" fontId="22" fillId="27" borderId="0" applyNumberFormat="0" applyBorder="0" applyAlignment="0" applyProtection="0"/>
    <xf numFmtId="0" fontId="1" fillId="28" borderId="0" applyNumberFormat="0" applyBorder="0" applyAlignment="0" applyProtection="0"/>
  </cellStyleXfs>
  <cellXfs count="150">
    <xf numFmtId="0" fontId="0" fillId="0" borderId="0" xfId="0">
      <alignment wrapText="1"/>
    </xf>
    <xf numFmtId="0" fontId="4" fillId="0" borderId="0" xfId="0" applyFont="1">
      <alignment wrapText="1"/>
    </xf>
    <xf numFmtId="0" fontId="5" fillId="0" borderId="0" xfId="1" applyAlignment="1">
      <alignment horizontal="left" vertical="center"/>
    </xf>
    <xf numFmtId="0" fontId="0" fillId="2" borderId="0" xfId="0" applyFont="1" applyFill="1" applyBorder="1">
      <alignment wrapText="1"/>
    </xf>
    <xf numFmtId="14" fontId="6" fillId="0" borderId="0" xfId="7">
      <alignment wrapText="1"/>
    </xf>
    <xf numFmtId="14" fontId="6" fillId="0" borderId="0" xfId="7" applyFill="1">
      <alignment wrapText="1"/>
    </xf>
    <xf numFmtId="0" fontId="0" fillId="0" borderId="0" xfId="0" applyAlignment="1">
      <alignment horizontal="center" wrapText="1"/>
    </xf>
    <xf numFmtId="0" fontId="12" fillId="6" borderId="0" xfId="1" applyFont="1" applyFill="1" applyAlignment="1">
      <alignment horizontal="center"/>
    </xf>
    <xf numFmtId="0" fontId="15" fillId="16" borderId="0" xfId="0" applyFont="1" applyFill="1" applyAlignment="1">
      <alignment horizontal="center" vertical="center" wrapText="1"/>
    </xf>
    <xf numFmtId="0" fontId="15" fillId="14" borderId="0" xfId="0" applyFont="1" applyFill="1" applyAlignment="1">
      <alignment horizontal="center" vertical="center" wrapText="1"/>
    </xf>
    <xf numFmtId="0" fontId="15" fillId="12" borderId="0" xfId="0" applyFont="1" applyFill="1" applyAlignment="1">
      <alignment horizontal="center" vertical="center" wrapText="1"/>
    </xf>
    <xf numFmtId="0" fontId="15" fillId="9" borderId="0" xfId="0" applyFont="1" applyFill="1" applyAlignment="1">
      <alignment horizontal="center" vertical="center" wrapText="1"/>
    </xf>
    <xf numFmtId="0" fontId="15" fillId="7" borderId="0" xfId="0" applyFont="1" applyFill="1" applyAlignment="1">
      <alignment horizontal="center" vertical="center" wrapText="1"/>
    </xf>
    <xf numFmtId="0" fontId="0" fillId="17" borderId="0" xfId="0" applyFill="1">
      <alignment wrapText="1"/>
    </xf>
    <xf numFmtId="0" fontId="0" fillId="6" borderId="0" xfId="0" applyFill="1" applyAlignment="1">
      <alignment horizontal="center" vertical="center" wrapText="1"/>
    </xf>
    <xf numFmtId="0" fontId="0" fillId="18" borderId="0" xfId="0" applyFill="1" applyAlignment="1">
      <alignment horizontal="center" vertical="center" wrapText="1"/>
    </xf>
    <xf numFmtId="0" fontId="0" fillId="19" borderId="0" xfId="0" applyFill="1" applyAlignment="1">
      <alignment horizontal="center" vertical="center" wrapText="1"/>
    </xf>
    <xf numFmtId="0" fontId="0" fillId="20" borderId="0" xfId="0" applyFill="1" applyAlignment="1">
      <alignment horizontal="center" vertical="center" wrapText="1"/>
    </xf>
    <xf numFmtId="0" fontId="0" fillId="21" borderId="0" xfId="0" applyFill="1" applyAlignment="1">
      <alignment horizontal="center" vertical="center" wrapText="1"/>
    </xf>
    <xf numFmtId="0" fontId="16" fillId="22" borderId="0" xfId="0" applyFont="1" applyFill="1">
      <alignment wrapText="1"/>
    </xf>
    <xf numFmtId="164" fontId="0" fillId="0" borderId="0" xfId="0" applyNumberFormat="1">
      <alignment wrapText="1"/>
    </xf>
    <xf numFmtId="0" fontId="10" fillId="7" borderId="1" xfId="8" applyFont="1" applyFill="1" applyAlignment="1">
      <alignment wrapText="1"/>
    </xf>
    <xf numFmtId="0" fontId="19" fillId="24" borderId="1" xfId="8" applyFont="1" applyFill="1" applyAlignment="1">
      <alignment wrapText="1"/>
    </xf>
    <xf numFmtId="0" fontId="18" fillId="12" borderId="0" xfId="9" applyFont="1" applyFill="1" applyAlignment="1">
      <alignment horizontal="center" vertical="center" wrapText="1"/>
    </xf>
    <xf numFmtId="0" fontId="9" fillId="4" borderId="0" xfId="10" applyFont="1" applyAlignment="1">
      <alignment horizontal="left" vertical="center" wrapText="1"/>
    </xf>
    <xf numFmtId="0" fontId="16" fillId="0" borderId="0" xfId="0" applyFont="1" applyFill="1" applyBorder="1" applyAlignment="1">
      <alignment horizontal="center" vertical="center" wrapText="1"/>
    </xf>
    <xf numFmtId="0" fontId="0" fillId="0" borderId="0" xfId="0" applyFont="1" applyAlignment="1">
      <alignment horizontal="left" vertical="center" wrapText="1"/>
    </xf>
    <xf numFmtId="0" fontId="16" fillId="0" borderId="0" xfId="0" applyFont="1" applyAlignment="1">
      <alignment horizontal="center" vertical="center" wrapText="1"/>
    </xf>
    <xf numFmtId="0" fontId="17" fillId="23" borderId="0" xfId="0" applyFont="1" applyFill="1" applyAlignment="1">
      <alignment horizontal="center" vertical="center" wrapText="1"/>
    </xf>
    <xf numFmtId="0" fontId="13" fillId="10" borderId="0" xfId="1" applyFont="1" applyFill="1" applyAlignment="1">
      <alignment horizontal="center"/>
    </xf>
    <xf numFmtId="0" fontId="11" fillId="8" borderId="0" xfId="1" applyFont="1" applyFill="1" applyAlignment="1">
      <alignment horizontal="center"/>
    </xf>
    <xf numFmtId="0" fontId="11" fillId="11" borderId="0" xfId="1" applyFont="1" applyFill="1" applyAlignment="1">
      <alignment horizontal="center"/>
    </xf>
    <xf numFmtId="0" fontId="14" fillId="13" borderId="0" xfId="1" applyFont="1" applyFill="1" applyAlignment="1">
      <alignment horizontal="center"/>
    </xf>
    <xf numFmtId="0" fontId="14" fillId="15" borderId="0" xfId="1" applyFont="1" applyFill="1" applyAlignment="1">
      <alignment horizontal="center"/>
    </xf>
    <xf numFmtId="0" fontId="20" fillId="26"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30" borderId="0" xfId="0" applyFill="1" applyAlignment="1">
      <alignment horizontal="center" vertical="center" wrapText="1"/>
    </xf>
    <xf numFmtId="0" fontId="0" fillId="33" borderId="0" xfId="0" applyFill="1" applyAlignment="1">
      <alignment horizontal="center" vertical="center" wrapText="1"/>
    </xf>
    <xf numFmtId="0" fontId="0" fillId="34" borderId="0" xfId="0" applyFill="1" applyAlignment="1">
      <alignment horizontal="center" vertical="center" wrapText="1"/>
    </xf>
    <xf numFmtId="0" fontId="0" fillId="25" borderId="0" xfId="0" applyFill="1" applyAlignment="1">
      <alignment horizontal="center" vertical="center" wrapText="1"/>
    </xf>
    <xf numFmtId="0" fontId="0" fillId="35" borderId="0" xfId="0" applyFill="1">
      <alignment wrapText="1"/>
    </xf>
    <xf numFmtId="0" fontId="0" fillId="31" borderId="0" xfId="0" applyFill="1">
      <alignment wrapText="1"/>
    </xf>
    <xf numFmtId="0" fontId="0" fillId="36" borderId="0" xfId="0" applyFill="1">
      <alignment wrapText="1"/>
    </xf>
    <xf numFmtId="0" fontId="0" fillId="9" borderId="0" xfId="0" applyFill="1" applyAlignment="1">
      <alignment horizontal="center" vertical="center" wrapText="1"/>
    </xf>
    <xf numFmtId="0" fontId="0" fillId="37" borderId="0" xfId="0" applyFill="1" applyAlignment="1">
      <alignment horizontal="center" vertical="center" wrapText="1"/>
    </xf>
    <xf numFmtId="2" fontId="23" fillId="0" borderId="3" xfId="0" applyNumberFormat="1" applyFont="1" applyFill="1" applyBorder="1" applyAlignment="1">
      <alignment horizontal="centerContinuous" wrapText="1"/>
    </xf>
    <xf numFmtId="2" fontId="0" fillId="0" borderId="0" xfId="0" applyNumberFormat="1">
      <alignment wrapText="1"/>
    </xf>
    <xf numFmtId="2" fontId="0" fillId="0" borderId="0" xfId="0" applyNumberFormat="1" applyFill="1" applyBorder="1" applyAlignment="1">
      <alignment wrapText="1"/>
    </xf>
    <xf numFmtId="2" fontId="0" fillId="0" borderId="0" xfId="0" applyNumberFormat="1" applyAlignment="1">
      <alignment horizontal="center" vertical="center" wrapText="1"/>
    </xf>
    <xf numFmtId="2" fontId="0" fillId="0" borderId="2" xfId="0" applyNumberFormat="1" applyFill="1" applyBorder="1" applyAlignment="1">
      <alignment wrapText="1"/>
    </xf>
    <xf numFmtId="2" fontId="23" fillId="0" borderId="3" xfId="0" applyNumberFormat="1" applyFont="1" applyFill="1" applyBorder="1" applyAlignment="1">
      <alignment horizontal="center" wrapText="1"/>
    </xf>
    <xf numFmtId="2" fontId="0" fillId="17" borderId="0" xfId="0" applyNumberFormat="1" applyFill="1">
      <alignment wrapText="1"/>
    </xf>
    <xf numFmtId="2" fontId="23" fillId="30" borderId="3" xfId="0" applyNumberFormat="1" applyFont="1" applyFill="1" applyBorder="1" applyAlignment="1">
      <alignment horizontal="centerContinuous" wrapText="1"/>
    </xf>
    <xf numFmtId="2" fontId="24" fillId="6" borderId="0" xfId="0" applyNumberFormat="1" applyFont="1" applyFill="1" applyAlignment="1">
      <alignment horizontal="center" vertical="center" wrapText="1"/>
    </xf>
    <xf numFmtId="2" fontId="24" fillId="11" borderId="0" xfId="0" applyNumberFormat="1" applyFont="1" applyFill="1" applyAlignment="1">
      <alignment horizontal="center" vertical="center" wrapText="1"/>
    </xf>
    <xf numFmtId="2" fontId="27" fillId="32" borderId="3" xfId="0" applyNumberFormat="1" applyFont="1" applyFill="1" applyBorder="1" applyAlignment="1">
      <alignment horizontal="centerContinuous" wrapText="1"/>
    </xf>
    <xf numFmtId="2" fontId="25" fillId="31" borderId="0" xfId="0" applyNumberFormat="1" applyFont="1" applyFill="1" applyBorder="1" applyAlignment="1">
      <alignment wrapText="1"/>
    </xf>
    <xf numFmtId="2" fontId="15" fillId="32" borderId="0" xfId="0" applyNumberFormat="1" applyFont="1" applyFill="1" applyBorder="1" applyAlignment="1">
      <alignment wrapText="1"/>
    </xf>
    <xf numFmtId="2" fontId="26" fillId="29" borderId="0" xfId="0" applyNumberFormat="1" applyFont="1" applyFill="1" applyBorder="1" applyAlignment="1">
      <alignment wrapText="1"/>
    </xf>
    <xf numFmtId="2" fontId="0" fillId="29" borderId="0" xfId="0" applyNumberFormat="1" applyFill="1" applyAlignment="1">
      <alignment horizontal="center" vertical="center" wrapText="1"/>
    </xf>
    <xf numFmtId="2" fontId="25" fillId="31" borderId="2" xfId="0" applyNumberFormat="1" applyFont="1" applyFill="1" applyBorder="1" applyAlignment="1">
      <alignment wrapText="1"/>
    </xf>
    <xf numFmtId="2" fontId="15" fillId="32" borderId="2" xfId="0" applyNumberFormat="1" applyFont="1" applyFill="1" applyBorder="1" applyAlignment="1">
      <alignment wrapText="1"/>
    </xf>
    <xf numFmtId="2" fontId="0" fillId="38" borderId="0" xfId="0" applyNumberFormat="1" applyFill="1" applyBorder="1" applyAlignment="1">
      <alignment wrapText="1"/>
    </xf>
    <xf numFmtId="2" fontId="0" fillId="39" borderId="0" xfId="0" applyNumberFormat="1" applyFill="1">
      <alignment wrapText="1"/>
    </xf>
    <xf numFmtId="0" fontId="24" fillId="38" borderId="0" xfId="0" applyFont="1" applyFill="1" applyAlignment="1">
      <alignment horizontal="center" vertical="center" wrapText="1"/>
    </xf>
    <xf numFmtId="0" fontId="24" fillId="40" borderId="0" xfId="0" applyFont="1" applyFill="1" applyAlignment="1">
      <alignment horizontal="center" vertical="center" wrapText="1"/>
    </xf>
    <xf numFmtId="0" fontId="24" fillId="41" borderId="0" xfId="0" applyFont="1" applyFill="1" applyAlignment="1">
      <alignment horizontal="center" vertical="center" wrapText="1"/>
    </xf>
    <xf numFmtId="2" fontId="0" fillId="42" borderId="0" xfId="0" applyNumberFormat="1" applyFill="1" applyBorder="1" applyAlignment="1">
      <alignment wrapText="1"/>
    </xf>
    <xf numFmtId="2" fontId="0" fillId="26" borderId="0" xfId="0" applyNumberFormat="1" applyFill="1" applyAlignment="1">
      <alignment horizontal="center" vertical="center" wrapText="1"/>
    </xf>
    <xf numFmtId="2" fontId="16" fillId="0" borderId="0" xfId="0" applyNumberFormat="1" applyFont="1" applyAlignment="1">
      <alignment horizontal="center" vertical="center" wrapText="1"/>
    </xf>
    <xf numFmtId="2" fontId="23" fillId="45" borderId="3" xfId="0" applyNumberFormat="1" applyFont="1" applyFill="1" applyBorder="1" applyAlignment="1">
      <alignment horizontal="center" wrapText="1"/>
    </xf>
    <xf numFmtId="2" fontId="0" fillId="45" borderId="0" xfId="0" applyNumberFormat="1" applyFill="1" applyBorder="1" applyAlignment="1">
      <alignment wrapText="1"/>
    </xf>
    <xf numFmtId="2" fontId="0" fillId="45" borderId="2" xfId="0" applyNumberFormat="1" applyFill="1" applyBorder="1" applyAlignment="1">
      <alignment wrapText="1"/>
    </xf>
    <xf numFmtId="2" fontId="23" fillId="44" borderId="3" xfId="0" applyNumberFormat="1" applyFont="1" applyFill="1" applyBorder="1" applyAlignment="1">
      <alignment horizontal="center" vertical="center" wrapText="1"/>
    </xf>
    <xf numFmtId="2" fontId="0" fillId="44" borderId="0" xfId="0" applyNumberFormat="1" applyFill="1" applyBorder="1" applyAlignment="1">
      <alignment horizontal="center" vertical="center" wrapText="1"/>
    </xf>
    <xf numFmtId="2" fontId="0" fillId="44" borderId="2" xfId="0" applyNumberFormat="1" applyFill="1" applyBorder="1" applyAlignment="1">
      <alignment horizontal="center" vertical="center" wrapText="1"/>
    </xf>
    <xf numFmtId="2" fontId="23" fillId="22" borderId="3" xfId="0" applyNumberFormat="1" applyFont="1" applyFill="1" applyBorder="1" applyAlignment="1">
      <alignment horizontal="center" wrapText="1"/>
    </xf>
    <xf numFmtId="2" fontId="0" fillId="22" borderId="0" xfId="0" applyNumberFormat="1" applyFill="1" applyBorder="1" applyAlignment="1">
      <alignment wrapText="1"/>
    </xf>
    <xf numFmtId="2" fontId="0" fillId="22" borderId="2" xfId="0" applyNumberFormat="1" applyFill="1" applyBorder="1" applyAlignment="1">
      <alignment wrapText="1"/>
    </xf>
    <xf numFmtId="2" fontId="23" fillId="41" borderId="3" xfId="0" applyNumberFormat="1" applyFont="1" applyFill="1" applyBorder="1" applyAlignment="1">
      <alignment horizontal="center" wrapText="1"/>
    </xf>
    <xf numFmtId="2" fontId="0" fillId="41" borderId="0" xfId="0" applyNumberFormat="1" applyFill="1" applyBorder="1" applyAlignment="1">
      <alignment horizontal="center" vertical="center" wrapText="1"/>
    </xf>
    <xf numFmtId="2" fontId="0" fillId="41" borderId="2" xfId="0" applyNumberFormat="1" applyFill="1" applyBorder="1" applyAlignment="1">
      <alignment horizontal="center" vertical="center" wrapText="1"/>
    </xf>
    <xf numFmtId="2" fontId="23" fillId="46" borderId="3" xfId="0" applyNumberFormat="1" applyFont="1" applyFill="1" applyBorder="1" applyAlignment="1">
      <alignment horizontal="center" wrapText="1"/>
    </xf>
    <xf numFmtId="2" fontId="0" fillId="46" borderId="0" xfId="0" applyNumberFormat="1" applyFill="1" applyBorder="1" applyAlignment="1">
      <alignment wrapText="1"/>
    </xf>
    <xf numFmtId="2" fontId="0" fillId="46" borderId="2" xfId="0" applyNumberFormat="1" applyFill="1" applyBorder="1" applyAlignment="1">
      <alignment wrapText="1"/>
    </xf>
    <xf numFmtId="2" fontId="23" fillId="40" borderId="3" xfId="0" applyNumberFormat="1" applyFont="1" applyFill="1" applyBorder="1" applyAlignment="1">
      <alignment horizontal="center" wrapText="1"/>
    </xf>
    <xf numFmtId="2" fontId="0" fillId="40" borderId="0" xfId="0" applyNumberFormat="1" applyFill="1" applyBorder="1" applyAlignment="1">
      <alignment horizontal="center" vertical="center" wrapText="1"/>
    </xf>
    <xf numFmtId="2" fontId="0" fillId="40" borderId="2" xfId="0" applyNumberFormat="1" applyFill="1" applyBorder="1" applyAlignment="1">
      <alignment horizontal="center" vertical="center" wrapText="1"/>
    </xf>
    <xf numFmtId="2" fontId="23" fillId="47" borderId="3" xfId="0" applyNumberFormat="1" applyFont="1" applyFill="1" applyBorder="1" applyAlignment="1">
      <alignment horizontal="center" wrapText="1"/>
    </xf>
    <xf numFmtId="2" fontId="0" fillId="47" borderId="0" xfId="0" applyNumberFormat="1" applyFill="1" applyBorder="1" applyAlignment="1">
      <alignment wrapText="1"/>
    </xf>
    <xf numFmtId="2" fontId="0" fillId="47" borderId="2" xfId="0" applyNumberFormat="1" applyFill="1" applyBorder="1" applyAlignment="1">
      <alignment wrapText="1"/>
    </xf>
    <xf numFmtId="2" fontId="23" fillId="43" borderId="3" xfId="0" applyNumberFormat="1" applyFont="1" applyFill="1" applyBorder="1" applyAlignment="1">
      <alignment horizontal="center" vertical="center" wrapText="1"/>
    </xf>
    <xf numFmtId="2" fontId="0" fillId="43" borderId="0" xfId="0" applyNumberFormat="1" applyFill="1" applyBorder="1" applyAlignment="1">
      <alignment horizontal="center" vertical="center" wrapText="1"/>
    </xf>
    <xf numFmtId="2" fontId="0" fillId="43" borderId="2" xfId="0" applyNumberFormat="1" applyFill="1" applyBorder="1" applyAlignment="1">
      <alignment horizontal="center" vertical="center" wrapText="1"/>
    </xf>
    <xf numFmtId="2" fontId="0" fillId="45" borderId="0" xfId="0" applyNumberFormat="1" applyFill="1" applyBorder="1" applyAlignment="1">
      <alignment horizontal="center" wrapText="1"/>
    </xf>
    <xf numFmtId="2" fontId="0" fillId="45" borderId="2" xfId="0" applyNumberFormat="1" applyFill="1" applyBorder="1" applyAlignment="1">
      <alignment horizontal="center" wrapText="1"/>
    </xf>
    <xf numFmtId="2" fontId="23" fillId="42" borderId="3" xfId="0" applyNumberFormat="1" applyFont="1" applyFill="1" applyBorder="1" applyAlignment="1">
      <alignment horizontal="center" wrapText="1"/>
    </xf>
    <xf numFmtId="2" fontId="0" fillId="42" borderId="2" xfId="0" applyNumberFormat="1" applyFill="1" applyBorder="1" applyAlignment="1">
      <alignment wrapText="1"/>
    </xf>
    <xf numFmtId="2" fontId="28" fillId="49" borderId="0" xfId="0" applyNumberFormat="1" applyFont="1" applyFill="1" applyAlignment="1">
      <alignment horizontal="center" vertical="center" wrapText="1"/>
    </xf>
    <xf numFmtId="2" fontId="28" fillId="50" borderId="0" xfId="0" applyNumberFormat="1" applyFont="1" applyFill="1" applyAlignment="1">
      <alignment horizontal="center" wrapText="1"/>
    </xf>
    <xf numFmtId="2" fontId="28" fillId="29" borderId="0" xfId="0" applyNumberFormat="1" applyFont="1" applyFill="1" applyAlignment="1">
      <alignment horizontal="center" wrapText="1"/>
    </xf>
    <xf numFmtId="2" fontId="28" fillId="7" borderId="0" xfId="0" applyNumberFormat="1" applyFont="1" applyFill="1" applyAlignment="1">
      <alignment horizontal="center" wrapText="1"/>
    </xf>
    <xf numFmtId="2" fontId="28" fillId="32" borderId="0" xfId="0" applyNumberFormat="1" applyFont="1" applyFill="1" applyAlignment="1">
      <alignment horizontal="center" wrapText="1"/>
    </xf>
    <xf numFmtId="2" fontId="0" fillId="39" borderId="0" xfId="0" applyNumberFormat="1" applyFill="1" applyAlignment="1">
      <alignment horizontal="center" vertical="center" wrapText="1"/>
    </xf>
    <xf numFmtId="0" fontId="29" fillId="8" borderId="0" xfId="0" applyFont="1" applyFill="1" applyAlignment="1">
      <alignment horizontal="center" wrapText="1"/>
    </xf>
    <xf numFmtId="0" fontId="30" fillId="8" borderId="0" xfId="0" applyFont="1" applyFill="1" applyAlignment="1">
      <alignment horizontal="center" wrapText="1"/>
    </xf>
    <xf numFmtId="0" fontId="16" fillId="49" borderId="0" xfId="0" applyFont="1" applyFill="1">
      <alignment wrapText="1"/>
    </xf>
    <xf numFmtId="0" fontId="16" fillId="35" borderId="0" xfId="0" applyFont="1" applyFill="1">
      <alignment wrapText="1"/>
    </xf>
    <xf numFmtId="2" fontId="0" fillId="29" borderId="0" xfId="0" applyNumberFormat="1" applyFill="1">
      <alignment wrapText="1"/>
    </xf>
    <xf numFmtId="2" fontId="26" fillId="34" borderId="0" xfId="0" applyNumberFormat="1" applyFont="1" applyFill="1" applyBorder="1" applyAlignment="1">
      <alignment horizontal="center" vertical="center" wrapText="1"/>
    </xf>
    <xf numFmtId="2" fontId="0" fillId="48" borderId="0" xfId="0" applyNumberFormat="1" applyFill="1" applyAlignment="1">
      <alignment horizontal="center" vertical="center" wrapText="1"/>
    </xf>
    <xf numFmtId="2" fontId="24" fillId="29" borderId="0" xfId="0" applyNumberFormat="1" applyFont="1" applyFill="1" applyAlignment="1">
      <alignment horizontal="center" vertical="center" wrapText="1"/>
    </xf>
    <xf numFmtId="2" fontId="16" fillId="51" borderId="0" xfId="0" applyNumberFormat="1" applyFont="1" applyFill="1" applyAlignment="1">
      <alignment horizontal="center" vertical="center" wrapText="1"/>
    </xf>
    <xf numFmtId="0" fontId="1" fillId="28" borderId="0" xfId="13" applyAlignment="1">
      <alignment horizontal="center" vertical="center" wrapText="1"/>
    </xf>
    <xf numFmtId="0" fontId="0" fillId="42" borderId="0" xfId="0" applyFill="1" applyAlignment="1">
      <alignment horizontal="center" wrapText="1"/>
    </xf>
    <xf numFmtId="0" fontId="0" fillId="5" borderId="0" xfId="0" applyFill="1" applyAlignment="1">
      <alignment horizontal="center" vertical="center" wrapText="1"/>
    </xf>
    <xf numFmtId="0" fontId="0" fillId="48" borderId="0" xfId="0" applyFill="1" applyAlignment="1">
      <alignment horizontal="center" wrapText="1"/>
    </xf>
    <xf numFmtId="0" fontId="22" fillId="0" borderId="0" xfId="12" applyFill="1" applyAlignment="1">
      <alignment vertical="center" wrapText="1"/>
    </xf>
    <xf numFmtId="0" fontId="32" fillId="37" borderId="0" xfId="11" applyFont="1" applyFill="1" applyAlignment="1">
      <alignment horizontal="center" vertical="center" wrapText="1"/>
    </xf>
    <xf numFmtId="0" fontId="0" fillId="49" borderId="0" xfId="0" applyFill="1" applyAlignment="1">
      <alignment horizontal="center" vertical="center" wrapText="1"/>
    </xf>
    <xf numFmtId="0" fontId="0" fillId="50" borderId="0" xfId="0" applyFill="1" applyAlignment="1">
      <alignment horizontal="center" vertical="center" wrapText="1"/>
    </xf>
    <xf numFmtId="0" fontId="0" fillId="40" borderId="0" xfId="0" applyFill="1" applyAlignment="1">
      <alignment horizontal="center" vertical="center" wrapText="1"/>
    </xf>
    <xf numFmtId="0" fontId="0" fillId="51" borderId="0" xfId="0" applyFill="1" applyAlignment="1">
      <alignment horizontal="center" vertical="center" wrapText="1"/>
    </xf>
    <xf numFmtId="0" fontId="16" fillId="52" borderId="0" xfId="0" applyFont="1" applyFill="1" applyAlignment="1">
      <alignment horizontal="center" vertical="center" wrapText="1"/>
    </xf>
    <xf numFmtId="0" fontId="16" fillId="52" borderId="0" xfId="0" applyFont="1" applyFill="1" applyBorder="1" applyAlignment="1">
      <alignment horizontal="center" vertical="center" wrapText="1"/>
    </xf>
    <xf numFmtId="0" fontId="16" fillId="53" borderId="0" xfId="0" applyFont="1" applyFill="1" applyAlignment="1">
      <alignment horizontal="center" vertical="center" wrapText="1"/>
    </xf>
    <xf numFmtId="0" fontId="16" fillId="53" borderId="0" xfId="0" applyFont="1" applyFill="1" applyBorder="1" applyAlignment="1">
      <alignment horizontal="center" vertical="center" wrapText="1"/>
    </xf>
    <xf numFmtId="164" fontId="0" fillId="0" borderId="0" xfId="0" applyNumberFormat="1" applyAlignment="1">
      <alignment horizontal="center" vertical="center" wrapText="1"/>
    </xf>
    <xf numFmtId="164" fontId="4" fillId="0" borderId="0" xfId="0" applyNumberFormat="1" applyFont="1" applyAlignment="1">
      <alignment horizontal="center" vertical="center" wrapText="1"/>
    </xf>
    <xf numFmtId="0" fontId="34" fillId="54" borderId="0" xfId="0" applyFont="1" applyFill="1" applyAlignment="1">
      <alignment horizontal="center" vertical="center" wrapText="1"/>
    </xf>
    <xf numFmtId="2" fontId="34" fillId="54" borderId="0" xfId="0" applyNumberFormat="1" applyFont="1" applyFill="1" applyAlignment="1">
      <alignment horizontal="center" vertical="center" wrapText="1"/>
    </xf>
    <xf numFmtId="0" fontId="0" fillId="55" borderId="0" xfId="0" applyFill="1">
      <alignment wrapText="1"/>
    </xf>
    <xf numFmtId="0" fontId="0" fillId="56" borderId="0" xfId="0" applyFill="1">
      <alignment wrapText="1"/>
    </xf>
    <xf numFmtId="0" fontId="31" fillId="57" borderId="0" xfId="0" applyFont="1" applyFill="1" applyAlignment="1">
      <alignment horizontal="center" wrapText="1"/>
    </xf>
    <xf numFmtId="0" fontId="0" fillId="57" borderId="0" xfId="0" applyFill="1">
      <alignment wrapText="1"/>
    </xf>
    <xf numFmtId="2" fontId="15" fillId="17" borderId="0" xfId="0" applyNumberFormat="1" applyFont="1" applyFill="1" applyAlignment="1">
      <alignment horizontal="center" vertical="center" wrapText="1"/>
    </xf>
    <xf numFmtId="0" fontId="15" fillId="17" borderId="0" xfId="0" applyFont="1" applyFill="1" applyAlignment="1">
      <alignment vertical="center" wrapText="1"/>
    </xf>
    <xf numFmtId="0" fontId="0" fillId="31" borderId="0" xfId="0" applyFill="1" applyAlignment="1">
      <alignment horizontal="center" vertical="center" wrapText="1"/>
    </xf>
    <xf numFmtId="0" fontId="0" fillId="22" borderId="0" xfId="0" applyFill="1" applyAlignment="1">
      <alignment horizontal="center" vertical="center" wrapText="1"/>
    </xf>
    <xf numFmtId="0" fontId="0" fillId="23" borderId="0" xfId="0" applyFill="1" applyAlignment="1">
      <alignment horizontal="center" vertical="center" wrapText="1"/>
    </xf>
    <xf numFmtId="0" fontId="0" fillId="41" borderId="0" xfId="0" applyFill="1" applyAlignment="1">
      <alignment horizontal="center" vertical="center" wrapText="1"/>
    </xf>
    <xf numFmtId="0" fontId="0" fillId="35" borderId="0" xfId="0" applyFill="1" applyAlignment="1">
      <alignment horizontal="center" vertical="center" wrapText="1"/>
    </xf>
    <xf numFmtId="0" fontId="35" fillId="42" borderId="0" xfId="0" applyFont="1" applyFill="1" applyAlignment="1">
      <alignment horizontal="center" vertical="center" wrapText="1"/>
    </xf>
    <xf numFmtId="0" fontId="28" fillId="58" borderId="0" xfId="0" applyFont="1" applyFill="1" applyAlignment="1">
      <alignment horizontal="center" vertical="center" wrapText="1"/>
    </xf>
    <xf numFmtId="0" fontId="15" fillId="59" borderId="0" xfId="0" applyFont="1" applyFill="1" applyAlignment="1">
      <alignment horizontal="center" wrapText="1"/>
    </xf>
    <xf numFmtId="0" fontId="26" fillId="41" borderId="0" xfId="0" applyFont="1" applyFill="1" applyAlignment="1">
      <alignment horizontal="center" wrapText="1"/>
    </xf>
    <xf numFmtId="0" fontId="1" fillId="30" borderId="0" xfId="0" applyFont="1" applyFill="1" applyAlignment="1">
      <alignment horizontal="left" vertical="top" wrapText="1"/>
    </xf>
  </cellXfs>
  <cellStyles count="14">
    <cellStyle name="20% - Accent2" xfId="13" builtinId="34"/>
    <cellStyle name="60% - Accent4" xfId="10" builtinId="44"/>
    <cellStyle name="Accent1" xfId="9" builtinId="29"/>
    <cellStyle name="Bad" xfId="12" builtinId="27"/>
    <cellStyle name="Comma" xfId="2" builtinId="3" customBuiltin="1"/>
    <cellStyle name="Comma [0]" xfId="3" builtinId="6" customBuiltin="1"/>
    <cellStyle name="Currency" xfId="4" builtinId="4" customBuiltin="1"/>
    <cellStyle name="Currency [0]" xfId="5" builtinId="7" customBuiltin="1"/>
    <cellStyle name="Date" xfId="7" xr:uid="{00000000-0005-0000-0000-000004000000}"/>
    <cellStyle name="Heading 1" xfId="1" builtinId="16" customBuiltin="1"/>
    <cellStyle name="Heading 2" xfId="8" builtinId="17"/>
    <cellStyle name="Heading 4" xfId="11" builtinId="19"/>
    <cellStyle name="Normal" xfId="0" builtinId="0" customBuiltin="1"/>
    <cellStyle name="Percent" xfId="6" builtinId="5" customBuiltin="1"/>
  </cellStyles>
  <dxfs count="10">
    <dxf>
      <font>
        <color rgb="FF9C0006"/>
      </font>
      <fill>
        <patternFill>
          <bgColor rgb="FFFFC7CE"/>
        </patternFill>
      </fill>
    </dxf>
    <dxf>
      <alignment horizontal="center" vertical="center" textRotation="0" wrapText="1" indent="0" justifyLastLine="0" shrinkToFit="0" readingOrder="0"/>
    </dxf>
    <dxf>
      <numFmt numFmtId="164" formatCode="0.0"/>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sz val="15"/>
        <color theme="1"/>
        <name val="Century Gothic"/>
        <family val="2"/>
        <scheme val="minor"/>
      </font>
      <alignment horizontal="left" vertical="center" textRotation="0" wrapText="1" indent="0" justifyLastLine="0" shrinkToFit="0" readingOrder="0"/>
    </dxf>
    <dxf>
      <font>
        <strike val="0"/>
        <outline val="0"/>
        <shadow val="0"/>
        <u val="none"/>
        <vertAlign val="baseline"/>
        <sz val="18"/>
        <color theme="1"/>
        <name val="Century Gothic"/>
        <family val="2"/>
        <scheme val="minor"/>
      </font>
      <fill>
        <patternFill patternType="solid">
          <fgColor indexed="64"/>
          <bgColor rgb="FFFF6E18"/>
        </patternFill>
      </fill>
      <alignment horizontal="center" vertical="center" textRotation="0" wrapText="1" indent="0" justifyLastLine="0" shrinkToFit="0" readingOrder="0"/>
    </dxf>
    <dxf>
      <font>
        <strike val="0"/>
        <outline val="0"/>
        <shadow val="0"/>
        <u val="none"/>
        <vertAlign val="baseline"/>
        <sz val="20"/>
        <color theme="1" tint="0.14999847407452621"/>
      </font>
      <fill>
        <patternFill>
          <fgColor indexed="64"/>
          <bgColor rgb="FFFFC000"/>
        </patternFill>
      </fill>
    </dxf>
    <dxf>
      <fill>
        <patternFill patternType="solid">
          <fgColor indexed="64"/>
          <bgColor theme="4" tint="-0.499984740745262"/>
        </patternFill>
      </fill>
    </dxf>
  </dxfs>
  <tableStyles count="0" defaultTableStyle="TableStyleMedium2" defaultPivotStyle="PivotStyleLight16"/>
  <colors>
    <mruColors>
      <color rgb="FFE95C68"/>
      <color rgb="FF0680FC"/>
      <color rgb="FF4FBFE9"/>
      <color rgb="FF4BB4E8"/>
      <color rgb="FFEDEAA7"/>
      <color rgb="FFFF8340"/>
      <color rgb="FFE9B86C"/>
      <color rgb="FFFF6E18"/>
      <color rgb="FF3E7CE9"/>
      <color rgb="FFEEB6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B6:G45" totalsRowShown="0" headerRowDxfId="9">
  <autoFilter ref="B6:G45" xr:uid="{00000000-0009-0000-0100-000001000000}"/>
  <tableColumns count="6">
    <tableColumn id="1" xr3:uid="{00000000-0010-0000-0000-000001000000}" name="Initials " dataCellStyle="Date"/>
    <tableColumn id="2" xr3:uid="{00000000-0010-0000-0000-000002000000}" name="Strength" dataDxfId="5" dataCellStyle="Comma"/>
    <tableColumn id="3" xr3:uid="{00000000-0010-0000-0000-000003000000}" name="Flexibility" dataDxfId="4" dataCellStyle="Comma"/>
    <tableColumn id="4" xr3:uid="{00000000-0010-0000-0000-000004000000}" name="Endurance" dataDxfId="3" dataCellStyle="Comma"/>
    <tableColumn id="5" xr3:uid="{00000000-0010-0000-0000-000005000000}" name="Power" dataDxfId="2" dataCellStyle="Comma"/>
    <tableColumn id="6" xr3:uid="{00000000-0010-0000-0000-000006000000}" name="Cardiovascular" dataDxfId="1" dataCellStyle="Comma"/>
  </tableColumns>
  <tableStyleInfo name="TableStyleMedium2" showFirstColumn="0" showLastColumn="0" showRowStripes="1" showColumnStripes="0"/>
  <extLst>
    <ext xmlns:x14="http://schemas.microsoft.com/office/spreadsheetml/2009/9/main" uri="{504A1905-F514-4f6f-8877-14C23A59335A}">
      <x14:table altTextSummary="Enter Date and measurements like Weight, Chest, Waist, Hips, Wrist, and Forearm in this table. The last 4 columns are automatically calculated"/>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748101B-37E5-0741-B653-14C4CF3C2E94}" name="Table3" displayName="Table3" ref="I7:J12" totalsRowShown="0" headerRowDxfId="8">
  <autoFilter ref="I7:J12" xr:uid="{5B973E8E-E019-2446-9A12-B6B719F4260A}"/>
  <tableColumns count="2">
    <tableColumn id="1" xr3:uid="{CA2C3B0C-6126-EF4A-97E1-BC2D41588A41}" name="Category " dataDxfId="7" dataCellStyle="Accent1"/>
    <tableColumn id="2" xr3:uid="{1FBAD588-9C52-504C-8B77-DA714DCA8426}" name="Sub-category" dataDxfId="6" dataCellStyle="60% - Accent4"/>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threadedComments/threadedComment1.xml><?xml version="1.0" encoding="utf-8"?>
<ThreadedComments xmlns="http://schemas.microsoft.com/office/spreadsheetml/2018/threadedcomments" xmlns:x="http://schemas.openxmlformats.org/spreadsheetml/2006/main">
  <threadedComment ref="AD7" dT="2020-07-21T01:34:44.18" personId="{00000000-0000-0000-0000-000000000000}" id="{DC084CE4-0114-D645-B03F-1042C321E804}">
    <text xml:space="preserve">The Mean and Sd for every exercise per athlete is insufficient due to outliers </text>
  </threadedComment>
</ThreadedComments>
</file>

<file path=xl/threadedComments/threadedComment2.xml><?xml version="1.0" encoding="utf-8"?>
<ThreadedComments xmlns="http://schemas.microsoft.com/office/spreadsheetml/2018/threadedcomments" xmlns:x="http://schemas.openxmlformats.org/spreadsheetml/2006/main">
  <threadedComment ref="B11" dT="2020-07-21T02:25:32.43" personId="{00000000-0000-0000-0000-000000000000}" id="{8C51F7AD-3CA8-F64C-BDDD-3E744DE5F8AD}">
    <text>the diferent colors represent values that are below &lt;50%,&gt;50%</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pageSetUpPr autoPageBreaks="0" fitToPage="1"/>
  </sheetPr>
  <dimension ref="B1:M45"/>
  <sheetViews>
    <sheetView showGridLines="0" topLeftCell="A26" workbookViewId="0">
      <selection activeCell="B2" sqref="B2:J5"/>
    </sheetView>
  </sheetViews>
  <sheetFormatPr baseColWidth="10" defaultColWidth="8.83203125" defaultRowHeight="30" customHeight="1"/>
  <cols>
    <col min="1" max="1" width="2.6640625" customWidth="1"/>
    <col min="2" max="2" width="14.1640625" style="1" customWidth="1"/>
    <col min="3" max="3" width="13.33203125" style="1" customWidth="1"/>
    <col min="4" max="5" width="12.5" style="1" customWidth="1"/>
    <col min="6" max="6" width="11.33203125" style="1" customWidth="1"/>
    <col min="7" max="7" width="13.83203125" style="1" customWidth="1"/>
    <col min="8" max="8" width="14.1640625" style="1" customWidth="1"/>
    <col min="9" max="9" width="24" style="1" bestFit="1" customWidth="1"/>
    <col min="10" max="10" width="61.6640625" style="1" bestFit="1" customWidth="1"/>
    <col min="11" max="12" width="19.5" style="1" customWidth="1"/>
    <col min="13" max="13" width="10.5" bestFit="1" customWidth="1"/>
    <col min="14" max="14" width="11" bestFit="1" customWidth="1"/>
  </cols>
  <sheetData>
    <row r="1" spans="2:12" ht="51.25" customHeight="1">
      <c r="B1" s="2" t="s">
        <v>41</v>
      </c>
      <c r="C1"/>
      <c r="D1"/>
      <c r="E1"/>
      <c r="F1"/>
      <c r="G1"/>
      <c r="H1"/>
      <c r="I1"/>
      <c r="J1"/>
      <c r="K1"/>
      <c r="L1"/>
    </row>
    <row r="2" spans="2:12" ht="16.5" customHeight="1">
      <c r="B2" s="26" t="s">
        <v>168</v>
      </c>
      <c r="C2" s="26"/>
      <c r="D2" s="26"/>
      <c r="E2" s="26"/>
      <c r="F2" s="26"/>
      <c r="G2" s="26"/>
      <c r="H2" s="26"/>
      <c r="I2" s="26"/>
      <c r="J2" s="26"/>
      <c r="K2"/>
      <c r="L2"/>
    </row>
    <row r="3" spans="2:12" ht="16.5" customHeight="1">
      <c r="B3" s="26"/>
      <c r="C3" s="26"/>
      <c r="D3" s="26"/>
      <c r="E3" s="26"/>
      <c r="F3" s="26"/>
      <c r="G3" s="26"/>
      <c r="H3" s="26"/>
      <c r="I3" s="26"/>
      <c r="J3" s="26"/>
      <c r="K3"/>
      <c r="L3"/>
    </row>
    <row r="4" spans="2:12" ht="16.5" customHeight="1">
      <c r="B4" s="26"/>
      <c r="C4" s="26"/>
      <c r="D4" s="26"/>
      <c r="E4" s="26"/>
      <c r="F4" s="26"/>
      <c r="G4" s="26"/>
      <c r="H4" s="26"/>
      <c r="I4" s="26"/>
      <c r="J4" s="26"/>
      <c r="K4"/>
      <c r="L4"/>
    </row>
    <row r="5" spans="2:12" ht="14">
      <c r="B5" s="26"/>
      <c r="C5" s="26"/>
      <c r="D5" s="26"/>
      <c r="E5" s="26"/>
      <c r="F5" s="26"/>
      <c r="G5" s="26"/>
      <c r="H5" s="26"/>
      <c r="I5" s="26"/>
      <c r="J5" s="26"/>
      <c r="K5"/>
      <c r="L5"/>
    </row>
    <row r="6" spans="2:12">
      <c r="B6" s="3" t="s">
        <v>1</v>
      </c>
      <c r="C6" s="3" t="s">
        <v>0</v>
      </c>
      <c r="D6" s="3" t="s">
        <v>2</v>
      </c>
      <c r="E6" s="3" t="s">
        <v>3</v>
      </c>
      <c r="F6" s="3" t="s">
        <v>4</v>
      </c>
      <c r="G6" s="3" t="s">
        <v>5</v>
      </c>
      <c r="H6"/>
      <c r="I6"/>
      <c r="J6"/>
      <c r="K6"/>
      <c r="L6"/>
    </row>
    <row r="7" spans="2:12" ht="30" customHeight="1" thickBot="1">
      <c r="B7" s="4" t="s">
        <v>6</v>
      </c>
      <c r="C7" s="35">
        <v>72</v>
      </c>
      <c r="D7" s="35">
        <v>19</v>
      </c>
      <c r="E7" s="35">
        <v>119</v>
      </c>
      <c r="F7" s="130">
        <v>180</v>
      </c>
      <c r="G7" s="35">
        <v>1760</v>
      </c>
      <c r="H7"/>
      <c r="I7" s="21" t="s">
        <v>43</v>
      </c>
      <c r="J7" s="22" t="s">
        <v>42</v>
      </c>
    </row>
    <row r="8" spans="2:12" ht="30" customHeight="1" thickTop="1">
      <c r="B8" s="4" t="s">
        <v>7</v>
      </c>
      <c r="C8" s="35">
        <v>27</v>
      </c>
      <c r="D8" s="35">
        <v>26</v>
      </c>
      <c r="E8" s="35">
        <v>55</v>
      </c>
      <c r="F8" s="130">
        <v>130.32999999999998</v>
      </c>
      <c r="G8" s="35">
        <v>1070</v>
      </c>
      <c r="H8"/>
      <c r="I8" s="23" t="s">
        <v>44</v>
      </c>
      <c r="J8" s="24" t="s">
        <v>51</v>
      </c>
    </row>
    <row r="9" spans="2:12" ht="30" customHeight="1">
      <c r="B9" s="4" t="s">
        <v>8</v>
      </c>
      <c r="C9" s="35">
        <v>40</v>
      </c>
      <c r="D9" s="35">
        <v>22</v>
      </c>
      <c r="E9" s="35">
        <v>84</v>
      </c>
      <c r="F9" s="130">
        <v>146.01</v>
      </c>
      <c r="G9" s="35">
        <v>1074</v>
      </c>
      <c r="H9"/>
      <c r="I9" s="23" t="s">
        <v>45</v>
      </c>
      <c r="J9" s="24" t="s">
        <v>47</v>
      </c>
    </row>
    <row r="10" spans="2:12" ht="30" customHeight="1">
      <c r="B10" s="4" t="s">
        <v>9</v>
      </c>
      <c r="C10" s="35">
        <v>115</v>
      </c>
      <c r="D10" s="35">
        <v>23</v>
      </c>
      <c r="E10" s="35">
        <v>121</v>
      </c>
      <c r="F10" s="130">
        <v>197.9</v>
      </c>
      <c r="G10" s="35">
        <v>1620</v>
      </c>
      <c r="H10"/>
      <c r="I10" s="23" t="s">
        <v>46</v>
      </c>
      <c r="J10" s="24" t="s">
        <v>48</v>
      </c>
    </row>
    <row r="11" spans="2:12" ht="30" customHeight="1">
      <c r="B11" s="4" t="s">
        <v>10</v>
      </c>
      <c r="C11" s="35">
        <v>124</v>
      </c>
      <c r="D11" s="35">
        <v>20</v>
      </c>
      <c r="E11" s="35">
        <v>125</v>
      </c>
      <c r="F11" s="130">
        <v>200.8</v>
      </c>
      <c r="G11" s="35">
        <v>1680</v>
      </c>
      <c r="H11"/>
      <c r="I11" s="23" t="s">
        <v>4</v>
      </c>
      <c r="J11" s="24" t="s">
        <v>49</v>
      </c>
    </row>
    <row r="12" spans="2:12" ht="30" customHeight="1">
      <c r="B12" s="4" t="s">
        <v>11</v>
      </c>
      <c r="C12" s="35">
        <v>40</v>
      </c>
      <c r="D12" s="35">
        <v>30</v>
      </c>
      <c r="E12" s="35">
        <v>100</v>
      </c>
      <c r="F12" s="130">
        <v>147.03</v>
      </c>
      <c r="G12" s="35">
        <v>1508</v>
      </c>
      <c r="H12"/>
      <c r="I12" s="23" t="s">
        <v>5</v>
      </c>
      <c r="J12" s="24" t="s">
        <v>50</v>
      </c>
    </row>
    <row r="13" spans="2:12" ht="30" customHeight="1">
      <c r="B13" s="5" t="s">
        <v>12</v>
      </c>
      <c r="C13" s="35">
        <v>146</v>
      </c>
      <c r="D13" s="35">
        <v>20</v>
      </c>
      <c r="E13" s="35">
        <v>109</v>
      </c>
      <c r="F13" s="130">
        <v>227.1</v>
      </c>
      <c r="G13" s="35">
        <v>1670</v>
      </c>
    </row>
    <row r="14" spans="2:12" ht="30" customHeight="1">
      <c r="B14" s="5" t="s">
        <v>13</v>
      </c>
      <c r="C14" s="35">
        <v>81</v>
      </c>
      <c r="D14" s="35">
        <v>21</v>
      </c>
      <c r="E14" s="35">
        <v>80</v>
      </c>
      <c r="F14" s="130">
        <v>185.57999999999998</v>
      </c>
      <c r="G14" s="35">
        <v>715</v>
      </c>
      <c r="H14" s="146" t="s">
        <v>135</v>
      </c>
      <c r="I14" s="146"/>
      <c r="J14" s="146"/>
    </row>
    <row r="15" spans="2:12" ht="30" customHeight="1">
      <c r="B15" s="5" t="s">
        <v>14</v>
      </c>
      <c r="C15" s="35">
        <v>45</v>
      </c>
      <c r="D15" s="35">
        <v>16</v>
      </c>
      <c r="E15" s="35">
        <v>75</v>
      </c>
      <c r="F15" s="130">
        <v>72.099999999999994</v>
      </c>
      <c r="G15" s="35">
        <v>1470</v>
      </c>
      <c r="H15" s="146"/>
      <c r="I15" s="146"/>
      <c r="J15" s="146"/>
    </row>
    <row r="16" spans="2:12" ht="30" customHeight="1">
      <c r="B16" s="5" t="s">
        <v>15</v>
      </c>
      <c r="C16" s="35">
        <v>112</v>
      </c>
      <c r="D16" s="35">
        <v>25</v>
      </c>
      <c r="E16" s="35">
        <v>128</v>
      </c>
      <c r="F16" s="130">
        <v>226.29000000000002</v>
      </c>
      <c r="G16" s="35">
        <v>901</v>
      </c>
      <c r="H16" s="147" t="s">
        <v>133</v>
      </c>
      <c r="I16" s="148" t="s">
        <v>84</v>
      </c>
      <c r="J16" s="148" t="s">
        <v>134</v>
      </c>
    </row>
    <row r="17" spans="2:13" ht="30" customHeight="1">
      <c r="B17" s="5" t="s">
        <v>16</v>
      </c>
      <c r="C17" s="35">
        <v>77</v>
      </c>
      <c r="D17" s="35">
        <v>24.75</v>
      </c>
      <c r="E17" s="35">
        <v>113</v>
      </c>
      <c r="F17" s="130">
        <v>168.3</v>
      </c>
      <c r="G17" s="35">
        <v>1202</v>
      </c>
      <c r="H17" s="147" t="s">
        <v>109</v>
      </c>
      <c r="I17" s="148">
        <v>0.73</v>
      </c>
      <c r="J17" s="148">
        <v>73</v>
      </c>
    </row>
    <row r="18" spans="2:13" ht="30" customHeight="1">
      <c r="B18" s="5" t="s">
        <v>17</v>
      </c>
      <c r="C18" s="35">
        <v>162</v>
      </c>
      <c r="D18" s="35">
        <v>29</v>
      </c>
      <c r="E18" s="35">
        <v>139</v>
      </c>
      <c r="F18" s="130">
        <v>251.1</v>
      </c>
      <c r="G18" s="35">
        <v>1142</v>
      </c>
      <c r="H18" s="147" t="s">
        <v>111</v>
      </c>
      <c r="I18" s="148">
        <v>-0.16</v>
      </c>
      <c r="J18" s="148">
        <v>-16</v>
      </c>
    </row>
    <row r="19" spans="2:13" ht="30" customHeight="1">
      <c r="B19" s="5" t="s">
        <v>18</v>
      </c>
      <c r="C19" s="35">
        <v>42</v>
      </c>
      <c r="D19" s="35">
        <v>38.5</v>
      </c>
      <c r="E19" s="35">
        <v>151</v>
      </c>
      <c r="F19" s="130">
        <v>212.8</v>
      </c>
      <c r="G19" s="35">
        <v>1145</v>
      </c>
      <c r="H19" s="147" t="s">
        <v>113</v>
      </c>
      <c r="I19" s="148">
        <v>0.65</v>
      </c>
      <c r="J19" s="148">
        <v>65</v>
      </c>
    </row>
    <row r="20" spans="2:13" ht="30" customHeight="1">
      <c r="B20" s="5" t="s">
        <v>19</v>
      </c>
      <c r="C20" s="35">
        <v>83</v>
      </c>
      <c r="D20" s="35">
        <v>38.5</v>
      </c>
      <c r="E20" s="35">
        <v>192</v>
      </c>
      <c r="F20" s="130">
        <v>0</v>
      </c>
      <c r="G20" s="35">
        <v>900</v>
      </c>
      <c r="H20" s="147" t="s">
        <v>166</v>
      </c>
      <c r="I20" s="148">
        <v>0.12</v>
      </c>
      <c r="J20" s="148">
        <v>12</v>
      </c>
    </row>
    <row r="21" spans="2:13" ht="30" customHeight="1">
      <c r="B21" s="5" t="s">
        <v>20</v>
      </c>
      <c r="C21" s="35">
        <v>101</v>
      </c>
      <c r="D21" s="35">
        <v>26</v>
      </c>
      <c r="E21" s="35">
        <v>166</v>
      </c>
      <c r="F21" s="130">
        <v>207.47</v>
      </c>
      <c r="G21" s="35">
        <v>1294</v>
      </c>
      <c r="H21" s="147" t="s">
        <v>117</v>
      </c>
      <c r="I21" s="148">
        <v>0.65</v>
      </c>
      <c r="J21" s="148">
        <v>65</v>
      </c>
    </row>
    <row r="22" spans="2:13" ht="30" customHeight="1">
      <c r="B22" s="5" t="s">
        <v>21</v>
      </c>
      <c r="C22" s="35">
        <v>98</v>
      </c>
      <c r="D22" s="35">
        <v>26.5</v>
      </c>
      <c r="E22" s="35">
        <v>158</v>
      </c>
      <c r="F22" s="130">
        <v>170</v>
      </c>
      <c r="G22" s="35">
        <v>1050</v>
      </c>
    </row>
    <row r="23" spans="2:13" ht="30" customHeight="1">
      <c r="B23" s="5" t="s">
        <v>22</v>
      </c>
      <c r="C23" s="35">
        <v>41</v>
      </c>
      <c r="D23" s="35">
        <v>14.2</v>
      </c>
      <c r="E23" s="35">
        <v>82</v>
      </c>
      <c r="F23" s="130">
        <v>132.13999999999999</v>
      </c>
      <c r="G23" s="35">
        <v>1088</v>
      </c>
      <c r="H23" s="145" t="s">
        <v>165</v>
      </c>
      <c r="I23" s="145"/>
      <c r="J23" s="145"/>
      <c r="K23" s="145"/>
      <c r="L23" s="145"/>
      <c r="M23" s="145"/>
    </row>
    <row r="24" spans="2:13" ht="30" customHeight="1">
      <c r="B24" s="5" t="s">
        <v>23</v>
      </c>
      <c r="C24" s="35">
        <v>67</v>
      </c>
      <c r="D24" s="35">
        <v>21.5</v>
      </c>
      <c r="E24" s="35">
        <v>93</v>
      </c>
      <c r="F24" s="130">
        <v>148.51999999999998</v>
      </c>
      <c r="G24" s="35">
        <v>1242</v>
      </c>
      <c r="H24" s="145"/>
      <c r="I24" s="145"/>
      <c r="J24" s="145"/>
      <c r="K24" s="145"/>
      <c r="L24" s="145"/>
      <c r="M24" s="145"/>
    </row>
    <row r="25" spans="2:13" ht="30" customHeight="1">
      <c r="B25" s="5" t="s">
        <v>24</v>
      </c>
      <c r="C25" s="35">
        <v>37</v>
      </c>
      <c r="D25" s="35">
        <v>28.5</v>
      </c>
      <c r="E25" s="35">
        <v>88</v>
      </c>
      <c r="F25" s="130">
        <v>160.5</v>
      </c>
      <c r="G25" s="35">
        <v>1084</v>
      </c>
      <c r="H25" s="145"/>
      <c r="I25" s="145"/>
      <c r="J25" s="145"/>
      <c r="K25" s="145"/>
      <c r="L25" s="145"/>
      <c r="M25" s="145"/>
    </row>
    <row r="26" spans="2:13" ht="30" customHeight="1">
      <c r="B26" s="5" t="s">
        <v>25</v>
      </c>
      <c r="C26" s="35">
        <v>28</v>
      </c>
      <c r="D26" s="35">
        <v>23.5</v>
      </c>
      <c r="E26" s="35">
        <v>74</v>
      </c>
      <c r="F26" s="130">
        <v>129.30000000000001</v>
      </c>
      <c r="G26" s="35">
        <v>931</v>
      </c>
      <c r="H26" s="140" t="s">
        <v>152</v>
      </c>
      <c r="I26" s="140" t="s">
        <v>153</v>
      </c>
      <c r="J26" s="140" t="s">
        <v>59</v>
      </c>
      <c r="K26" s="140" t="s">
        <v>62</v>
      </c>
      <c r="L26" s="140" t="s">
        <v>154</v>
      </c>
      <c r="M26" s="140" t="s">
        <v>155</v>
      </c>
    </row>
    <row r="27" spans="2:13" ht="30" customHeight="1">
      <c r="B27" s="5" t="s">
        <v>26</v>
      </c>
      <c r="C27" s="35">
        <v>84</v>
      </c>
      <c r="D27" s="35">
        <v>55</v>
      </c>
      <c r="E27" s="35">
        <v>96</v>
      </c>
      <c r="F27" s="130">
        <v>151.84</v>
      </c>
      <c r="G27" s="35">
        <v>1121</v>
      </c>
      <c r="H27" s="38" t="s">
        <v>151</v>
      </c>
      <c r="I27" s="141">
        <v>60</v>
      </c>
      <c r="J27" s="142">
        <v>8</v>
      </c>
      <c r="K27" s="143">
        <v>68</v>
      </c>
      <c r="L27" s="144">
        <v>114</v>
      </c>
      <c r="M27" s="124" t="s">
        <v>158</v>
      </c>
    </row>
    <row r="28" spans="2:13" ht="30" customHeight="1">
      <c r="B28" s="5" t="s">
        <v>27</v>
      </c>
      <c r="C28" s="35">
        <v>18</v>
      </c>
      <c r="D28" s="35">
        <v>8</v>
      </c>
      <c r="E28" s="35">
        <v>106</v>
      </c>
      <c r="F28" s="130">
        <v>174.1</v>
      </c>
      <c r="G28" s="35">
        <v>1087</v>
      </c>
      <c r="H28" s="38" t="s">
        <v>160</v>
      </c>
      <c r="I28" s="141">
        <v>25</v>
      </c>
      <c r="J28" s="142">
        <v>4</v>
      </c>
      <c r="K28" s="143">
        <v>30</v>
      </c>
      <c r="L28" s="144">
        <v>67</v>
      </c>
      <c r="M28" s="124" t="s">
        <v>164</v>
      </c>
    </row>
    <row r="29" spans="2:13" ht="30" customHeight="1">
      <c r="B29" s="5" t="s">
        <v>74</v>
      </c>
      <c r="C29" s="35">
        <v>51</v>
      </c>
      <c r="D29" s="35">
        <v>35.5</v>
      </c>
      <c r="E29" s="35">
        <v>85</v>
      </c>
      <c r="F29" s="130">
        <v>144.24</v>
      </c>
      <c r="G29" s="35">
        <v>1030</v>
      </c>
      <c r="H29" s="38" t="s">
        <v>156</v>
      </c>
      <c r="I29" s="141">
        <v>7</v>
      </c>
      <c r="J29" s="142">
        <v>-2</v>
      </c>
      <c r="K29" s="143">
        <v>2</v>
      </c>
      <c r="L29" s="144">
        <v>0</v>
      </c>
      <c r="M29" s="124">
        <v>0</v>
      </c>
    </row>
    <row r="30" spans="2:13" ht="30" customHeight="1">
      <c r="B30" s="5" t="s">
        <v>28</v>
      </c>
      <c r="C30" s="35">
        <v>150</v>
      </c>
      <c r="D30" s="35">
        <v>28</v>
      </c>
      <c r="E30" s="35">
        <v>121</v>
      </c>
      <c r="F30" s="130">
        <v>230.20999999999998</v>
      </c>
      <c r="G30" s="35">
        <v>814</v>
      </c>
      <c r="H30" s="38" t="s">
        <v>157</v>
      </c>
      <c r="I30" s="141">
        <v>27</v>
      </c>
      <c r="J30" s="142">
        <v>4</v>
      </c>
      <c r="K30" s="143">
        <v>31</v>
      </c>
      <c r="L30" s="144">
        <v>70</v>
      </c>
      <c r="M30" s="124" t="s">
        <v>161</v>
      </c>
    </row>
    <row r="31" spans="2:13" ht="30" customHeight="1">
      <c r="B31" s="5" t="s">
        <v>29</v>
      </c>
      <c r="C31" s="35">
        <v>60</v>
      </c>
      <c r="D31" s="35">
        <v>33</v>
      </c>
      <c r="E31" s="35">
        <v>87</v>
      </c>
      <c r="F31" s="130">
        <v>115.1</v>
      </c>
      <c r="G31" s="35">
        <v>806</v>
      </c>
      <c r="H31" s="149" t="s">
        <v>167</v>
      </c>
      <c r="I31" s="149"/>
      <c r="J31" s="149"/>
      <c r="K31" s="149"/>
      <c r="L31" s="149"/>
      <c r="M31" s="149"/>
    </row>
    <row r="32" spans="2:13" ht="30" customHeight="1">
      <c r="B32" s="5" t="s">
        <v>30</v>
      </c>
      <c r="C32" s="35">
        <v>115</v>
      </c>
      <c r="D32" s="35">
        <v>12</v>
      </c>
      <c r="E32" s="35">
        <v>147</v>
      </c>
      <c r="F32" s="130">
        <v>188</v>
      </c>
      <c r="G32" s="35">
        <v>600</v>
      </c>
      <c r="H32" s="149"/>
      <c r="I32" s="149"/>
      <c r="J32" s="149"/>
      <c r="K32" s="149"/>
      <c r="L32" s="149"/>
      <c r="M32" s="149"/>
    </row>
    <row r="33" spans="2:13" ht="30" customHeight="1">
      <c r="B33" s="5" t="s">
        <v>31</v>
      </c>
      <c r="C33" s="35">
        <v>40</v>
      </c>
      <c r="D33" s="35">
        <v>19</v>
      </c>
      <c r="E33" s="35">
        <v>83</v>
      </c>
      <c r="F33" s="130">
        <v>69.5</v>
      </c>
      <c r="G33" s="35">
        <v>686</v>
      </c>
      <c r="H33" s="149"/>
      <c r="I33" s="149"/>
      <c r="J33" s="149"/>
      <c r="K33" s="149"/>
      <c r="L33" s="149"/>
      <c r="M33" s="149"/>
    </row>
    <row r="34" spans="2:13" ht="30" customHeight="1">
      <c r="B34" s="5" t="s">
        <v>32</v>
      </c>
      <c r="C34" s="35">
        <v>39</v>
      </c>
      <c r="D34" s="35">
        <v>41</v>
      </c>
      <c r="E34" s="35">
        <v>64</v>
      </c>
      <c r="F34" s="130">
        <v>98.2</v>
      </c>
      <c r="G34" s="35">
        <v>1124</v>
      </c>
      <c r="H34" s="149"/>
      <c r="I34" s="149"/>
      <c r="J34" s="149"/>
      <c r="K34" s="149"/>
      <c r="L34" s="149"/>
      <c r="M34" s="149"/>
    </row>
    <row r="35" spans="2:13" ht="30" customHeight="1">
      <c r="B35" s="5" t="s">
        <v>33</v>
      </c>
      <c r="C35" s="35">
        <v>19</v>
      </c>
      <c r="D35" s="35">
        <v>95</v>
      </c>
      <c r="E35" s="35">
        <v>81</v>
      </c>
      <c r="F35" s="130">
        <v>115</v>
      </c>
      <c r="G35" s="35">
        <v>1017</v>
      </c>
      <c r="H35" s="149"/>
      <c r="I35" s="149"/>
      <c r="J35" s="149"/>
      <c r="K35" s="149"/>
      <c r="L35" s="149"/>
      <c r="M35" s="149"/>
    </row>
    <row r="36" spans="2:13" ht="30" customHeight="1">
      <c r="B36" s="5" t="s">
        <v>34</v>
      </c>
      <c r="C36" s="35">
        <v>44</v>
      </c>
      <c r="D36" s="35">
        <v>30</v>
      </c>
      <c r="E36" s="35">
        <v>52</v>
      </c>
      <c r="F36" s="130">
        <v>171</v>
      </c>
      <c r="G36" s="35">
        <v>1173</v>
      </c>
      <c r="H36" s="149"/>
      <c r="I36" s="149"/>
      <c r="J36" s="149"/>
      <c r="K36" s="149"/>
      <c r="L36" s="149"/>
      <c r="M36" s="149"/>
    </row>
    <row r="37" spans="2:13" ht="30" customHeight="1">
      <c r="B37" s="5" t="s">
        <v>6</v>
      </c>
      <c r="C37" s="35">
        <v>77</v>
      </c>
      <c r="D37" s="35">
        <v>44</v>
      </c>
      <c r="E37" s="35">
        <v>110</v>
      </c>
      <c r="F37" s="130">
        <v>297.10000000000002</v>
      </c>
      <c r="G37" s="35">
        <v>1202</v>
      </c>
      <c r="H37" s="149"/>
      <c r="I37" s="149"/>
      <c r="J37" s="149"/>
      <c r="K37" s="149"/>
      <c r="L37" s="149"/>
      <c r="M37" s="149"/>
    </row>
    <row r="38" spans="2:13" ht="30" customHeight="1">
      <c r="B38" s="5" t="s">
        <v>35</v>
      </c>
      <c r="C38" s="35">
        <v>122</v>
      </c>
      <c r="D38" s="35">
        <v>21.5</v>
      </c>
      <c r="E38" s="35">
        <v>122</v>
      </c>
      <c r="F38" s="130">
        <v>106</v>
      </c>
      <c r="G38" s="35">
        <v>1522</v>
      </c>
      <c r="H38" s="149"/>
      <c r="I38" s="149"/>
      <c r="J38" s="149"/>
      <c r="K38" s="149"/>
      <c r="L38" s="149"/>
      <c r="M38" s="149"/>
    </row>
    <row r="39" spans="2:13" ht="30" customHeight="1">
      <c r="B39" s="5" t="s">
        <v>36</v>
      </c>
      <c r="C39" s="35">
        <v>43</v>
      </c>
      <c r="D39" s="35">
        <v>52.5</v>
      </c>
      <c r="E39" s="35">
        <v>75</v>
      </c>
      <c r="F39" s="130">
        <v>149.4</v>
      </c>
      <c r="G39" s="35">
        <v>777</v>
      </c>
      <c r="H39" s="149"/>
      <c r="I39" s="149"/>
      <c r="J39" s="149"/>
      <c r="K39" s="149"/>
      <c r="L39" s="149"/>
      <c r="M39" s="149"/>
    </row>
    <row r="40" spans="2:13" ht="30" customHeight="1">
      <c r="B40" s="5" t="s">
        <v>37</v>
      </c>
      <c r="C40" s="35">
        <v>111</v>
      </c>
      <c r="D40" s="35">
        <v>26</v>
      </c>
      <c r="E40" s="35">
        <v>114</v>
      </c>
      <c r="F40" s="130">
        <v>208.47</v>
      </c>
      <c r="G40" s="35">
        <v>674</v>
      </c>
      <c r="H40" s="149"/>
      <c r="I40" s="149"/>
      <c r="J40" s="149"/>
      <c r="K40" s="149"/>
      <c r="L40" s="149"/>
      <c r="M40" s="149"/>
    </row>
    <row r="41" spans="2:13" ht="30" customHeight="1">
      <c r="B41" s="5" t="s">
        <v>38</v>
      </c>
      <c r="C41" s="35">
        <v>125</v>
      </c>
      <c r="D41" s="35">
        <v>29</v>
      </c>
      <c r="E41" s="35">
        <v>155</v>
      </c>
      <c r="F41" s="130">
        <v>219.28</v>
      </c>
      <c r="G41" s="35">
        <v>1280</v>
      </c>
      <c r="H41" s="149"/>
      <c r="I41" s="149"/>
      <c r="J41" s="149"/>
      <c r="K41" s="149"/>
      <c r="L41" s="149"/>
      <c r="M41" s="149"/>
    </row>
    <row r="42" spans="2:13" ht="30" customHeight="1">
      <c r="B42" s="5" t="s">
        <v>39</v>
      </c>
      <c r="C42" s="35">
        <v>48</v>
      </c>
      <c r="D42" s="35">
        <v>20.5</v>
      </c>
      <c r="E42" s="35">
        <v>77</v>
      </c>
      <c r="F42" s="130">
        <v>160.70999999999998</v>
      </c>
      <c r="G42" s="35">
        <v>850</v>
      </c>
      <c r="H42" s="149"/>
      <c r="I42" s="149"/>
      <c r="J42" s="149"/>
      <c r="K42" s="149"/>
      <c r="L42" s="149"/>
      <c r="M42" s="149"/>
    </row>
    <row r="43" spans="2:13" ht="30" customHeight="1">
      <c r="B43" s="5" t="s">
        <v>40</v>
      </c>
      <c r="C43" s="35">
        <v>30</v>
      </c>
      <c r="D43" s="35">
        <v>18</v>
      </c>
      <c r="E43" s="35">
        <v>70</v>
      </c>
      <c r="F43" s="130">
        <v>142.92000000000002</v>
      </c>
      <c r="G43" s="35">
        <v>784</v>
      </c>
      <c r="H43" s="149"/>
      <c r="I43" s="149"/>
      <c r="J43" s="149"/>
      <c r="K43" s="149"/>
      <c r="L43" s="149"/>
      <c r="M43" s="149"/>
    </row>
    <row r="44" spans="2:13" ht="30" customHeight="1">
      <c r="B44" s="5" t="s">
        <v>81</v>
      </c>
      <c r="C44" s="131">
        <v>73.351351351351354</v>
      </c>
      <c r="D44" s="131">
        <v>28.674324324324324</v>
      </c>
      <c r="E44" s="131">
        <v>105.32432432432432</v>
      </c>
      <c r="F44" s="131">
        <v>163.09027027027028</v>
      </c>
      <c r="G44" s="131">
        <v>1110.6216216216217</v>
      </c>
      <c r="H44" s="149"/>
      <c r="I44" s="149"/>
      <c r="J44" s="149"/>
      <c r="K44" s="149"/>
      <c r="L44" s="149"/>
      <c r="M44" s="149"/>
    </row>
    <row r="45" spans="2:13" ht="30" customHeight="1">
      <c r="B45" s="5" t="s">
        <v>80</v>
      </c>
      <c r="C45" s="131">
        <v>40.336925608771516</v>
      </c>
      <c r="D45" s="131">
        <v>15.114082936222196</v>
      </c>
      <c r="E45" s="131">
        <v>33.091669020443177</v>
      </c>
      <c r="F45" s="131">
        <v>56.027946126438906</v>
      </c>
      <c r="G45" s="131">
        <v>301.67710399543921</v>
      </c>
      <c r="H45" s="149"/>
      <c r="I45" s="149"/>
      <c r="J45" s="149"/>
      <c r="K45" s="149"/>
      <c r="L45" s="149"/>
      <c r="M45" s="149"/>
    </row>
  </sheetData>
  <mergeCells count="4">
    <mergeCell ref="H23:M25"/>
    <mergeCell ref="H31:M45"/>
    <mergeCell ref="H14:J15"/>
    <mergeCell ref="B2:J5"/>
  </mergeCells>
  <phoneticPr fontId="3" type="noConversion"/>
  <conditionalFormatting sqref="I6:J6">
    <cfRule type="colorScale" priority="1">
      <colorScale>
        <cfvo type="min"/>
        <cfvo type="percentile" val="50"/>
        <cfvo type="max"/>
        <color rgb="FFF8696B"/>
        <color rgb="FFFFEB84"/>
        <color rgb="FF63BE7B"/>
      </colorScale>
    </cfRule>
  </conditionalFormatting>
  <dataValidations count="8">
    <dataValidation allowBlank="1" showInputMessage="1" showErrorMessage="1" prompt="Create a Fitness Progress Tracker for Women in this workbook. Enter details in Data table in this worksheet. Measurements, Body Mass Index &amp; Body Fat charts are in other worksheets" sqref="A1" xr:uid="{00000000-0002-0000-0000-000000000000}"/>
    <dataValidation allowBlank="1" showInputMessage="1" showErrorMessage="1" prompt="Title of this worksheet is in this cell. Instructions are in cell below" sqref="B1" xr:uid="{00000000-0002-0000-0000-000001000000}"/>
    <dataValidation allowBlank="1" showInputMessage="1" showErrorMessage="1" prompt="Enter Date in this column under this heading. Use heading filters to find specific entries" sqref="B6" xr:uid="{00000000-0002-0000-0000-000008000000}"/>
    <dataValidation allowBlank="1" showInputMessage="1" showErrorMessage="1" prompt="Enter Weight in kilogram in this column under this heading" sqref="C6" xr:uid="{00000000-0002-0000-0000-000009000000}"/>
    <dataValidation allowBlank="1" showInputMessage="1" showErrorMessage="1" prompt="Enter Chest measurement in centimeters in this column under this heading" sqref="D6" xr:uid="{00000000-0002-0000-0000-00000A000000}"/>
    <dataValidation allowBlank="1" showInputMessage="1" showErrorMessage="1" prompt="Enter Waist measurement in centimeters in this column under this heading" sqref="E6" xr:uid="{00000000-0002-0000-0000-00000B000000}"/>
    <dataValidation allowBlank="1" showInputMessage="1" showErrorMessage="1" prompt="Enter Hip measurement in centimeters in this column under this heading" sqref="F6" xr:uid="{00000000-0002-0000-0000-00000C000000}"/>
    <dataValidation allowBlank="1" showInputMessage="1" showErrorMessage="1" prompt="Enter Wrist measurement in centimeters in this column under this heading" sqref="G6" xr:uid="{00000000-0002-0000-0000-00000D000000}"/>
  </dataValidations>
  <printOptions horizontalCentered="1"/>
  <pageMargins left="0.4" right="0.4" top="0.4" bottom="0.4" header="0.3" footer="0.3"/>
  <pageSetup scale="81" fitToHeight="0" orientation="landscape" r:id="rId1"/>
  <headerFooter differentFirst="1" alignWithMargins="0">
    <oddFooter>Page &amp;P of &amp;N</oddFooter>
  </headerFooter>
  <tableParts count="2">
    <tablePart r:id="rId2"/>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927DB-7FFE-AD4D-87E2-6E24B5723AEB}">
  <dimension ref="A1:AE45"/>
  <sheetViews>
    <sheetView topLeftCell="Q1" workbookViewId="0">
      <selection activeCell="A5" sqref="A5"/>
    </sheetView>
  </sheetViews>
  <sheetFormatPr baseColWidth="10" defaultRowHeight="14"/>
  <cols>
    <col min="1" max="1" width="15.1640625" customWidth="1"/>
    <col min="2" max="2" width="11.6640625" bestFit="1" customWidth="1"/>
    <col min="3" max="3" width="9.33203125" bestFit="1" customWidth="1"/>
    <col min="4" max="4" width="6.6640625" bestFit="1" customWidth="1"/>
    <col min="5" max="5" width="7.1640625" bestFit="1" customWidth="1"/>
    <col min="6" max="6" width="7.6640625" bestFit="1" customWidth="1"/>
    <col min="7" max="7" width="9.33203125" bestFit="1" customWidth="1"/>
    <col min="8" max="8" width="6.83203125" bestFit="1" customWidth="1"/>
    <col min="9" max="9" width="7.83203125" bestFit="1" customWidth="1"/>
    <col min="11" max="11" width="8" bestFit="1" customWidth="1"/>
    <col min="12" max="12" width="9.6640625" bestFit="1" customWidth="1"/>
    <col min="13" max="13" width="8.5" bestFit="1" customWidth="1"/>
    <col min="14" max="14" width="10" bestFit="1" customWidth="1"/>
    <col min="15" max="15" width="8.33203125" bestFit="1" customWidth="1"/>
    <col min="16" max="16" width="6.83203125" bestFit="1" customWidth="1"/>
    <col min="17" max="17" width="20.83203125" customWidth="1"/>
    <col min="18" max="18" width="11" bestFit="1" customWidth="1"/>
    <col min="19" max="19" width="10.6640625" bestFit="1" customWidth="1"/>
    <col min="20" max="20" width="14.83203125" bestFit="1" customWidth="1"/>
    <col min="21" max="21" width="9" bestFit="1" customWidth="1"/>
    <col min="22" max="22" width="19.5" bestFit="1" customWidth="1"/>
    <col min="23" max="24" width="11.6640625" bestFit="1" customWidth="1"/>
    <col min="25" max="25" width="11" bestFit="1" customWidth="1"/>
    <col min="26" max="26" width="10.6640625" bestFit="1" customWidth="1"/>
    <col min="27" max="27" width="14.83203125" bestFit="1" customWidth="1"/>
    <col min="28" max="28" width="9" bestFit="1" customWidth="1"/>
    <col min="29" max="29" width="19.5" bestFit="1" customWidth="1"/>
    <col min="31" max="31" width="11.6640625" bestFit="1" customWidth="1"/>
  </cols>
  <sheetData>
    <row r="1" spans="1:31">
      <c r="A1" s="107" t="s">
        <v>52</v>
      </c>
      <c r="B1" s="108"/>
      <c r="C1" s="108"/>
      <c r="D1" s="108"/>
      <c r="E1" s="108"/>
      <c r="F1" s="108"/>
      <c r="G1" s="108"/>
      <c r="R1" s="27" t="s">
        <v>82</v>
      </c>
      <c r="S1" s="27"/>
      <c r="T1" s="27"/>
      <c r="U1" s="27"/>
      <c r="V1" s="27"/>
      <c r="W1" s="6"/>
      <c r="X1" s="6"/>
      <c r="Y1" s="27" t="s">
        <v>83</v>
      </c>
      <c r="Z1" s="27"/>
      <c r="AA1" s="27"/>
      <c r="AB1" s="27"/>
      <c r="AC1" s="27"/>
      <c r="AD1" s="27"/>
      <c r="AE1" s="27"/>
    </row>
    <row r="2" spans="1:31">
      <c r="A2" s="108"/>
      <c r="B2" s="108"/>
      <c r="C2" s="108"/>
      <c r="D2" s="108"/>
      <c r="E2" s="108"/>
      <c r="F2" s="108"/>
      <c r="G2" s="108"/>
      <c r="R2" s="27"/>
      <c r="S2" s="27"/>
      <c r="T2" s="27"/>
      <c r="U2" s="27"/>
      <c r="V2" s="27"/>
      <c r="W2" s="6"/>
      <c r="X2" s="6"/>
      <c r="Y2" s="27"/>
      <c r="Z2" s="27"/>
      <c r="AA2" s="27"/>
      <c r="AB2" s="27"/>
      <c r="AC2" s="27"/>
      <c r="AD2" s="27"/>
      <c r="AE2" s="27"/>
    </row>
    <row r="3" spans="1:31">
      <c r="A3" s="108"/>
      <c r="B3" s="108"/>
      <c r="C3" s="108"/>
      <c r="D3" s="108"/>
      <c r="E3" s="108"/>
      <c r="F3" s="108"/>
      <c r="G3" s="108"/>
      <c r="R3" s="27"/>
      <c r="S3" s="27"/>
      <c r="T3" s="27"/>
      <c r="U3" s="27"/>
      <c r="V3" s="27"/>
      <c r="W3" s="6"/>
      <c r="X3" s="6"/>
      <c r="Y3" s="27"/>
      <c r="Z3" s="27"/>
      <c r="AA3" s="27"/>
      <c r="AB3" s="27"/>
      <c r="AC3" s="27"/>
      <c r="AD3" s="27"/>
      <c r="AE3" s="27"/>
    </row>
    <row r="4" spans="1:31">
      <c r="A4" s="108"/>
      <c r="B4" s="108"/>
      <c r="C4" s="108"/>
      <c r="D4" s="108"/>
      <c r="E4" s="108"/>
      <c r="F4" s="108"/>
      <c r="G4" s="108"/>
      <c r="R4" s="27"/>
      <c r="S4" s="27"/>
      <c r="T4" s="27"/>
      <c r="U4" s="27"/>
      <c r="V4" s="27"/>
      <c r="W4" s="6"/>
      <c r="X4" s="6"/>
      <c r="Y4" s="27"/>
      <c r="Z4" s="27"/>
      <c r="AA4" s="27"/>
      <c r="AB4" s="27"/>
      <c r="AC4" s="27"/>
      <c r="AD4" s="27"/>
      <c r="AE4" s="27"/>
    </row>
    <row r="5" spans="1:31" ht="24" customHeight="1">
      <c r="A5" s="7" t="s">
        <v>53</v>
      </c>
      <c r="B5" s="29" t="s">
        <v>57</v>
      </c>
      <c r="C5" s="29"/>
      <c r="D5" s="29"/>
      <c r="E5" s="30" t="s">
        <v>2</v>
      </c>
      <c r="F5" s="30"/>
      <c r="G5" s="30"/>
      <c r="H5" s="31" t="s">
        <v>64</v>
      </c>
      <c r="I5" s="31"/>
      <c r="J5" s="31"/>
      <c r="K5" s="32" t="s">
        <v>68</v>
      </c>
      <c r="L5" s="32"/>
      <c r="M5" s="32"/>
      <c r="N5" s="33" t="s">
        <v>72</v>
      </c>
      <c r="O5" s="33"/>
      <c r="P5" s="33"/>
      <c r="Q5" s="28" t="s">
        <v>75</v>
      </c>
      <c r="R5" s="126" t="s">
        <v>44</v>
      </c>
      <c r="S5" s="126" t="s">
        <v>76</v>
      </c>
      <c r="T5" s="126" t="s">
        <v>77</v>
      </c>
      <c r="U5" s="126" t="s">
        <v>68</v>
      </c>
      <c r="V5" s="127" t="s">
        <v>78</v>
      </c>
      <c r="W5" s="25"/>
      <c r="X5" s="25"/>
      <c r="Y5" s="128" t="s">
        <v>44</v>
      </c>
      <c r="Z5" s="128" t="s">
        <v>76</v>
      </c>
      <c r="AA5" s="128" t="s">
        <v>77</v>
      </c>
      <c r="AB5" s="128" t="s">
        <v>68</v>
      </c>
      <c r="AC5" s="129" t="s">
        <v>78</v>
      </c>
      <c r="AD5" s="128" t="s">
        <v>81</v>
      </c>
      <c r="AE5" s="128" t="s">
        <v>80</v>
      </c>
    </row>
    <row r="6" spans="1:31" ht="45">
      <c r="A6" s="13"/>
      <c r="B6" s="12" t="s">
        <v>54</v>
      </c>
      <c r="C6" s="12" t="s">
        <v>55</v>
      </c>
      <c r="D6" s="12" t="s">
        <v>56</v>
      </c>
      <c r="E6" s="11" t="s">
        <v>58</v>
      </c>
      <c r="F6" s="11" t="s">
        <v>59</v>
      </c>
      <c r="G6" s="11" t="s">
        <v>60</v>
      </c>
      <c r="H6" s="10" t="s">
        <v>61</v>
      </c>
      <c r="I6" s="10" t="s">
        <v>62</v>
      </c>
      <c r="J6" s="10" t="s">
        <v>63</v>
      </c>
      <c r="K6" s="9" t="s">
        <v>65</v>
      </c>
      <c r="L6" s="9" t="s">
        <v>66</v>
      </c>
      <c r="M6" s="9" t="s">
        <v>67</v>
      </c>
      <c r="N6" s="8" t="s">
        <v>69</v>
      </c>
      <c r="O6" s="8" t="s">
        <v>70</v>
      </c>
      <c r="P6" s="8" t="s">
        <v>71</v>
      </c>
      <c r="Q6" s="28"/>
      <c r="R6" s="126"/>
      <c r="S6" s="126"/>
      <c r="T6" s="126"/>
      <c r="U6" s="126"/>
      <c r="V6" s="127"/>
      <c r="W6" s="25"/>
      <c r="X6" s="25"/>
      <c r="Y6" s="128"/>
      <c r="Z6" s="128"/>
      <c r="AA6" s="128"/>
      <c r="AB6" s="128"/>
      <c r="AC6" s="129"/>
      <c r="AD6" s="128"/>
      <c r="AE6" s="128"/>
    </row>
    <row r="7" spans="1:31" ht="20">
      <c r="A7" s="19" t="s">
        <v>6</v>
      </c>
      <c r="B7" s="14">
        <v>16</v>
      </c>
      <c r="C7" s="14">
        <v>33</v>
      </c>
      <c r="D7" s="14">
        <v>23</v>
      </c>
      <c r="E7" s="15">
        <v>6</v>
      </c>
      <c r="F7" s="15">
        <v>4</v>
      </c>
      <c r="G7" s="15">
        <v>9</v>
      </c>
      <c r="H7" s="16">
        <v>29</v>
      </c>
      <c r="I7" s="16">
        <v>30</v>
      </c>
      <c r="J7" s="16">
        <v>60</v>
      </c>
      <c r="K7" s="17">
        <v>3</v>
      </c>
      <c r="L7" s="17">
        <v>80</v>
      </c>
      <c r="M7" s="17">
        <v>97</v>
      </c>
      <c r="N7" s="18">
        <v>60</v>
      </c>
      <c r="O7" s="18">
        <v>200</v>
      </c>
      <c r="P7" s="18">
        <v>1500</v>
      </c>
      <c r="Q7" s="19" t="s">
        <v>6</v>
      </c>
      <c r="R7">
        <f t="shared" ref="R7:R43" si="0">SUM(B7:D7)</f>
        <v>72</v>
      </c>
      <c r="S7">
        <f t="shared" ref="S7:S43" si="1">SUM(E7:G7)</f>
        <v>19</v>
      </c>
      <c r="T7">
        <f t="shared" ref="T7:T43" si="2">SUM(H7:J7)</f>
        <v>119</v>
      </c>
      <c r="U7" s="20">
        <f t="shared" ref="U7:U43" si="3">SUM(K7:M7)</f>
        <v>180</v>
      </c>
      <c r="V7">
        <f t="shared" ref="V7:V43" si="4">SUM(N7:P7)</f>
        <v>1760</v>
      </c>
      <c r="X7" s="19" t="s">
        <v>6</v>
      </c>
      <c r="Y7">
        <v>72</v>
      </c>
      <c r="Z7">
        <v>19</v>
      </c>
      <c r="AA7">
        <v>119</v>
      </c>
      <c r="AB7" s="20">
        <v>180</v>
      </c>
      <c r="AC7">
        <v>1760</v>
      </c>
      <c r="AD7" s="20">
        <f>AVERAGE(Y7:AC7)</f>
        <v>430</v>
      </c>
      <c r="AE7" s="20">
        <f>STDEV(Y7:AC7)</f>
        <v>745.85621938816064</v>
      </c>
    </row>
    <row r="8" spans="1:31" ht="20">
      <c r="A8" s="19" t="s">
        <v>7</v>
      </c>
      <c r="B8" s="14">
        <v>2</v>
      </c>
      <c r="C8" s="14">
        <v>15</v>
      </c>
      <c r="D8" s="14">
        <v>10</v>
      </c>
      <c r="E8" s="15">
        <v>2</v>
      </c>
      <c r="F8" s="15">
        <v>4</v>
      </c>
      <c r="G8" s="15">
        <v>20</v>
      </c>
      <c r="H8" s="16">
        <v>10</v>
      </c>
      <c r="I8" s="16">
        <v>15</v>
      </c>
      <c r="J8" s="16">
        <v>30</v>
      </c>
      <c r="K8" s="17">
        <v>4.33</v>
      </c>
      <c r="L8" s="17">
        <v>67</v>
      </c>
      <c r="M8" s="17">
        <v>59</v>
      </c>
      <c r="N8" s="18">
        <v>40</v>
      </c>
      <c r="O8" s="18">
        <v>130</v>
      </c>
      <c r="P8" s="18">
        <v>900</v>
      </c>
      <c r="Q8" s="19" t="s">
        <v>7</v>
      </c>
      <c r="R8">
        <f t="shared" si="0"/>
        <v>27</v>
      </c>
      <c r="S8">
        <f t="shared" si="1"/>
        <v>26</v>
      </c>
      <c r="T8">
        <f t="shared" si="2"/>
        <v>55</v>
      </c>
      <c r="U8" s="20">
        <f t="shared" si="3"/>
        <v>130.32999999999998</v>
      </c>
      <c r="V8">
        <f t="shared" si="4"/>
        <v>1070</v>
      </c>
      <c r="X8" s="19" t="s">
        <v>7</v>
      </c>
      <c r="Y8">
        <v>27</v>
      </c>
      <c r="Z8">
        <v>26</v>
      </c>
      <c r="AA8">
        <v>55</v>
      </c>
      <c r="AB8" s="20">
        <v>130.32999999999998</v>
      </c>
      <c r="AC8">
        <v>1070</v>
      </c>
      <c r="AD8" s="20">
        <f t="shared" ref="AD8:AD43" si="5">AVERAGE(Y8:AC8)</f>
        <v>261.666</v>
      </c>
      <c r="AE8" s="20">
        <f t="shared" ref="AE8:AE43" si="6">STDEV(Y8:AC8)</f>
        <v>453.86408514003398</v>
      </c>
    </row>
    <row r="9" spans="1:31" ht="20">
      <c r="A9" s="19" t="s">
        <v>8</v>
      </c>
      <c r="B9" s="14">
        <v>11</v>
      </c>
      <c r="C9" s="14">
        <v>14</v>
      </c>
      <c r="D9" s="14">
        <v>15</v>
      </c>
      <c r="E9" s="15">
        <v>3</v>
      </c>
      <c r="F9" s="15">
        <v>5</v>
      </c>
      <c r="G9" s="15">
        <v>14</v>
      </c>
      <c r="H9" s="16">
        <v>35</v>
      </c>
      <c r="I9" s="16">
        <v>29</v>
      </c>
      <c r="J9" s="16">
        <v>20</v>
      </c>
      <c r="K9" s="17">
        <v>4.01</v>
      </c>
      <c r="L9" s="17">
        <v>67</v>
      </c>
      <c r="M9" s="17">
        <v>75</v>
      </c>
      <c r="N9" s="18">
        <v>57</v>
      </c>
      <c r="O9" s="18">
        <v>117</v>
      </c>
      <c r="P9" s="18">
        <v>900</v>
      </c>
      <c r="Q9" s="19" t="s">
        <v>8</v>
      </c>
      <c r="R9">
        <f t="shared" si="0"/>
        <v>40</v>
      </c>
      <c r="S9">
        <f t="shared" si="1"/>
        <v>22</v>
      </c>
      <c r="T9">
        <f t="shared" si="2"/>
        <v>84</v>
      </c>
      <c r="U9" s="20">
        <f t="shared" si="3"/>
        <v>146.01</v>
      </c>
      <c r="V9">
        <f t="shared" si="4"/>
        <v>1074</v>
      </c>
      <c r="X9" s="19" t="s">
        <v>8</v>
      </c>
      <c r="Y9">
        <v>40</v>
      </c>
      <c r="Z9">
        <v>22</v>
      </c>
      <c r="AA9">
        <v>84</v>
      </c>
      <c r="AB9" s="20">
        <v>146.01</v>
      </c>
      <c r="AC9">
        <v>1074</v>
      </c>
      <c r="AD9" s="20">
        <f t="shared" si="5"/>
        <v>273.202</v>
      </c>
      <c r="AE9" s="20">
        <f t="shared" si="6"/>
        <v>450.20502442776001</v>
      </c>
    </row>
    <row r="10" spans="1:31" ht="20">
      <c r="A10" s="19" t="s">
        <v>9</v>
      </c>
      <c r="B10" s="14">
        <v>40</v>
      </c>
      <c r="C10" s="14">
        <v>25</v>
      </c>
      <c r="D10" s="14">
        <v>50</v>
      </c>
      <c r="E10" s="15">
        <v>3</v>
      </c>
      <c r="F10" s="15">
        <v>5</v>
      </c>
      <c r="G10" s="15">
        <v>15</v>
      </c>
      <c r="H10" s="16">
        <v>43</v>
      </c>
      <c r="I10" s="16">
        <v>34</v>
      </c>
      <c r="J10" s="16">
        <v>44</v>
      </c>
      <c r="K10" s="17">
        <v>2.9</v>
      </c>
      <c r="L10" s="17">
        <v>94</v>
      </c>
      <c r="M10" s="17">
        <v>101</v>
      </c>
      <c r="N10" s="18">
        <v>70</v>
      </c>
      <c r="O10" s="18">
        <v>250</v>
      </c>
      <c r="P10" s="18">
        <v>1300</v>
      </c>
      <c r="Q10" s="19" t="s">
        <v>9</v>
      </c>
      <c r="R10">
        <f t="shared" si="0"/>
        <v>115</v>
      </c>
      <c r="S10">
        <f t="shared" si="1"/>
        <v>23</v>
      </c>
      <c r="T10">
        <f t="shared" si="2"/>
        <v>121</v>
      </c>
      <c r="U10" s="20">
        <f t="shared" si="3"/>
        <v>197.9</v>
      </c>
      <c r="V10">
        <f t="shared" si="4"/>
        <v>1620</v>
      </c>
      <c r="X10" s="19" t="s">
        <v>9</v>
      </c>
      <c r="Y10">
        <v>115</v>
      </c>
      <c r="Z10">
        <v>23</v>
      </c>
      <c r="AA10">
        <v>121</v>
      </c>
      <c r="AB10" s="20">
        <v>197.9</v>
      </c>
      <c r="AC10">
        <v>1620</v>
      </c>
      <c r="AD10" s="20">
        <f t="shared" si="5"/>
        <v>415.38</v>
      </c>
      <c r="AE10" s="20">
        <f t="shared" si="6"/>
        <v>676.25008096117813</v>
      </c>
    </row>
    <row r="11" spans="1:31" ht="20">
      <c r="A11" s="19" t="s">
        <v>10</v>
      </c>
      <c r="B11" s="14">
        <v>44</v>
      </c>
      <c r="C11" s="14">
        <v>27</v>
      </c>
      <c r="D11" s="14">
        <v>53</v>
      </c>
      <c r="E11" s="15">
        <v>3</v>
      </c>
      <c r="F11" s="15">
        <v>4</v>
      </c>
      <c r="G11" s="15">
        <v>13</v>
      </c>
      <c r="H11" s="16">
        <v>44</v>
      </c>
      <c r="I11" s="16">
        <v>37</v>
      </c>
      <c r="J11" s="16">
        <v>44</v>
      </c>
      <c r="K11" s="17">
        <v>2.8</v>
      </c>
      <c r="L11" s="17">
        <v>98</v>
      </c>
      <c r="M11" s="17">
        <v>100</v>
      </c>
      <c r="N11" s="18">
        <v>80</v>
      </c>
      <c r="O11" s="18">
        <v>250</v>
      </c>
      <c r="P11" s="18">
        <v>1350</v>
      </c>
      <c r="Q11" s="19" t="s">
        <v>10</v>
      </c>
      <c r="R11">
        <f t="shared" si="0"/>
        <v>124</v>
      </c>
      <c r="S11">
        <f t="shared" si="1"/>
        <v>20</v>
      </c>
      <c r="T11">
        <f t="shared" si="2"/>
        <v>125</v>
      </c>
      <c r="U11" s="20">
        <f t="shared" si="3"/>
        <v>200.8</v>
      </c>
      <c r="V11">
        <f t="shared" si="4"/>
        <v>1680</v>
      </c>
      <c r="X11" s="19" t="s">
        <v>10</v>
      </c>
      <c r="Y11">
        <v>124</v>
      </c>
      <c r="Z11">
        <v>20</v>
      </c>
      <c r="AA11">
        <v>125</v>
      </c>
      <c r="AB11" s="20">
        <v>200.8</v>
      </c>
      <c r="AC11">
        <v>1680</v>
      </c>
      <c r="AD11" s="20">
        <f t="shared" si="5"/>
        <v>429.96000000000004</v>
      </c>
      <c r="AE11" s="20">
        <f t="shared" si="6"/>
        <v>701.74668364018646</v>
      </c>
    </row>
    <row r="12" spans="1:31" ht="20">
      <c r="A12" s="19" t="s">
        <v>11</v>
      </c>
      <c r="B12" s="14">
        <v>8</v>
      </c>
      <c r="C12" s="14">
        <v>16</v>
      </c>
      <c r="D12" s="14">
        <v>16</v>
      </c>
      <c r="E12" s="15">
        <v>2</v>
      </c>
      <c r="F12" s="15">
        <v>4</v>
      </c>
      <c r="G12" s="15">
        <v>24</v>
      </c>
      <c r="H12" s="16">
        <v>40</v>
      </c>
      <c r="I12" s="16">
        <v>27</v>
      </c>
      <c r="J12" s="16">
        <v>33</v>
      </c>
      <c r="K12" s="17">
        <v>4.03</v>
      </c>
      <c r="L12" s="17">
        <v>65</v>
      </c>
      <c r="M12" s="17">
        <v>78</v>
      </c>
      <c r="N12" s="18">
        <v>48</v>
      </c>
      <c r="O12" s="18">
        <v>110</v>
      </c>
      <c r="P12" s="18">
        <v>1350</v>
      </c>
      <c r="Q12" s="19" t="s">
        <v>11</v>
      </c>
      <c r="R12">
        <f t="shared" si="0"/>
        <v>40</v>
      </c>
      <c r="S12">
        <f t="shared" si="1"/>
        <v>30</v>
      </c>
      <c r="T12">
        <f t="shared" si="2"/>
        <v>100</v>
      </c>
      <c r="U12" s="20">
        <f t="shared" si="3"/>
        <v>147.03</v>
      </c>
      <c r="V12">
        <f t="shared" si="4"/>
        <v>1508</v>
      </c>
      <c r="X12" s="19" t="s">
        <v>11</v>
      </c>
      <c r="Y12">
        <v>40</v>
      </c>
      <c r="Z12">
        <v>30</v>
      </c>
      <c r="AA12">
        <v>100</v>
      </c>
      <c r="AB12" s="20">
        <v>147.03</v>
      </c>
      <c r="AC12">
        <v>1508</v>
      </c>
      <c r="AD12" s="20">
        <f t="shared" si="5"/>
        <v>365.00599999999997</v>
      </c>
      <c r="AE12" s="20">
        <f t="shared" si="6"/>
        <v>640.70955212170827</v>
      </c>
    </row>
    <row r="13" spans="1:31" ht="20">
      <c r="A13" s="19" t="s">
        <v>12</v>
      </c>
      <c r="B13" s="14">
        <v>70</v>
      </c>
      <c r="C13" s="14">
        <v>51</v>
      </c>
      <c r="D13" s="14">
        <v>25</v>
      </c>
      <c r="E13" s="15">
        <v>2</v>
      </c>
      <c r="F13" s="15">
        <v>5</v>
      </c>
      <c r="G13" s="15">
        <v>13</v>
      </c>
      <c r="H13" s="16">
        <v>34</v>
      </c>
      <c r="I13" s="16">
        <v>30</v>
      </c>
      <c r="J13" s="16">
        <v>45</v>
      </c>
      <c r="K13" s="17">
        <v>3.1</v>
      </c>
      <c r="L13" s="17">
        <v>101</v>
      </c>
      <c r="M13" s="17">
        <v>123</v>
      </c>
      <c r="N13" s="18">
        <v>49</v>
      </c>
      <c r="O13" s="18">
        <v>121</v>
      </c>
      <c r="P13" s="18">
        <v>1500</v>
      </c>
      <c r="Q13" s="19" t="s">
        <v>12</v>
      </c>
      <c r="R13">
        <f t="shared" si="0"/>
        <v>146</v>
      </c>
      <c r="S13">
        <f t="shared" si="1"/>
        <v>20</v>
      </c>
      <c r="T13">
        <f t="shared" si="2"/>
        <v>109</v>
      </c>
      <c r="U13" s="20">
        <f t="shared" si="3"/>
        <v>227.1</v>
      </c>
      <c r="V13">
        <f t="shared" si="4"/>
        <v>1670</v>
      </c>
      <c r="X13" s="19" t="s">
        <v>12</v>
      </c>
      <c r="Y13">
        <v>146</v>
      </c>
      <c r="Z13">
        <v>20</v>
      </c>
      <c r="AA13">
        <v>109</v>
      </c>
      <c r="AB13" s="20">
        <v>227.1</v>
      </c>
      <c r="AC13">
        <v>1670</v>
      </c>
      <c r="AD13" s="20">
        <f t="shared" si="5"/>
        <v>434.41999999999996</v>
      </c>
      <c r="AE13" s="20">
        <f t="shared" si="6"/>
        <v>694.70636386893716</v>
      </c>
    </row>
    <row r="14" spans="1:31" ht="20">
      <c r="A14" s="19" t="s">
        <v>13</v>
      </c>
      <c r="B14" s="14">
        <v>22</v>
      </c>
      <c r="C14" s="14">
        <v>18</v>
      </c>
      <c r="D14" s="14">
        <v>41</v>
      </c>
      <c r="E14" s="15">
        <v>2</v>
      </c>
      <c r="F14" s="15">
        <v>1</v>
      </c>
      <c r="G14" s="15">
        <v>18</v>
      </c>
      <c r="H14" s="16">
        <v>45</v>
      </c>
      <c r="I14" s="16">
        <v>35</v>
      </c>
      <c r="J14" s="16">
        <v>0</v>
      </c>
      <c r="K14" s="17">
        <v>3.58</v>
      </c>
      <c r="L14" s="17">
        <v>85</v>
      </c>
      <c r="M14" s="17">
        <v>97</v>
      </c>
      <c r="N14" s="18">
        <v>0</v>
      </c>
      <c r="O14" s="18">
        <v>115</v>
      </c>
      <c r="P14" s="18">
        <v>600</v>
      </c>
      <c r="Q14" s="19" t="s">
        <v>13</v>
      </c>
      <c r="R14">
        <f t="shared" si="0"/>
        <v>81</v>
      </c>
      <c r="S14">
        <f t="shared" si="1"/>
        <v>21</v>
      </c>
      <c r="T14">
        <f t="shared" si="2"/>
        <v>80</v>
      </c>
      <c r="U14" s="20">
        <f t="shared" si="3"/>
        <v>185.57999999999998</v>
      </c>
      <c r="V14">
        <f t="shared" si="4"/>
        <v>715</v>
      </c>
      <c r="X14" s="19" t="s">
        <v>13</v>
      </c>
      <c r="Y14">
        <v>81</v>
      </c>
      <c r="Z14">
        <v>21</v>
      </c>
      <c r="AA14">
        <v>80</v>
      </c>
      <c r="AB14" s="20">
        <v>185.57999999999998</v>
      </c>
      <c r="AC14">
        <v>715</v>
      </c>
      <c r="AD14" s="20">
        <f t="shared" si="5"/>
        <v>216.51599999999999</v>
      </c>
      <c r="AE14" s="20">
        <f t="shared" si="6"/>
        <v>284.89956349562914</v>
      </c>
    </row>
    <row r="15" spans="1:31" ht="20">
      <c r="A15" s="19" t="s">
        <v>14</v>
      </c>
      <c r="B15" s="14">
        <v>5</v>
      </c>
      <c r="C15" s="14">
        <v>20</v>
      </c>
      <c r="D15" s="14">
        <v>20</v>
      </c>
      <c r="E15" s="15">
        <v>8</v>
      </c>
      <c r="F15" s="15">
        <v>0</v>
      </c>
      <c r="G15" s="15">
        <v>8</v>
      </c>
      <c r="H15" s="16">
        <v>25</v>
      </c>
      <c r="I15" s="16">
        <v>30</v>
      </c>
      <c r="J15" s="16">
        <v>20</v>
      </c>
      <c r="K15" s="17">
        <v>4.0999999999999996</v>
      </c>
      <c r="L15" s="17">
        <v>5</v>
      </c>
      <c r="M15" s="17">
        <v>63</v>
      </c>
      <c r="N15" s="18">
        <v>50</v>
      </c>
      <c r="O15" s="18">
        <v>220</v>
      </c>
      <c r="P15" s="18">
        <v>1200</v>
      </c>
      <c r="Q15" s="19" t="s">
        <v>14</v>
      </c>
      <c r="R15">
        <f t="shared" si="0"/>
        <v>45</v>
      </c>
      <c r="S15">
        <f t="shared" si="1"/>
        <v>16</v>
      </c>
      <c r="T15">
        <f t="shared" si="2"/>
        <v>75</v>
      </c>
      <c r="U15" s="20">
        <f t="shared" si="3"/>
        <v>72.099999999999994</v>
      </c>
      <c r="V15">
        <f t="shared" si="4"/>
        <v>1470</v>
      </c>
      <c r="X15" s="19" t="s">
        <v>14</v>
      </c>
      <c r="Y15">
        <v>45</v>
      </c>
      <c r="Z15">
        <v>16</v>
      </c>
      <c r="AA15">
        <v>75</v>
      </c>
      <c r="AB15" s="20">
        <v>72.099999999999994</v>
      </c>
      <c r="AC15">
        <v>1470</v>
      </c>
      <c r="AD15" s="20">
        <f t="shared" si="5"/>
        <v>335.62</v>
      </c>
      <c r="AE15" s="20">
        <f t="shared" si="6"/>
        <v>634.58657565378735</v>
      </c>
    </row>
    <row r="16" spans="1:31" ht="20">
      <c r="A16" s="19" t="s">
        <v>15</v>
      </c>
      <c r="B16" s="14">
        <v>53</v>
      </c>
      <c r="C16" s="14">
        <v>32</v>
      </c>
      <c r="D16" s="14">
        <v>27</v>
      </c>
      <c r="E16" s="15">
        <v>14</v>
      </c>
      <c r="F16" s="15">
        <v>0</v>
      </c>
      <c r="G16" s="15">
        <v>11</v>
      </c>
      <c r="H16" s="16">
        <v>51</v>
      </c>
      <c r="I16" s="16">
        <v>38</v>
      </c>
      <c r="J16" s="16">
        <v>39</v>
      </c>
      <c r="K16" s="17">
        <v>3.29</v>
      </c>
      <c r="L16" s="17">
        <v>98</v>
      </c>
      <c r="M16" s="17">
        <v>125</v>
      </c>
      <c r="N16" s="18">
        <v>77</v>
      </c>
      <c r="O16" s="18">
        <v>224</v>
      </c>
      <c r="P16" s="18">
        <v>600</v>
      </c>
      <c r="Q16" s="19" t="s">
        <v>15</v>
      </c>
      <c r="R16">
        <f t="shared" si="0"/>
        <v>112</v>
      </c>
      <c r="S16">
        <f t="shared" si="1"/>
        <v>25</v>
      </c>
      <c r="T16">
        <f t="shared" si="2"/>
        <v>128</v>
      </c>
      <c r="U16" s="20">
        <f t="shared" si="3"/>
        <v>226.29000000000002</v>
      </c>
      <c r="V16">
        <f t="shared" si="4"/>
        <v>901</v>
      </c>
      <c r="X16" s="19" t="s">
        <v>15</v>
      </c>
      <c r="Y16">
        <v>112</v>
      </c>
      <c r="Z16">
        <v>25</v>
      </c>
      <c r="AA16">
        <v>128</v>
      </c>
      <c r="AB16" s="20">
        <v>226.29000000000002</v>
      </c>
      <c r="AC16">
        <v>901</v>
      </c>
      <c r="AD16" s="20">
        <f t="shared" si="5"/>
        <v>278.45799999999997</v>
      </c>
      <c r="AE16" s="20">
        <f t="shared" si="6"/>
        <v>355.26992388886509</v>
      </c>
    </row>
    <row r="17" spans="1:31" ht="20">
      <c r="A17" s="19" t="s">
        <v>16</v>
      </c>
      <c r="B17" s="14">
        <v>26</v>
      </c>
      <c r="C17" s="14">
        <v>30</v>
      </c>
      <c r="D17" s="14">
        <v>21</v>
      </c>
      <c r="E17" s="15">
        <v>13</v>
      </c>
      <c r="F17" s="15">
        <v>0</v>
      </c>
      <c r="G17" s="15">
        <v>11.75</v>
      </c>
      <c r="H17" s="16">
        <v>42</v>
      </c>
      <c r="I17" s="16">
        <v>34</v>
      </c>
      <c r="J17" s="16">
        <v>37</v>
      </c>
      <c r="K17" s="17">
        <v>3.3</v>
      </c>
      <c r="L17" s="17">
        <v>67</v>
      </c>
      <c r="M17" s="17">
        <v>98</v>
      </c>
      <c r="N17" s="18">
        <v>80</v>
      </c>
      <c r="O17" s="18">
        <v>222</v>
      </c>
      <c r="P17" s="18">
        <v>900</v>
      </c>
      <c r="Q17" s="19" t="s">
        <v>16</v>
      </c>
      <c r="R17">
        <f t="shared" si="0"/>
        <v>77</v>
      </c>
      <c r="S17">
        <f t="shared" si="1"/>
        <v>24.75</v>
      </c>
      <c r="T17">
        <f t="shared" si="2"/>
        <v>113</v>
      </c>
      <c r="U17" s="20">
        <f t="shared" si="3"/>
        <v>168.3</v>
      </c>
      <c r="V17">
        <f t="shared" si="4"/>
        <v>1202</v>
      </c>
      <c r="X17" s="19" t="s">
        <v>16</v>
      </c>
      <c r="Y17">
        <v>77</v>
      </c>
      <c r="Z17">
        <v>24.75</v>
      </c>
      <c r="AA17">
        <v>113</v>
      </c>
      <c r="AB17" s="20">
        <v>168.3</v>
      </c>
      <c r="AC17">
        <v>1202</v>
      </c>
      <c r="AD17" s="20">
        <f t="shared" si="5"/>
        <v>317.01</v>
      </c>
      <c r="AE17" s="20">
        <f t="shared" si="6"/>
        <v>497.4843595531421</v>
      </c>
    </row>
    <row r="18" spans="1:31" ht="20">
      <c r="A18" s="19" t="s">
        <v>17</v>
      </c>
      <c r="B18" s="14">
        <v>72</v>
      </c>
      <c r="C18" s="14">
        <v>50</v>
      </c>
      <c r="D18" s="14">
        <v>40</v>
      </c>
      <c r="E18" s="15">
        <v>14</v>
      </c>
      <c r="F18" s="15">
        <v>1</v>
      </c>
      <c r="G18" s="15">
        <v>14</v>
      </c>
      <c r="H18" s="16">
        <v>47</v>
      </c>
      <c r="I18" s="16">
        <v>41</v>
      </c>
      <c r="J18" s="16">
        <v>51</v>
      </c>
      <c r="K18" s="17">
        <v>3.1</v>
      </c>
      <c r="L18" s="17">
        <v>108</v>
      </c>
      <c r="M18" s="17">
        <v>140</v>
      </c>
      <c r="N18" s="18">
        <v>82</v>
      </c>
      <c r="O18" s="18">
        <v>280</v>
      </c>
      <c r="P18" s="18">
        <v>780</v>
      </c>
      <c r="Q18" s="19" t="s">
        <v>17</v>
      </c>
      <c r="R18">
        <f t="shared" si="0"/>
        <v>162</v>
      </c>
      <c r="S18">
        <f t="shared" si="1"/>
        <v>29</v>
      </c>
      <c r="T18">
        <f t="shared" si="2"/>
        <v>139</v>
      </c>
      <c r="U18" s="20">
        <f t="shared" si="3"/>
        <v>251.1</v>
      </c>
      <c r="V18">
        <f t="shared" si="4"/>
        <v>1142</v>
      </c>
      <c r="X18" s="19" t="s">
        <v>17</v>
      </c>
      <c r="Y18">
        <v>162</v>
      </c>
      <c r="Z18">
        <v>29</v>
      </c>
      <c r="AA18">
        <v>139</v>
      </c>
      <c r="AB18" s="20">
        <v>251.1</v>
      </c>
      <c r="AC18">
        <v>1142</v>
      </c>
      <c r="AD18" s="20">
        <f t="shared" si="5"/>
        <v>344.62</v>
      </c>
      <c r="AE18" s="20">
        <f t="shared" si="6"/>
        <v>452.71582919089542</v>
      </c>
    </row>
    <row r="19" spans="1:31" ht="20">
      <c r="A19" s="19" t="s">
        <v>18</v>
      </c>
      <c r="B19" s="14">
        <v>12</v>
      </c>
      <c r="C19" s="14">
        <v>10</v>
      </c>
      <c r="D19" s="14">
        <v>20</v>
      </c>
      <c r="E19" s="15">
        <v>7.5</v>
      </c>
      <c r="F19" s="15">
        <v>6</v>
      </c>
      <c r="G19" s="15">
        <v>25</v>
      </c>
      <c r="H19" s="16">
        <v>48</v>
      </c>
      <c r="I19" s="16">
        <v>42</v>
      </c>
      <c r="J19" s="16">
        <v>61</v>
      </c>
      <c r="K19" s="17">
        <v>3.8</v>
      </c>
      <c r="L19" s="17">
        <v>95</v>
      </c>
      <c r="M19" s="17">
        <v>114</v>
      </c>
      <c r="N19" s="18">
        <v>81</v>
      </c>
      <c r="O19" s="18">
        <v>224</v>
      </c>
      <c r="P19" s="18">
        <v>840</v>
      </c>
      <c r="Q19" s="19" t="s">
        <v>18</v>
      </c>
      <c r="R19">
        <f t="shared" si="0"/>
        <v>42</v>
      </c>
      <c r="S19">
        <f t="shared" si="1"/>
        <v>38.5</v>
      </c>
      <c r="T19">
        <f t="shared" si="2"/>
        <v>151</v>
      </c>
      <c r="U19" s="20">
        <f t="shared" si="3"/>
        <v>212.8</v>
      </c>
      <c r="V19">
        <f t="shared" si="4"/>
        <v>1145</v>
      </c>
      <c r="X19" s="19" t="s">
        <v>18</v>
      </c>
      <c r="Y19">
        <v>42</v>
      </c>
      <c r="Z19">
        <v>38.5</v>
      </c>
      <c r="AA19">
        <v>151</v>
      </c>
      <c r="AB19" s="20">
        <v>212.8</v>
      </c>
      <c r="AC19">
        <v>1145</v>
      </c>
      <c r="AD19" s="20">
        <f t="shared" si="5"/>
        <v>317.86</v>
      </c>
      <c r="AE19" s="20">
        <f t="shared" si="6"/>
        <v>468.28975858970057</v>
      </c>
    </row>
    <row r="20" spans="1:31" ht="20">
      <c r="A20" s="19" t="s">
        <v>19</v>
      </c>
      <c r="B20" s="14">
        <v>45</v>
      </c>
      <c r="C20" s="14">
        <v>38</v>
      </c>
      <c r="D20" s="14" t="s">
        <v>73</v>
      </c>
      <c r="E20" s="15">
        <v>6.5</v>
      </c>
      <c r="F20" s="15">
        <v>8</v>
      </c>
      <c r="G20" s="15">
        <v>24</v>
      </c>
      <c r="H20" s="16">
        <v>68</v>
      </c>
      <c r="I20" s="16">
        <v>64</v>
      </c>
      <c r="J20" s="16">
        <v>60</v>
      </c>
      <c r="K20" s="17" t="s">
        <v>73</v>
      </c>
      <c r="L20" s="17" t="s">
        <v>73</v>
      </c>
      <c r="M20" s="17" t="s">
        <v>73</v>
      </c>
      <c r="N20" s="18" t="s">
        <v>73</v>
      </c>
      <c r="O20" s="18" t="s">
        <v>73</v>
      </c>
      <c r="P20" s="18">
        <v>900</v>
      </c>
      <c r="Q20" s="19" t="s">
        <v>19</v>
      </c>
      <c r="R20">
        <f t="shared" si="0"/>
        <v>83</v>
      </c>
      <c r="S20">
        <f t="shared" si="1"/>
        <v>38.5</v>
      </c>
      <c r="T20">
        <f t="shared" si="2"/>
        <v>192</v>
      </c>
      <c r="U20" s="20">
        <f t="shared" si="3"/>
        <v>0</v>
      </c>
      <c r="V20">
        <f t="shared" si="4"/>
        <v>900</v>
      </c>
      <c r="X20" s="19" t="s">
        <v>19</v>
      </c>
      <c r="Y20">
        <v>83</v>
      </c>
      <c r="Z20">
        <v>38.5</v>
      </c>
      <c r="AA20">
        <v>192</v>
      </c>
      <c r="AB20" s="20">
        <v>0</v>
      </c>
      <c r="AC20">
        <v>900</v>
      </c>
      <c r="AD20" s="20">
        <f t="shared" si="5"/>
        <v>242.7</v>
      </c>
      <c r="AE20" s="20">
        <f t="shared" si="6"/>
        <v>374.40579589530932</v>
      </c>
    </row>
    <row r="21" spans="1:31" ht="20">
      <c r="A21" s="19" t="s">
        <v>20</v>
      </c>
      <c r="B21" s="14">
        <v>45</v>
      </c>
      <c r="C21" s="14">
        <v>31</v>
      </c>
      <c r="D21" s="14">
        <v>25</v>
      </c>
      <c r="E21" s="15">
        <v>5</v>
      </c>
      <c r="F21" s="15">
        <v>6</v>
      </c>
      <c r="G21" s="15">
        <v>15</v>
      </c>
      <c r="H21" s="16">
        <v>58</v>
      </c>
      <c r="I21" s="16">
        <v>68</v>
      </c>
      <c r="J21" s="16">
        <v>40</v>
      </c>
      <c r="K21" s="17">
        <v>3.47</v>
      </c>
      <c r="L21" s="17">
        <v>89</v>
      </c>
      <c r="M21" s="17">
        <v>115</v>
      </c>
      <c r="N21" s="18">
        <v>74</v>
      </c>
      <c r="O21" s="18">
        <v>260</v>
      </c>
      <c r="P21" s="18">
        <v>960</v>
      </c>
      <c r="Q21" s="19" t="s">
        <v>20</v>
      </c>
      <c r="R21">
        <f t="shared" si="0"/>
        <v>101</v>
      </c>
      <c r="S21">
        <f t="shared" si="1"/>
        <v>26</v>
      </c>
      <c r="T21">
        <f t="shared" si="2"/>
        <v>166</v>
      </c>
      <c r="U21" s="20">
        <f t="shared" si="3"/>
        <v>207.47</v>
      </c>
      <c r="V21">
        <f t="shared" si="4"/>
        <v>1294</v>
      </c>
      <c r="X21" s="19" t="s">
        <v>20</v>
      </c>
      <c r="Y21">
        <v>101</v>
      </c>
      <c r="Z21">
        <v>26</v>
      </c>
      <c r="AA21">
        <v>166</v>
      </c>
      <c r="AB21" s="20">
        <v>207.47</v>
      </c>
      <c r="AC21">
        <v>1294</v>
      </c>
      <c r="AD21" s="20">
        <f t="shared" si="5"/>
        <v>358.89400000000001</v>
      </c>
      <c r="AE21" s="20">
        <f t="shared" si="6"/>
        <v>527.23056738015487</v>
      </c>
    </row>
    <row r="22" spans="1:31" ht="20">
      <c r="A22" s="19" t="s">
        <v>21</v>
      </c>
      <c r="B22" s="14">
        <v>43</v>
      </c>
      <c r="C22" s="14">
        <v>35</v>
      </c>
      <c r="D22" s="14">
        <v>20</v>
      </c>
      <c r="E22" s="15">
        <v>5</v>
      </c>
      <c r="F22" s="15">
        <v>6</v>
      </c>
      <c r="G22" s="15">
        <v>15.5</v>
      </c>
      <c r="H22" s="16">
        <v>45</v>
      </c>
      <c r="I22" s="16">
        <v>60</v>
      </c>
      <c r="J22" s="16">
        <v>53</v>
      </c>
      <c r="K22" s="17">
        <v>4</v>
      </c>
      <c r="L22" s="17">
        <v>71</v>
      </c>
      <c r="M22" s="17">
        <v>95</v>
      </c>
      <c r="N22" s="18">
        <v>60</v>
      </c>
      <c r="O22" s="18">
        <v>210</v>
      </c>
      <c r="P22" s="18">
        <v>780</v>
      </c>
      <c r="Q22" s="19" t="s">
        <v>21</v>
      </c>
      <c r="R22">
        <f t="shared" si="0"/>
        <v>98</v>
      </c>
      <c r="S22">
        <f t="shared" si="1"/>
        <v>26.5</v>
      </c>
      <c r="T22">
        <f t="shared" si="2"/>
        <v>158</v>
      </c>
      <c r="U22" s="20">
        <f t="shared" si="3"/>
        <v>170</v>
      </c>
      <c r="V22">
        <f t="shared" si="4"/>
        <v>1050</v>
      </c>
      <c r="X22" s="19" t="s">
        <v>21</v>
      </c>
      <c r="Y22">
        <v>98</v>
      </c>
      <c r="Z22">
        <v>26.5</v>
      </c>
      <c r="AA22">
        <v>158</v>
      </c>
      <c r="AB22" s="20">
        <v>170</v>
      </c>
      <c r="AC22">
        <v>1050</v>
      </c>
      <c r="AD22" s="20">
        <f t="shared" si="5"/>
        <v>300.5</v>
      </c>
      <c r="AE22" s="20">
        <f t="shared" si="6"/>
        <v>422.83832607747371</v>
      </c>
    </row>
    <row r="23" spans="1:31" ht="20">
      <c r="A23" s="19" t="s">
        <v>22</v>
      </c>
      <c r="B23" s="14">
        <v>7</v>
      </c>
      <c r="C23" s="14">
        <v>26</v>
      </c>
      <c r="D23" s="14">
        <v>8</v>
      </c>
      <c r="E23" s="15">
        <v>3.2</v>
      </c>
      <c r="F23" s="15">
        <v>-2</v>
      </c>
      <c r="G23" s="15">
        <v>13</v>
      </c>
      <c r="H23" s="16">
        <v>32</v>
      </c>
      <c r="I23" s="16">
        <v>20</v>
      </c>
      <c r="J23" s="16">
        <v>30</v>
      </c>
      <c r="K23" s="17">
        <v>4.1399999999999997</v>
      </c>
      <c r="L23" s="17">
        <v>57</v>
      </c>
      <c r="M23" s="17">
        <v>71</v>
      </c>
      <c r="N23" s="18">
        <v>45</v>
      </c>
      <c r="O23" s="18">
        <v>143</v>
      </c>
      <c r="P23" s="18">
        <v>900</v>
      </c>
      <c r="Q23" s="19" t="s">
        <v>22</v>
      </c>
      <c r="R23">
        <f t="shared" si="0"/>
        <v>41</v>
      </c>
      <c r="S23">
        <f t="shared" si="1"/>
        <v>14.2</v>
      </c>
      <c r="T23">
        <f t="shared" si="2"/>
        <v>82</v>
      </c>
      <c r="U23" s="20">
        <f t="shared" si="3"/>
        <v>132.13999999999999</v>
      </c>
      <c r="V23">
        <f t="shared" si="4"/>
        <v>1088</v>
      </c>
      <c r="X23" s="19" t="s">
        <v>22</v>
      </c>
      <c r="Y23">
        <v>41</v>
      </c>
      <c r="Z23">
        <v>14.2</v>
      </c>
      <c r="AA23">
        <v>82</v>
      </c>
      <c r="AB23" s="20">
        <v>132.13999999999999</v>
      </c>
      <c r="AC23">
        <v>1088</v>
      </c>
      <c r="AD23" s="20">
        <f t="shared" si="5"/>
        <v>271.46799999999996</v>
      </c>
      <c r="AE23" s="20">
        <f t="shared" si="6"/>
        <v>458.62218777551533</v>
      </c>
    </row>
    <row r="24" spans="1:31" ht="20">
      <c r="A24" s="19" t="s">
        <v>23</v>
      </c>
      <c r="B24" s="14">
        <v>16</v>
      </c>
      <c r="C24" s="14">
        <v>31</v>
      </c>
      <c r="D24" s="14">
        <v>20</v>
      </c>
      <c r="E24" s="15">
        <v>4</v>
      </c>
      <c r="F24" s="15">
        <v>3.5</v>
      </c>
      <c r="G24" s="15">
        <v>14</v>
      </c>
      <c r="H24" s="16">
        <v>25</v>
      </c>
      <c r="I24" s="16">
        <v>25</v>
      </c>
      <c r="J24" s="16">
        <v>43</v>
      </c>
      <c r="K24" s="17">
        <v>3.52</v>
      </c>
      <c r="L24" s="17">
        <v>64</v>
      </c>
      <c r="M24" s="17">
        <v>81</v>
      </c>
      <c r="N24" s="18">
        <v>70</v>
      </c>
      <c r="O24" s="18">
        <v>152</v>
      </c>
      <c r="P24" s="18">
        <v>1020</v>
      </c>
      <c r="Q24" s="19" t="s">
        <v>23</v>
      </c>
      <c r="R24">
        <f t="shared" si="0"/>
        <v>67</v>
      </c>
      <c r="S24">
        <f t="shared" si="1"/>
        <v>21.5</v>
      </c>
      <c r="T24">
        <f t="shared" si="2"/>
        <v>93</v>
      </c>
      <c r="U24" s="20">
        <f t="shared" si="3"/>
        <v>148.51999999999998</v>
      </c>
      <c r="V24">
        <f t="shared" si="4"/>
        <v>1242</v>
      </c>
      <c r="X24" s="19" t="s">
        <v>23</v>
      </c>
      <c r="Y24">
        <v>67</v>
      </c>
      <c r="Z24">
        <v>53</v>
      </c>
      <c r="AA24">
        <v>93</v>
      </c>
      <c r="AB24" s="20">
        <v>148.51999999999998</v>
      </c>
      <c r="AC24">
        <v>1242</v>
      </c>
      <c r="AD24" s="20">
        <f t="shared" si="5"/>
        <v>320.70400000000001</v>
      </c>
      <c r="AE24" s="20">
        <f t="shared" si="6"/>
        <v>516.31238420165755</v>
      </c>
    </row>
    <row r="25" spans="1:31" ht="20">
      <c r="A25" s="19" t="s">
        <v>24</v>
      </c>
      <c r="B25" s="14">
        <v>5</v>
      </c>
      <c r="C25" s="14">
        <v>25</v>
      </c>
      <c r="D25" s="14">
        <v>7</v>
      </c>
      <c r="E25" s="15">
        <v>4.5</v>
      </c>
      <c r="F25" s="15">
        <v>2</v>
      </c>
      <c r="G25" s="15">
        <v>22</v>
      </c>
      <c r="H25" s="16">
        <v>36</v>
      </c>
      <c r="I25" s="16">
        <v>22</v>
      </c>
      <c r="J25" s="16">
        <v>30</v>
      </c>
      <c r="K25" s="17">
        <v>3.5</v>
      </c>
      <c r="L25" s="17">
        <v>73</v>
      </c>
      <c r="M25" s="17">
        <v>84</v>
      </c>
      <c r="N25" s="18">
        <v>69</v>
      </c>
      <c r="O25" s="18">
        <v>175</v>
      </c>
      <c r="P25" s="18">
        <v>840</v>
      </c>
      <c r="Q25" s="19" t="s">
        <v>24</v>
      </c>
      <c r="R25">
        <f t="shared" si="0"/>
        <v>37</v>
      </c>
      <c r="S25">
        <f t="shared" si="1"/>
        <v>28.5</v>
      </c>
      <c r="T25">
        <f t="shared" si="2"/>
        <v>88</v>
      </c>
      <c r="U25" s="20">
        <f t="shared" si="3"/>
        <v>160.5</v>
      </c>
      <c r="V25">
        <f t="shared" si="4"/>
        <v>1084</v>
      </c>
      <c r="X25" s="19" t="s">
        <v>24</v>
      </c>
      <c r="Y25">
        <v>37</v>
      </c>
      <c r="Z25">
        <v>28.5</v>
      </c>
      <c r="AA25">
        <v>88</v>
      </c>
      <c r="AB25" s="20">
        <v>160.5</v>
      </c>
      <c r="AC25">
        <v>1084</v>
      </c>
      <c r="AD25" s="20">
        <f t="shared" si="5"/>
        <v>279.60000000000002</v>
      </c>
      <c r="AE25" s="20">
        <f t="shared" si="6"/>
        <v>452.7307974944934</v>
      </c>
    </row>
    <row r="26" spans="1:31" ht="20">
      <c r="A26" s="19" t="s">
        <v>25</v>
      </c>
      <c r="B26" s="14">
        <v>2</v>
      </c>
      <c r="C26" s="14">
        <v>13</v>
      </c>
      <c r="D26" s="14">
        <v>13</v>
      </c>
      <c r="E26" s="15">
        <v>1.5</v>
      </c>
      <c r="F26" s="15">
        <v>4</v>
      </c>
      <c r="G26" s="15">
        <v>18</v>
      </c>
      <c r="H26" s="16">
        <v>20</v>
      </c>
      <c r="I26" s="16">
        <v>20</v>
      </c>
      <c r="J26" s="16">
        <v>34</v>
      </c>
      <c r="K26" s="17">
        <v>4.3</v>
      </c>
      <c r="L26" s="17">
        <v>60</v>
      </c>
      <c r="M26" s="17">
        <v>65</v>
      </c>
      <c r="N26" s="18">
        <v>71</v>
      </c>
      <c r="O26" s="18">
        <v>20</v>
      </c>
      <c r="P26" s="18">
        <v>840</v>
      </c>
      <c r="Q26" s="19" t="s">
        <v>25</v>
      </c>
      <c r="R26">
        <f t="shared" si="0"/>
        <v>28</v>
      </c>
      <c r="S26">
        <f t="shared" si="1"/>
        <v>23.5</v>
      </c>
      <c r="T26">
        <f t="shared" si="2"/>
        <v>74</v>
      </c>
      <c r="U26" s="20">
        <f t="shared" si="3"/>
        <v>129.30000000000001</v>
      </c>
      <c r="V26">
        <f t="shared" si="4"/>
        <v>931</v>
      </c>
      <c r="X26" s="19" t="s">
        <v>25</v>
      </c>
      <c r="Y26">
        <v>28</v>
      </c>
      <c r="Z26">
        <v>23.5</v>
      </c>
      <c r="AA26">
        <v>74</v>
      </c>
      <c r="AB26" s="20">
        <v>129.30000000000001</v>
      </c>
      <c r="AC26">
        <v>931</v>
      </c>
      <c r="AD26" s="20">
        <f t="shared" si="5"/>
        <v>237.16</v>
      </c>
      <c r="AE26" s="20">
        <f t="shared" si="6"/>
        <v>390.21385546902354</v>
      </c>
    </row>
    <row r="27" spans="1:31" ht="20">
      <c r="A27" s="19" t="s">
        <v>26</v>
      </c>
      <c r="B27" s="14">
        <v>22</v>
      </c>
      <c r="C27" s="14">
        <v>42</v>
      </c>
      <c r="D27" s="14">
        <v>20</v>
      </c>
      <c r="E27" s="15">
        <v>36</v>
      </c>
      <c r="F27" s="15">
        <v>4</v>
      </c>
      <c r="G27" s="15">
        <v>15</v>
      </c>
      <c r="H27" s="16">
        <v>21</v>
      </c>
      <c r="I27" s="16">
        <v>35</v>
      </c>
      <c r="J27" s="16">
        <v>40</v>
      </c>
      <c r="K27" s="17">
        <v>3.84</v>
      </c>
      <c r="L27" s="17">
        <v>61</v>
      </c>
      <c r="M27" s="17">
        <v>87</v>
      </c>
      <c r="N27" s="18">
        <v>73</v>
      </c>
      <c r="O27" s="18">
        <v>208</v>
      </c>
      <c r="P27" s="18">
        <v>840</v>
      </c>
      <c r="Q27" s="19" t="s">
        <v>26</v>
      </c>
      <c r="R27">
        <f t="shared" si="0"/>
        <v>84</v>
      </c>
      <c r="S27">
        <f t="shared" si="1"/>
        <v>55</v>
      </c>
      <c r="T27">
        <f t="shared" si="2"/>
        <v>96</v>
      </c>
      <c r="U27" s="20">
        <f t="shared" si="3"/>
        <v>151.84</v>
      </c>
      <c r="V27">
        <f t="shared" si="4"/>
        <v>1121</v>
      </c>
      <c r="X27" s="19" t="s">
        <v>26</v>
      </c>
      <c r="Y27">
        <v>84</v>
      </c>
      <c r="Z27">
        <v>55</v>
      </c>
      <c r="AA27">
        <v>96</v>
      </c>
      <c r="AB27" s="20">
        <v>151.84</v>
      </c>
      <c r="AC27">
        <v>1121</v>
      </c>
      <c r="AD27" s="20">
        <f t="shared" si="5"/>
        <v>301.56800000000004</v>
      </c>
      <c r="AE27" s="20">
        <f t="shared" si="6"/>
        <v>459.42276077704287</v>
      </c>
    </row>
    <row r="28" spans="1:31" ht="20">
      <c r="A28" s="19" t="s">
        <v>27</v>
      </c>
      <c r="B28" s="14">
        <v>10</v>
      </c>
      <c r="C28" s="14">
        <v>8</v>
      </c>
      <c r="D28" s="14">
        <v>0</v>
      </c>
      <c r="E28" s="15">
        <v>2</v>
      </c>
      <c r="F28" s="15">
        <v>6</v>
      </c>
      <c r="G28" s="15">
        <v>0</v>
      </c>
      <c r="H28" s="16">
        <v>42</v>
      </c>
      <c r="I28" s="16">
        <v>29</v>
      </c>
      <c r="J28" s="16">
        <v>35</v>
      </c>
      <c r="K28" s="17">
        <v>3.6</v>
      </c>
      <c r="L28" s="17">
        <v>65.5</v>
      </c>
      <c r="M28" s="17">
        <v>105</v>
      </c>
      <c r="N28" s="18">
        <v>44</v>
      </c>
      <c r="O28" s="18">
        <v>143</v>
      </c>
      <c r="P28" s="18">
        <v>900</v>
      </c>
      <c r="Q28" s="19" t="s">
        <v>27</v>
      </c>
      <c r="R28">
        <f t="shared" si="0"/>
        <v>18</v>
      </c>
      <c r="S28">
        <f t="shared" si="1"/>
        <v>8</v>
      </c>
      <c r="T28">
        <f t="shared" si="2"/>
        <v>106</v>
      </c>
      <c r="U28" s="20">
        <f t="shared" si="3"/>
        <v>174.1</v>
      </c>
      <c r="V28">
        <f t="shared" si="4"/>
        <v>1087</v>
      </c>
      <c r="X28" s="19" t="s">
        <v>27</v>
      </c>
      <c r="Y28">
        <v>18</v>
      </c>
      <c r="Z28">
        <v>8</v>
      </c>
      <c r="AA28">
        <v>106</v>
      </c>
      <c r="AB28" s="20">
        <v>174.1</v>
      </c>
      <c r="AC28">
        <v>1087</v>
      </c>
      <c r="AD28" s="20">
        <f t="shared" si="5"/>
        <v>278.62</v>
      </c>
      <c r="AE28" s="20">
        <f t="shared" si="6"/>
        <v>456.98968478511642</v>
      </c>
    </row>
    <row r="29" spans="1:31" ht="20">
      <c r="A29" s="19" t="s">
        <v>74</v>
      </c>
      <c r="B29" s="14">
        <v>10</v>
      </c>
      <c r="C29" s="14">
        <v>25</v>
      </c>
      <c r="D29" s="14">
        <v>16</v>
      </c>
      <c r="E29" s="15">
        <v>9</v>
      </c>
      <c r="F29" s="15">
        <v>7</v>
      </c>
      <c r="G29" s="15">
        <v>19.5</v>
      </c>
      <c r="H29" s="16">
        <v>20</v>
      </c>
      <c r="I29" s="16">
        <v>35</v>
      </c>
      <c r="J29" s="16">
        <v>30</v>
      </c>
      <c r="K29" s="17">
        <v>4.24</v>
      </c>
      <c r="L29" s="17">
        <v>65</v>
      </c>
      <c r="M29" s="17">
        <v>75</v>
      </c>
      <c r="N29" s="18">
        <v>30</v>
      </c>
      <c r="O29" s="18">
        <v>100</v>
      </c>
      <c r="P29" s="18">
        <v>900</v>
      </c>
      <c r="Q29" s="19" t="s">
        <v>74</v>
      </c>
      <c r="R29">
        <f t="shared" si="0"/>
        <v>51</v>
      </c>
      <c r="S29">
        <f t="shared" si="1"/>
        <v>35.5</v>
      </c>
      <c r="T29">
        <f t="shared" si="2"/>
        <v>85</v>
      </c>
      <c r="U29" s="20">
        <f t="shared" si="3"/>
        <v>144.24</v>
      </c>
      <c r="V29">
        <f t="shared" si="4"/>
        <v>1030</v>
      </c>
      <c r="X29" s="19" t="s">
        <v>74</v>
      </c>
      <c r="Y29">
        <v>51</v>
      </c>
      <c r="Z29">
        <v>35.5</v>
      </c>
      <c r="AA29">
        <v>85</v>
      </c>
      <c r="AB29" s="20">
        <v>144.24</v>
      </c>
      <c r="AC29">
        <v>1030</v>
      </c>
      <c r="AD29" s="20">
        <f t="shared" si="5"/>
        <v>269.14800000000002</v>
      </c>
      <c r="AE29" s="20">
        <f t="shared" si="6"/>
        <v>427.37226105586217</v>
      </c>
    </row>
    <row r="30" spans="1:31" ht="20">
      <c r="A30" s="19" t="s">
        <v>28</v>
      </c>
      <c r="B30" s="14">
        <v>50</v>
      </c>
      <c r="C30" s="14">
        <v>30</v>
      </c>
      <c r="D30" s="14">
        <v>70</v>
      </c>
      <c r="E30" s="15">
        <v>13</v>
      </c>
      <c r="F30" s="15">
        <v>4</v>
      </c>
      <c r="G30" s="15">
        <v>11</v>
      </c>
      <c r="H30" s="16">
        <v>44</v>
      </c>
      <c r="I30" s="16">
        <v>31</v>
      </c>
      <c r="J30" s="16">
        <v>46</v>
      </c>
      <c r="K30" s="17">
        <v>3.21</v>
      </c>
      <c r="L30" s="17">
        <v>102</v>
      </c>
      <c r="M30" s="17">
        <v>125</v>
      </c>
      <c r="N30" s="18">
        <v>81</v>
      </c>
      <c r="O30" s="18">
        <v>115</v>
      </c>
      <c r="P30" s="18">
        <v>618</v>
      </c>
      <c r="Q30" s="19" t="s">
        <v>28</v>
      </c>
      <c r="R30">
        <f t="shared" si="0"/>
        <v>150</v>
      </c>
      <c r="S30">
        <f t="shared" si="1"/>
        <v>28</v>
      </c>
      <c r="T30">
        <f t="shared" si="2"/>
        <v>121</v>
      </c>
      <c r="U30" s="20">
        <f t="shared" si="3"/>
        <v>230.20999999999998</v>
      </c>
      <c r="V30">
        <f t="shared" si="4"/>
        <v>814</v>
      </c>
      <c r="X30" s="19" t="s">
        <v>28</v>
      </c>
      <c r="Y30">
        <v>150</v>
      </c>
      <c r="Z30">
        <v>28</v>
      </c>
      <c r="AA30">
        <v>121</v>
      </c>
      <c r="AB30" s="20">
        <v>230.20999999999998</v>
      </c>
      <c r="AC30">
        <v>814</v>
      </c>
      <c r="AD30" s="20">
        <f t="shared" si="5"/>
        <v>268.642</v>
      </c>
      <c r="AE30" s="20">
        <f t="shared" si="6"/>
        <v>313.31893626143955</v>
      </c>
    </row>
    <row r="31" spans="1:31" ht="20">
      <c r="A31" s="19" t="s">
        <v>29</v>
      </c>
      <c r="B31" s="14">
        <v>17</v>
      </c>
      <c r="C31" s="14">
        <v>25</v>
      </c>
      <c r="D31" s="14">
        <v>18</v>
      </c>
      <c r="E31" s="15">
        <v>10</v>
      </c>
      <c r="F31" s="15">
        <v>8</v>
      </c>
      <c r="G31" s="15">
        <v>15</v>
      </c>
      <c r="H31" s="16">
        <v>18</v>
      </c>
      <c r="I31" s="16">
        <v>40</v>
      </c>
      <c r="J31" s="16">
        <v>29</v>
      </c>
      <c r="K31" s="17">
        <v>3.1</v>
      </c>
      <c r="L31" s="17">
        <v>56</v>
      </c>
      <c r="M31" s="17">
        <v>56</v>
      </c>
      <c r="N31" s="18">
        <v>56</v>
      </c>
      <c r="O31" s="18">
        <v>150</v>
      </c>
      <c r="P31" s="18">
        <v>600</v>
      </c>
      <c r="Q31" s="19" t="s">
        <v>29</v>
      </c>
      <c r="R31">
        <f t="shared" si="0"/>
        <v>60</v>
      </c>
      <c r="S31">
        <f t="shared" si="1"/>
        <v>33</v>
      </c>
      <c r="T31">
        <f t="shared" si="2"/>
        <v>87</v>
      </c>
      <c r="U31" s="20">
        <f t="shared" si="3"/>
        <v>115.1</v>
      </c>
      <c r="V31">
        <f t="shared" si="4"/>
        <v>806</v>
      </c>
      <c r="X31" s="19" t="s">
        <v>29</v>
      </c>
      <c r="Y31">
        <v>60</v>
      </c>
      <c r="Z31">
        <v>33</v>
      </c>
      <c r="AA31">
        <v>87</v>
      </c>
      <c r="AB31" s="20">
        <v>115.1</v>
      </c>
      <c r="AC31">
        <v>806</v>
      </c>
      <c r="AD31" s="20">
        <f t="shared" si="5"/>
        <v>220.21999999999997</v>
      </c>
      <c r="AE31" s="20">
        <f t="shared" si="6"/>
        <v>328.88362987537096</v>
      </c>
    </row>
    <row r="32" spans="1:31" ht="20">
      <c r="A32" s="19" t="s">
        <v>30</v>
      </c>
      <c r="B32" s="14">
        <v>40</v>
      </c>
      <c r="C32" s="14">
        <v>30</v>
      </c>
      <c r="D32" s="14">
        <v>45</v>
      </c>
      <c r="E32" s="15">
        <v>3.5</v>
      </c>
      <c r="F32" s="15">
        <v>3.5</v>
      </c>
      <c r="G32" s="15">
        <v>5</v>
      </c>
      <c r="H32" s="16">
        <v>62</v>
      </c>
      <c r="I32" s="16">
        <v>45</v>
      </c>
      <c r="J32" s="16">
        <v>40</v>
      </c>
      <c r="K32" s="17">
        <v>0</v>
      </c>
      <c r="L32" s="17">
        <v>86</v>
      </c>
      <c r="M32" s="17">
        <v>102</v>
      </c>
      <c r="N32" s="18">
        <v>0</v>
      </c>
      <c r="O32" s="18">
        <v>0</v>
      </c>
      <c r="P32" s="18">
        <v>600</v>
      </c>
      <c r="Q32" s="19" t="s">
        <v>30</v>
      </c>
      <c r="R32">
        <f t="shared" si="0"/>
        <v>115</v>
      </c>
      <c r="S32">
        <f t="shared" si="1"/>
        <v>12</v>
      </c>
      <c r="T32">
        <f t="shared" si="2"/>
        <v>147</v>
      </c>
      <c r="U32" s="20">
        <f t="shared" si="3"/>
        <v>188</v>
      </c>
      <c r="V32">
        <f t="shared" si="4"/>
        <v>600</v>
      </c>
      <c r="X32" s="19" t="s">
        <v>30</v>
      </c>
      <c r="Y32">
        <v>115</v>
      </c>
      <c r="Z32">
        <v>43.5</v>
      </c>
      <c r="AA32">
        <v>147</v>
      </c>
      <c r="AB32" s="20">
        <v>188</v>
      </c>
      <c r="AC32">
        <v>600</v>
      </c>
      <c r="AD32" s="20">
        <f t="shared" si="5"/>
        <v>218.7</v>
      </c>
      <c r="AE32" s="20">
        <f t="shared" si="6"/>
        <v>219.61432102665799</v>
      </c>
    </row>
    <row r="33" spans="1:31" ht="20">
      <c r="A33" s="19" t="s">
        <v>31</v>
      </c>
      <c r="B33" s="14">
        <v>5</v>
      </c>
      <c r="C33" s="14">
        <v>20</v>
      </c>
      <c r="D33" s="14">
        <v>15</v>
      </c>
      <c r="E33" s="15">
        <v>4</v>
      </c>
      <c r="F33" s="15">
        <v>4</v>
      </c>
      <c r="G33" s="15">
        <v>11</v>
      </c>
      <c r="H33" s="16">
        <v>18</v>
      </c>
      <c r="I33" s="16">
        <v>30</v>
      </c>
      <c r="J33" s="16">
        <v>35</v>
      </c>
      <c r="K33" s="17">
        <v>3.5</v>
      </c>
      <c r="L33" s="17">
        <v>30</v>
      </c>
      <c r="M33" s="17">
        <v>36</v>
      </c>
      <c r="N33" s="18">
        <v>76</v>
      </c>
      <c r="O33" s="18">
        <v>130</v>
      </c>
      <c r="P33" s="18">
        <v>480</v>
      </c>
      <c r="Q33" s="19" t="s">
        <v>31</v>
      </c>
      <c r="R33">
        <f t="shared" si="0"/>
        <v>40</v>
      </c>
      <c r="S33">
        <f t="shared" si="1"/>
        <v>19</v>
      </c>
      <c r="T33">
        <f t="shared" si="2"/>
        <v>83</v>
      </c>
      <c r="U33" s="20">
        <f t="shared" si="3"/>
        <v>69.5</v>
      </c>
      <c r="V33">
        <f t="shared" si="4"/>
        <v>686</v>
      </c>
      <c r="X33" s="19" t="s">
        <v>31</v>
      </c>
      <c r="Y33">
        <v>40</v>
      </c>
      <c r="Z33">
        <v>19</v>
      </c>
      <c r="AA33">
        <v>83</v>
      </c>
      <c r="AB33" s="20">
        <v>69.5</v>
      </c>
      <c r="AC33">
        <v>686</v>
      </c>
      <c r="AD33" s="20">
        <f t="shared" si="5"/>
        <v>179.5</v>
      </c>
      <c r="AE33" s="20">
        <f t="shared" si="6"/>
        <v>284.2424141467983</v>
      </c>
    </row>
    <row r="34" spans="1:31" ht="20">
      <c r="A34" s="19" t="s">
        <v>32</v>
      </c>
      <c r="B34" s="14">
        <v>2</v>
      </c>
      <c r="C34" s="14">
        <v>25</v>
      </c>
      <c r="D34" s="14">
        <v>12</v>
      </c>
      <c r="E34" s="15">
        <v>29</v>
      </c>
      <c r="F34" s="15">
        <v>1</v>
      </c>
      <c r="G34" s="15">
        <v>11</v>
      </c>
      <c r="H34" s="16">
        <v>27</v>
      </c>
      <c r="I34" s="16">
        <v>7</v>
      </c>
      <c r="J34" s="16">
        <v>30</v>
      </c>
      <c r="K34" s="17">
        <v>3.2</v>
      </c>
      <c r="L34" s="17">
        <v>45</v>
      </c>
      <c r="M34" s="17">
        <v>50</v>
      </c>
      <c r="N34" s="18">
        <v>47</v>
      </c>
      <c r="O34" s="18">
        <v>177</v>
      </c>
      <c r="P34" s="18">
        <v>900</v>
      </c>
      <c r="Q34" s="19" t="s">
        <v>32</v>
      </c>
      <c r="R34">
        <f t="shared" si="0"/>
        <v>39</v>
      </c>
      <c r="S34">
        <f t="shared" si="1"/>
        <v>41</v>
      </c>
      <c r="T34">
        <f t="shared" si="2"/>
        <v>64</v>
      </c>
      <c r="U34" s="20">
        <f t="shared" si="3"/>
        <v>98.2</v>
      </c>
      <c r="V34">
        <f t="shared" si="4"/>
        <v>1124</v>
      </c>
      <c r="X34" s="19" t="s">
        <v>32</v>
      </c>
      <c r="Y34">
        <v>39</v>
      </c>
      <c r="Z34">
        <v>41</v>
      </c>
      <c r="AA34">
        <v>64</v>
      </c>
      <c r="AB34" s="20">
        <v>98.2</v>
      </c>
      <c r="AC34">
        <v>1124</v>
      </c>
      <c r="AD34" s="20">
        <f t="shared" si="5"/>
        <v>273.24</v>
      </c>
      <c r="AE34" s="20">
        <f t="shared" si="6"/>
        <v>476.18713548351974</v>
      </c>
    </row>
    <row r="35" spans="1:31" ht="20">
      <c r="A35" s="19" t="s">
        <v>33</v>
      </c>
      <c r="B35" s="14">
        <v>2</v>
      </c>
      <c r="C35" s="14">
        <v>7</v>
      </c>
      <c r="D35" s="14">
        <v>10</v>
      </c>
      <c r="E35" s="15">
        <v>-1</v>
      </c>
      <c r="F35" s="15">
        <v>2</v>
      </c>
      <c r="G35" s="15">
        <v>94</v>
      </c>
      <c r="H35" s="16">
        <v>21</v>
      </c>
      <c r="I35" s="16">
        <v>16</v>
      </c>
      <c r="J35" s="16">
        <v>44</v>
      </c>
      <c r="K35" s="17">
        <v>4</v>
      </c>
      <c r="L35" s="17">
        <v>39</v>
      </c>
      <c r="M35" s="17">
        <v>72</v>
      </c>
      <c r="N35" s="18">
        <v>41</v>
      </c>
      <c r="O35" s="18">
        <v>76</v>
      </c>
      <c r="P35" s="18">
        <v>900</v>
      </c>
      <c r="Q35" s="19" t="s">
        <v>33</v>
      </c>
      <c r="R35">
        <f t="shared" si="0"/>
        <v>19</v>
      </c>
      <c r="S35">
        <f t="shared" si="1"/>
        <v>95</v>
      </c>
      <c r="T35">
        <f t="shared" si="2"/>
        <v>81</v>
      </c>
      <c r="U35" s="20">
        <f t="shared" si="3"/>
        <v>115</v>
      </c>
      <c r="V35">
        <f t="shared" si="4"/>
        <v>1017</v>
      </c>
      <c r="X35" s="19" t="s">
        <v>33</v>
      </c>
      <c r="Y35">
        <v>19</v>
      </c>
      <c r="Z35">
        <v>95</v>
      </c>
      <c r="AA35">
        <v>81</v>
      </c>
      <c r="AB35" s="20">
        <v>115</v>
      </c>
      <c r="AC35">
        <v>1017</v>
      </c>
      <c r="AD35" s="20">
        <f t="shared" si="5"/>
        <v>265.39999999999998</v>
      </c>
      <c r="AE35" s="20">
        <f t="shared" si="6"/>
        <v>421.685664921159</v>
      </c>
    </row>
    <row r="36" spans="1:31" ht="20">
      <c r="A36" s="19" t="s">
        <v>34</v>
      </c>
      <c r="B36" s="14">
        <v>16</v>
      </c>
      <c r="C36" s="14">
        <v>21</v>
      </c>
      <c r="D36" s="14">
        <v>7</v>
      </c>
      <c r="E36" s="15">
        <v>7</v>
      </c>
      <c r="F36" s="15">
        <v>6</v>
      </c>
      <c r="G36" s="15">
        <v>17</v>
      </c>
      <c r="H36" s="16">
        <v>18</v>
      </c>
      <c r="I36" s="16">
        <v>2</v>
      </c>
      <c r="J36" s="16">
        <v>32</v>
      </c>
      <c r="K36" s="17">
        <v>4</v>
      </c>
      <c r="L36" s="17">
        <v>84</v>
      </c>
      <c r="M36" s="17">
        <v>83</v>
      </c>
      <c r="N36" s="18">
        <v>82</v>
      </c>
      <c r="O36" s="18">
        <v>161</v>
      </c>
      <c r="P36" s="18">
        <v>930</v>
      </c>
      <c r="Q36" s="19" t="s">
        <v>34</v>
      </c>
      <c r="R36">
        <f t="shared" si="0"/>
        <v>44</v>
      </c>
      <c r="S36">
        <f t="shared" si="1"/>
        <v>30</v>
      </c>
      <c r="T36">
        <f t="shared" si="2"/>
        <v>52</v>
      </c>
      <c r="U36" s="20">
        <f t="shared" si="3"/>
        <v>171</v>
      </c>
      <c r="V36">
        <f t="shared" si="4"/>
        <v>1173</v>
      </c>
      <c r="X36" s="19" t="s">
        <v>34</v>
      </c>
      <c r="Y36">
        <v>44</v>
      </c>
      <c r="Z36">
        <v>30</v>
      </c>
      <c r="AA36">
        <v>52</v>
      </c>
      <c r="AB36" s="20">
        <v>171</v>
      </c>
      <c r="AC36">
        <v>1173</v>
      </c>
      <c r="AD36" s="20">
        <f t="shared" si="5"/>
        <v>294</v>
      </c>
      <c r="AE36" s="20">
        <f t="shared" si="6"/>
        <v>494.60337645430604</v>
      </c>
    </row>
    <row r="37" spans="1:31" ht="20">
      <c r="A37" s="19" t="s">
        <v>6</v>
      </c>
      <c r="B37" s="14">
        <v>40</v>
      </c>
      <c r="C37" s="14">
        <v>25</v>
      </c>
      <c r="D37" s="14">
        <v>12</v>
      </c>
      <c r="E37" s="15">
        <v>8</v>
      </c>
      <c r="F37" s="15">
        <v>6</v>
      </c>
      <c r="G37" s="15">
        <v>30</v>
      </c>
      <c r="H37" s="16">
        <v>45</v>
      </c>
      <c r="I37" s="16">
        <v>15</v>
      </c>
      <c r="J37" s="16">
        <v>50</v>
      </c>
      <c r="K37" s="17">
        <v>3.1</v>
      </c>
      <c r="L37" s="17">
        <v>114</v>
      </c>
      <c r="M37" s="17">
        <v>180</v>
      </c>
      <c r="N37" s="18">
        <v>85</v>
      </c>
      <c r="O37" s="18">
        <v>187</v>
      </c>
      <c r="P37" s="18">
        <v>930</v>
      </c>
      <c r="Q37" s="19" t="s">
        <v>6</v>
      </c>
      <c r="R37">
        <f t="shared" si="0"/>
        <v>77</v>
      </c>
      <c r="S37">
        <f t="shared" si="1"/>
        <v>44</v>
      </c>
      <c r="T37">
        <f t="shared" si="2"/>
        <v>110</v>
      </c>
      <c r="U37" s="20">
        <f t="shared" si="3"/>
        <v>297.10000000000002</v>
      </c>
      <c r="V37">
        <f t="shared" si="4"/>
        <v>1202</v>
      </c>
      <c r="X37" s="19" t="s">
        <v>6</v>
      </c>
      <c r="Y37">
        <v>77</v>
      </c>
      <c r="Z37">
        <v>44</v>
      </c>
      <c r="AA37">
        <v>110</v>
      </c>
      <c r="AB37" s="20">
        <v>297.10000000000002</v>
      </c>
      <c r="AC37">
        <v>1202</v>
      </c>
      <c r="AD37" s="20">
        <f t="shared" si="5"/>
        <v>346.02</v>
      </c>
      <c r="AE37" s="20">
        <f t="shared" si="6"/>
        <v>488.46397205935261</v>
      </c>
    </row>
    <row r="38" spans="1:31" ht="20">
      <c r="A38" s="19" t="s">
        <v>35</v>
      </c>
      <c r="B38" s="14">
        <v>40</v>
      </c>
      <c r="C38" s="14">
        <v>60</v>
      </c>
      <c r="D38" s="14">
        <v>22</v>
      </c>
      <c r="E38" s="15">
        <v>6</v>
      </c>
      <c r="F38" s="15">
        <v>4</v>
      </c>
      <c r="G38" s="15">
        <v>11.5</v>
      </c>
      <c r="H38" s="16">
        <v>52</v>
      </c>
      <c r="I38" s="16">
        <v>27</v>
      </c>
      <c r="J38" s="16">
        <v>43</v>
      </c>
      <c r="K38" s="17">
        <v>2</v>
      </c>
      <c r="L38" s="17">
        <v>9</v>
      </c>
      <c r="M38" s="17">
        <v>95</v>
      </c>
      <c r="N38" s="18">
        <v>77</v>
      </c>
      <c r="O38" s="18">
        <v>245</v>
      </c>
      <c r="P38" s="18">
        <v>1200</v>
      </c>
      <c r="Q38" s="19" t="s">
        <v>35</v>
      </c>
      <c r="R38">
        <f t="shared" si="0"/>
        <v>122</v>
      </c>
      <c r="S38">
        <f t="shared" si="1"/>
        <v>21.5</v>
      </c>
      <c r="T38">
        <f t="shared" si="2"/>
        <v>122</v>
      </c>
      <c r="U38" s="20">
        <f t="shared" si="3"/>
        <v>106</v>
      </c>
      <c r="V38">
        <f t="shared" si="4"/>
        <v>1522</v>
      </c>
      <c r="X38" s="19" t="s">
        <v>35</v>
      </c>
      <c r="Y38">
        <v>122</v>
      </c>
      <c r="Z38">
        <v>21.5</v>
      </c>
      <c r="AA38">
        <v>122</v>
      </c>
      <c r="AB38" s="20">
        <v>106</v>
      </c>
      <c r="AC38">
        <v>1522</v>
      </c>
      <c r="AD38" s="20">
        <f t="shared" si="5"/>
        <v>378.7</v>
      </c>
      <c r="AE38" s="20">
        <f t="shared" si="6"/>
        <v>640.48454313902062</v>
      </c>
    </row>
    <row r="39" spans="1:31" ht="20">
      <c r="A39" s="19" t="s">
        <v>36</v>
      </c>
      <c r="B39" s="14">
        <v>13</v>
      </c>
      <c r="C39" s="14">
        <v>21</v>
      </c>
      <c r="D39" s="14">
        <v>9</v>
      </c>
      <c r="E39" s="15">
        <v>32</v>
      </c>
      <c r="F39" s="15">
        <v>1.5</v>
      </c>
      <c r="G39" s="15">
        <v>19</v>
      </c>
      <c r="H39" s="16">
        <v>23</v>
      </c>
      <c r="I39" s="16">
        <v>22</v>
      </c>
      <c r="J39" s="16">
        <v>30</v>
      </c>
      <c r="K39" s="17">
        <v>4.4000000000000004</v>
      </c>
      <c r="L39" s="17">
        <v>63</v>
      </c>
      <c r="M39" s="17">
        <v>82</v>
      </c>
      <c r="N39" s="18">
        <v>55</v>
      </c>
      <c r="O39" s="18">
        <v>137</v>
      </c>
      <c r="P39" s="18">
        <v>585</v>
      </c>
      <c r="Q39" s="19" t="s">
        <v>36</v>
      </c>
      <c r="R39">
        <f t="shared" si="0"/>
        <v>43</v>
      </c>
      <c r="S39">
        <f t="shared" si="1"/>
        <v>52.5</v>
      </c>
      <c r="T39">
        <f t="shared" si="2"/>
        <v>75</v>
      </c>
      <c r="U39" s="20">
        <f t="shared" si="3"/>
        <v>149.4</v>
      </c>
      <c r="V39">
        <f t="shared" si="4"/>
        <v>777</v>
      </c>
      <c r="X39" s="19" t="s">
        <v>36</v>
      </c>
      <c r="Y39">
        <v>43</v>
      </c>
      <c r="Z39">
        <v>52.5</v>
      </c>
      <c r="AA39">
        <v>75</v>
      </c>
      <c r="AB39" s="20">
        <v>149.4</v>
      </c>
      <c r="AC39">
        <v>777</v>
      </c>
      <c r="AD39" s="20">
        <f t="shared" si="5"/>
        <v>219.38000000000002</v>
      </c>
      <c r="AE39" s="20">
        <f t="shared" si="6"/>
        <v>314.50027344980163</v>
      </c>
    </row>
    <row r="40" spans="1:31" ht="20">
      <c r="A40" s="19" t="s">
        <v>37</v>
      </c>
      <c r="B40" s="14">
        <v>38</v>
      </c>
      <c r="C40" s="14">
        <v>52</v>
      </c>
      <c r="D40" s="14">
        <v>21</v>
      </c>
      <c r="E40" s="15">
        <v>4</v>
      </c>
      <c r="F40" s="15">
        <v>2</v>
      </c>
      <c r="G40" s="15">
        <v>20</v>
      </c>
      <c r="H40" s="16">
        <v>43</v>
      </c>
      <c r="I40" s="16">
        <v>37</v>
      </c>
      <c r="J40" s="16">
        <v>34</v>
      </c>
      <c r="K40" s="17">
        <v>3.47</v>
      </c>
      <c r="L40" s="17">
        <v>94</v>
      </c>
      <c r="M40" s="17">
        <v>111</v>
      </c>
      <c r="N40" s="18">
        <v>72</v>
      </c>
      <c r="O40" s="18">
        <v>122</v>
      </c>
      <c r="P40" s="18">
        <v>480</v>
      </c>
      <c r="Q40" s="19" t="s">
        <v>37</v>
      </c>
      <c r="R40">
        <f t="shared" si="0"/>
        <v>111</v>
      </c>
      <c r="S40">
        <f t="shared" si="1"/>
        <v>26</v>
      </c>
      <c r="T40">
        <f t="shared" si="2"/>
        <v>114</v>
      </c>
      <c r="U40" s="20">
        <f t="shared" si="3"/>
        <v>208.47</v>
      </c>
      <c r="V40">
        <f t="shared" si="4"/>
        <v>674</v>
      </c>
      <c r="X40" s="19" t="s">
        <v>37</v>
      </c>
      <c r="Y40">
        <v>111</v>
      </c>
      <c r="Z40">
        <v>26</v>
      </c>
      <c r="AA40">
        <v>114</v>
      </c>
      <c r="AB40" s="20">
        <v>208.47</v>
      </c>
      <c r="AC40">
        <v>674</v>
      </c>
      <c r="AD40" s="20">
        <f t="shared" si="5"/>
        <v>226.69400000000002</v>
      </c>
      <c r="AE40" s="20">
        <f t="shared" si="6"/>
        <v>258.25273121498634</v>
      </c>
    </row>
    <row r="41" spans="1:31" ht="20">
      <c r="A41" s="19" t="s">
        <v>38</v>
      </c>
      <c r="B41" s="14">
        <v>50</v>
      </c>
      <c r="C41" s="14">
        <v>45</v>
      </c>
      <c r="D41" s="14">
        <v>30</v>
      </c>
      <c r="E41" s="15">
        <v>4</v>
      </c>
      <c r="F41" s="15">
        <v>4</v>
      </c>
      <c r="G41" s="15">
        <v>21</v>
      </c>
      <c r="H41" s="16">
        <v>45</v>
      </c>
      <c r="I41" s="16">
        <v>30</v>
      </c>
      <c r="J41" s="16">
        <v>80</v>
      </c>
      <c r="K41" s="17">
        <v>3.28</v>
      </c>
      <c r="L41" s="17">
        <v>96</v>
      </c>
      <c r="M41" s="17">
        <v>120</v>
      </c>
      <c r="N41" s="18">
        <v>80</v>
      </c>
      <c r="O41" s="18">
        <v>240</v>
      </c>
      <c r="P41" s="18">
        <v>960</v>
      </c>
      <c r="Q41" s="19" t="s">
        <v>38</v>
      </c>
      <c r="R41">
        <f t="shared" si="0"/>
        <v>125</v>
      </c>
      <c r="S41">
        <f t="shared" si="1"/>
        <v>29</v>
      </c>
      <c r="T41">
        <f t="shared" si="2"/>
        <v>155</v>
      </c>
      <c r="U41" s="20">
        <f t="shared" si="3"/>
        <v>219.28</v>
      </c>
      <c r="V41">
        <f t="shared" si="4"/>
        <v>1280</v>
      </c>
      <c r="X41" s="19" t="s">
        <v>38</v>
      </c>
      <c r="Y41">
        <v>125</v>
      </c>
      <c r="Z41">
        <v>29</v>
      </c>
      <c r="AA41">
        <v>155</v>
      </c>
      <c r="AB41" s="20">
        <v>219.28</v>
      </c>
      <c r="AC41">
        <v>1280</v>
      </c>
      <c r="AD41" s="20">
        <f t="shared" si="5"/>
        <v>361.65600000000001</v>
      </c>
      <c r="AE41" s="20">
        <f t="shared" si="6"/>
        <v>517.92842331735369</v>
      </c>
    </row>
    <row r="42" spans="1:31" ht="20">
      <c r="A42" s="19" t="s">
        <v>39</v>
      </c>
      <c r="B42" s="14">
        <v>12</v>
      </c>
      <c r="C42" s="14">
        <v>20</v>
      </c>
      <c r="D42" s="14">
        <v>16</v>
      </c>
      <c r="E42" s="15">
        <v>4</v>
      </c>
      <c r="F42" s="15">
        <v>2.5</v>
      </c>
      <c r="G42" s="15">
        <v>14</v>
      </c>
      <c r="H42" s="16">
        <v>25</v>
      </c>
      <c r="I42" s="16">
        <v>20</v>
      </c>
      <c r="J42" s="16">
        <v>32</v>
      </c>
      <c r="K42" s="17">
        <v>3.71</v>
      </c>
      <c r="L42" s="17">
        <v>73</v>
      </c>
      <c r="M42" s="17">
        <v>84</v>
      </c>
      <c r="N42" s="18">
        <v>75</v>
      </c>
      <c r="O42" s="18">
        <v>115</v>
      </c>
      <c r="P42" s="18">
        <v>660</v>
      </c>
      <c r="Q42" s="19" t="s">
        <v>39</v>
      </c>
      <c r="R42">
        <f t="shared" si="0"/>
        <v>48</v>
      </c>
      <c r="S42">
        <f t="shared" si="1"/>
        <v>20.5</v>
      </c>
      <c r="T42">
        <f t="shared" si="2"/>
        <v>77</v>
      </c>
      <c r="U42" s="20">
        <f t="shared" si="3"/>
        <v>160.70999999999998</v>
      </c>
      <c r="V42">
        <f t="shared" si="4"/>
        <v>850</v>
      </c>
      <c r="X42" s="19" t="s">
        <v>39</v>
      </c>
      <c r="Y42">
        <v>48</v>
      </c>
      <c r="Z42">
        <v>20.5</v>
      </c>
      <c r="AA42">
        <v>77</v>
      </c>
      <c r="AB42" s="20">
        <v>160.70999999999998</v>
      </c>
      <c r="AC42">
        <v>850</v>
      </c>
      <c r="AD42" s="20">
        <f t="shared" si="5"/>
        <v>231.24200000000002</v>
      </c>
      <c r="AE42" s="20">
        <f t="shared" si="6"/>
        <v>349.8630593818101</v>
      </c>
    </row>
    <row r="43" spans="1:31" ht="20">
      <c r="A43" s="19" t="s">
        <v>40</v>
      </c>
      <c r="B43" s="14">
        <v>10</v>
      </c>
      <c r="C43" s="14">
        <v>15</v>
      </c>
      <c r="D43" s="14">
        <v>5</v>
      </c>
      <c r="E43" s="15">
        <v>0</v>
      </c>
      <c r="F43" s="15">
        <v>1</v>
      </c>
      <c r="G43" s="15">
        <v>17</v>
      </c>
      <c r="H43" s="16">
        <v>32</v>
      </c>
      <c r="I43" s="16">
        <v>15</v>
      </c>
      <c r="J43" s="16">
        <v>23</v>
      </c>
      <c r="K43" s="17">
        <v>3.92</v>
      </c>
      <c r="L43" s="17">
        <v>64</v>
      </c>
      <c r="M43" s="17">
        <v>75</v>
      </c>
      <c r="N43" s="18">
        <v>52</v>
      </c>
      <c r="O43" s="18">
        <v>132</v>
      </c>
      <c r="P43" s="18">
        <v>600</v>
      </c>
      <c r="Q43" s="19" t="s">
        <v>40</v>
      </c>
      <c r="R43">
        <f t="shared" si="0"/>
        <v>30</v>
      </c>
      <c r="S43">
        <f t="shared" si="1"/>
        <v>18</v>
      </c>
      <c r="T43">
        <f t="shared" si="2"/>
        <v>70</v>
      </c>
      <c r="U43" s="20">
        <f t="shared" si="3"/>
        <v>142.92000000000002</v>
      </c>
      <c r="V43">
        <f t="shared" si="4"/>
        <v>784</v>
      </c>
      <c r="X43" s="19" t="s">
        <v>40</v>
      </c>
      <c r="Y43">
        <v>30</v>
      </c>
      <c r="Z43">
        <v>18</v>
      </c>
      <c r="AA43">
        <v>70</v>
      </c>
      <c r="AB43" s="20">
        <v>142.92000000000002</v>
      </c>
      <c r="AC43">
        <v>784</v>
      </c>
      <c r="AD43" s="20">
        <f t="shared" si="5"/>
        <v>208.98400000000001</v>
      </c>
      <c r="AE43" s="20">
        <f t="shared" si="6"/>
        <v>325.12865342814678</v>
      </c>
    </row>
    <row r="44" spans="1:31" ht="20">
      <c r="A44" s="110" t="s">
        <v>79</v>
      </c>
      <c r="B44" s="20">
        <f>AVERAGE(B7:B43)</f>
        <v>24.891891891891891</v>
      </c>
      <c r="C44" s="20">
        <f t="shared" ref="C44:P44" si="7">AVERAGE(C7:C43)</f>
        <v>27.324324324324323</v>
      </c>
      <c r="D44" s="20">
        <f t="shared" si="7"/>
        <v>21.722222222222221</v>
      </c>
      <c r="E44" s="20">
        <f t="shared" si="7"/>
        <v>7.5594594594594593</v>
      </c>
      <c r="F44" s="20">
        <f t="shared" si="7"/>
        <v>3.5945945945945947</v>
      </c>
      <c r="G44" s="20">
        <f t="shared" si="7"/>
        <v>17.52027027027027</v>
      </c>
      <c r="H44" s="20">
        <f t="shared" si="7"/>
        <v>36.027027027027025</v>
      </c>
      <c r="I44" s="20">
        <f t="shared" si="7"/>
        <v>30.72972972972973</v>
      </c>
      <c r="J44" s="20">
        <f t="shared" si="7"/>
        <v>38.567567567567565</v>
      </c>
      <c r="K44" s="20">
        <f t="shared" si="7"/>
        <v>3.4677777777777772</v>
      </c>
      <c r="L44" s="20">
        <f t="shared" si="7"/>
        <v>71.958333333333329</v>
      </c>
      <c r="M44" s="20">
        <f t="shared" si="7"/>
        <v>92.194444444444443</v>
      </c>
      <c r="N44" s="20">
        <f t="shared" si="7"/>
        <v>60.805555555555557</v>
      </c>
      <c r="O44" s="20">
        <f t="shared" si="7"/>
        <v>162.80555555555554</v>
      </c>
      <c r="P44" s="20">
        <f t="shared" si="7"/>
        <v>893.05405405405406</v>
      </c>
      <c r="Q44" s="109" t="s">
        <v>132</v>
      </c>
      <c r="R44" s="20">
        <f>AVERAGE(R7:R43)</f>
        <v>73.351351351351354</v>
      </c>
      <c r="S44" s="20">
        <f>AVERAGE(S7:S43)</f>
        <v>28.674324324324324</v>
      </c>
      <c r="T44" s="20">
        <f>AVERAGE(T7:T43)</f>
        <v>105.32432432432432</v>
      </c>
      <c r="U44" s="20">
        <f>AVERAGE(U7:U43)</f>
        <v>163.09027027027028</v>
      </c>
      <c r="V44" s="20">
        <f>AVERAGE(V7:V43)</f>
        <v>1110.6216216216217</v>
      </c>
    </row>
    <row r="45" spans="1:31" ht="20">
      <c r="A45" s="110" t="s">
        <v>80</v>
      </c>
      <c r="B45" s="20">
        <f>STDEV(B7:B43)</f>
        <v>20.020522503704075</v>
      </c>
      <c r="C45" s="20">
        <f t="shared" ref="C45:P45" si="8">STDEV(C7:C43)</f>
        <v>12.712753994084604</v>
      </c>
      <c r="D45" s="20">
        <f t="shared" si="8"/>
        <v>14.898918678138283</v>
      </c>
      <c r="E45" s="20">
        <f t="shared" si="8"/>
        <v>8.3800510293944672</v>
      </c>
      <c r="F45" s="20">
        <f t="shared" si="8"/>
        <v>2.374160196077054</v>
      </c>
      <c r="G45" s="20">
        <f t="shared" si="8"/>
        <v>14.145373504845729</v>
      </c>
      <c r="H45" s="20">
        <f t="shared" si="8"/>
        <v>13.821252730017893</v>
      </c>
      <c r="I45" s="20">
        <f t="shared" si="8"/>
        <v>13.94164155934908</v>
      </c>
      <c r="J45" s="20">
        <f t="shared" si="8"/>
        <v>13.945410516527451</v>
      </c>
      <c r="K45" s="20">
        <f t="shared" si="8"/>
        <v>0.78741933323307089</v>
      </c>
      <c r="L45" s="20">
        <f t="shared" si="8"/>
        <v>25.242360937802268</v>
      </c>
      <c r="M45" s="20">
        <f t="shared" si="8"/>
        <v>27.813480230630653</v>
      </c>
      <c r="N45" s="20">
        <f t="shared" si="8"/>
        <v>21.119820676246874</v>
      </c>
      <c r="O45" s="20">
        <f t="shared" si="8"/>
        <v>65.536388777291151</v>
      </c>
      <c r="P45" s="20">
        <f t="shared" si="8"/>
        <v>267.13312806184882</v>
      </c>
      <c r="Q45" s="109" t="s">
        <v>80</v>
      </c>
      <c r="R45" s="20">
        <f>STDEV(R7:R43)</f>
        <v>40.336925608771516</v>
      </c>
      <c r="S45" s="20">
        <f>STDEV(S7:S43)</f>
        <v>15.114082936222196</v>
      </c>
      <c r="T45" s="20">
        <f>STDEV(T7:T43)</f>
        <v>33.091669020443177</v>
      </c>
      <c r="U45" s="20">
        <f>STDEV(U7:U43)</f>
        <v>56.027946126438906</v>
      </c>
      <c r="V45" s="20">
        <f>STDEV(V7:V43)</f>
        <v>301.67710399543921</v>
      </c>
    </row>
  </sheetData>
  <mergeCells count="21">
    <mergeCell ref="Q5:Q6"/>
    <mergeCell ref="A1:G4"/>
    <mergeCell ref="B5:D5"/>
    <mergeCell ref="E5:G5"/>
    <mergeCell ref="H5:J5"/>
    <mergeCell ref="K5:M5"/>
    <mergeCell ref="N5:P5"/>
    <mergeCell ref="Y1:AE4"/>
    <mergeCell ref="T5:T6"/>
    <mergeCell ref="S5:S6"/>
    <mergeCell ref="R5:R6"/>
    <mergeCell ref="R1:V4"/>
    <mergeCell ref="Y5:Y6"/>
    <mergeCell ref="Z5:Z6"/>
    <mergeCell ref="U5:U6"/>
    <mergeCell ref="V5:V6"/>
    <mergeCell ref="AA5:AA6"/>
    <mergeCell ref="AB5:AB6"/>
    <mergeCell ref="AC5:AC6"/>
    <mergeCell ref="AD5:AD6"/>
    <mergeCell ref="AE5:AE6"/>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64507-AB4D-AC48-8D12-B6BAD7427800}">
  <dimension ref="A1:AI195"/>
  <sheetViews>
    <sheetView topLeftCell="F29" workbookViewId="0">
      <selection activeCell="O15" sqref="O15"/>
    </sheetView>
  </sheetViews>
  <sheetFormatPr baseColWidth="10" defaultRowHeight="14"/>
  <cols>
    <col min="1" max="1" width="15.1640625" customWidth="1"/>
    <col min="2" max="2" width="11.83203125" bestFit="1" customWidth="1"/>
    <col min="3" max="3" width="9.5" bestFit="1" customWidth="1"/>
    <col min="4" max="4" width="7.6640625" bestFit="1" customWidth="1"/>
    <col min="5" max="5" width="11" bestFit="1" customWidth="1"/>
    <col min="6" max="6" width="11.83203125" bestFit="1" customWidth="1"/>
    <col min="7" max="9" width="11" bestFit="1" customWidth="1"/>
    <col min="10" max="10" width="11.83203125" bestFit="1" customWidth="1"/>
    <col min="11" max="11" width="11" bestFit="1" customWidth="1"/>
    <col min="12" max="12" width="12.5" bestFit="1" customWidth="1"/>
    <col min="13" max="14" width="11" bestFit="1" customWidth="1"/>
    <col min="16" max="16" width="11.6640625" bestFit="1" customWidth="1"/>
    <col min="17" max="19" width="11" bestFit="1" customWidth="1"/>
    <col min="20" max="20" width="11.83203125" bestFit="1" customWidth="1"/>
    <col min="21" max="25" width="11" bestFit="1" customWidth="1"/>
    <col min="30" max="30" width="11.6640625" bestFit="1" customWidth="1"/>
  </cols>
  <sheetData>
    <row r="1" spans="1:35">
      <c r="A1" s="34" t="s">
        <v>131</v>
      </c>
      <c r="B1" s="34"/>
      <c r="C1" s="34"/>
      <c r="D1" s="34"/>
      <c r="E1" s="34"/>
      <c r="F1" s="34"/>
    </row>
    <row r="2" spans="1:35">
      <c r="A2" s="34"/>
      <c r="B2" s="34"/>
      <c r="C2" s="34"/>
      <c r="D2" s="34"/>
      <c r="E2" s="34"/>
      <c r="F2" s="34"/>
    </row>
    <row r="3" spans="1:35">
      <c r="A3" s="34"/>
      <c r="B3" s="34"/>
      <c r="C3" s="34"/>
      <c r="D3" s="34"/>
      <c r="E3" s="34"/>
      <c r="F3" s="34"/>
    </row>
    <row r="4" spans="1:35">
      <c r="A4" s="34"/>
      <c r="B4" s="34"/>
      <c r="C4" s="34"/>
      <c r="D4" s="34"/>
      <c r="E4" s="34"/>
      <c r="F4" s="34"/>
    </row>
    <row r="5" spans="1:35">
      <c r="A5" s="34"/>
      <c r="B5" s="34"/>
      <c r="C5" s="34"/>
      <c r="D5" s="34"/>
      <c r="E5" s="34"/>
      <c r="F5" s="34"/>
    </row>
    <row r="6" spans="1:35">
      <c r="A6" s="34"/>
      <c r="B6" s="34"/>
      <c r="C6" s="34"/>
      <c r="D6" s="34"/>
      <c r="E6" s="34"/>
      <c r="F6" s="34"/>
    </row>
    <row r="7" spans="1:35">
      <c r="A7" s="34"/>
      <c r="B7" s="34"/>
      <c r="C7" s="34"/>
      <c r="D7" s="34"/>
      <c r="E7" s="34"/>
      <c r="F7" s="34"/>
      <c r="S7" s="13"/>
    </row>
    <row r="8" spans="1:35" ht="45">
      <c r="A8" s="35" t="s">
        <v>85</v>
      </c>
      <c r="B8" s="38" t="s">
        <v>54</v>
      </c>
      <c r="C8" s="38" t="s">
        <v>55</v>
      </c>
      <c r="D8" s="38" t="s">
        <v>56</v>
      </c>
      <c r="E8" s="35"/>
      <c r="F8" s="39" t="s">
        <v>58</v>
      </c>
      <c r="G8" s="39" t="s">
        <v>59</v>
      </c>
      <c r="H8" s="39" t="s">
        <v>60</v>
      </c>
      <c r="I8" s="35"/>
      <c r="J8" s="40" t="s">
        <v>61</v>
      </c>
      <c r="K8" s="40" t="s">
        <v>62</v>
      </c>
      <c r="L8" s="40" t="s">
        <v>63</v>
      </c>
      <c r="S8" s="13"/>
      <c r="T8" s="41" t="s">
        <v>65</v>
      </c>
      <c r="U8" s="41" t="s">
        <v>66</v>
      </c>
      <c r="V8" s="41" t="s">
        <v>67</v>
      </c>
      <c r="W8" s="13"/>
      <c r="X8" s="42" t="s">
        <v>69</v>
      </c>
      <c r="Y8" s="42" t="s">
        <v>70</v>
      </c>
      <c r="Z8" s="42" t="s">
        <v>71</v>
      </c>
      <c r="AA8" t="s">
        <v>86</v>
      </c>
    </row>
    <row r="9" spans="1:35" ht="31" thickBot="1">
      <c r="A9" t="s">
        <v>6</v>
      </c>
      <c r="B9" s="43">
        <v>16</v>
      </c>
      <c r="C9" s="43">
        <v>33</v>
      </c>
      <c r="D9" s="43">
        <v>23</v>
      </c>
      <c r="F9" s="44">
        <v>6</v>
      </c>
      <c r="G9" s="44">
        <v>4</v>
      </c>
      <c r="H9" s="44">
        <v>9</v>
      </c>
      <c r="J9" s="45">
        <v>29</v>
      </c>
      <c r="K9" s="45">
        <v>30</v>
      </c>
      <c r="L9" s="45">
        <v>60</v>
      </c>
      <c r="M9" s="49" t="s">
        <v>86</v>
      </c>
      <c r="N9" s="49"/>
      <c r="O9" s="49"/>
      <c r="P9" s="49"/>
      <c r="Q9" s="49"/>
      <c r="R9" s="49"/>
      <c r="S9" s="13"/>
      <c r="T9" s="46">
        <v>3</v>
      </c>
      <c r="U9" s="46">
        <v>80</v>
      </c>
      <c r="V9" s="46">
        <v>97</v>
      </c>
      <c r="W9" s="13"/>
      <c r="X9" s="47">
        <v>60</v>
      </c>
      <c r="Y9" s="47">
        <v>200</v>
      </c>
      <c r="Z9" s="47">
        <v>1500</v>
      </c>
    </row>
    <row r="10" spans="1:35" ht="16" thickBot="1">
      <c r="A10" t="s">
        <v>7</v>
      </c>
      <c r="B10" s="43">
        <v>2</v>
      </c>
      <c r="C10" s="43">
        <v>15</v>
      </c>
      <c r="D10" s="43">
        <v>10</v>
      </c>
      <c r="F10" s="44">
        <v>2</v>
      </c>
      <c r="G10" s="44">
        <v>4</v>
      </c>
      <c r="H10" s="44">
        <v>20</v>
      </c>
      <c r="J10" s="45">
        <v>10</v>
      </c>
      <c r="K10" s="45">
        <v>15</v>
      </c>
      <c r="L10" s="45">
        <v>30</v>
      </c>
      <c r="M10" s="49"/>
      <c r="N10" s="49"/>
      <c r="O10" s="49"/>
      <c r="P10" s="49"/>
      <c r="Q10" s="49"/>
      <c r="R10" s="49"/>
      <c r="S10" s="13"/>
      <c r="T10" s="46">
        <v>4.33</v>
      </c>
      <c r="U10" s="46">
        <v>67</v>
      </c>
      <c r="V10" s="46">
        <v>59</v>
      </c>
      <c r="W10" s="13"/>
      <c r="X10" s="47">
        <v>40</v>
      </c>
      <c r="Y10" s="47">
        <v>130</v>
      </c>
      <c r="Z10" s="47">
        <v>900</v>
      </c>
      <c r="AA10" s="48" t="s">
        <v>87</v>
      </c>
      <c r="AB10" s="48"/>
      <c r="AC10" s="49"/>
      <c r="AD10" s="49"/>
      <c r="AE10" s="49"/>
      <c r="AF10" s="49"/>
      <c r="AG10" s="49"/>
      <c r="AH10" s="49"/>
      <c r="AI10" s="49"/>
    </row>
    <row r="11" spans="1:35" ht="15">
      <c r="A11" t="s">
        <v>8</v>
      </c>
      <c r="B11" s="43">
        <v>11</v>
      </c>
      <c r="C11" s="43">
        <v>14</v>
      </c>
      <c r="D11" s="43">
        <v>15</v>
      </c>
      <c r="F11" s="44">
        <v>3</v>
      </c>
      <c r="G11" s="44">
        <v>5</v>
      </c>
      <c r="H11" s="44">
        <v>14</v>
      </c>
      <c r="J11" s="45">
        <v>35</v>
      </c>
      <c r="K11" s="45">
        <v>29</v>
      </c>
      <c r="L11" s="45">
        <v>20</v>
      </c>
      <c r="M11" s="48" t="s">
        <v>87</v>
      </c>
      <c r="N11" s="48"/>
      <c r="O11" s="49"/>
      <c r="P11" s="49"/>
      <c r="Q11" s="49"/>
      <c r="R11" s="49"/>
      <c r="S11" s="13"/>
      <c r="T11" s="46">
        <v>4.01</v>
      </c>
      <c r="U11" s="46">
        <v>67</v>
      </c>
      <c r="V11" s="46">
        <v>75</v>
      </c>
      <c r="W11" s="13"/>
      <c r="X11" s="47">
        <v>57</v>
      </c>
      <c r="Y11" s="47">
        <v>117</v>
      </c>
      <c r="Z11" s="47">
        <v>900</v>
      </c>
      <c r="AA11" s="50" t="s">
        <v>88</v>
      </c>
      <c r="AB11" s="50">
        <v>0.66272158448340734</v>
      </c>
      <c r="AC11" s="49"/>
      <c r="AD11" s="49"/>
      <c r="AE11" s="49"/>
      <c r="AF11" s="49"/>
      <c r="AG11" s="49"/>
      <c r="AH11" s="49"/>
      <c r="AI11" s="49"/>
    </row>
    <row r="12" spans="1:35" ht="15">
      <c r="A12" t="s">
        <v>9</v>
      </c>
      <c r="B12" s="43">
        <v>40</v>
      </c>
      <c r="C12" s="43">
        <v>25</v>
      </c>
      <c r="D12" s="43">
        <v>50</v>
      </c>
      <c r="F12" s="44">
        <v>3</v>
      </c>
      <c r="G12" s="44">
        <v>5</v>
      </c>
      <c r="H12" s="44">
        <v>15</v>
      </c>
      <c r="J12" s="45">
        <v>43</v>
      </c>
      <c r="K12" s="45">
        <v>34</v>
      </c>
      <c r="L12" s="45">
        <v>44</v>
      </c>
      <c r="M12" s="50" t="s">
        <v>88</v>
      </c>
      <c r="N12" s="50">
        <v>0.68242644462569946</v>
      </c>
      <c r="O12" s="49"/>
      <c r="P12" s="49"/>
      <c r="Q12" s="49"/>
      <c r="R12" s="49"/>
      <c r="S12" s="13"/>
      <c r="T12" s="46">
        <v>2.9</v>
      </c>
      <c r="U12" s="46">
        <v>94</v>
      </c>
      <c r="V12" s="46">
        <v>101</v>
      </c>
      <c r="W12" s="13"/>
      <c r="X12" s="47">
        <v>70</v>
      </c>
      <c r="Y12" s="47">
        <v>250</v>
      </c>
      <c r="Z12" s="47">
        <v>1300</v>
      </c>
      <c r="AA12" s="50" t="s">
        <v>89</v>
      </c>
      <c r="AB12" s="50">
        <v>0.43919989854019803</v>
      </c>
      <c r="AC12" s="49"/>
      <c r="AD12" s="49"/>
      <c r="AE12" s="49"/>
      <c r="AF12" s="49"/>
      <c r="AG12" s="49"/>
      <c r="AH12" s="49"/>
      <c r="AI12" s="49"/>
    </row>
    <row r="13" spans="1:35" ht="30">
      <c r="A13" t="s">
        <v>10</v>
      </c>
      <c r="B13" s="43">
        <v>44</v>
      </c>
      <c r="C13" s="43">
        <v>27</v>
      </c>
      <c r="D13" s="43">
        <v>53</v>
      </c>
      <c r="F13" s="44">
        <v>3</v>
      </c>
      <c r="G13" s="44">
        <v>4</v>
      </c>
      <c r="H13" s="44">
        <v>13</v>
      </c>
      <c r="J13" s="45">
        <v>44</v>
      </c>
      <c r="K13" s="45">
        <v>37</v>
      </c>
      <c r="L13" s="45">
        <v>44</v>
      </c>
      <c r="M13" s="65" t="s">
        <v>89</v>
      </c>
      <c r="N13" s="65">
        <v>0.46570585232447287</v>
      </c>
      <c r="O13" s="49"/>
      <c r="P13" s="49"/>
      <c r="Q13" s="49"/>
      <c r="R13" s="49"/>
      <c r="S13" s="13"/>
      <c r="T13" s="46">
        <v>2.8</v>
      </c>
      <c r="U13" s="46">
        <v>98</v>
      </c>
      <c r="V13" s="46">
        <v>100</v>
      </c>
      <c r="W13" s="13"/>
      <c r="X13" s="47">
        <v>80</v>
      </c>
      <c r="Y13" s="47">
        <v>250</v>
      </c>
      <c r="Z13" s="47">
        <v>1350</v>
      </c>
      <c r="AA13" s="70" t="s">
        <v>90</v>
      </c>
      <c r="AB13" s="70">
        <v>0.40521201360324033</v>
      </c>
      <c r="AC13" s="49"/>
      <c r="AD13" s="49"/>
      <c r="AE13" s="49"/>
      <c r="AF13" s="49"/>
      <c r="AG13" s="49"/>
      <c r="AH13" s="49"/>
      <c r="AI13" s="49"/>
    </row>
    <row r="14" spans="1:35" ht="60">
      <c r="A14" t="s">
        <v>11</v>
      </c>
      <c r="B14" s="43">
        <v>8</v>
      </c>
      <c r="C14" s="43">
        <v>16</v>
      </c>
      <c r="D14" s="43">
        <v>16</v>
      </c>
      <c r="F14" s="44">
        <v>2</v>
      </c>
      <c r="G14" s="44">
        <v>4</v>
      </c>
      <c r="H14" s="44">
        <v>24</v>
      </c>
      <c r="J14" s="45">
        <v>40</v>
      </c>
      <c r="K14" s="45">
        <v>27</v>
      </c>
      <c r="L14" s="45">
        <v>33</v>
      </c>
      <c r="M14" s="50" t="s">
        <v>90</v>
      </c>
      <c r="N14" s="50">
        <v>0.43332438882898638</v>
      </c>
      <c r="O14" s="106" t="s">
        <v>113</v>
      </c>
      <c r="P14" s="111">
        <f>CORREL(J9:J45,K9:K45)</f>
        <v>0.64629545051130044</v>
      </c>
      <c r="Q14" s="49"/>
      <c r="R14" s="49"/>
      <c r="S14" s="13"/>
      <c r="T14" s="46">
        <v>4.03</v>
      </c>
      <c r="U14" s="46">
        <v>65</v>
      </c>
      <c r="V14" s="46">
        <v>78</v>
      </c>
      <c r="W14" s="13"/>
      <c r="X14" s="47">
        <v>48</v>
      </c>
      <c r="Y14" s="47">
        <v>110</v>
      </c>
      <c r="Z14" s="47">
        <v>1350</v>
      </c>
      <c r="AA14" s="50" t="s">
        <v>91</v>
      </c>
      <c r="AB14" s="50">
        <v>18.067231097433655</v>
      </c>
      <c r="AC14" s="71" t="s">
        <v>117</v>
      </c>
      <c r="AD14" s="62">
        <f>CORREL(X9:X45,Y9:Y45)</f>
        <v>0.65034855143669135</v>
      </c>
      <c r="AE14" s="49"/>
      <c r="AF14" s="49"/>
      <c r="AG14" s="49"/>
      <c r="AH14" s="49"/>
      <c r="AI14" s="49"/>
    </row>
    <row r="15" spans="1:35" ht="61" thickBot="1">
      <c r="A15" t="s">
        <v>12</v>
      </c>
      <c r="B15" s="43">
        <v>70</v>
      </c>
      <c r="C15" s="43">
        <v>51</v>
      </c>
      <c r="D15" s="43">
        <v>25</v>
      </c>
      <c r="F15" s="44">
        <v>2</v>
      </c>
      <c r="G15" s="44">
        <v>5</v>
      </c>
      <c r="H15" s="44">
        <v>13</v>
      </c>
      <c r="J15" s="45">
        <v>34</v>
      </c>
      <c r="K15" s="45">
        <v>30</v>
      </c>
      <c r="L15" s="45">
        <v>45</v>
      </c>
      <c r="M15" s="50" t="s">
        <v>91</v>
      </c>
      <c r="N15" s="50">
        <v>10.51292218417333</v>
      </c>
      <c r="O15" s="66" t="s">
        <v>114</v>
      </c>
      <c r="P15" s="66">
        <f>CORREL(J9:J45,L9:L45)</f>
        <v>0.3754901963348567</v>
      </c>
      <c r="Q15" s="49"/>
      <c r="R15" s="49"/>
      <c r="S15" s="13"/>
      <c r="T15" s="46">
        <v>3.1</v>
      </c>
      <c r="U15" s="46">
        <v>101</v>
      </c>
      <c r="V15" s="46">
        <v>123</v>
      </c>
      <c r="W15" s="13"/>
      <c r="X15" s="47">
        <v>49</v>
      </c>
      <c r="Y15" s="47">
        <v>121</v>
      </c>
      <c r="Z15" s="47">
        <v>1500</v>
      </c>
      <c r="AA15" s="52" t="s">
        <v>92</v>
      </c>
      <c r="AB15" s="52">
        <v>36</v>
      </c>
      <c r="AC15" s="71" t="s">
        <v>118</v>
      </c>
      <c r="AD15" s="71">
        <f>CORREL(X9:X45,Z9:Z45)</f>
        <v>7.4041097891413887E-2</v>
      </c>
      <c r="AE15" s="49"/>
      <c r="AF15" s="49"/>
      <c r="AG15" s="49"/>
      <c r="AH15" s="49"/>
      <c r="AI15" s="49"/>
    </row>
    <row r="16" spans="1:35" ht="31" thickBot="1">
      <c r="A16" t="s">
        <v>13</v>
      </c>
      <c r="B16" s="43">
        <v>22</v>
      </c>
      <c r="C16" s="43">
        <v>18</v>
      </c>
      <c r="D16" s="43">
        <v>41</v>
      </c>
      <c r="F16" s="44">
        <v>2</v>
      </c>
      <c r="G16" s="44">
        <v>1</v>
      </c>
      <c r="H16" s="44">
        <v>18</v>
      </c>
      <c r="J16" s="45">
        <v>45</v>
      </c>
      <c r="K16" s="45">
        <v>35</v>
      </c>
      <c r="L16" s="45">
        <v>0</v>
      </c>
      <c r="M16" s="52" t="s">
        <v>92</v>
      </c>
      <c r="N16" s="52">
        <v>36</v>
      </c>
      <c r="O16" s="49"/>
      <c r="P16" s="49"/>
      <c r="Q16" s="49"/>
      <c r="R16" s="49"/>
      <c r="S16" s="13"/>
      <c r="T16" s="46">
        <v>3.58</v>
      </c>
      <c r="U16" s="46">
        <v>85</v>
      </c>
      <c r="V16" s="46">
        <v>97</v>
      </c>
      <c r="W16" s="13"/>
      <c r="X16" s="47">
        <v>0</v>
      </c>
      <c r="Y16" s="47">
        <v>115</v>
      </c>
      <c r="Z16" s="47">
        <v>600</v>
      </c>
      <c r="AA16" s="49"/>
      <c r="AB16" s="49"/>
      <c r="AC16" s="49"/>
      <c r="AD16" s="49"/>
      <c r="AE16" s="49"/>
      <c r="AF16" s="49"/>
      <c r="AG16" s="49"/>
      <c r="AH16" s="49"/>
      <c r="AI16" s="49"/>
    </row>
    <row r="17" spans="1:35" ht="16" thickBot="1">
      <c r="A17" t="s">
        <v>14</v>
      </c>
      <c r="B17" s="43">
        <v>5</v>
      </c>
      <c r="C17" s="43">
        <v>20</v>
      </c>
      <c r="D17" s="43">
        <v>20</v>
      </c>
      <c r="F17" s="44">
        <v>8</v>
      </c>
      <c r="G17" s="44">
        <v>0</v>
      </c>
      <c r="H17" s="44">
        <v>8</v>
      </c>
      <c r="J17" s="45">
        <v>25</v>
      </c>
      <c r="K17" s="45">
        <v>30</v>
      </c>
      <c r="L17" s="45">
        <v>20</v>
      </c>
      <c r="M17" s="49"/>
      <c r="N17" s="49"/>
      <c r="O17" s="49"/>
      <c r="P17" s="49"/>
      <c r="Q17" s="49"/>
      <c r="R17" s="49"/>
      <c r="S17" s="13"/>
      <c r="T17" s="46">
        <v>4.0999999999999996</v>
      </c>
      <c r="U17" s="46">
        <v>5</v>
      </c>
      <c r="V17" s="46">
        <v>63</v>
      </c>
      <c r="W17" s="13"/>
      <c r="X17" s="47">
        <v>50</v>
      </c>
      <c r="Y17" s="47">
        <v>220</v>
      </c>
      <c r="Z17" s="47">
        <v>1200</v>
      </c>
      <c r="AA17" s="49" t="s">
        <v>93</v>
      </c>
      <c r="AB17" s="49"/>
      <c r="AC17" s="49"/>
      <c r="AD17" s="49"/>
      <c r="AE17" s="49"/>
      <c r="AF17" s="49"/>
      <c r="AG17" s="49"/>
      <c r="AH17" s="49"/>
      <c r="AI17" s="49"/>
    </row>
    <row r="18" spans="1:35" ht="31" thickBot="1">
      <c r="A18" t="s">
        <v>15</v>
      </c>
      <c r="B18" s="43">
        <v>53</v>
      </c>
      <c r="C18" s="43">
        <v>32</v>
      </c>
      <c r="D18" s="43">
        <v>27</v>
      </c>
      <c r="F18" s="44">
        <v>14</v>
      </c>
      <c r="G18" s="44">
        <v>0</v>
      </c>
      <c r="H18" s="44">
        <v>11</v>
      </c>
      <c r="J18" s="45">
        <v>51</v>
      </c>
      <c r="K18" s="45">
        <v>38</v>
      </c>
      <c r="L18" s="45">
        <v>39</v>
      </c>
      <c r="M18" s="49" t="s">
        <v>93</v>
      </c>
      <c r="N18" s="49"/>
      <c r="O18" s="49"/>
      <c r="P18" s="49"/>
      <c r="Q18" s="49"/>
      <c r="R18" s="49"/>
      <c r="S18" s="13"/>
      <c r="T18" s="46">
        <v>3.29</v>
      </c>
      <c r="U18" s="46">
        <v>98</v>
      </c>
      <c r="V18" s="46">
        <v>125</v>
      </c>
      <c r="W18" s="13"/>
      <c r="X18" s="47">
        <v>77</v>
      </c>
      <c r="Y18" s="47">
        <v>224</v>
      </c>
      <c r="Z18" s="47">
        <v>600</v>
      </c>
      <c r="AA18" s="53"/>
      <c r="AB18" s="53" t="s">
        <v>98</v>
      </c>
      <c r="AC18" s="53" t="s">
        <v>99</v>
      </c>
      <c r="AD18" s="53" t="s">
        <v>19</v>
      </c>
      <c r="AE18" s="53" t="s">
        <v>100</v>
      </c>
      <c r="AF18" s="53" t="s">
        <v>101</v>
      </c>
      <c r="AG18" s="49"/>
      <c r="AH18" s="49"/>
      <c r="AI18" s="49"/>
    </row>
    <row r="19" spans="1:35" ht="30">
      <c r="A19" t="s">
        <v>16</v>
      </c>
      <c r="B19" s="43">
        <v>26</v>
      </c>
      <c r="C19" s="43">
        <v>30</v>
      </c>
      <c r="D19" s="43">
        <v>21</v>
      </c>
      <c r="F19" s="44">
        <v>13</v>
      </c>
      <c r="G19" s="44">
        <v>0</v>
      </c>
      <c r="H19" s="44">
        <v>11.75</v>
      </c>
      <c r="J19" s="45">
        <v>42</v>
      </c>
      <c r="K19" s="45">
        <v>34</v>
      </c>
      <c r="L19" s="45">
        <v>37</v>
      </c>
      <c r="M19" s="53"/>
      <c r="N19" s="53" t="s">
        <v>98</v>
      </c>
      <c r="O19" s="53" t="s">
        <v>99</v>
      </c>
      <c r="P19" s="53" t="s">
        <v>19</v>
      </c>
      <c r="Q19" s="53" t="s">
        <v>100</v>
      </c>
      <c r="R19" s="53" t="s">
        <v>101</v>
      </c>
      <c r="S19" s="13"/>
      <c r="T19" s="46">
        <v>3.3</v>
      </c>
      <c r="U19" s="46">
        <v>67</v>
      </c>
      <c r="V19" s="46">
        <v>98</v>
      </c>
      <c r="W19" s="13"/>
      <c r="X19" s="47">
        <v>80</v>
      </c>
      <c r="Y19" s="47">
        <v>222</v>
      </c>
      <c r="Z19" s="47">
        <v>900</v>
      </c>
      <c r="AA19" s="50" t="s">
        <v>94</v>
      </c>
      <c r="AB19" s="50">
        <v>2</v>
      </c>
      <c r="AC19" s="50">
        <v>8436.2858511291215</v>
      </c>
      <c r="AD19" s="50">
        <v>4218.1429255645608</v>
      </c>
      <c r="AE19" s="50">
        <v>12.922248599901005</v>
      </c>
      <c r="AF19" s="50">
        <v>7.1669335573103452E-5</v>
      </c>
      <c r="AG19" s="49"/>
      <c r="AH19" s="49"/>
      <c r="AI19" s="49"/>
    </row>
    <row r="20" spans="1:35" ht="15">
      <c r="A20" t="s">
        <v>17</v>
      </c>
      <c r="B20" s="43">
        <v>72</v>
      </c>
      <c r="C20" s="43">
        <v>50</v>
      </c>
      <c r="D20" s="43">
        <v>40</v>
      </c>
      <c r="F20" s="44">
        <v>14</v>
      </c>
      <c r="G20" s="44">
        <v>1</v>
      </c>
      <c r="H20" s="44">
        <v>14</v>
      </c>
      <c r="J20" s="45">
        <v>47</v>
      </c>
      <c r="K20" s="45">
        <v>41</v>
      </c>
      <c r="L20" s="45">
        <v>51</v>
      </c>
      <c r="M20" s="50" t="s">
        <v>94</v>
      </c>
      <c r="N20" s="50">
        <v>2</v>
      </c>
      <c r="O20" s="50">
        <v>3179.0116381562566</v>
      </c>
      <c r="P20" s="50">
        <v>1589.5058190781283</v>
      </c>
      <c r="Q20" s="50">
        <v>14.381865488858635</v>
      </c>
      <c r="R20" s="50">
        <v>3.2238652728696836E-5</v>
      </c>
      <c r="S20" s="13"/>
      <c r="T20" s="46">
        <v>3.1</v>
      </c>
      <c r="U20" s="46">
        <v>108</v>
      </c>
      <c r="V20" s="46">
        <v>140</v>
      </c>
      <c r="W20" s="13"/>
      <c r="X20" s="47">
        <v>82</v>
      </c>
      <c r="Y20" s="47">
        <v>280</v>
      </c>
      <c r="Z20" s="47">
        <v>780</v>
      </c>
      <c r="AA20" s="50" t="s">
        <v>95</v>
      </c>
      <c r="AB20" s="50">
        <v>33</v>
      </c>
      <c r="AC20" s="50">
        <v>10772.019704426433</v>
      </c>
      <c r="AD20" s="50">
        <v>326.42483952807373</v>
      </c>
      <c r="AE20" s="50"/>
      <c r="AF20" s="50"/>
      <c r="AG20" s="49"/>
      <c r="AH20" s="49"/>
      <c r="AI20" s="49"/>
    </row>
    <row r="21" spans="1:35" ht="16" thickBot="1">
      <c r="A21" t="s">
        <v>18</v>
      </c>
      <c r="B21" s="43">
        <v>12</v>
      </c>
      <c r="C21" s="43">
        <v>10</v>
      </c>
      <c r="D21" s="43">
        <v>20</v>
      </c>
      <c r="F21" s="44">
        <v>7.5</v>
      </c>
      <c r="G21" s="44">
        <v>6</v>
      </c>
      <c r="H21" s="44">
        <v>25</v>
      </c>
      <c r="J21" s="45">
        <v>48</v>
      </c>
      <c r="K21" s="45">
        <v>42</v>
      </c>
      <c r="L21" s="45">
        <v>61</v>
      </c>
      <c r="M21" s="50" t="s">
        <v>95</v>
      </c>
      <c r="N21" s="50">
        <v>33</v>
      </c>
      <c r="O21" s="50">
        <v>3647.2105840659642</v>
      </c>
      <c r="P21" s="50">
        <v>110.52153285048377</v>
      </c>
      <c r="Q21" s="50"/>
      <c r="R21" s="50"/>
      <c r="S21" s="13"/>
      <c r="T21" s="46">
        <v>3.8</v>
      </c>
      <c r="U21" s="46">
        <v>95</v>
      </c>
      <c r="V21" s="46">
        <v>114</v>
      </c>
      <c r="W21" s="13"/>
      <c r="X21" s="47">
        <v>81</v>
      </c>
      <c r="Y21" s="47">
        <v>224</v>
      </c>
      <c r="Z21" s="47">
        <v>840</v>
      </c>
      <c r="AA21" s="52" t="s">
        <v>96</v>
      </c>
      <c r="AB21" s="52">
        <v>35</v>
      </c>
      <c r="AC21" s="52">
        <v>19208.305555555555</v>
      </c>
      <c r="AD21" s="52"/>
      <c r="AE21" s="52"/>
      <c r="AF21" s="52"/>
      <c r="AG21" s="49"/>
      <c r="AH21" s="49"/>
      <c r="AI21" s="49"/>
    </row>
    <row r="22" spans="1:35" ht="16" thickBot="1">
      <c r="A22" t="s">
        <v>19</v>
      </c>
      <c r="B22" s="43">
        <v>45</v>
      </c>
      <c r="C22" s="43">
        <v>38</v>
      </c>
      <c r="D22" s="43">
        <v>0</v>
      </c>
      <c r="F22" s="44">
        <v>6.5</v>
      </c>
      <c r="G22" s="44">
        <v>8</v>
      </c>
      <c r="H22" s="44">
        <v>24</v>
      </c>
      <c r="J22" s="45">
        <v>68</v>
      </c>
      <c r="K22" s="45">
        <v>64</v>
      </c>
      <c r="L22" s="45">
        <v>60</v>
      </c>
      <c r="M22" s="52" t="s">
        <v>96</v>
      </c>
      <c r="N22" s="52">
        <v>35</v>
      </c>
      <c r="O22" s="52">
        <v>6826.2222222222208</v>
      </c>
      <c r="P22" s="52"/>
      <c r="Q22" s="52"/>
      <c r="R22" s="52"/>
      <c r="S22" s="13"/>
      <c r="T22" s="46">
        <v>0</v>
      </c>
      <c r="U22" s="46">
        <v>0</v>
      </c>
      <c r="V22" s="46">
        <v>0</v>
      </c>
      <c r="W22" s="13"/>
      <c r="X22" s="47">
        <v>0</v>
      </c>
      <c r="Y22" s="47">
        <v>0</v>
      </c>
      <c r="Z22" s="47">
        <v>900</v>
      </c>
      <c r="AA22" s="49"/>
      <c r="AB22" s="49"/>
      <c r="AC22" s="49"/>
      <c r="AD22" s="49"/>
      <c r="AE22" s="49"/>
      <c r="AF22" s="49"/>
      <c r="AG22" s="49"/>
      <c r="AH22" s="49"/>
      <c r="AI22" s="49"/>
    </row>
    <row r="23" spans="1:35" ht="30">
      <c r="A23" t="s">
        <v>20</v>
      </c>
      <c r="B23" s="43">
        <v>45</v>
      </c>
      <c r="C23" s="43">
        <v>31</v>
      </c>
      <c r="D23" s="43">
        <v>25</v>
      </c>
      <c r="F23" s="44">
        <v>5</v>
      </c>
      <c r="G23" s="44">
        <v>6</v>
      </c>
      <c r="H23" s="44">
        <v>15</v>
      </c>
      <c r="J23" s="45">
        <v>58</v>
      </c>
      <c r="K23" s="45">
        <v>68</v>
      </c>
      <c r="L23" s="45">
        <v>40</v>
      </c>
      <c r="M23" s="49"/>
      <c r="N23" s="49"/>
      <c r="O23" s="49"/>
      <c r="P23" s="49"/>
      <c r="Q23" s="49"/>
      <c r="R23" s="49"/>
      <c r="S23" s="13"/>
      <c r="T23" s="46">
        <v>3.47</v>
      </c>
      <c r="U23" s="46">
        <v>89</v>
      </c>
      <c r="V23" s="46">
        <v>115</v>
      </c>
      <c r="W23" s="13"/>
      <c r="X23" s="47">
        <v>74</v>
      </c>
      <c r="Y23" s="47">
        <v>260</v>
      </c>
      <c r="Z23" s="47">
        <v>960</v>
      </c>
      <c r="AA23" s="53"/>
      <c r="AB23" s="53" t="s">
        <v>102</v>
      </c>
      <c r="AC23" s="53" t="s">
        <v>91</v>
      </c>
      <c r="AD23" s="53" t="s">
        <v>103</v>
      </c>
      <c r="AE23" s="53" t="s">
        <v>104</v>
      </c>
      <c r="AF23" s="53" t="s">
        <v>105</v>
      </c>
      <c r="AG23" s="53" t="s">
        <v>106</v>
      </c>
      <c r="AH23" s="53" t="s">
        <v>107</v>
      </c>
      <c r="AI23" s="53" t="s">
        <v>108</v>
      </c>
    </row>
    <row r="24" spans="1:35" ht="30">
      <c r="A24" t="s">
        <v>21</v>
      </c>
      <c r="B24" s="43">
        <v>43</v>
      </c>
      <c r="C24" s="43">
        <v>35</v>
      </c>
      <c r="D24" s="43">
        <v>20</v>
      </c>
      <c r="F24" s="44">
        <v>5</v>
      </c>
      <c r="G24" s="44">
        <v>6</v>
      </c>
      <c r="H24" s="44">
        <v>15.5</v>
      </c>
      <c r="J24" s="45">
        <v>45</v>
      </c>
      <c r="K24" s="45">
        <v>60</v>
      </c>
      <c r="L24" s="45">
        <v>53</v>
      </c>
      <c r="M24" s="49"/>
      <c r="N24" s="49" t="s">
        <v>102</v>
      </c>
      <c r="O24" s="49" t="s">
        <v>91</v>
      </c>
      <c r="P24" s="49" t="s">
        <v>103</v>
      </c>
      <c r="Q24" s="49" t="s">
        <v>104</v>
      </c>
      <c r="R24" s="49" t="s">
        <v>105</v>
      </c>
      <c r="S24" s="13"/>
      <c r="T24" s="46">
        <v>4</v>
      </c>
      <c r="U24" s="46">
        <v>71</v>
      </c>
      <c r="V24" s="46">
        <v>95</v>
      </c>
      <c r="W24" s="13"/>
      <c r="X24" s="47">
        <v>60</v>
      </c>
      <c r="Y24" s="47">
        <v>210</v>
      </c>
      <c r="Z24" s="47">
        <v>780</v>
      </c>
      <c r="AA24" s="50" t="s">
        <v>97</v>
      </c>
      <c r="AB24" s="50">
        <v>32.959694496023417</v>
      </c>
      <c r="AC24" s="50">
        <v>11.784445625751848</v>
      </c>
      <c r="AD24" s="50">
        <v>2.7968812061891613</v>
      </c>
      <c r="AE24" s="50">
        <v>8.5412269583319891E-3</v>
      </c>
      <c r="AF24" s="50">
        <v>8.9840595984713261</v>
      </c>
      <c r="AG24" s="50">
        <v>56.935329393575508</v>
      </c>
      <c r="AH24" s="50">
        <v>8.9840595984713261</v>
      </c>
      <c r="AI24" s="50">
        <v>56.935329393575508</v>
      </c>
    </row>
    <row r="25" spans="1:35" ht="15">
      <c r="A25" t="s">
        <v>22</v>
      </c>
      <c r="B25" s="43">
        <v>7</v>
      </c>
      <c r="C25" s="43">
        <v>26</v>
      </c>
      <c r="D25" s="43">
        <v>8</v>
      </c>
      <c r="F25" s="44">
        <v>3.2</v>
      </c>
      <c r="G25" s="44">
        <v>-2</v>
      </c>
      <c r="H25" s="44">
        <v>13</v>
      </c>
      <c r="J25" s="45">
        <v>32</v>
      </c>
      <c r="K25" s="45">
        <v>20</v>
      </c>
      <c r="L25" s="45">
        <v>30</v>
      </c>
      <c r="M25" s="49" t="s">
        <v>97</v>
      </c>
      <c r="N25" s="49">
        <v>9.9879164097845585</v>
      </c>
      <c r="O25" s="49">
        <v>5.7594829866563089</v>
      </c>
      <c r="P25" s="49">
        <v>1.7341689233087021</v>
      </c>
      <c r="Q25" s="49">
        <v>9.2222238795922132E-2</v>
      </c>
      <c r="R25" s="49">
        <v>-1.7298398319669133</v>
      </c>
      <c r="S25" s="13"/>
      <c r="T25" s="46">
        <v>4.1399999999999997</v>
      </c>
      <c r="U25" s="46">
        <v>57</v>
      </c>
      <c r="V25" s="46">
        <v>71</v>
      </c>
      <c r="W25" s="13"/>
      <c r="X25" s="47">
        <v>45</v>
      </c>
      <c r="Y25" s="47">
        <v>143</v>
      </c>
      <c r="Z25" s="47">
        <v>900</v>
      </c>
      <c r="AA25" s="50">
        <v>200</v>
      </c>
      <c r="AB25" s="50">
        <v>0.22788029573305368</v>
      </c>
      <c r="AC25" s="50">
        <v>4.5136055715616047E-2</v>
      </c>
      <c r="AD25" s="50">
        <v>5.0487419009058936</v>
      </c>
      <c r="AE25" s="50">
        <v>1.5978958026013706E-5</v>
      </c>
      <c r="AF25" s="50">
        <v>0.13605029991310713</v>
      </c>
      <c r="AG25" s="50">
        <v>0.31971029155300024</v>
      </c>
      <c r="AH25" s="50">
        <v>0.13605029991310713</v>
      </c>
      <c r="AI25" s="50">
        <v>0.31971029155300024</v>
      </c>
    </row>
    <row r="26" spans="1:35" ht="16" thickBot="1">
      <c r="A26" t="s">
        <v>23</v>
      </c>
      <c r="B26" s="43">
        <v>16</v>
      </c>
      <c r="C26" s="43">
        <v>31</v>
      </c>
      <c r="D26" s="43">
        <v>20</v>
      </c>
      <c r="F26" s="44">
        <v>4</v>
      </c>
      <c r="G26" s="44">
        <v>3.5</v>
      </c>
      <c r="H26" s="44">
        <v>14</v>
      </c>
      <c r="J26" s="45">
        <v>25</v>
      </c>
      <c r="K26" s="45">
        <v>25</v>
      </c>
      <c r="L26" s="45">
        <v>43</v>
      </c>
      <c r="M26" s="49">
        <v>30</v>
      </c>
      <c r="N26" s="49">
        <v>0.56716823644566239</v>
      </c>
      <c r="O26" s="49">
        <v>0.13292666473631279</v>
      </c>
      <c r="P26" s="49">
        <v>4.2667755003915619</v>
      </c>
      <c r="Q26" s="49">
        <v>1.5684849667208542E-4</v>
      </c>
      <c r="R26" s="49">
        <v>0.2967269036007143</v>
      </c>
      <c r="S26" s="13"/>
      <c r="T26" s="46">
        <v>3.52</v>
      </c>
      <c r="U26" s="46">
        <v>64</v>
      </c>
      <c r="V26" s="46">
        <v>81</v>
      </c>
      <c r="W26" s="13"/>
      <c r="X26" s="47">
        <v>70</v>
      </c>
      <c r="Y26" s="47">
        <v>152</v>
      </c>
      <c r="Z26" s="47">
        <v>1020</v>
      </c>
      <c r="AA26" s="52">
        <v>1500</v>
      </c>
      <c r="AB26" s="52">
        <v>-1.1019223155744863E-2</v>
      </c>
      <c r="AC26" s="52">
        <v>1.2733903466204741E-2</v>
      </c>
      <c r="AD26" s="52">
        <v>-0.86534527177698739</v>
      </c>
      <c r="AE26" s="52">
        <v>0.39309685670638983</v>
      </c>
      <c r="AF26" s="52">
        <v>-3.6926544553981575E-2</v>
      </c>
      <c r="AG26" s="52">
        <v>1.4888098242491852E-2</v>
      </c>
      <c r="AH26" s="52">
        <v>-3.6926544553981575E-2</v>
      </c>
      <c r="AI26" s="52">
        <v>1.4888098242491852E-2</v>
      </c>
    </row>
    <row r="27" spans="1:35" ht="15">
      <c r="A27" t="s">
        <v>24</v>
      </c>
      <c r="B27" s="43">
        <v>5</v>
      </c>
      <c r="C27" s="43">
        <v>25</v>
      </c>
      <c r="D27" s="43">
        <v>7</v>
      </c>
      <c r="F27" s="44">
        <v>4.5</v>
      </c>
      <c r="G27" s="44">
        <v>2</v>
      </c>
      <c r="H27" s="44">
        <v>22</v>
      </c>
      <c r="J27" s="45">
        <v>36</v>
      </c>
      <c r="K27" s="45">
        <v>22</v>
      </c>
      <c r="L27" s="45">
        <v>30</v>
      </c>
      <c r="M27" s="49">
        <v>60</v>
      </c>
      <c r="N27" s="49">
        <v>0.23158725055040788</v>
      </c>
      <c r="O27" s="49">
        <v>0.13760616002431542</v>
      </c>
      <c r="P27" s="49">
        <v>1.6829715363722506</v>
      </c>
      <c r="Q27" s="49">
        <v>0.10181991332187164</v>
      </c>
      <c r="R27" s="49">
        <v>-4.8374587042323641E-2</v>
      </c>
      <c r="S27" s="13"/>
      <c r="T27" s="46">
        <v>3.5</v>
      </c>
      <c r="U27" s="46">
        <v>73</v>
      </c>
      <c r="V27" s="46">
        <v>84</v>
      </c>
      <c r="W27" s="13"/>
      <c r="X27" s="47">
        <v>69</v>
      </c>
      <c r="Y27" s="47">
        <v>175</v>
      </c>
      <c r="Z27" s="47">
        <v>840</v>
      </c>
    </row>
    <row r="28" spans="1:35" ht="30">
      <c r="A28" t="s">
        <v>25</v>
      </c>
      <c r="B28" s="43">
        <v>2</v>
      </c>
      <c r="C28" s="43">
        <v>13</v>
      </c>
      <c r="D28" s="43">
        <v>13</v>
      </c>
      <c r="F28" s="44">
        <v>1.5</v>
      </c>
      <c r="G28" s="44">
        <v>4</v>
      </c>
      <c r="H28" s="44">
        <v>18</v>
      </c>
      <c r="J28" s="45">
        <v>20</v>
      </c>
      <c r="K28" s="45">
        <v>20</v>
      </c>
      <c r="L28" s="45">
        <v>34</v>
      </c>
      <c r="M28" s="49" t="s">
        <v>106</v>
      </c>
      <c r="N28" s="49" t="s">
        <v>107</v>
      </c>
      <c r="O28" s="49" t="s">
        <v>108</v>
      </c>
      <c r="P28" s="49"/>
      <c r="Q28" s="49"/>
      <c r="R28" s="49"/>
      <c r="S28" s="13"/>
      <c r="T28" s="46">
        <v>4.3</v>
      </c>
      <c r="U28" s="46">
        <v>60</v>
      </c>
      <c r="V28" s="46">
        <v>65</v>
      </c>
      <c r="W28" s="13"/>
      <c r="X28" s="47">
        <v>71</v>
      </c>
      <c r="Y28" s="47">
        <v>20</v>
      </c>
      <c r="Z28" s="47">
        <v>840</v>
      </c>
    </row>
    <row r="29" spans="1:35" ht="15">
      <c r="A29" t="s">
        <v>26</v>
      </c>
      <c r="B29" s="43">
        <v>22</v>
      </c>
      <c r="C29" s="43">
        <v>42</v>
      </c>
      <c r="D29" s="43">
        <v>20</v>
      </c>
      <c r="F29" s="44">
        <v>36</v>
      </c>
      <c r="G29" s="44">
        <v>4</v>
      </c>
      <c r="H29" s="44">
        <v>15</v>
      </c>
      <c r="J29" s="45">
        <v>21</v>
      </c>
      <c r="K29" s="45">
        <v>35</v>
      </c>
      <c r="L29" s="45">
        <v>40</v>
      </c>
      <c r="M29" s="49">
        <v>21.70567265153603</v>
      </c>
      <c r="N29" s="49">
        <v>-1.7298398319669133</v>
      </c>
      <c r="O29" s="49">
        <v>21.70567265153603</v>
      </c>
      <c r="P29" s="49"/>
      <c r="Q29" s="49"/>
      <c r="R29" s="49"/>
      <c r="S29" s="13"/>
      <c r="T29" s="46">
        <v>3.84</v>
      </c>
      <c r="U29" s="46">
        <v>61</v>
      </c>
      <c r="V29" s="46">
        <v>87</v>
      </c>
      <c r="W29" s="13"/>
      <c r="X29" s="47">
        <v>73</v>
      </c>
      <c r="Y29" s="47">
        <v>208</v>
      </c>
      <c r="Z29" s="47">
        <v>840</v>
      </c>
    </row>
    <row r="30" spans="1:35" ht="15">
      <c r="A30" t="s">
        <v>27</v>
      </c>
      <c r="B30" s="43">
        <v>10</v>
      </c>
      <c r="C30" s="43">
        <v>8</v>
      </c>
      <c r="D30" s="43">
        <v>0</v>
      </c>
      <c r="F30" s="44">
        <v>2</v>
      </c>
      <c r="G30" s="44">
        <v>6</v>
      </c>
      <c r="H30" s="44">
        <v>0</v>
      </c>
      <c r="J30" s="45">
        <v>42</v>
      </c>
      <c r="K30" s="45">
        <v>29</v>
      </c>
      <c r="L30" s="45">
        <v>35</v>
      </c>
      <c r="M30" s="49">
        <v>0.83760956929061048</v>
      </c>
      <c r="N30" s="49">
        <v>0.2967269036007143</v>
      </c>
      <c r="O30" s="49">
        <v>0.83760956929061048</v>
      </c>
      <c r="P30" s="49"/>
      <c r="Q30" s="49"/>
      <c r="R30" s="49"/>
      <c r="S30" s="13"/>
      <c r="T30" s="46">
        <v>3.6</v>
      </c>
      <c r="U30" s="46">
        <v>65.5</v>
      </c>
      <c r="V30" s="46">
        <v>105</v>
      </c>
      <c r="W30" s="13"/>
      <c r="X30" s="47">
        <v>44</v>
      </c>
      <c r="Y30" s="47">
        <v>143</v>
      </c>
      <c r="Z30" s="47">
        <v>900</v>
      </c>
    </row>
    <row r="31" spans="1:35" ht="15">
      <c r="A31" t="s">
        <v>74</v>
      </c>
      <c r="B31" s="43">
        <v>10</v>
      </c>
      <c r="C31" s="43">
        <v>25</v>
      </c>
      <c r="D31" s="43">
        <v>16</v>
      </c>
      <c r="F31" s="44">
        <v>9</v>
      </c>
      <c r="G31" s="44">
        <v>7</v>
      </c>
      <c r="H31" s="44">
        <v>19.5</v>
      </c>
      <c r="J31" s="45">
        <v>20</v>
      </c>
      <c r="K31" s="45">
        <v>35</v>
      </c>
      <c r="L31" s="45">
        <v>30</v>
      </c>
      <c r="M31" s="49">
        <v>0.51154908814313937</v>
      </c>
      <c r="N31" s="49">
        <v>-4.8374587042323641E-2</v>
      </c>
      <c r="O31" s="49">
        <v>0.51154908814313937</v>
      </c>
      <c r="P31" s="49"/>
      <c r="Q31" s="49"/>
      <c r="R31" s="49"/>
      <c r="S31" s="13"/>
      <c r="T31" s="46">
        <v>4.24</v>
      </c>
      <c r="U31" s="46">
        <v>65</v>
      </c>
      <c r="V31" s="46">
        <v>75</v>
      </c>
      <c r="W31" s="13"/>
      <c r="X31" s="47">
        <v>30</v>
      </c>
      <c r="Y31" s="47">
        <v>100</v>
      </c>
      <c r="Z31" s="47">
        <v>900</v>
      </c>
    </row>
    <row r="32" spans="1:35" ht="15">
      <c r="A32" t="s">
        <v>28</v>
      </c>
      <c r="B32" s="43">
        <v>50</v>
      </c>
      <c r="C32" s="43">
        <v>30</v>
      </c>
      <c r="D32" s="43">
        <v>70</v>
      </c>
      <c r="F32" s="44">
        <v>13</v>
      </c>
      <c r="G32" s="44">
        <v>4</v>
      </c>
      <c r="H32" s="44">
        <v>11</v>
      </c>
      <c r="J32" s="45">
        <v>44</v>
      </c>
      <c r="K32" s="45">
        <v>31</v>
      </c>
      <c r="L32" s="45">
        <v>46</v>
      </c>
      <c r="M32" s="54"/>
      <c r="N32" s="54"/>
      <c r="O32" s="54"/>
      <c r="P32" s="54"/>
      <c r="Q32" s="54"/>
      <c r="R32" s="54"/>
      <c r="S32" s="13"/>
      <c r="T32" s="46">
        <v>3.21</v>
      </c>
      <c r="U32" s="46">
        <v>102</v>
      </c>
      <c r="V32" s="46">
        <v>125</v>
      </c>
      <c r="W32" s="13"/>
      <c r="X32" s="47">
        <v>81</v>
      </c>
      <c r="Y32" s="47">
        <v>115</v>
      </c>
      <c r="Z32" s="47">
        <v>618</v>
      </c>
    </row>
    <row r="33" spans="1:30" ht="15">
      <c r="A33" t="s">
        <v>29</v>
      </c>
      <c r="B33" s="43">
        <v>17</v>
      </c>
      <c r="C33" s="43">
        <v>25</v>
      </c>
      <c r="D33" s="43">
        <v>18</v>
      </c>
      <c r="F33" s="44">
        <v>10</v>
      </c>
      <c r="G33" s="44">
        <v>8</v>
      </c>
      <c r="H33" s="44">
        <v>15</v>
      </c>
      <c r="J33" s="45">
        <v>18</v>
      </c>
      <c r="K33" s="45">
        <v>40</v>
      </c>
      <c r="L33" s="45">
        <v>29</v>
      </c>
      <c r="M33" s="13"/>
      <c r="N33" s="13"/>
      <c r="O33" s="13"/>
      <c r="P33" s="13"/>
      <c r="Q33" s="13"/>
      <c r="R33" s="13"/>
      <c r="S33" s="13"/>
      <c r="T33" s="46">
        <v>3.1</v>
      </c>
      <c r="U33" s="46">
        <v>56</v>
      </c>
      <c r="V33" s="46">
        <v>56</v>
      </c>
      <c r="W33" s="13"/>
      <c r="X33" s="47">
        <v>56</v>
      </c>
      <c r="Y33" s="47">
        <v>150</v>
      </c>
      <c r="Z33" s="47">
        <v>600</v>
      </c>
    </row>
    <row r="34" spans="1:30" ht="15">
      <c r="A34" t="s">
        <v>30</v>
      </c>
      <c r="B34" s="43">
        <v>40</v>
      </c>
      <c r="C34" s="43">
        <v>30</v>
      </c>
      <c r="D34" s="43">
        <v>45</v>
      </c>
      <c r="F34" s="44">
        <v>3.5</v>
      </c>
      <c r="G34" s="44">
        <v>3.5</v>
      </c>
      <c r="H34" s="44">
        <v>5</v>
      </c>
      <c r="J34" s="45">
        <v>62</v>
      </c>
      <c r="K34" s="45">
        <v>45</v>
      </c>
      <c r="L34" s="45">
        <v>40</v>
      </c>
      <c r="T34" s="46">
        <v>0</v>
      </c>
      <c r="U34" s="46">
        <v>86</v>
      </c>
      <c r="V34" s="46">
        <v>102</v>
      </c>
      <c r="W34" s="13"/>
      <c r="X34" s="47">
        <v>0</v>
      </c>
      <c r="Y34" s="47">
        <v>0</v>
      </c>
      <c r="Z34" s="47">
        <v>600</v>
      </c>
    </row>
    <row r="35" spans="1:30" ht="15">
      <c r="A35" t="s">
        <v>31</v>
      </c>
      <c r="B35" s="43">
        <v>5</v>
      </c>
      <c r="C35" s="43">
        <v>20</v>
      </c>
      <c r="D35" s="43">
        <v>15</v>
      </c>
      <c r="F35" s="44">
        <v>4</v>
      </c>
      <c r="G35" s="44">
        <v>4</v>
      </c>
      <c r="H35" s="44">
        <v>11</v>
      </c>
      <c r="J35" s="45">
        <v>18</v>
      </c>
      <c r="K35" s="45">
        <v>30</v>
      </c>
      <c r="L35" s="45">
        <v>35</v>
      </c>
      <c r="T35" s="46">
        <v>3.5</v>
      </c>
      <c r="U35" s="46">
        <v>30</v>
      </c>
      <c r="V35" s="46">
        <v>36</v>
      </c>
      <c r="W35" s="13"/>
      <c r="X35" s="47">
        <v>76</v>
      </c>
      <c r="Y35" s="47">
        <v>130</v>
      </c>
      <c r="Z35" s="47">
        <v>480</v>
      </c>
    </row>
    <row r="36" spans="1:30" ht="15">
      <c r="A36" t="s">
        <v>32</v>
      </c>
      <c r="B36" s="43">
        <v>2</v>
      </c>
      <c r="C36" s="43">
        <v>25</v>
      </c>
      <c r="D36" s="43">
        <v>12</v>
      </c>
      <c r="F36" s="44">
        <v>29</v>
      </c>
      <c r="G36" s="44">
        <v>1</v>
      </c>
      <c r="H36" s="44">
        <v>11</v>
      </c>
      <c r="J36" s="45">
        <v>27</v>
      </c>
      <c r="K36" s="45">
        <v>7</v>
      </c>
      <c r="L36" s="45">
        <v>30</v>
      </c>
      <c r="T36" s="46">
        <v>3.2</v>
      </c>
      <c r="U36" s="46">
        <v>45</v>
      </c>
      <c r="V36" s="46">
        <v>50</v>
      </c>
      <c r="W36" s="13"/>
      <c r="X36" s="47">
        <v>47</v>
      </c>
      <c r="Y36" s="47">
        <v>177</v>
      </c>
      <c r="Z36" s="47">
        <v>900</v>
      </c>
    </row>
    <row r="37" spans="1:30" ht="15">
      <c r="A37" t="s">
        <v>33</v>
      </c>
      <c r="B37" s="43">
        <v>2</v>
      </c>
      <c r="C37" s="43">
        <v>7</v>
      </c>
      <c r="D37" s="43">
        <v>10</v>
      </c>
      <c r="F37" s="44">
        <v>-1</v>
      </c>
      <c r="G37" s="44">
        <v>2</v>
      </c>
      <c r="H37" s="44">
        <v>94</v>
      </c>
      <c r="J37" s="45">
        <v>21</v>
      </c>
      <c r="K37" s="45">
        <v>16</v>
      </c>
      <c r="L37" s="45">
        <v>44</v>
      </c>
      <c r="T37" s="46">
        <v>4</v>
      </c>
      <c r="U37" s="46">
        <v>39</v>
      </c>
      <c r="V37" s="46">
        <v>72</v>
      </c>
      <c r="W37" s="13"/>
      <c r="X37" s="47">
        <v>41</v>
      </c>
      <c r="Y37" s="47">
        <v>76</v>
      </c>
      <c r="Z37" s="47">
        <v>900</v>
      </c>
    </row>
    <row r="38" spans="1:30" ht="15">
      <c r="A38" t="s">
        <v>34</v>
      </c>
      <c r="B38" s="43">
        <v>16</v>
      </c>
      <c r="C38" s="43">
        <v>21</v>
      </c>
      <c r="D38" s="43">
        <v>7</v>
      </c>
      <c r="F38" s="44">
        <v>7</v>
      </c>
      <c r="G38" s="44">
        <v>6</v>
      </c>
      <c r="H38" s="44">
        <v>17</v>
      </c>
      <c r="J38" s="45">
        <v>18</v>
      </c>
      <c r="K38" s="45">
        <v>2</v>
      </c>
      <c r="L38" s="45">
        <v>32</v>
      </c>
      <c r="T38" s="46">
        <v>4</v>
      </c>
      <c r="U38" s="46">
        <v>84</v>
      </c>
      <c r="V38" s="46">
        <v>83</v>
      </c>
      <c r="W38" s="13"/>
      <c r="X38" s="47">
        <v>82</v>
      </c>
      <c r="Y38" s="47">
        <v>161</v>
      </c>
      <c r="Z38" s="47">
        <v>930</v>
      </c>
    </row>
    <row r="39" spans="1:30" ht="15">
      <c r="A39" t="s">
        <v>6</v>
      </c>
      <c r="B39" s="43">
        <v>40</v>
      </c>
      <c r="C39" s="43">
        <v>25</v>
      </c>
      <c r="D39" s="43">
        <v>12</v>
      </c>
      <c r="F39" s="44">
        <v>8</v>
      </c>
      <c r="G39" s="44">
        <v>6</v>
      </c>
      <c r="H39" s="44">
        <v>30</v>
      </c>
      <c r="J39" s="45">
        <v>45</v>
      </c>
      <c r="K39" s="45">
        <v>15</v>
      </c>
      <c r="L39" s="45">
        <v>50</v>
      </c>
      <c r="T39" s="46">
        <v>3.1</v>
      </c>
      <c r="U39" s="46">
        <v>114</v>
      </c>
      <c r="V39" s="46">
        <v>180</v>
      </c>
      <c r="W39" s="13"/>
      <c r="X39" s="47">
        <v>85</v>
      </c>
      <c r="Y39" s="47">
        <v>187</v>
      </c>
      <c r="Z39" s="47">
        <v>930</v>
      </c>
    </row>
    <row r="40" spans="1:30" ht="15">
      <c r="A40" t="s">
        <v>35</v>
      </c>
      <c r="B40" s="43">
        <v>40</v>
      </c>
      <c r="C40" s="43">
        <v>60</v>
      </c>
      <c r="D40" s="43">
        <v>22</v>
      </c>
      <c r="F40" s="44">
        <v>6</v>
      </c>
      <c r="G40" s="44">
        <v>4</v>
      </c>
      <c r="H40" s="44">
        <v>11.5</v>
      </c>
      <c r="J40" s="45">
        <v>52</v>
      </c>
      <c r="K40" s="45">
        <v>27</v>
      </c>
      <c r="L40" s="45">
        <v>43</v>
      </c>
      <c r="T40" s="46">
        <v>2</v>
      </c>
      <c r="U40" s="46">
        <v>9</v>
      </c>
      <c r="V40" s="46">
        <v>95</v>
      </c>
      <c r="W40" s="13"/>
      <c r="X40" s="47">
        <v>77</v>
      </c>
      <c r="Y40" s="47">
        <v>245</v>
      </c>
      <c r="Z40" s="47">
        <v>1200</v>
      </c>
    </row>
    <row r="41" spans="1:30" ht="15">
      <c r="A41" t="s">
        <v>36</v>
      </c>
      <c r="B41" s="43">
        <v>13</v>
      </c>
      <c r="C41" s="43">
        <v>21</v>
      </c>
      <c r="D41" s="43">
        <v>9</v>
      </c>
      <c r="F41" s="44">
        <v>32</v>
      </c>
      <c r="G41" s="44">
        <v>1.5</v>
      </c>
      <c r="H41" s="44">
        <v>19</v>
      </c>
      <c r="J41" s="45">
        <v>23</v>
      </c>
      <c r="K41" s="45">
        <v>22</v>
      </c>
      <c r="L41" s="45">
        <v>30</v>
      </c>
      <c r="T41" s="46">
        <v>4.4000000000000004</v>
      </c>
      <c r="U41" s="46">
        <v>63</v>
      </c>
      <c r="V41" s="46">
        <v>82</v>
      </c>
      <c r="W41" s="13"/>
      <c r="X41" s="47">
        <v>55</v>
      </c>
      <c r="Y41" s="47">
        <v>137</v>
      </c>
      <c r="Z41" s="47">
        <v>585</v>
      </c>
    </row>
    <row r="42" spans="1:30" ht="15">
      <c r="A42" t="s">
        <v>37</v>
      </c>
      <c r="B42" s="43">
        <v>38</v>
      </c>
      <c r="C42" s="43">
        <v>52</v>
      </c>
      <c r="D42" s="43">
        <v>21</v>
      </c>
      <c r="F42" s="44">
        <v>4</v>
      </c>
      <c r="G42" s="44">
        <v>2</v>
      </c>
      <c r="H42" s="44">
        <v>20</v>
      </c>
      <c r="J42" s="45">
        <v>43</v>
      </c>
      <c r="K42" s="45">
        <v>37</v>
      </c>
      <c r="L42" s="45">
        <v>34</v>
      </c>
      <c r="T42" s="46">
        <v>3.47</v>
      </c>
      <c r="U42" s="46">
        <v>94</v>
      </c>
      <c r="V42" s="46">
        <v>111</v>
      </c>
      <c r="W42" s="13"/>
      <c r="X42" s="47">
        <v>72</v>
      </c>
      <c r="Y42" s="47">
        <v>122</v>
      </c>
      <c r="Z42" s="47">
        <v>480</v>
      </c>
    </row>
    <row r="43" spans="1:30" ht="15">
      <c r="A43" t="s">
        <v>38</v>
      </c>
      <c r="B43" s="43">
        <v>50</v>
      </c>
      <c r="C43" s="43">
        <v>45</v>
      </c>
      <c r="D43" s="43">
        <v>30</v>
      </c>
      <c r="F43" s="44">
        <v>4</v>
      </c>
      <c r="G43" s="44">
        <v>4</v>
      </c>
      <c r="H43" s="44">
        <v>21</v>
      </c>
      <c r="J43" s="45">
        <v>45</v>
      </c>
      <c r="K43" s="45">
        <v>30</v>
      </c>
      <c r="L43" s="45">
        <v>80</v>
      </c>
      <c r="T43" s="46">
        <v>3.28</v>
      </c>
      <c r="U43" s="46">
        <v>96</v>
      </c>
      <c r="V43" s="46">
        <v>120</v>
      </c>
      <c r="W43" s="13"/>
      <c r="X43" s="47">
        <v>80</v>
      </c>
      <c r="Y43" s="47">
        <v>240</v>
      </c>
      <c r="Z43" s="47">
        <v>960</v>
      </c>
    </row>
    <row r="44" spans="1:30" ht="15">
      <c r="A44" t="s">
        <v>39</v>
      </c>
      <c r="B44" s="43">
        <v>12</v>
      </c>
      <c r="C44" s="43">
        <v>20</v>
      </c>
      <c r="D44" s="43">
        <v>16</v>
      </c>
      <c r="F44" s="44">
        <v>4</v>
      </c>
      <c r="G44" s="44">
        <v>2.5</v>
      </c>
      <c r="H44" s="44">
        <v>14</v>
      </c>
      <c r="J44" s="45">
        <v>25</v>
      </c>
      <c r="K44" s="45">
        <v>20</v>
      </c>
      <c r="L44" s="45">
        <v>32</v>
      </c>
      <c r="P44" s="13"/>
      <c r="Q44" s="13"/>
      <c r="R44" s="13"/>
      <c r="S44" s="13"/>
      <c r="T44" s="46">
        <v>3.71</v>
      </c>
      <c r="U44" s="46">
        <v>73</v>
      </c>
      <c r="V44" s="46">
        <v>84</v>
      </c>
      <c r="W44" s="13"/>
      <c r="X44" s="47">
        <v>75</v>
      </c>
      <c r="Y44" s="47">
        <v>115</v>
      </c>
      <c r="Z44" s="47">
        <v>660</v>
      </c>
    </row>
    <row r="45" spans="1:30" ht="15">
      <c r="A45" t="s">
        <v>40</v>
      </c>
      <c r="B45" s="43">
        <v>10</v>
      </c>
      <c r="C45" s="43">
        <v>15</v>
      </c>
      <c r="D45" s="43">
        <v>5</v>
      </c>
      <c r="F45" s="44">
        <v>0</v>
      </c>
      <c r="G45" s="44">
        <v>1</v>
      </c>
      <c r="H45" s="44">
        <v>17</v>
      </c>
      <c r="J45" s="45">
        <v>32</v>
      </c>
      <c r="K45" s="45">
        <v>15</v>
      </c>
      <c r="L45" s="45">
        <v>23</v>
      </c>
      <c r="P45" s="13"/>
      <c r="T45" s="46">
        <v>3.92</v>
      </c>
      <c r="U45" s="46">
        <v>64</v>
      </c>
      <c r="V45" s="46">
        <v>75</v>
      </c>
      <c r="W45" s="13"/>
      <c r="X45" s="47">
        <v>52</v>
      </c>
      <c r="Y45" s="47">
        <v>132</v>
      </c>
      <c r="Z45" s="47">
        <v>600</v>
      </c>
    </row>
    <row r="46" spans="1:30" ht="30" customHeight="1">
      <c r="A46" s="69" t="s">
        <v>86</v>
      </c>
      <c r="B46" s="69"/>
      <c r="C46" s="69"/>
      <c r="G46" s="13"/>
      <c r="H46" s="68" t="s">
        <v>86</v>
      </c>
      <c r="I46" s="68"/>
      <c r="J46" s="13"/>
      <c r="K46" s="13"/>
      <c r="L46" s="13"/>
      <c r="M46" s="13"/>
      <c r="P46" s="13"/>
      <c r="Q46" s="67" t="s">
        <v>86</v>
      </c>
      <c r="R46" s="67"/>
      <c r="S46" s="67"/>
      <c r="W46" s="13"/>
    </row>
    <row r="47" spans="1:30" ht="15" thickBot="1">
      <c r="G47" s="13"/>
      <c r="J47" s="13"/>
      <c r="K47" s="13"/>
      <c r="L47" s="13"/>
      <c r="M47" s="13"/>
      <c r="P47" s="13"/>
      <c r="W47" s="13"/>
    </row>
    <row r="48" spans="1:30" ht="15" customHeight="1">
      <c r="A48" s="55" t="s">
        <v>87</v>
      </c>
      <c r="B48" s="55"/>
      <c r="C48" s="49"/>
      <c r="D48" s="56" t="s">
        <v>109</v>
      </c>
      <c r="E48" s="56"/>
      <c r="F48" s="114">
        <f>CORREL(B9:B45,C9:C45)</f>
        <v>0.73465124812183691</v>
      </c>
      <c r="G48" s="54"/>
      <c r="H48" s="49"/>
      <c r="I48" s="58" t="s">
        <v>87</v>
      </c>
      <c r="J48" s="58"/>
      <c r="K48" s="54"/>
      <c r="L48" s="54"/>
      <c r="M48" s="54"/>
      <c r="N48" s="49"/>
      <c r="O48" s="49"/>
      <c r="P48" s="54"/>
      <c r="Q48" s="48" t="s">
        <v>87</v>
      </c>
      <c r="R48" s="48"/>
      <c r="S48" s="49"/>
      <c r="T48" s="49"/>
      <c r="U48" s="49"/>
      <c r="V48" s="49"/>
      <c r="W48" s="54"/>
      <c r="X48" s="49"/>
      <c r="Y48" s="49"/>
      <c r="Z48" s="49"/>
      <c r="AA48" s="49"/>
      <c r="AB48" s="49"/>
      <c r="AC48" s="49"/>
      <c r="AD48" s="49"/>
    </row>
    <row r="49" spans="1:30" ht="15">
      <c r="A49" s="59" t="s">
        <v>88</v>
      </c>
      <c r="B49" s="59">
        <v>0.83413433375324042</v>
      </c>
      <c r="C49" s="49"/>
      <c r="D49" s="56"/>
      <c r="E49" s="56"/>
      <c r="F49" s="114"/>
      <c r="G49" s="54"/>
      <c r="H49" s="49"/>
      <c r="I49" s="60" t="s">
        <v>88</v>
      </c>
      <c r="J49" s="60">
        <v>0.25334251415797621</v>
      </c>
      <c r="K49" s="54"/>
      <c r="L49" s="54"/>
      <c r="M49" s="54"/>
      <c r="N49" s="49"/>
      <c r="O49" s="49"/>
      <c r="P49" s="54"/>
      <c r="Q49" s="50" t="s">
        <v>88</v>
      </c>
      <c r="R49" s="50">
        <v>0.13702769739364962</v>
      </c>
      <c r="S49" s="49"/>
      <c r="T49" s="49"/>
      <c r="U49" s="49"/>
      <c r="V49" s="49"/>
      <c r="W49" s="54"/>
      <c r="X49" s="49"/>
      <c r="Y49" s="49"/>
      <c r="Z49" s="49"/>
      <c r="AA49" s="49"/>
      <c r="AB49" s="49"/>
      <c r="AC49" s="49"/>
      <c r="AD49" s="49"/>
    </row>
    <row r="50" spans="1:30" ht="15">
      <c r="A50" s="61" t="s">
        <v>89</v>
      </c>
      <c r="B50" s="61">
        <v>0.69578008674596237</v>
      </c>
      <c r="C50" s="49"/>
      <c r="D50" s="56"/>
      <c r="E50" s="56"/>
      <c r="F50" s="114"/>
      <c r="G50" s="54"/>
      <c r="H50" s="49"/>
      <c r="I50" s="60" t="s">
        <v>89</v>
      </c>
      <c r="J50" s="60">
        <v>6.4182429479884368E-2</v>
      </c>
      <c r="K50" s="54"/>
      <c r="L50" s="54"/>
      <c r="M50" s="54"/>
      <c r="N50" s="49"/>
      <c r="O50" s="49"/>
      <c r="P50" s="54"/>
      <c r="Q50" s="50" t="s">
        <v>89</v>
      </c>
      <c r="R50" s="50">
        <v>1.8776589853005607E-2</v>
      </c>
      <c r="S50" s="49"/>
      <c r="T50" s="49"/>
      <c r="U50" s="49"/>
      <c r="V50" s="49"/>
      <c r="W50" s="54"/>
      <c r="X50" s="49"/>
      <c r="Y50" s="49"/>
      <c r="Z50" s="49"/>
      <c r="AA50" s="49"/>
      <c r="AB50" s="49"/>
      <c r="AC50" s="49"/>
      <c r="AD50" s="49"/>
    </row>
    <row r="51" spans="1:30" ht="60">
      <c r="A51" s="59" t="s">
        <v>90</v>
      </c>
      <c r="B51" s="59">
        <v>0.67734251624571762</v>
      </c>
      <c r="C51" s="49"/>
      <c r="D51" s="56" t="s">
        <v>110</v>
      </c>
      <c r="E51" s="56"/>
      <c r="F51" s="57">
        <f>CORREL(B9:B45,D9:D45)</f>
        <v>0.57565345843874904</v>
      </c>
      <c r="G51" s="54"/>
      <c r="H51" s="49"/>
      <c r="I51" s="112" t="s">
        <v>90</v>
      </c>
      <c r="J51" s="112">
        <v>7.4662130847258507E-3</v>
      </c>
      <c r="K51" s="113" t="s">
        <v>111</v>
      </c>
      <c r="L51" s="62">
        <f>CORREL(F9:F45,G9:G45)</f>
        <v>-0.16133969793380548</v>
      </c>
      <c r="M51" s="54"/>
      <c r="N51" s="49"/>
      <c r="O51" s="49"/>
      <c r="P51" s="54"/>
      <c r="Q51" s="65" t="s">
        <v>90</v>
      </c>
      <c r="R51" s="65">
        <v>-4.0691495610448603E-2</v>
      </c>
      <c r="S51" s="66" t="s">
        <v>115</v>
      </c>
      <c r="T51" s="111">
        <f>CORREL(T9:T45,U9:U45)</f>
        <v>0.11624420652694652</v>
      </c>
      <c r="U51" s="49"/>
      <c r="V51" s="49"/>
      <c r="W51" s="54"/>
      <c r="X51" s="49"/>
      <c r="Y51" s="49"/>
      <c r="Z51" s="49"/>
      <c r="AA51" s="49"/>
      <c r="AB51" s="49"/>
      <c r="AC51" s="49"/>
      <c r="AD51" s="49"/>
    </row>
    <row r="52" spans="1:30" ht="60">
      <c r="A52" s="59" t="s">
        <v>91</v>
      </c>
      <c r="B52" s="59">
        <v>11.501041153730569</v>
      </c>
      <c r="C52" s="49"/>
      <c r="D52" s="56"/>
      <c r="E52" s="56"/>
      <c r="F52" s="57"/>
      <c r="G52" s="54"/>
      <c r="H52" s="49"/>
      <c r="I52" s="60" t="s">
        <v>91</v>
      </c>
      <c r="J52" s="60">
        <v>8.4629494721187992</v>
      </c>
      <c r="K52" s="113" t="s">
        <v>112</v>
      </c>
      <c r="L52" s="113">
        <f>CORREL(F9:F45,H9:H45)</f>
        <v>-0.17178356974653713</v>
      </c>
      <c r="M52" s="54"/>
      <c r="N52" s="49"/>
      <c r="O52" s="49"/>
      <c r="P52" s="54"/>
      <c r="Q52" s="50" t="s">
        <v>91</v>
      </c>
      <c r="R52" s="50">
        <v>0.99442724348275369</v>
      </c>
      <c r="S52" s="66" t="s">
        <v>116</v>
      </c>
      <c r="T52" s="66">
        <f>CORREL(T9:T45,V9:V45)</f>
        <v>5.5620412367503778E-2</v>
      </c>
      <c r="U52" s="49"/>
      <c r="V52" s="49"/>
      <c r="W52" s="54"/>
      <c r="X52" s="49"/>
      <c r="Y52" s="49"/>
      <c r="Z52" s="49"/>
      <c r="AA52" s="49"/>
      <c r="AB52" s="49"/>
      <c r="AC52" s="49"/>
      <c r="AD52" s="49"/>
    </row>
    <row r="53" spans="1:30" ht="31" thickBot="1">
      <c r="A53" s="63" t="s">
        <v>92</v>
      </c>
      <c r="B53" s="63">
        <v>36</v>
      </c>
      <c r="C53" s="49"/>
      <c r="D53" s="51"/>
      <c r="E53" s="49"/>
      <c r="F53" s="49"/>
      <c r="G53" s="54"/>
      <c r="H53" s="49"/>
      <c r="I53" s="64" t="s">
        <v>92</v>
      </c>
      <c r="J53" s="64">
        <v>36</v>
      </c>
      <c r="K53" s="49"/>
      <c r="L53" s="49"/>
      <c r="M53" s="54"/>
      <c r="N53" s="54"/>
      <c r="O53" s="54"/>
      <c r="P53" s="54"/>
      <c r="Q53" s="52" t="s">
        <v>92</v>
      </c>
      <c r="R53" s="52">
        <v>36</v>
      </c>
      <c r="S53" s="49"/>
      <c r="T53" s="49"/>
      <c r="U53" s="49"/>
      <c r="V53" s="49"/>
      <c r="W53" s="54"/>
      <c r="X53" s="49"/>
      <c r="Y53" s="49"/>
      <c r="Z53" s="49"/>
      <c r="AA53" s="49"/>
      <c r="AB53" s="49"/>
      <c r="AC53" s="49"/>
      <c r="AD53" s="49"/>
    </row>
    <row r="54" spans="1:30">
      <c r="A54" s="49"/>
      <c r="B54" s="49"/>
      <c r="C54" s="49"/>
      <c r="D54" s="49"/>
      <c r="E54" s="49"/>
      <c r="F54" s="49"/>
      <c r="G54" s="54"/>
      <c r="H54" s="49"/>
      <c r="I54" s="49"/>
      <c r="J54" s="49"/>
      <c r="K54" s="49"/>
      <c r="L54" s="49"/>
      <c r="M54" s="54"/>
      <c r="N54" s="54"/>
      <c r="O54" s="54"/>
      <c r="P54" s="54"/>
      <c r="Q54" s="49"/>
      <c r="R54" s="49"/>
      <c r="S54" s="49"/>
      <c r="T54" s="49"/>
      <c r="U54" s="49"/>
      <c r="V54" s="49"/>
      <c r="W54" s="54"/>
      <c r="X54" s="49"/>
      <c r="Y54" s="49"/>
      <c r="Z54" s="49"/>
      <c r="AA54" s="49"/>
      <c r="AB54" s="49"/>
      <c r="AC54" s="49"/>
      <c r="AD54" s="49"/>
    </row>
    <row r="55" spans="1:30" ht="16" thickBot="1">
      <c r="A55" s="49" t="s">
        <v>93</v>
      </c>
      <c r="B55" s="49"/>
      <c r="C55" s="49"/>
      <c r="D55" s="49"/>
      <c r="E55" s="49"/>
      <c r="F55" s="49"/>
      <c r="G55" s="54"/>
      <c r="H55" s="49"/>
      <c r="I55" s="49" t="s">
        <v>93</v>
      </c>
      <c r="J55" s="49"/>
      <c r="K55" s="49"/>
      <c r="L55" s="49"/>
      <c r="M55" s="54"/>
      <c r="N55" s="54"/>
      <c r="O55" s="54"/>
      <c r="P55" s="54"/>
      <c r="Q55" s="49" t="s">
        <v>93</v>
      </c>
      <c r="R55" s="49"/>
      <c r="S55" s="49"/>
      <c r="T55" s="49"/>
      <c r="U55" s="49"/>
      <c r="V55" s="49"/>
      <c r="W55" s="54"/>
      <c r="X55" s="54"/>
      <c r="Y55" s="54"/>
      <c r="Z55" s="49"/>
      <c r="AA55" s="49"/>
      <c r="AB55" s="49"/>
      <c r="AC55" s="49"/>
      <c r="AD55" s="49"/>
    </row>
    <row r="56" spans="1:30" ht="30">
      <c r="A56" s="53"/>
      <c r="B56" s="53" t="s">
        <v>98</v>
      </c>
      <c r="C56" s="53" t="s">
        <v>99</v>
      </c>
      <c r="D56" s="53" t="s">
        <v>19</v>
      </c>
      <c r="E56" s="53" t="s">
        <v>100</v>
      </c>
      <c r="F56" s="53" t="s">
        <v>101</v>
      </c>
      <c r="G56" s="54"/>
      <c r="H56" s="49"/>
      <c r="I56" s="53"/>
      <c r="J56" s="53" t="s">
        <v>98</v>
      </c>
      <c r="K56" s="53" t="s">
        <v>99</v>
      </c>
      <c r="L56" s="53" t="s">
        <v>19</v>
      </c>
      <c r="M56" s="53" t="s">
        <v>100</v>
      </c>
      <c r="N56" s="53" t="s">
        <v>101</v>
      </c>
      <c r="O56" s="54"/>
      <c r="P56" s="54"/>
      <c r="Q56" s="53"/>
      <c r="R56" s="53" t="s">
        <v>98</v>
      </c>
      <c r="S56" s="53" t="s">
        <v>99</v>
      </c>
      <c r="T56" s="53" t="s">
        <v>19</v>
      </c>
      <c r="U56" s="53" t="s">
        <v>100</v>
      </c>
      <c r="V56" s="53" t="s">
        <v>101</v>
      </c>
      <c r="W56" s="54"/>
      <c r="X56" s="54"/>
      <c r="Y56" s="54"/>
      <c r="Z56" s="49"/>
      <c r="AA56" s="49"/>
      <c r="AB56" s="49"/>
      <c r="AC56" s="49"/>
      <c r="AD56" s="49"/>
    </row>
    <row r="57" spans="1:30" ht="15">
      <c r="A57" s="50" t="s">
        <v>94</v>
      </c>
      <c r="B57" s="50">
        <v>2</v>
      </c>
      <c r="C57" s="50">
        <v>9983.2652841020172</v>
      </c>
      <c r="D57" s="50">
        <v>4991.6326420510086</v>
      </c>
      <c r="E57" s="50">
        <v>37.737080746984958</v>
      </c>
      <c r="F57" s="50">
        <v>2.9689031444622621E-9</v>
      </c>
      <c r="G57" s="54"/>
      <c r="H57" s="49"/>
      <c r="I57" s="50" t="s">
        <v>94</v>
      </c>
      <c r="J57" s="50">
        <v>2</v>
      </c>
      <c r="K57" s="50">
        <v>162.09976789023813</v>
      </c>
      <c r="L57" s="50">
        <v>81.049883945119063</v>
      </c>
      <c r="M57" s="50">
        <v>1.1316415931681083</v>
      </c>
      <c r="N57" s="50">
        <v>0.33469923411059443</v>
      </c>
      <c r="O57" s="54"/>
      <c r="P57" s="54"/>
      <c r="Q57" s="50" t="s">
        <v>94</v>
      </c>
      <c r="R57" s="50">
        <v>2</v>
      </c>
      <c r="S57" s="50">
        <v>0.62446598372552842</v>
      </c>
      <c r="T57" s="50">
        <v>0.31223299186276421</v>
      </c>
      <c r="U57" s="50">
        <v>0.31574229616900412</v>
      </c>
      <c r="V57" s="50">
        <v>0.7314259564555492</v>
      </c>
      <c r="W57" s="54"/>
      <c r="X57" s="54"/>
      <c r="Y57" s="54"/>
      <c r="Z57" s="49"/>
      <c r="AA57" s="49"/>
      <c r="AB57" s="49"/>
      <c r="AC57" s="49"/>
      <c r="AD57" s="49"/>
    </row>
    <row r="58" spans="1:30" ht="15">
      <c r="A58" s="50" t="s">
        <v>95</v>
      </c>
      <c r="B58" s="50">
        <v>33</v>
      </c>
      <c r="C58" s="50">
        <v>4365.0402714535376</v>
      </c>
      <c r="D58" s="50">
        <v>132.27394761980418</v>
      </c>
      <c r="E58" s="50"/>
      <c r="F58" s="50"/>
      <c r="G58" s="54"/>
      <c r="H58" s="49"/>
      <c r="I58" s="50" t="s">
        <v>95</v>
      </c>
      <c r="J58" s="50">
        <v>33</v>
      </c>
      <c r="K58" s="50">
        <v>2363.5099543319839</v>
      </c>
      <c r="L58" s="50">
        <v>71.621513767635875</v>
      </c>
      <c r="M58" s="50"/>
      <c r="N58" s="50"/>
      <c r="O58" s="54"/>
      <c r="P58" s="54"/>
      <c r="Q58" s="50" t="s">
        <v>95</v>
      </c>
      <c r="R58" s="50">
        <v>33</v>
      </c>
      <c r="S58" s="50">
        <v>32.633222905163358</v>
      </c>
      <c r="T58" s="50">
        <v>0.98888554258070782</v>
      </c>
      <c r="U58" s="50"/>
      <c r="V58" s="50"/>
      <c r="W58" s="54"/>
      <c r="X58" s="54"/>
      <c r="Y58" s="54"/>
      <c r="Z58" s="49"/>
      <c r="AA58" s="49"/>
      <c r="AB58" s="49"/>
      <c r="AC58" s="49"/>
      <c r="AD58" s="49"/>
    </row>
    <row r="59" spans="1:30" ht="16" thickBot="1">
      <c r="A59" s="52" t="s">
        <v>96</v>
      </c>
      <c r="B59" s="52">
        <v>35</v>
      </c>
      <c r="C59" s="52">
        <v>14348.305555555555</v>
      </c>
      <c r="D59" s="52"/>
      <c r="E59" s="52"/>
      <c r="F59" s="52"/>
      <c r="G59" s="54"/>
      <c r="H59" s="54"/>
      <c r="I59" s="52" t="s">
        <v>96</v>
      </c>
      <c r="J59" s="52">
        <v>35</v>
      </c>
      <c r="K59" s="52">
        <v>2525.609722222222</v>
      </c>
      <c r="L59" s="52"/>
      <c r="M59" s="52"/>
      <c r="N59" s="52"/>
      <c r="O59" s="54"/>
      <c r="P59" s="54"/>
      <c r="Q59" s="52" t="s">
        <v>96</v>
      </c>
      <c r="R59" s="52">
        <v>35</v>
      </c>
      <c r="S59" s="52">
        <v>33.257688888888886</v>
      </c>
      <c r="T59" s="52"/>
      <c r="U59" s="52"/>
      <c r="V59" s="52"/>
      <c r="W59" s="54"/>
      <c r="X59" s="54"/>
      <c r="Y59" s="54"/>
      <c r="Z59" s="54"/>
      <c r="AA59" s="49"/>
      <c r="AB59" s="49"/>
      <c r="AC59" s="49"/>
      <c r="AD59" s="49"/>
    </row>
    <row r="60" spans="1:30" ht="15" thickBot="1">
      <c r="A60" s="49"/>
      <c r="B60" s="49"/>
      <c r="C60" s="49"/>
      <c r="D60" s="49"/>
      <c r="E60" s="49"/>
      <c r="F60" s="49"/>
      <c r="G60" s="49"/>
      <c r="H60" s="54"/>
      <c r="I60" s="49"/>
      <c r="J60" s="49"/>
      <c r="K60" s="49"/>
      <c r="L60" s="49"/>
      <c r="M60" s="49"/>
      <c r="N60" s="49"/>
      <c r="O60" s="54"/>
      <c r="P60" s="54"/>
      <c r="Q60" s="49"/>
      <c r="R60" s="49"/>
      <c r="S60" s="49"/>
      <c r="T60" s="49"/>
      <c r="U60" s="49"/>
      <c r="V60" s="49"/>
      <c r="W60" s="54"/>
      <c r="X60" s="54"/>
      <c r="Y60" s="54"/>
      <c r="Z60" s="54"/>
      <c r="AA60" s="49"/>
      <c r="AB60" s="49"/>
      <c r="AC60" s="49"/>
      <c r="AD60" s="49"/>
    </row>
    <row r="61" spans="1:30" ht="30">
      <c r="A61" s="53"/>
      <c r="B61" s="53" t="s">
        <v>102</v>
      </c>
      <c r="C61" s="53" t="s">
        <v>91</v>
      </c>
      <c r="D61" s="53" t="s">
        <v>103</v>
      </c>
      <c r="E61" s="53" t="s">
        <v>104</v>
      </c>
      <c r="F61" s="53" t="s">
        <v>105</v>
      </c>
      <c r="G61" s="53" t="s">
        <v>106</v>
      </c>
      <c r="H61" s="54"/>
      <c r="I61" s="53"/>
      <c r="J61" s="53" t="s">
        <v>102</v>
      </c>
      <c r="K61" s="53" t="s">
        <v>91</v>
      </c>
      <c r="L61" s="53" t="s">
        <v>103</v>
      </c>
      <c r="M61" s="53" t="s">
        <v>104</v>
      </c>
      <c r="N61" s="53" t="s">
        <v>105</v>
      </c>
      <c r="O61" s="54"/>
      <c r="P61" s="54"/>
      <c r="Q61" s="53"/>
      <c r="R61" s="53" t="s">
        <v>102</v>
      </c>
      <c r="S61" s="53" t="s">
        <v>91</v>
      </c>
      <c r="T61" s="53" t="s">
        <v>103</v>
      </c>
      <c r="U61" s="53" t="s">
        <v>104</v>
      </c>
      <c r="V61" s="53" t="s">
        <v>105</v>
      </c>
      <c r="W61" s="53" t="s">
        <v>106</v>
      </c>
      <c r="X61" s="53" t="s">
        <v>107</v>
      </c>
      <c r="Y61" s="53" t="s">
        <v>108</v>
      </c>
      <c r="Z61" s="54"/>
      <c r="AA61" s="49"/>
      <c r="AB61" s="49"/>
      <c r="AC61" s="49"/>
      <c r="AD61" s="49"/>
    </row>
    <row r="62" spans="1:30" ht="15">
      <c r="A62" s="50" t="s">
        <v>97</v>
      </c>
      <c r="B62" s="50">
        <v>-12.709237440579889</v>
      </c>
      <c r="C62" s="50">
        <v>4.7844206442313499</v>
      </c>
      <c r="D62" s="50">
        <v>-2.6563796090763074</v>
      </c>
      <c r="E62" s="50">
        <v>1.207278489902283E-2</v>
      </c>
      <c r="F62" s="50">
        <v>-22.443214430700998</v>
      </c>
      <c r="G62" s="50">
        <v>-2.9752604504587818</v>
      </c>
      <c r="H62" s="54"/>
      <c r="I62" s="50" t="s">
        <v>97</v>
      </c>
      <c r="J62" s="50">
        <v>10.812560676505306</v>
      </c>
      <c r="K62" s="50">
        <v>2.5909365346373643</v>
      </c>
      <c r="L62" s="50">
        <v>4.1732248289202758</v>
      </c>
      <c r="M62" s="50">
        <v>2.0523906456298012E-4</v>
      </c>
      <c r="N62" s="50">
        <v>5.5412606620652074</v>
      </c>
      <c r="O62" s="54"/>
      <c r="P62" s="54"/>
      <c r="Q62" s="50" t="s">
        <v>97</v>
      </c>
      <c r="R62" s="50">
        <v>3.1761417474995528</v>
      </c>
      <c r="S62" s="50">
        <v>0.50632647855280677</v>
      </c>
      <c r="T62" s="50">
        <v>6.2729126009322469</v>
      </c>
      <c r="U62" s="50">
        <v>4.3307723876392943E-7</v>
      </c>
      <c r="V62" s="50">
        <v>2.1460127813802123</v>
      </c>
      <c r="W62" s="50">
        <v>4.2062707136188937</v>
      </c>
      <c r="X62" s="50">
        <v>2.1460127813802123</v>
      </c>
      <c r="Y62" s="50">
        <v>4.2062707136188937</v>
      </c>
      <c r="Z62" s="54"/>
      <c r="AA62" s="49"/>
      <c r="AB62" s="49"/>
      <c r="AC62" s="49"/>
      <c r="AD62" s="49"/>
    </row>
    <row r="63" spans="1:30">
      <c r="A63" s="50">
        <v>33</v>
      </c>
      <c r="B63" s="50">
        <v>0.98970337081533055</v>
      </c>
      <c r="C63" s="50">
        <v>0.15825180088345359</v>
      </c>
      <c r="D63" s="50">
        <v>6.2539785663747951</v>
      </c>
      <c r="E63" s="50">
        <v>4.5776098522252727E-7</v>
      </c>
      <c r="F63" s="50">
        <v>0.66773766106903731</v>
      </c>
      <c r="G63" s="50">
        <v>1.3116690805616238</v>
      </c>
      <c r="H63" s="54"/>
      <c r="I63" s="50">
        <v>4</v>
      </c>
      <c r="J63" s="50">
        <v>-0.20337068338435346</v>
      </c>
      <c r="K63" s="50">
        <v>0.18792264295028049</v>
      </c>
      <c r="L63" s="50">
        <v>-1.0822042527262674</v>
      </c>
      <c r="M63" s="50">
        <v>0.28700659483450375</v>
      </c>
      <c r="N63" s="50">
        <v>-0.58570217520380941</v>
      </c>
      <c r="O63" s="54"/>
      <c r="P63" s="54"/>
      <c r="Q63" s="50">
        <v>80</v>
      </c>
      <c r="R63" s="50">
        <v>7.2703892624308682E-3</v>
      </c>
      <c r="S63" s="50">
        <v>1.0112526291452317E-2</v>
      </c>
      <c r="T63" s="50">
        <v>0.71894886133212976</v>
      </c>
      <c r="U63" s="50">
        <v>0.47723285176489338</v>
      </c>
      <c r="V63" s="50">
        <v>-1.3303700173387511E-2</v>
      </c>
      <c r="W63" s="50">
        <v>2.7844478698249246E-2</v>
      </c>
      <c r="X63" s="50">
        <v>-1.3303700173387511E-2</v>
      </c>
      <c r="Y63" s="50">
        <v>2.7844478698249246E-2</v>
      </c>
      <c r="Z63" s="54"/>
      <c r="AA63" s="49"/>
      <c r="AB63" s="49"/>
      <c r="AC63" s="49"/>
      <c r="AD63" s="49"/>
    </row>
    <row r="64" spans="1:30" ht="15" thickBot="1">
      <c r="A64" s="52">
        <v>23</v>
      </c>
      <c r="B64" s="52">
        <v>0.519898091177184</v>
      </c>
      <c r="C64" s="52">
        <v>0.13272079962236352</v>
      </c>
      <c r="D64" s="52">
        <v>3.917231456233488</v>
      </c>
      <c r="E64" s="52">
        <v>4.2530089342133559E-4</v>
      </c>
      <c r="F64" s="52">
        <v>0.24987559405577686</v>
      </c>
      <c r="G64" s="52">
        <v>0.78992058829859113</v>
      </c>
      <c r="H64" s="54"/>
      <c r="I64" s="52">
        <v>9</v>
      </c>
      <c r="J64" s="52">
        <v>-0.11967933225560447</v>
      </c>
      <c r="K64" s="52">
        <v>0.10117939563400888</v>
      </c>
      <c r="L64" s="52">
        <v>-1.1828429247444261</v>
      </c>
      <c r="M64" s="52">
        <v>0.24532355047129589</v>
      </c>
      <c r="N64" s="52">
        <v>-0.32553036045967448</v>
      </c>
      <c r="O64" s="54"/>
      <c r="P64" s="54"/>
      <c r="Q64" s="52">
        <v>97</v>
      </c>
      <c r="R64" s="52">
        <v>-3.3374969439219806E-3</v>
      </c>
      <c r="S64" s="52">
        <v>8.8839328724154114E-3</v>
      </c>
      <c r="T64" s="52">
        <v>-0.37567786608168774</v>
      </c>
      <c r="U64" s="52">
        <v>0.70956058419437473</v>
      </c>
      <c r="V64" s="52">
        <v>-2.1411994274364188E-2</v>
      </c>
      <c r="W64" s="52">
        <v>1.4737000386520226E-2</v>
      </c>
      <c r="X64" s="52">
        <v>-2.1411994274364188E-2</v>
      </c>
      <c r="Y64" s="52">
        <v>1.4737000386520226E-2</v>
      </c>
      <c r="Z64" s="54"/>
      <c r="AA64" s="49"/>
      <c r="AB64" s="49"/>
      <c r="AC64" s="49"/>
      <c r="AD64" s="49"/>
    </row>
    <row r="65" spans="1:30" ht="15" thickBot="1">
      <c r="A65" s="49"/>
      <c r="B65" s="49"/>
      <c r="C65" s="54"/>
      <c r="D65" s="54"/>
      <c r="E65" s="54"/>
      <c r="F65" s="54"/>
      <c r="G65" s="54"/>
      <c r="H65" s="54"/>
      <c r="I65" s="49"/>
      <c r="J65" s="49"/>
      <c r="K65" s="49"/>
      <c r="L65" s="54"/>
      <c r="M65" s="54"/>
      <c r="N65" s="54"/>
      <c r="O65" s="54"/>
      <c r="P65" s="54"/>
      <c r="Q65" s="49"/>
      <c r="R65" s="49"/>
      <c r="S65" s="49"/>
      <c r="T65" s="49"/>
      <c r="U65" s="49"/>
      <c r="V65" s="49"/>
      <c r="W65" s="49"/>
      <c r="X65" s="49"/>
      <c r="Y65" s="49"/>
      <c r="Z65" s="54"/>
      <c r="AA65" s="49"/>
      <c r="AB65" s="49"/>
      <c r="AC65" s="49"/>
      <c r="AD65" s="49"/>
    </row>
    <row r="66" spans="1:30" ht="30">
      <c r="A66" s="53" t="s">
        <v>107</v>
      </c>
      <c r="B66" s="53" t="s">
        <v>108</v>
      </c>
      <c r="C66" s="54"/>
      <c r="D66" s="49"/>
      <c r="E66" s="49"/>
      <c r="F66" s="49"/>
      <c r="G66" s="49"/>
      <c r="H66" s="49"/>
      <c r="I66" s="53" t="s">
        <v>106</v>
      </c>
      <c r="J66" s="53" t="s">
        <v>107</v>
      </c>
      <c r="K66" s="53" t="s">
        <v>108</v>
      </c>
      <c r="L66" s="54"/>
      <c r="M66" s="49"/>
      <c r="N66" s="49"/>
      <c r="O66" s="49"/>
      <c r="P66" s="49"/>
      <c r="Q66" s="49"/>
      <c r="R66" s="49"/>
      <c r="S66" s="49"/>
      <c r="T66" s="49"/>
      <c r="U66" s="49"/>
      <c r="V66" s="49"/>
      <c r="W66" s="49"/>
      <c r="X66" s="49"/>
      <c r="Y66" s="49"/>
      <c r="Z66" s="49"/>
      <c r="AA66" s="49"/>
      <c r="AB66" s="49"/>
      <c r="AC66" s="49"/>
      <c r="AD66" s="49"/>
    </row>
    <row r="67" spans="1:30">
      <c r="A67" s="50">
        <v>-22.443214430700998</v>
      </c>
      <c r="B67" s="50">
        <v>-2.9752604504587818</v>
      </c>
      <c r="C67" s="54"/>
      <c r="D67" s="49"/>
      <c r="E67" s="49"/>
      <c r="F67" s="49"/>
      <c r="G67" s="49"/>
      <c r="H67" s="49"/>
      <c r="I67" s="50">
        <v>16.083860690945407</v>
      </c>
      <c r="J67" s="50">
        <v>5.5412606620652074</v>
      </c>
      <c r="K67" s="50">
        <v>16.083860690945407</v>
      </c>
      <c r="L67" s="54"/>
      <c r="M67" s="49"/>
      <c r="N67" s="49"/>
      <c r="O67" s="49"/>
      <c r="P67" s="49"/>
      <c r="Q67" s="49"/>
      <c r="R67" s="49"/>
      <c r="S67" s="49"/>
      <c r="T67" s="49"/>
      <c r="U67" s="49"/>
      <c r="V67" s="49"/>
      <c r="W67" s="49"/>
      <c r="X67" s="49"/>
      <c r="Y67" s="49"/>
      <c r="Z67" s="49"/>
      <c r="AA67" s="49"/>
      <c r="AB67" s="49"/>
      <c r="AC67" s="49"/>
      <c r="AD67" s="49"/>
    </row>
    <row r="68" spans="1:30">
      <c r="A68" s="50">
        <v>0.66773766106903731</v>
      </c>
      <c r="B68" s="50">
        <v>1.3116690805616238</v>
      </c>
      <c r="C68" s="54"/>
      <c r="D68" s="49"/>
      <c r="E68" s="49"/>
      <c r="F68" s="49"/>
      <c r="G68" s="49"/>
      <c r="H68" s="49"/>
      <c r="I68" s="50">
        <v>0.17896080843510251</v>
      </c>
      <c r="J68" s="50">
        <v>-0.58570217520380941</v>
      </c>
      <c r="K68" s="50">
        <v>0.17896080843510251</v>
      </c>
      <c r="L68" s="54"/>
      <c r="M68" s="49"/>
      <c r="N68" s="49"/>
      <c r="O68" s="49"/>
      <c r="P68" s="49"/>
      <c r="Q68" s="49"/>
      <c r="R68" s="49"/>
      <c r="S68" s="49"/>
      <c r="T68" s="49"/>
      <c r="U68" s="49"/>
      <c r="V68" s="49"/>
      <c r="W68" s="49"/>
      <c r="X68" s="49"/>
      <c r="Y68" s="49"/>
      <c r="Z68" s="49"/>
      <c r="AA68" s="49"/>
      <c r="AB68" s="49"/>
      <c r="AC68" s="49"/>
      <c r="AD68" s="49"/>
    </row>
    <row r="69" spans="1:30" ht="15" thickBot="1">
      <c r="A69" s="52">
        <v>0.24987559405577686</v>
      </c>
      <c r="B69" s="52">
        <v>0.78992058829859113</v>
      </c>
      <c r="C69" s="54"/>
      <c r="D69" s="49"/>
      <c r="E69" s="49"/>
      <c r="F69" s="49"/>
      <c r="G69" s="49"/>
      <c r="H69" s="49"/>
      <c r="I69" s="52">
        <v>8.6171695948465535E-2</v>
      </c>
      <c r="J69" s="52">
        <v>-0.32553036045967448</v>
      </c>
      <c r="K69" s="52">
        <v>8.6171695948465535E-2</v>
      </c>
      <c r="L69" s="54"/>
      <c r="M69" s="49"/>
      <c r="N69" s="49"/>
      <c r="O69" s="49"/>
      <c r="P69" s="49"/>
      <c r="Q69" s="49"/>
      <c r="R69" s="49"/>
      <c r="S69" s="49"/>
      <c r="T69" s="49"/>
      <c r="U69" s="49"/>
      <c r="V69" s="49"/>
      <c r="W69" s="49"/>
      <c r="X69" s="49"/>
      <c r="Y69" s="49"/>
      <c r="Z69" s="49"/>
      <c r="AA69" s="49"/>
      <c r="AB69" s="49"/>
      <c r="AC69" s="49"/>
      <c r="AD69" s="49"/>
    </row>
    <row r="70" spans="1:30">
      <c r="A70" s="54"/>
      <c r="B70" s="54"/>
      <c r="C70" s="54"/>
      <c r="D70" s="49"/>
      <c r="E70" s="49"/>
      <c r="F70" s="49"/>
      <c r="G70" s="49"/>
      <c r="H70" s="49"/>
      <c r="I70" s="49"/>
      <c r="J70" s="49"/>
      <c r="K70" s="49"/>
      <c r="L70" s="54"/>
      <c r="M70" s="49"/>
      <c r="N70" s="49"/>
      <c r="O70" s="49"/>
      <c r="P70" s="49"/>
      <c r="Q70" s="49"/>
      <c r="R70" s="49"/>
      <c r="S70" s="49"/>
      <c r="T70" s="49"/>
      <c r="U70" s="49"/>
      <c r="V70" s="49"/>
      <c r="W70" s="49"/>
      <c r="X70" s="49"/>
      <c r="Y70" s="49"/>
      <c r="Z70" s="49"/>
      <c r="AA70" s="49"/>
      <c r="AB70" s="49"/>
      <c r="AC70" s="49"/>
      <c r="AD70" s="49"/>
    </row>
    <row r="71" spans="1:30">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row>
    <row r="72" spans="1:30">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row>
    <row r="73" spans="1:30" ht="60" customHeight="1">
      <c r="A73" s="101" t="s">
        <v>130</v>
      </c>
      <c r="B73" s="101"/>
      <c r="C73" s="101"/>
      <c r="D73" s="49"/>
      <c r="E73" s="49"/>
      <c r="F73" s="49"/>
      <c r="G73" s="102" t="s">
        <v>126</v>
      </c>
      <c r="H73" s="102"/>
      <c r="I73" s="102"/>
      <c r="J73" s="49"/>
      <c r="K73" s="49"/>
      <c r="L73" s="103" t="s">
        <v>127</v>
      </c>
      <c r="M73" s="103"/>
      <c r="N73" s="103"/>
      <c r="O73" s="49"/>
      <c r="P73" s="49"/>
      <c r="Q73" s="104" t="s">
        <v>128</v>
      </c>
      <c r="R73" s="104"/>
      <c r="S73" s="104"/>
      <c r="T73" s="49"/>
      <c r="U73" s="105" t="s">
        <v>129</v>
      </c>
      <c r="V73" s="105"/>
      <c r="W73" s="105"/>
      <c r="X73" s="49"/>
      <c r="Y73" s="49"/>
      <c r="Z73" s="49"/>
      <c r="AA73" s="49"/>
      <c r="AB73" s="49"/>
      <c r="AC73" s="49"/>
      <c r="AD73" s="49"/>
    </row>
    <row r="74" spans="1:30">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ht="75" customHeight="1">
      <c r="A75" s="115" t="s">
        <v>119</v>
      </c>
      <c r="B75" s="115"/>
      <c r="C75" s="115"/>
      <c r="D75" s="72"/>
      <c r="E75" s="72"/>
      <c r="F75" s="72"/>
      <c r="G75" s="115" t="s">
        <v>119</v>
      </c>
      <c r="H75" s="115"/>
      <c r="I75" s="115"/>
      <c r="J75" s="72"/>
      <c r="K75" s="72"/>
      <c r="L75" s="115" t="s">
        <v>119</v>
      </c>
      <c r="M75" s="115"/>
      <c r="N75" s="115"/>
      <c r="O75" s="72"/>
      <c r="P75" s="72"/>
      <c r="Q75" s="115" t="s">
        <v>119</v>
      </c>
      <c r="R75" s="115"/>
      <c r="S75" s="115"/>
      <c r="T75" s="72"/>
      <c r="U75" s="115" t="s">
        <v>119</v>
      </c>
      <c r="V75" s="115"/>
      <c r="W75" s="115"/>
      <c r="X75" s="49"/>
      <c r="Y75" s="49"/>
      <c r="Z75" s="49"/>
      <c r="AA75" s="49"/>
      <c r="AB75" s="49"/>
      <c r="AC75" s="49"/>
      <c r="AD75" s="49"/>
    </row>
    <row r="76" spans="1:30" ht="15" thickBo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c r="A77" s="91"/>
      <c r="B77" s="94">
        <v>33</v>
      </c>
      <c r="C77" s="94">
        <v>16</v>
      </c>
      <c r="D77" s="49"/>
      <c r="E77" s="49"/>
      <c r="F77" s="49"/>
      <c r="G77" s="85"/>
      <c r="H77" s="88">
        <v>6</v>
      </c>
      <c r="I77" s="88">
        <v>4</v>
      </c>
      <c r="J77" s="49"/>
      <c r="K77" s="49"/>
      <c r="L77" s="79"/>
      <c r="M77" s="82">
        <v>29</v>
      </c>
      <c r="N77" s="82">
        <v>30</v>
      </c>
      <c r="O77" s="49"/>
      <c r="P77" s="49"/>
      <c r="Q77" s="99"/>
      <c r="R77" s="73">
        <v>80</v>
      </c>
      <c r="S77" s="73">
        <v>97</v>
      </c>
      <c r="T77" s="49"/>
      <c r="U77" s="73"/>
      <c r="V77" s="76">
        <v>60</v>
      </c>
      <c r="W77" s="76">
        <v>30</v>
      </c>
      <c r="X77" s="49"/>
      <c r="Y77" s="49"/>
      <c r="Z77" s="49"/>
      <c r="AA77" s="49"/>
      <c r="AB77" s="49"/>
      <c r="AC77" s="49"/>
      <c r="AD77" s="49"/>
    </row>
    <row r="78" spans="1:30" ht="15">
      <c r="A78" s="92" t="s">
        <v>81</v>
      </c>
      <c r="B78" s="95">
        <v>27.166666666666668</v>
      </c>
      <c r="C78" s="95">
        <v>25.138888888888889</v>
      </c>
      <c r="D78" s="49"/>
      <c r="E78" s="49"/>
      <c r="F78" s="49"/>
      <c r="G78" s="86" t="s">
        <v>81</v>
      </c>
      <c r="H78" s="89">
        <v>7.6027777777777779</v>
      </c>
      <c r="I78" s="89">
        <v>5.333333333333333</v>
      </c>
      <c r="J78" s="49"/>
      <c r="K78" s="49"/>
      <c r="L78" s="80" t="s">
        <v>81</v>
      </c>
      <c r="M78" s="83">
        <v>36.222222222222221</v>
      </c>
      <c r="N78" s="83">
        <v>30.75</v>
      </c>
      <c r="O78" s="49"/>
      <c r="P78" s="49"/>
      <c r="Q78" s="70" t="s">
        <v>81</v>
      </c>
      <c r="R78" s="97">
        <v>69.736111111111114</v>
      </c>
      <c r="S78" s="97">
        <v>89.5</v>
      </c>
      <c r="T78" s="49"/>
      <c r="U78" s="74" t="s">
        <v>81</v>
      </c>
      <c r="V78" s="77">
        <v>37.972222222222221</v>
      </c>
      <c r="W78" s="77">
        <v>30.75</v>
      </c>
      <c r="X78" s="49"/>
      <c r="Y78" s="49"/>
      <c r="Z78" s="49"/>
      <c r="AA78" s="49"/>
      <c r="AB78" s="49"/>
      <c r="AC78" s="49"/>
      <c r="AD78" s="49"/>
    </row>
    <row r="79" spans="1:30" ht="15">
      <c r="A79" s="92" t="s">
        <v>120</v>
      </c>
      <c r="B79" s="95">
        <v>165.28571428571428</v>
      </c>
      <c r="C79" s="95">
        <v>409.95158730158727</v>
      </c>
      <c r="D79" s="49"/>
      <c r="E79" s="49"/>
      <c r="F79" s="49"/>
      <c r="G79" s="86" t="s">
        <v>120</v>
      </c>
      <c r="H79" s="89">
        <v>72.160277777777779</v>
      </c>
      <c r="I79" s="89">
        <v>59.042857142857144</v>
      </c>
      <c r="J79" s="49"/>
      <c r="K79" s="49"/>
      <c r="L79" s="80" t="s">
        <v>120</v>
      </c>
      <c r="M79" s="83">
        <v>195.03492063492055</v>
      </c>
      <c r="N79" s="83">
        <v>199.90714285714284</v>
      </c>
      <c r="O79" s="49"/>
      <c r="P79" s="49"/>
      <c r="Q79" s="70" t="s">
        <v>120</v>
      </c>
      <c r="R79" s="97">
        <v>778.19265873015888</v>
      </c>
      <c r="S79" s="97">
        <v>1008.3142857142857</v>
      </c>
      <c r="T79" s="49"/>
      <c r="U79" s="74" t="s">
        <v>120</v>
      </c>
      <c r="V79" s="77">
        <v>186.54206349206339</v>
      </c>
      <c r="W79" s="77">
        <v>199.90714285714284</v>
      </c>
      <c r="X79" s="49"/>
      <c r="Y79" s="49"/>
      <c r="Z79" s="49"/>
      <c r="AA79" s="49"/>
      <c r="AB79" s="49"/>
      <c r="AC79" s="49"/>
      <c r="AD79" s="49"/>
    </row>
    <row r="80" spans="1:30" ht="30">
      <c r="A80" s="92" t="s">
        <v>92</v>
      </c>
      <c r="B80" s="95">
        <v>36</v>
      </c>
      <c r="C80" s="95">
        <v>36</v>
      </c>
      <c r="D80" s="49"/>
      <c r="E80" s="49"/>
      <c r="F80" s="49"/>
      <c r="G80" s="86" t="s">
        <v>92</v>
      </c>
      <c r="H80" s="89">
        <v>36</v>
      </c>
      <c r="I80" s="89">
        <v>36</v>
      </c>
      <c r="J80" s="49"/>
      <c r="K80" s="49"/>
      <c r="L80" s="80" t="s">
        <v>92</v>
      </c>
      <c r="M80" s="83">
        <v>36</v>
      </c>
      <c r="N80" s="83">
        <v>36</v>
      </c>
      <c r="O80" s="49"/>
      <c r="P80" s="49"/>
      <c r="Q80" s="70" t="s">
        <v>92</v>
      </c>
      <c r="R80" s="97">
        <v>36</v>
      </c>
      <c r="S80" s="97">
        <v>36</v>
      </c>
      <c r="T80" s="49"/>
      <c r="U80" s="74" t="s">
        <v>92</v>
      </c>
      <c r="V80" s="77">
        <v>36</v>
      </c>
      <c r="W80" s="77">
        <v>36</v>
      </c>
      <c r="X80" s="49"/>
      <c r="Y80" s="49"/>
      <c r="Z80" s="49"/>
      <c r="AA80" s="49"/>
      <c r="AB80" s="49"/>
      <c r="AC80" s="49"/>
      <c r="AD80" s="49"/>
    </row>
    <row r="81" spans="1:30" ht="45">
      <c r="A81" s="92" t="s">
        <v>121</v>
      </c>
      <c r="B81" s="95">
        <v>0</v>
      </c>
      <c r="C81" s="95"/>
      <c r="D81" s="49"/>
      <c r="E81" s="49"/>
      <c r="F81" s="49"/>
      <c r="G81" s="86" t="s">
        <v>121</v>
      </c>
      <c r="H81" s="89">
        <v>0</v>
      </c>
      <c r="I81" s="89"/>
      <c r="J81" s="49"/>
      <c r="K81" s="49"/>
      <c r="L81" s="80" t="s">
        <v>121</v>
      </c>
      <c r="M81" s="83">
        <v>0</v>
      </c>
      <c r="N81" s="83"/>
      <c r="O81" s="49"/>
      <c r="P81" s="49"/>
      <c r="Q81" s="70" t="s">
        <v>121</v>
      </c>
      <c r="R81" s="97">
        <v>0</v>
      </c>
      <c r="S81" s="97"/>
      <c r="T81" s="49"/>
      <c r="U81" s="74" t="s">
        <v>121</v>
      </c>
      <c r="V81" s="77">
        <v>0</v>
      </c>
      <c r="W81" s="77"/>
      <c r="X81" s="49"/>
      <c r="Y81" s="49"/>
      <c r="Z81" s="49"/>
      <c r="AA81" s="49"/>
      <c r="AB81" s="49"/>
      <c r="AC81" s="49"/>
      <c r="AD81" s="49"/>
    </row>
    <row r="82" spans="1:30" ht="15">
      <c r="A82" s="92" t="s">
        <v>98</v>
      </c>
      <c r="B82" s="95">
        <v>59</v>
      </c>
      <c r="C82" s="95"/>
      <c r="D82" s="49"/>
      <c r="E82" s="49"/>
      <c r="F82" s="49"/>
      <c r="G82" s="86" t="s">
        <v>98</v>
      </c>
      <c r="H82" s="89">
        <v>69</v>
      </c>
      <c r="I82" s="89"/>
      <c r="J82" s="49"/>
      <c r="K82" s="49"/>
      <c r="L82" s="80" t="s">
        <v>98</v>
      </c>
      <c r="M82" s="83">
        <v>70</v>
      </c>
      <c r="N82" s="83"/>
      <c r="O82" s="49"/>
      <c r="P82" s="49"/>
      <c r="Q82" s="70" t="s">
        <v>98</v>
      </c>
      <c r="R82" s="97">
        <v>69</v>
      </c>
      <c r="S82" s="97"/>
      <c r="T82" s="49"/>
      <c r="U82" s="74" t="s">
        <v>98</v>
      </c>
      <c r="V82" s="77">
        <v>70</v>
      </c>
      <c r="W82" s="77"/>
      <c r="X82" s="49"/>
      <c r="Y82" s="49"/>
      <c r="Z82" s="49"/>
      <c r="AA82" s="49"/>
      <c r="AB82" s="49"/>
      <c r="AC82" s="49"/>
      <c r="AD82" s="49"/>
    </row>
    <row r="83" spans="1:30" ht="15">
      <c r="A83" s="92" t="s">
        <v>103</v>
      </c>
      <c r="B83" s="95">
        <v>0.50728040809371278</v>
      </c>
      <c r="C83" s="95"/>
      <c r="D83" s="49"/>
      <c r="E83" s="49"/>
      <c r="F83" s="49"/>
      <c r="G83" s="86" t="s">
        <v>103</v>
      </c>
      <c r="H83" s="89">
        <v>1.1887723636197765</v>
      </c>
      <c r="I83" s="89"/>
      <c r="J83" s="49"/>
      <c r="K83" s="49"/>
      <c r="L83" s="80" t="s">
        <v>103</v>
      </c>
      <c r="M83" s="83">
        <v>1.6521454562332543</v>
      </c>
      <c r="N83" s="83"/>
      <c r="O83" s="49"/>
      <c r="P83" s="49"/>
      <c r="Q83" s="70" t="s">
        <v>103</v>
      </c>
      <c r="R83" s="97">
        <v>-2.8055712319201227</v>
      </c>
      <c r="S83" s="97"/>
      <c r="T83" s="49"/>
      <c r="U83" s="74" t="s">
        <v>103</v>
      </c>
      <c r="V83" s="77">
        <v>2.2043263276108251</v>
      </c>
      <c r="W83" s="77"/>
      <c r="X83" s="49"/>
      <c r="Y83" s="49"/>
      <c r="Z83" s="49"/>
      <c r="AA83" s="49"/>
      <c r="AB83" s="49"/>
      <c r="AC83" s="49"/>
      <c r="AD83" s="49"/>
    </row>
    <row r="84" spans="1:30" ht="30">
      <c r="A84" s="92" t="s">
        <v>122</v>
      </c>
      <c r="B84" s="95">
        <v>0.30692452512410051</v>
      </c>
      <c r="C84" s="95"/>
      <c r="D84" s="49"/>
      <c r="E84" s="49"/>
      <c r="F84" s="49"/>
      <c r="G84" s="86" t="s">
        <v>122</v>
      </c>
      <c r="H84" s="89">
        <v>0.11930224506472667</v>
      </c>
      <c r="I84" s="89"/>
      <c r="J84" s="49"/>
      <c r="K84" s="49"/>
      <c r="L84" s="80" t="s">
        <v>122</v>
      </c>
      <c r="M84" s="83">
        <v>5.1492005887039068E-2</v>
      </c>
      <c r="N84" s="83"/>
      <c r="O84" s="49"/>
      <c r="P84" s="49"/>
      <c r="Q84" s="70" t="s">
        <v>122</v>
      </c>
      <c r="R84" s="97">
        <v>3.2604543757717573E-3</v>
      </c>
      <c r="S84" s="97"/>
      <c r="T84" s="49"/>
      <c r="U84" s="74" t="s">
        <v>122</v>
      </c>
      <c r="V84" s="77">
        <v>1.539547162929788E-2</v>
      </c>
      <c r="W84" s="77"/>
      <c r="X84" s="49"/>
      <c r="Y84" s="49"/>
      <c r="Z84" s="49"/>
      <c r="AA84" s="49"/>
      <c r="AB84" s="49"/>
      <c r="AC84" s="49"/>
      <c r="AD84" s="49"/>
    </row>
    <row r="85" spans="1:30" ht="30">
      <c r="A85" s="92" t="s">
        <v>123</v>
      </c>
      <c r="B85" s="95">
        <v>1.6710930321038957</v>
      </c>
      <c r="C85" s="95"/>
      <c r="D85" s="49"/>
      <c r="E85" s="49"/>
      <c r="F85" s="49"/>
      <c r="G85" s="86" t="s">
        <v>123</v>
      </c>
      <c r="H85" s="89">
        <v>1.6672385486685533</v>
      </c>
      <c r="I85" s="89"/>
      <c r="J85" s="49"/>
      <c r="K85" s="49"/>
      <c r="L85" s="80" t="s">
        <v>123</v>
      </c>
      <c r="M85" s="83">
        <v>1.6669144790559576</v>
      </c>
      <c r="N85" s="83"/>
      <c r="O85" s="49"/>
      <c r="P85" s="49"/>
      <c r="Q85" s="70" t="s">
        <v>123</v>
      </c>
      <c r="R85" s="97">
        <v>1.6672385486685533</v>
      </c>
      <c r="S85" s="97"/>
      <c r="T85" s="49"/>
      <c r="U85" s="74" t="s">
        <v>123</v>
      </c>
      <c r="V85" s="77">
        <v>1.6669144790559576</v>
      </c>
      <c r="W85" s="77"/>
      <c r="X85" s="49"/>
      <c r="Y85" s="49"/>
      <c r="Z85" s="49"/>
      <c r="AA85" s="49"/>
      <c r="AB85" s="49"/>
      <c r="AC85" s="49"/>
      <c r="AD85" s="49"/>
    </row>
    <row r="86" spans="1:30" ht="30">
      <c r="A86" s="92" t="s">
        <v>124</v>
      </c>
      <c r="B86" s="95">
        <v>0.61384905024820102</v>
      </c>
      <c r="C86" s="95"/>
      <c r="D86" s="49"/>
      <c r="E86" s="49"/>
      <c r="F86" s="49"/>
      <c r="G86" s="86" t="s">
        <v>124</v>
      </c>
      <c r="H86" s="89">
        <v>0.23860449012945334</v>
      </c>
      <c r="I86" s="89"/>
      <c r="J86" s="49"/>
      <c r="K86" s="49"/>
      <c r="L86" s="80" t="s">
        <v>124</v>
      </c>
      <c r="M86" s="83">
        <v>0.10298401177407814</v>
      </c>
      <c r="N86" s="83"/>
      <c r="O86" s="49"/>
      <c r="P86" s="49"/>
      <c r="Q86" s="70" t="s">
        <v>124</v>
      </c>
      <c r="R86" s="97">
        <v>6.5209087515435147E-3</v>
      </c>
      <c r="S86" s="97"/>
      <c r="T86" s="49"/>
      <c r="U86" s="74" t="s">
        <v>124</v>
      </c>
      <c r="V86" s="77">
        <v>3.0790943258595761E-2</v>
      </c>
      <c r="W86" s="77"/>
      <c r="X86" s="49"/>
      <c r="Y86" s="49"/>
      <c r="Z86" s="49"/>
      <c r="AA86" s="49"/>
      <c r="AB86" s="49"/>
      <c r="AC86" s="49"/>
      <c r="AD86" s="49"/>
    </row>
    <row r="87" spans="1:30" ht="31" thickBot="1">
      <c r="A87" s="93" t="s">
        <v>125</v>
      </c>
      <c r="B87" s="96">
        <v>2.0009953780882688</v>
      </c>
      <c r="C87" s="96"/>
      <c r="D87" s="49"/>
      <c r="E87" s="49"/>
      <c r="F87" s="49"/>
      <c r="G87" s="87" t="s">
        <v>125</v>
      </c>
      <c r="H87" s="90">
        <v>1.9949454151072357</v>
      </c>
      <c r="I87" s="90"/>
      <c r="J87" s="49"/>
      <c r="K87" s="49"/>
      <c r="L87" s="81" t="s">
        <v>125</v>
      </c>
      <c r="M87" s="84">
        <v>1.9944371117711854</v>
      </c>
      <c r="N87" s="84"/>
      <c r="O87" s="49"/>
      <c r="P87" s="49"/>
      <c r="Q87" s="100" t="s">
        <v>125</v>
      </c>
      <c r="R87" s="98">
        <v>1.9949454151072357</v>
      </c>
      <c r="S87" s="98"/>
      <c r="T87" s="49"/>
      <c r="U87" s="75" t="s">
        <v>125</v>
      </c>
      <c r="V87" s="78">
        <v>1.9944371117711854</v>
      </c>
      <c r="W87" s="78"/>
      <c r="X87" s="49"/>
      <c r="Y87" s="49"/>
      <c r="Z87" s="49"/>
      <c r="AA87" s="49"/>
      <c r="AB87" s="49"/>
      <c r="AC87" s="49"/>
      <c r="AD87" s="49"/>
    </row>
    <row r="88" spans="1:30">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row>
    <row r="89" spans="1:30">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row>
    <row r="90" spans="1:30">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row>
    <row r="91" spans="1:30">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row>
    <row r="92" spans="1:30">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row>
    <row r="93" spans="1:30">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row>
    <row r="94" spans="1:30">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row>
    <row r="95" spans="1:30">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row>
    <row r="96" spans="1:30">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c r="AA96" s="49"/>
      <c r="AB96" s="49"/>
      <c r="AC96" s="49"/>
      <c r="AD96" s="49"/>
    </row>
    <row r="97" spans="1:30">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c r="AA97" s="49"/>
      <c r="AB97" s="49"/>
      <c r="AC97" s="49"/>
      <c r="AD97" s="49"/>
    </row>
    <row r="98" spans="1:30">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c r="AA98" s="49"/>
      <c r="AB98" s="49"/>
      <c r="AC98" s="49"/>
      <c r="AD98" s="49"/>
    </row>
    <row r="99" spans="1:30">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c r="AA99" s="49"/>
      <c r="AB99" s="49"/>
      <c r="AC99" s="49"/>
      <c r="AD99" s="49"/>
    </row>
    <row r="100" spans="1:30">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row>
    <row r="101" spans="1:30">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row>
    <row r="102" spans="1:30">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row>
    <row r="103" spans="1:30">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row>
    <row r="104" spans="1:30">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row>
    <row r="105" spans="1:30">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row>
    <row r="106" spans="1:30">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row>
    <row r="107" spans="1:30">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row>
    <row r="108" spans="1:30">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row>
    <row r="109" spans="1:30">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row>
    <row r="110" spans="1:30">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row>
    <row r="111" spans="1:30">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row>
    <row r="112" spans="1:30">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row>
    <row r="113" spans="1:30">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row>
    <row r="114" spans="1:30">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row>
    <row r="115" spans="1:30">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row>
    <row r="116" spans="1:30">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row>
    <row r="117" spans="1:30">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row>
    <row r="118" spans="1:30">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row>
    <row r="119" spans="1:30">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row>
    <row r="120" spans="1:30">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row>
    <row r="121" spans="1:30">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row>
    <row r="122" spans="1:30">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row>
    <row r="123" spans="1:30">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row>
    <row r="124" spans="1:30">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row>
    <row r="125" spans="1:30">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row>
    <row r="126" spans="1:30">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row>
    <row r="127" spans="1:30">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row>
    <row r="128" spans="1:30">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row>
    <row r="129" spans="1:30">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row>
    <row r="130" spans="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row>
    <row r="131" spans="1:30">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row>
    <row r="132" spans="1:30">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row>
    <row r="133" spans="1:30">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row>
    <row r="134" spans="1:30">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row>
    <row r="135" spans="1:30">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row>
    <row r="136" spans="1:30">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row>
    <row r="137" spans="1:30">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row>
    <row r="138" spans="1:30">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row>
    <row r="139" spans="1:30">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row>
    <row r="140" spans="1:3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row>
    <row r="141" spans="1:30">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row>
    <row r="142" spans="1:30">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row>
    <row r="143" spans="1:30">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row>
    <row r="144" spans="1:30">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row>
    <row r="145" spans="1:30">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row>
    <row r="146" spans="1:30">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row>
    <row r="147" spans="1:30">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row>
    <row r="148" spans="1:30">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row>
    <row r="149" spans="1:30">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row>
    <row r="150" spans="1:3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row>
    <row r="151" spans="1:30">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row>
    <row r="152" spans="1:30">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row>
    <row r="153" spans="1:30">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row>
    <row r="154" spans="1:30">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row>
    <row r="155" spans="1:30">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row>
    <row r="163" spans="1:30">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row>
    <row r="164" spans="1:30">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row>
    <row r="165" spans="1:30">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row>
    <row r="166" spans="1:30">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row>
    <row r="167" spans="1:30">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row>
    <row r="168" spans="1:30">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row>
    <row r="169" spans="1:30">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row>
    <row r="170" spans="1:3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row>
    <row r="171" spans="1:30">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row>
    <row r="172" spans="1:30">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row>
    <row r="173" spans="1:30">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row>
    <row r="174" spans="1:30">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row>
    <row r="175" spans="1:30">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row>
    <row r="176" spans="1:30">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row>
    <row r="177" spans="1:30">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row>
    <row r="178" spans="1:30">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row>
    <row r="179" spans="1:30">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row>
    <row r="180" spans="1:3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row>
    <row r="181" spans="1:30">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row>
    <row r="182" spans="1:30">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row>
    <row r="183" spans="1:30">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row>
    <row r="184" spans="1:30">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row>
    <row r="185" spans="1:30">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row>
    <row r="186" spans="1:30">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row>
    <row r="187" spans="1:30">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row>
    <row r="188" spans="1:30">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row>
    <row r="189" spans="1:30">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row>
    <row r="190" spans="1:3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row>
    <row r="191" spans="1:30">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row>
    <row r="192" spans="1:30">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row>
    <row r="193" spans="1:30">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row>
    <row r="194" spans="1:30">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row>
    <row r="195" spans="1:30">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row>
  </sheetData>
  <mergeCells count="18">
    <mergeCell ref="U75:W75"/>
    <mergeCell ref="U73:W73"/>
    <mergeCell ref="G75:I75"/>
    <mergeCell ref="A75:C75"/>
    <mergeCell ref="L75:N75"/>
    <mergeCell ref="L73:N73"/>
    <mergeCell ref="Q73:S73"/>
    <mergeCell ref="Q75:S75"/>
    <mergeCell ref="Q46:S46"/>
    <mergeCell ref="H46:I46"/>
    <mergeCell ref="A46:C46"/>
    <mergeCell ref="A73:C73"/>
    <mergeCell ref="G73:I73"/>
    <mergeCell ref="A1:F7"/>
    <mergeCell ref="D48:E50"/>
    <mergeCell ref="F48:F50"/>
    <mergeCell ref="D51:E52"/>
    <mergeCell ref="F51:F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3B6AB-C7F7-234E-9134-83181B046D69}">
  <dimension ref="A1:S50"/>
  <sheetViews>
    <sheetView tabSelected="1" topLeftCell="A2" zoomScale="35" zoomScaleNormal="133" workbookViewId="0">
      <selection activeCell="R9" sqref="R9:R10"/>
    </sheetView>
  </sheetViews>
  <sheetFormatPr baseColWidth="10" defaultRowHeight="14"/>
  <cols>
    <col min="1" max="1" width="10.5" bestFit="1" customWidth="1"/>
    <col min="2" max="2" width="11.6640625" bestFit="1" customWidth="1"/>
  </cols>
  <sheetData>
    <row r="1" spans="1:19" ht="14" customHeight="1">
      <c r="A1" s="136" t="s">
        <v>135</v>
      </c>
      <c r="B1" s="136"/>
      <c r="C1" s="136"/>
      <c r="E1" s="120"/>
      <c r="F1" s="120"/>
      <c r="G1" s="120"/>
      <c r="H1" s="120"/>
      <c r="I1" s="120"/>
      <c r="J1" s="120"/>
    </row>
    <row r="2" spans="1:19" ht="14" customHeight="1">
      <c r="A2" s="136"/>
      <c r="B2" s="136"/>
      <c r="C2" s="136"/>
      <c r="D2" s="36"/>
      <c r="E2" s="120"/>
      <c r="F2" s="120"/>
      <c r="G2" s="120"/>
      <c r="H2" s="120"/>
      <c r="I2" s="120"/>
      <c r="J2" s="120"/>
    </row>
    <row r="3" spans="1:19" ht="15" customHeight="1">
      <c r="A3" s="135" t="s">
        <v>133</v>
      </c>
      <c r="B3" s="135" t="s">
        <v>84</v>
      </c>
      <c r="C3" s="135" t="s">
        <v>134</v>
      </c>
      <c r="D3" s="36"/>
      <c r="E3" s="120"/>
      <c r="F3" s="120"/>
      <c r="G3" s="120"/>
      <c r="H3" s="120"/>
      <c r="I3" s="120"/>
      <c r="J3" s="120"/>
    </row>
    <row r="4" spans="1:19" ht="30">
      <c r="A4" s="132" t="s">
        <v>109</v>
      </c>
      <c r="B4" s="134">
        <v>0.73</v>
      </c>
      <c r="C4" s="134" cm="1">
        <f t="array" ref="C4:C8">100*B4:B8</f>
        <v>73</v>
      </c>
      <c r="E4" s="35"/>
      <c r="F4" s="35"/>
      <c r="G4" s="35"/>
      <c r="H4" s="35"/>
      <c r="I4" s="35"/>
      <c r="J4" s="35"/>
      <c r="K4" s="35"/>
      <c r="L4" s="35"/>
      <c r="M4" s="35"/>
      <c r="N4" s="35"/>
    </row>
    <row r="5" spans="1:19" ht="60">
      <c r="A5" s="133" t="s">
        <v>111</v>
      </c>
      <c r="B5" s="134">
        <v>-0.16</v>
      </c>
      <c r="C5" s="134">
        <v>-16</v>
      </c>
      <c r="E5" s="35"/>
      <c r="F5" s="35"/>
      <c r="G5" s="35"/>
      <c r="H5" s="35"/>
      <c r="I5" s="35"/>
      <c r="J5" s="35"/>
      <c r="K5" s="35"/>
    </row>
    <row r="6" spans="1:19" ht="60">
      <c r="A6" s="133" t="s">
        <v>113</v>
      </c>
      <c r="B6" s="134">
        <v>0.65</v>
      </c>
      <c r="C6" s="134">
        <v>65</v>
      </c>
      <c r="E6" s="35"/>
      <c r="F6" s="35"/>
      <c r="G6" s="35"/>
      <c r="H6" s="35"/>
      <c r="I6" s="35"/>
      <c r="J6" s="35"/>
    </row>
    <row r="7" spans="1:19" ht="75">
      <c r="A7" s="133" t="s">
        <v>147</v>
      </c>
      <c r="B7" s="134">
        <v>0.12</v>
      </c>
      <c r="C7" s="134">
        <v>12</v>
      </c>
      <c r="E7" s="35"/>
      <c r="F7" s="35"/>
      <c r="G7" s="35"/>
      <c r="H7" s="35"/>
      <c r="I7" s="35"/>
      <c r="J7" s="35"/>
    </row>
    <row r="8" spans="1:19" ht="60">
      <c r="A8" s="133" t="s">
        <v>117</v>
      </c>
      <c r="B8" s="134">
        <v>0.65</v>
      </c>
      <c r="C8" s="134">
        <v>65</v>
      </c>
      <c r="E8" s="35"/>
      <c r="F8" s="35"/>
      <c r="G8" s="35"/>
      <c r="H8" s="35"/>
      <c r="I8" s="35"/>
      <c r="J8" s="35"/>
    </row>
    <row r="9" spans="1:19">
      <c r="A9" s="37" t="s">
        <v>148</v>
      </c>
      <c r="B9" s="37" t="s">
        <v>55</v>
      </c>
      <c r="C9" s="37" t="s">
        <v>59</v>
      </c>
      <c r="D9" s="37" t="s">
        <v>150</v>
      </c>
      <c r="E9" s="37" t="s">
        <v>149</v>
      </c>
      <c r="F9" s="37" t="s">
        <v>70</v>
      </c>
      <c r="G9" s="116" t="s">
        <v>136</v>
      </c>
      <c r="H9" s="116" t="s">
        <v>137</v>
      </c>
      <c r="I9" s="116" t="s">
        <v>138</v>
      </c>
      <c r="J9" s="116" t="s">
        <v>139</v>
      </c>
      <c r="K9" s="116" t="s">
        <v>140</v>
      </c>
      <c r="L9" s="118" t="s">
        <v>146</v>
      </c>
      <c r="M9" s="118" t="s">
        <v>141</v>
      </c>
      <c r="N9" s="118" t="s">
        <v>144</v>
      </c>
      <c r="O9" s="118" t="s">
        <v>145</v>
      </c>
      <c r="P9" s="118" t="s">
        <v>142</v>
      </c>
      <c r="Q9" s="118" t="s">
        <v>143</v>
      </c>
      <c r="R9" s="36"/>
      <c r="S9" s="36"/>
    </row>
    <row r="10" spans="1:19">
      <c r="A10" s="37"/>
      <c r="B10" s="37"/>
      <c r="C10" s="37"/>
      <c r="D10" s="37"/>
      <c r="E10" s="37"/>
      <c r="F10" s="37"/>
      <c r="G10" s="116"/>
      <c r="H10" s="116"/>
      <c r="I10" s="116"/>
      <c r="J10" s="116"/>
      <c r="K10" s="116"/>
      <c r="L10" s="118"/>
      <c r="M10" s="118"/>
      <c r="N10" s="118"/>
      <c r="O10" s="118"/>
      <c r="P10" s="118"/>
      <c r="Q10" s="118"/>
      <c r="R10" s="36"/>
      <c r="S10" s="36"/>
    </row>
    <row r="11" spans="1:19" ht="15">
      <c r="A11" t="s">
        <v>6</v>
      </c>
      <c r="B11" s="6">
        <v>33</v>
      </c>
      <c r="C11" s="6">
        <v>4</v>
      </c>
      <c r="D11" s="6">
        <v>30</v>
      </c>
      <c r="E11" s="6">
        <v>80</v>
      </c>
      <c r="F11" s="6">
        <v>200</v>
      </c>
      <c r="G11" s="117">
        <f>RANK(B11,B11:B47,1)</f>
        <v>29</v>
      </c>
      <c r="H11" s="117">
        <f>RANK(C11,C11:C47,1)</f>
        <v>16</v>
      </c>
      <c r="I11" s="117">
        <f>RANK(D11,D11:D47,1)</f>
        <v>17</v>
      </c>
      <c r="J11" s="117">
        <f>RANK(E11,E11:E47,1)</f>
        <v>23</v>
      </c>
      <c r="K11" s="117">
        <f>RANK(F11,F11:F47,1)</f>
        <v>25</v>
      </c>
      <c r="L11" s="119">
        <v>1</v>
      </c>
      <c r="M11" s="119" cm="1">
        <f t="array" ref="M11:M20">LARGE(B11:B47,L11:L20)</f>
        <v>60</v>
      </c>
      <c r="N11" s="119" cm="1">
        <f t="array" ref="N11:N20">LARGE(C11:C47,L11:L20)</f>
        <v>8</v>
      </c>
      <c r="O11" s="119" cm="1">
        <f t="array" ref="O11:O20">LARGE(D11:D47,L11:L20)</f>
        <v>68</v>
      </c>
      <c r="P11" s="119" cm="1">
        <f t="array" ref="P11:P20">LARGE(E11:E47,L11:L20)</f>
        <v>114</v>
      </c>
      <c r="Q11" s="119" cm="1">
        <f t="array" ref="Q11:Q20">LARGE(F11:F47,L11:L20)</f>
        <v>280</v>
      </c>
    </row>
    <row r="12" spans="1:19" ht="15">
      <c r="A12" t="s">
        <v>7</v>
      </c>
      <c r="B12" s="6">
        <v>15</v>
      </c>
      <c r="C12" s="6">
        <v>4</v>
      </c>
      <c r="D12" s="6">
        <v>15</v>
      </c>
      <c r="E12" s="6">
        <v>67</v>
      </c>
      <c r="F12" s="6">
        <v>130</v>
      </c>
      <c r="G12" s="117">
        <f>RANK(B12,B12:B48,1)</f>
        <v>6</v>
      </c>
      <c r="H12" s="117">
        <f>RANK(C12,C12:C48,1)</f>
        <v>17</v>
      </c>
      <c r="I12" s="117">
        <f>RANK(D12,D12:D48,1)</f>
        <v>3</v>
      </c>
      <c r="J12" s="117">
        <f t="shared" ref="J12:J47" si="0">RANK(E12,E12:E48,1)</f>
        <v>17</v>
      </c>
      <c r="K12" s="117">
        <f t="shared" ref="K12:K47" si="1">RANK(F12,F12:F48,1)</f>
        <v>13</v>
      </c>
      <c r="L12" s="119">
        <v>2</v>
      </c>
      <c r="M12" s="119">
        <v>52</v>
      </c>
      <c r="N12" s="119">
        <v>8</v>
      </c>
      <c r="O12" s="119">
        <v>64</v>
      </c>
      <c r="P12" s="119">
        <v>108</v>
      </c>
      <c r="Q12" s="119">
        <v>260</v>
      </c>
    </row>
    <row r="13" spans="1:19" ht="15">
      <c r="A13" t="s">
        <v>8</v>
      </c>
      <c r="B13" s="6">
        <v>14</v>
      </c>
      <c r="C13" s="6">
        <v>5</v>
      </c>
      <c r="D13" s="6">
        <v>29</v>
      </c>
      <c r="E13" s="6">
        <v>67</v>
      </c>
      <c r="F13" s="6">
        <v>117</v>
      </c>
      <c r="G13" s="117">
        <f>RANK(B13,B13:B49,1)</f>
        <v>6</v>
      </c>
      <c r="H13" s="117">
        <f>RANK(C13,C13:C49,1)</f>
        <v>26</v>
      </c>
      <c r="I13" s="117">
        <f>RANK(D13,D13:D49,1)</f>
        <v>15</v>
      </c>
      <c r="J13" s="117">
        <f t="shared" si="0"/>
        <v>18</v>
      </c>
      <c r="K13" s="117">
        <f t="shared" si="1"/>
        <v>11</v>
      </c>
      <c r="L13" s="119">
        <v>3</v>
      </c>
      <c r="M13" s="119">
        <v>51</v>
      </c>
      <c r="N13" s="119">
        <v>7</v>
      </c>
      <c r="O13" s="119">
        <v>60</v>
      </c>
      <c r="P13" s="119">
        <v>102</v>
      </c>
      <c r="Q13" s="119">
        <v>250</v>
      </c>
    </row>
    <row r="14" spans="1:19" ht="15">
      <c r="A14" t="s">
        <v>9</v>
      </c>
      <c r="B14" s="6">
        <v>25</v>
      </c>
      <c r="C14" s="6">
        <v>5</v>
      </c>
      <c r="D14" s="6">
        <v>34</v>
      </c>
      <c r="E14" s="6">
        <v>94</v>
      </c>
      <c r="F14" s="6">
        <v>250</v>
      </c>
      <c r="G14" s="117">
        <f>RANK(B14,B14:B50,1)</f>
        <v>15</v>
      </c>
      <c r="H14" s="117">
        <f>RANK(C14,C14:C50,1)</f>
        <v>27</v>
      </c>
      <c r="I14" s="117">
        <f>RANK(D14,D14:D50,1)</f>
        <v>23</v>
      </c>
      <c r="J14" s="117">
        <f t="shared" si="0"/>
        <v>28</v>
      </c>
      <c r="K14" s="117">
        <f t="shared" si="1"/>
        <v>34</v>
      </c>
      <c r="L14" s="119">
        <v>4</v>
      </c>
      <c r="M14" s="119">
        <v>50</v>
      </c>
      <c r="N14" s="119">
        <v>6</v>
      </c>
      <c r="O14" s="119">
        <v>45</v>
      </c>
      <c r="P14" s="119">
        <v>101</v>
      </c>
      <c r="Q14" s="119">
        <v>250</v>
      </c>
    </row>
    <row r="15" spans="1:19" ht="15">
      <c r="A15" t="s">
        <v>10</v>
      </c>
      <c r="B15" s="6">
        <v>27</v>
      </c>
      <c r="C15" s="6">
        <v>4</v>
      </c>
      <c r="D15" s="6">
        <v>37</v>
      </c>
      <c r="E15" s="6">
        <v>98</v>
      </c>
      <c r="F15" s="6">
        <v>250</v>
      </c>
      <c r="G15" s="117">
        <f>RANK(B15,B15:B51,1)</f>
        <v>21</v>
      </c>
      <c r="H15" s="117">
        <f>RANK(C15,C15:C51,1)</f>
        <v>19</v>
      </c>
      <c r="I15" s="117">
        <f>RANK(D15,D15:D51,1)</f>
        <v>27</v>
      </c>
      <c r="J15" s="117">
        <f t="shared" si="0"/>
        <v>31</v>
      </c>
      <c r="K15" s="117">
        <f t="shared" si="1"/>
        <v>34</v>
      </c>
      <c r="L15" s="119">
        <v>5</v>
      </c>
      <c r="M15" s="119">
        <v>45</v>
      </c>
      <c r="N15" s="119">
        <v>6</v>
      </c>
      <c r="O15" s="119">
        <v>42</v>
      </c>
      <c r="P15" s="119">
        <v>98</v>
      </c>
      <c r="Q15" s="119">
        <v>245</v>
      </c>
    </row>
    <row r="16" spans="1:19" ht="15">
      <c r="A16" t="s">
        <v>11</v>
      </c>
      <c r="B16" s="6">
        <v>16</v>
      </c>
      <c r="C16" s="6">
        <v>4</v>
      </c>
      <c r="D16" s="6">
        <v>27</v>
      </c>
      <c r="E16" s="6">
        <v>65</v>
      </c>
      <c r="F16" s="6">
        <v>110</v>
      </c>
      <c r="G16" s="117">
        <f>RANK(B16,B16:B52,1)</f>
        <v>8</v>
      </c>
      <c r="H16" s="117">
        <f>RANK(C16,C16:C52,1)</f>
        <v>19</v>
      </c>
      <c r="I16" s="117">
        <f>RANK(D16,D16:D52,1)</f>
        <v>14</v>
      </c>
      <c r="J16" s="117">
        <f t="shared" si="0"/>
        <v>16</v>
      </c>
      <c r="K16" s="117">
        <f t="shared" si="1"/>
        <v>8</v>
      </c>
      <c r="L16" s="119">
        <v>6</v>
      </c>
      <c r="M16" s="119">
        <v>42</v>
      </c>
      <c r="N16" s="119">
        <v>6</v>
      </c>
      <c r="O16" s="119">
        <v>41</v>
      </c>
      <c r="P16" s="119">
        <v>98</v>
      </c>
      <c r="Q16" s="119">
        <v>240</v>
      </c>
    </row>
    <row r="17" spans="1:18" ht="15">
      <c r="A17" t="s">
        <v>12</v>
      </c>
      <c r="B17" s="6">
        <v>51</v>
      </c>
      <c r="C17" s="6">
        <v>5</v>
      </c>
      <c r="D17" s="6">
        <v>30</v>
      </c>
      <c r="E17" s="6">
        <v>101</v>
      </c>
      <c r="F17" s="6">
        <v>121</v>
      </c>
      <c r="G17" s="117">
        <f>RANK(B17,B17:B53,1)</f>
        <v>32</v>
      </c>
      <c r="H17" s="117">
        <f>RANK(C17,C17:C53,1)</f>
        <v>25</v>
      </c>
      <c r="I17" s="117">
        <f>RANK(D17,D17:D53,1)</f>
        <v>16</v>
      </c>
      <c r="J17" s="117">
        <f t="shared" si="0"/>
        <v>31</v>
      </c>
      <c r="K17" s="117">
        <f t="shared" si="1"/>
        <v>11</v>
      </c>
      <c r="L17" s="119">
        <v>7</v>
      </c>
      <c r="M17" s="119">
        <v>38</v>
      </c>
      <c r="N17" s="119">
        <v>6</v>
      </c>
      <c r="O17" s="119">
        <v>40</v>
      </c>
      <c r="P17" s="119">
        <v>96</v>
      </c>
      <c r="Q17" s="119">
        <v>224</v>
      </c>
    </row>
    <row r="18" spans="1:18" ht="15">
      <c r="A18" t="s">
        <v>13</v>
      </c>
      <c r="B18" s="6">
        <v>18</v>
      </c>
      <c r="C18" s="6">
        <v>1</v>
      </c>
      <c r="D18" s="6">
        <v>35</v>
      </c>
      <c r="E18" s="6">
        <v>85</v>
      </c>
      <c r="F18" s="6">
        <v>115</v>
      </c>
      <c r="G18" s="117">
        <f>RANK(B18,B18:B54,1)</f>
        <v>8</v>
      </c>
      <c r="H18" s="117">
        <f>RANK(C18,C18:C54,1)</f>
        <v>6</v>
      </c>
      <c r="I18" s="117">
        <f>RANK(D18,D18:D54,1)</f>
        <v>22</v>
      </c>
      <c r="J18" s="117">
        <f t="shared" si="0"/>
        <v>24</v>
      </c>
      <c r="K18" s="117">
        <f t="shared" si="1"/>
        <v>8</v>
      </c>
      <c r="L18" s="119">
        <v>8</v>
      </c>
      <c r="M18" s="119">
        <v>35</v>
      </c>
      <c r="N18" s="119">
        <v>6</v>
      </c>
      <c r="O18" s="119">
        <v>38</v>
      </c>
      <c r="P18" s="119">
        <v>95</v>
      </c>
      <c r="Q18" s="119">
        <v>224</v>
      </c>
    </row>
    <row r="19" spans="1:18" ht="15">
      <c r="A19" t="s">
        <v>14</v>
      </c>
      <c r="B19" s="6">
        <v>20</v>
      </c>
      <c r="C19" s="6">
        <v>0</v>
      </c>
      <c r="D19" s="6">
        <v>30</v>
      </c>
      <c r="E19" s="6">
        <v>5</v>
      </c>
      <c r="F19" s="6">
        <v>220</v>
      </c>
      <c r="G19" s="117">
        <f>RANK(B19,B19:B55,1)</f>
        <v>8</v>
      </c>
      <c r="H19" s="117">
        <f>RANK(C19,C19:C55,1)</f>
        <v>3</v>
      </c>
      <c r="I19" s="117">
        <f>RANK(D19,D19:D55,1)</f>
        <v>16</v>
      </c>
      <c r="J19" s="117">
        <f t="shared" si="0"/>
        <v>3</v>
      </c>
      <c r="K19" s="117">
        <f t="shared" si="1"/>
        <v>25</v>
      </c>
      <c r="L19" s="119">
        <v>9</v>
      </c>
      <c r="M19" s="119">
        <v>33</v>
      </c>
      <c r="N19" s="119">
        <v>6</v>
      </c>
      <c r="O19" s="119">
        <v>37</v>
      </c>
      <c r="P19" s="119">
        <v>94</v>
      </c>
      <c r="Q19" s="119">
        <v>222</v>
      </c>
    </row>
    <row r="20" spans="1:18" ht="15">
      <c r="A20" t="s">
        <v>15</v>
      </c>
      <c r="B20" s="6">
        <v>32</v>
      </c>
      <c r="C20" s="6">
        <v>0</v>
      </c>
      <c r="D20" s="6">
        <v>38</v>
      </c>
      <c r="E20" s="6">
        <v>98</v>
      </c>
      <c r="F20" s="6">
        <v>224</v>
      </c>
      <c r="G20" s="117">
        <f>RANK(B20,B20:B56,1)</f>
        <v>24</v>
      </c>
      <c r="H20" s="117">
        <f>RANK(C20,C20:C56,1)</f>
        <v>3</v>
      </c>
      <c r="I20" s="117">
        <f>RANK(D20,D20:D56,1)</f>
        <v>24</v>
      </c>
      <c r="J20" s="117">
        <f t="shared" si="0"/>
        <v>28</v>
      </c>
      <c r="K20" s="117">
        <f t="shared" si="1"/>
        <v>26</v>
      </c>
      <c r="L20" s="119">
        <v>10</v>
      </c>
      <c r="M20" s="119">
        <v>32</v>
      </c>
      <c r="N20" s="119">
        <v>5</v>
      </c>
      <c r="O20" s="119">
        <v>37</v>
      </c>
      <c r="P20" s="119">
        <v>94</v>
      </c>
      <c r="Q20" s="119">
        <v>220</v>
      </c>
    </row>
    <row r="21" spans="1:18" ht="15">
      <c r="A21" t="s">
        <v>16</v>
      </c>
      <c r="B21" s="6">
        <v>30</v>
      </c>
      <c r="C21" s="6">
        <v>0</v>
      </c>
      <c r="D21" s="6">
        <v>34</v>
      </c>
      <c r="E21" s="6">
        <v>67</v>
      </c>
      <c r="F21" s="6">
        <v>222</v>
      </c>
      <c r="G21" s="117">
        <f>RANK(B21,B21:B57,1)</f>
        <v>19</v>
      </c>
      <c r="H21" s="117">
        <f>RANK(C21,C21:C57,1)</f>
        <v>3</v>
      </c>
      <c r="I21" s="117">
        <f>RANK(D21,D21:D57,1)</f>
        <v>20</v>
      </c>
      <c r="J21" s="117">
        <f t="shared" si="0"/>
        <v>17</v>
      </c>
      <c r="K21" s="117">
        <f t="shared" si="1"/>
        <v>25</v>
      </c>
      <c r="L21" s="6"/>
      <c r="M21" s="6"/>
      <c r="N21" s="6"/>
      <c r="O21" s="6"/>
      <c r="P21" s="6"/>
      <c r="Q21" s="6"/>
    </row>
    <row r="22" spans="1:18" ht="15">
      <c r="A22" t="s">
        <v>17</v>
      </c>
      <c r="B22" s="6">
        <v>50</v>
      </c>
      <c r="C22" s="6">
        <v>1</v>
      </c>
      <c r="D22" s="6">
        <v>41</v>
      </c>
      <c r="E22" s="6">
        <v>108</v>
      </c>
      <c r="F22" s="6">
        <v>280</v>
      </c>
      <c r="G22" s="117">
        <f>RANK(B22,B22:B58,1)</f>
        <v>27</v>
      </c>
      <c r="H22" s="117">
        <f>RANK(C22,C22:C58,1)</f>
        <v>3</v>
      </c>
      <c r="I22" s="117">
        <f>RANK(D22,D22:D58,1)</f>
        <v>24</v>
      </c>
      <c r="J22" s="117">
        <f t="shared" si="0"/>
        <v>28</v>
      </c>
      <c r="K22" s="117">
        <f t="shared" si="1"/>
        <v>29</v>
      </c>
      <c r="L22" s="121" t="s">
        <v>162</v>
      </c>
      <c r="M22" s="121"/>
      <c r="N22" s="121"/>
      <c r="O22" s="121"/>
      <c r="P22" s="121"/>
      <c r="Q22" s="121"/>
    </row>
    <row r="23" spans="1:18" ht="15">
      <c r="A23" t="s">
        <v>18</v>
      </c>
      <c r="B23" s="6">
        <v>10</v>
      </c>
      <c r="C23" s="6">
        <v>6</v>
      </c>
      <c r="D23" s="6">
        <v>42</v>
      </c>
      <c r="E23" s="6">
        <v>95</v>
      </c>
      <c r="F23" s="6">
        <v>224</v>
      </c>
      <c r="G23" s="117">
        <f>RANK(B23,B23:B59,1)</f>
        <v>4</v>
      </c>
      <c r="H23" s="117">
        <f>RANK(C23,C23:C59,1)</f>
        <v>20</v>
      </c>
      <c r="I23" s="117">
        <f>RANK(D23,D23:D59,1)</f>
        <v>24</v>
      </c>
      <c r="J23" s="117">
        <f t="shared" si="0"/>
        <v>25</v>
      </c>
      <c r="K23" s="117">
        <f t="shared" si="1"/>
        <v>25</v>
      </c>
      <c r="L23" s="121"/>
      <c r="M23" s="121"/>
      <c r="N23" s="121"/>
      <c r="O23" s="121"/>
      <c r="P23" s="121"/>
      <c r="Q23" s="121"/>
    </row>
    <row r="24" spans="1:18" ht="15">
      <c r="A24" t="s">
        <v>19</v>
      </c>
      <c r="B24" s="6">
        <v>38</v>
      </c>
      <c r="C24" s="6">
        <v>8</v>
      </c>
      <c r="D24" s="6">
        <v>64</v>
      </c>
      <c r="E24" s="6">
        <v>0</v>
      </c>
      <c r="F24" s="6">
        <v>0</v>
      </c>
      <c r="G24" s="117">
        <f>RANK(B24,B24:B60,1)</f>
        <v>23</v>
      </c>
      <c r="H24" s="117">
        <f>RANK(C24,C24:C60,1)</f>
        <v>26</v>
      </c>
      <c r="I24" s="117">
        <f>RANK(D24,D24:D60,1)</f>
        <v>26</v>
      </c>
      <c r="J24" s="117">
        <f t="shared" si="0"/>
        <v>1</v>
      </c>
      <c r="K24" s="117">
        <f t="shared" si="1"/>
        <v>1</v>
      </c>
      <c r="L24" s="121"/>
      <c r="M24" s="121"/>
      <c r="N24" s="121"/>
      <c r="O24" s="121"/>
      <c r="P24" s="121"/>
      <c r="Q24" s="121"/>
    </row>
    <row r="25" spans="1:18" ht="30">
      <c r="A25" t="s">
        <v>20</v>
      </c>
      <c r="B25" s="6">
        <v>31</v>
      </c>
      <c r="C25" s="6">
        <v>6</v>
      </c>
      <c r="D25" s="6">
        <v>68</v>
      </c>
      <c r="E25" s="6">
        <v>89</v>
      </c>
      <c r="F25" s="6">
        <v>260</v>
      </c>
      <c r="G25" s="117">
        <f>RANK(B25,B25:B61,1)</f>
        <v>20</v>
      </c>
      <c r="H25" s="117">
        <f>RANK(C25,C25:C61,1)</f>
        <v>20</v>
      </c>
      <c r="I25" s="117">
        <f>RANK(D25,D25:D61,1)</f>
        <v>26</v>
      </c>
      <c r="J25" s="117">
        <f t="shared" si="0"/>
        <v>22</v>
      </c>
      <c r="K25" s="117">
        <f t="shared" si="1"/>
        <v>26</v>
      </c>
      <c r="L25" s="122" t="s">
        <v>152</v>
      </c>
      <c r="M25" s="122" t="s">
        <v>153</v>
      </c>
      <c r="N25" s="122" t="s">
        <v>59</v>
      </c>
      <c r="O25" s="122" t="s">
        <v>62</v>
      </c>
      <c r="P25" s="122" t="s">
        <v>154</v>
      </c>
      <c r="Q25" s="122" t="s">
        <v>155</v>
      </c>
      <c r="R25" s="35"/>
    </row>
    <row r="26" spans="1:18" ht="15">
      <c r="A26" t="s">
        <v>21</v>
      </c>
      <c r="B26" s="6">
        <v>35</v>
      </c>
      <c r="C26" s="6">
        <v>6</v>
      </c>
      <c r="D26" s="6">
        <v>60</v>
      </c>
      <c r="E26" s="6">
        <v>71</v>
      </c>
      <c r="F26" s="6">
        <v>210</v>
      </c>
      <c r="G26" s="117">
        <f>RANK(B26,B26:B62,1)</f>
        <v>21</v>
      </c>
      <c r="H26" s="117">
        <f>RANK(C26,C26:C62,1)</f>
        <v>20</v>
      </c>
      <c r="I26" s="117">
        <f>RANK(D26,D26:D62,1)</f>
        <v>25</v>
      </c>
      <c r="J26" s="117">
        <f t="shared" si="0"/>
        <v>17</v>
      </c>
      <c r="K26" s="117">
        <f t="shared" si="1"/>
        <v>23</v>
      </c>
      <c r="L26" s="123" t="s">
        <v>151</v>
      </c>
      <c r="M26" s="125">
        <v>60</v>
      </c>
      <c r="N26" s="125">
        <v>8</v>
      </c>
      <c r="O26" s="125">
        <v>68</v>
      </c>
      <c r="P26" s="125">
        <v>114</v>
      </c>
      <c r="Q26" s="125" t="s">
        <v>158</v>
      </c>
      <c r="R26" s="35"/>
    </row>
    <row r="27" spans="1:18" ht="45">
      <c r="A27" t="s">
        <v>22</v>
      </c>
      <c r="B27" s="6">
        <v>26</v>
      </c>
      <c r="C27" s="6">
        <v>-2</v>
      </c>
      <c r="D27" s="6">
        <v>20</v>
      </c>
      <c r="E27" s="6">
        <v>57</v>
      </c>
      <c r="F27" s="6">
        <v>143</v>
      </c>
      <c r="G27" s="117">
        <f>RANK(B27,B27:B63,1)</f>
        <v>16</v>
      </c>
      <c r="H27" s="117">
        <f>RANK(C27,C27:C63,1)</f>
        <v>1</v>
      </c>
      <c r="I27" s="117">
        <f>RANK(D27,D27:D63,1)</f>
        <v>8</v>
      </c>
      <c r="J27" s="117">
        <f t="shared" si="0"/>
        <v>8</v>
      </c>
      <c r="K27" s="117">
        <f t="shared" si="1"/>
        <v>13</v>
      </c>
      <c r="L27" s="123" t="s">
        <v>160</v>
      </c>
      <c r="M27" s="125">
        <f>PERCENTILE(B11:B47,0.5)</f>
        <v>25</v>
      </c>
      <c r="N27" s="125">
        <f t="shared" ref="N27:Q27" si="2">PERCENTILE(C11:C47,0.5)</f>
        <v>4</v>
      </c>
      <c r="O27" s="125">
        <f t="shared" si="2"/>
        <v>30</v>
      </c>
      <c r="P27" s="125">
        <f t="shared" si="2"/>
        <v>67</v>
      </c>
      <c r="Q27" s="125">
        <f>PERCENTILE(F11:F47,0.5)</f>
        <v>150</v>
      </c>
      <c r="R27" s="125" t="s">
        <v>163</v>
      </c>
    </row>
    <row r="28" spans="1:18" ht="15">
      <c r="A28" t="s">
        <v>23</v>
      </c>
      <c r="B28" s="6">
        <v>31</v>
      </c>
      <c r="C28" s="6">
        <v>3.5</v>
      </c>
      <c r="D28" s="6">
        <v>25</v>
      </c>
      <c r="E28" s="6">
        <v>64</v>
      </c>
      <c r="F28" s="6">
        <v>152</v>
      </c>
      <c r="G28" s="117">
        <f>RANK(B28,B28:B64,1)</f>
        <v>19</v>
      </c>
      <c r="H28" s="117">
        <f>RANK(C28,C28:C64,1)</f>
        <v>10</v>
      </c>
      <c r="I28" s="117">
        <f>RANK(D28,D28:D64,1)</f>
        <v>12</v>
      </c>
      <c r="J28" s="117">
        <f t="shared" si="0"/>
        <v>11</v>
      </c>
      <c r="K28" s="117">
        <f t="shared" si="1"/>
        <v>15</v>
      </c>
      <c r="L28" s="123" t="s">
        <v>156</v>
      </c>
      <c r="M28" s="125">
        <v>7</v>
      </c>
      <c r="N28" s="125">
        <v>-2</v>
      </c>
      <c r="O28" s="125">
        <v>2</v>
      </c>
      <c r="P28" s="125">
        <v>0</v>
      </c>
      <c r="Q28" s="125">
        <v>0</v>
      </c>
    </row>
    <row r="29" spans="1:18" ht="15">
      <c r="A29" t="s">
        <v>24</v>
      </c>
      <c r="B29" s="6">
        <v>25</v>
      </c>
      <c r="C29" s="6">
        <v>2</v>
      </c>
      <c r="D29" s="6">
        <v>22</v>
      </c>
      <c r="E29" s="6">
        <v>73</v>
      </c>
      <c r="F29" s="6">
        <v>175</v>
      </c>
      <c r="G29" s="117">
        <f>RANK(B29,B29:B65,1)</f>
        <v>11</v>
      </c>
      <c r="H29" s="117">
        <f>RANK(C29,C29:C65,1)</f>
        <v>5</v>
      </c>
      <c r="I29" s="117">
        <f>RANK(D29,D29:D65,1)</f>
        <v>10</v>
      </c>
      <c r="J29" s="117">
        <f t="shared" si="0"/>
        <v>15</v>
      </c>
      <c r="K29" s="117">
        <f t="shared" si="1"/>
        <v>17</v>
      </c>
      <c r="L29" s="123" t="s">
        <v>157</v>
      </c>
      <c r="M29" s="125">
        <v>27</v>
      </c>
      <c r="N29" s="125">
        <v>4</v>
      </c>
      <c r="O29" s="125">
        <v>31</v>
      </c>
      <c r="P29" s="125">
        <v>70</v>
      </c>
      <c r="Q29" s="125" t="s">
        <v>161</v>
      </c>
    </row>
    <row r="30" spans="1:18" ht="15">
      <c r="A30" t="s">
        <v>25</v>
      </c>
      <c r="B30" s="6">
        <v>13</v>
      </c>
      <c r="C30" s="6">
        <v>4</v>
      </c>
      <c r="D30" s="6">
        <v>20</v>
      </c>
      <c r="E30" s="6">
        <v>60</v>
      </c>
      <c r="F30" s="6">
        <v>20</v>
      </c>
      <c r="G30" s="117">
        <f>RANK(B30,B30:B66,1)</f>
        <v>5</v>
      </c>
      <c r="H30" s="117">
        <f>RANK(C30,C30:C66,1)</f>
        <v>11</v>
      </c>
      <c r="I30" s="117">
        <f>RANK(D30,D30:D66,1)</f>
        <v>8</v>
      </c>
      <c r="J30" s="117">
        <f t="shared" si="0"/>
        <v>8</v>
      </c>
      <c r="K30" s="117">
        <f t="shared" si="1"/>
        <v>3</v>
      </c>
      <c r="L30" s="6"/>
      <c r="M30" s="6"/>
      <c r="N30" s="6"/>
      <c r="O30" s="6"/>
      <c r="P30" s="6"/>
      <c r="Q30" s="6"/>
    </row>
    <row r="31" spans="1:18" ht="15">
      <c r="A31" t="s">
        <v>26</v>
      </c>
      <c r="B31" s="6">
        <v>42</v>
      </c>
      <c r="C31" s="6">
        <v>4</v>
      </c>
      <c r="D31" s="6">
        <v>35</v>
      </c>
      <c r="E31" s="6">
        <v>61</v>
      </c>
      <c r="F31" s="6">
        <v>208</v>
      </c>
      <c r="G31" s="117">
        <f>RANK(B31,B31:B67,1)</f>
        <v>17</v>
      </c>
      <c r="H31" s="117">
        <f>RANK(C31,C31:C67,1)</f>
        <v>11</v>
      </c>
      <c r="I31" s="117">
        <f>RANK(D31,D31:D67,1)</f>
        <v>16</v>
      </c>
      <c r="J31" s="117">
        <f t="shared" si="0"/>
        <v>8</v>
      </c>
      <c r="K31" s="117">
        <f t="shared" si="1"/>
        <v>18</v>
      </c>
      <c r="L31" s="6"/>
      <c r="M31" s="6"/>
      <c r="N31" s="6"/>
      <c r="O31" s="6"/>
      <c r="P31" s="6"/>
      <c r="Q31" s="6"/>
    </row>
    <row r="32" spans="1:18" ht="15">
      <c r="A32" t="s">
        <v>27</v>
      </c>
      <c r="B32" s="6">
        <v>8</v>
      </c>
      <c r="C32" s="6">
        <v>6</v>
      </c>
      <c r="D32" s="6">
        <v>29</v>
      </c>
      <c r="E32" s="6">
        <v>65.5</v>
      </c>
      <c r="F32" s="6">
        <v>143</v>
      </c>
      <c r="G32" s="117">
        <f>RANK(B32,B32:B68,1)</f>
        <v>3</v>
      </c>
      <c r="H32" s="117">
        <f>RANK(C32,C32:C68,1)</f>
        <v>15</v>
      </c>
      <c r="I32" s="117">
        <f>RANK(D32,D32:D68,1)</f>
        <v>11</v>
      </c>
      <c r="J32" s="117">
        <f t="shared" si="0"/>
        <v>11</v>
      </c>
      <c r="K32" s="117">
        <f t="shared" si="1"/>
        <v>12</v>
      </c>
      <c r="L32" s="6"/>
      <c r="M32" s="6"/>
      <c r="N32" s="6"/>
      <c r="O32" s="6"/>
      <c r="P32" s="6"/>
      <c r="Q32" s="6"/>
    </row>
    <row r="33" spans="1:17" ht="15">
      <c r="A33" t="s">
        <v>74</v>
      </c>
      <c r="B33" s="6">
        <v>25</v>
      </c>
      <c r="C33" s="6">
        <v>7</v>
      </c>
      <c r="D33" s="6">
        <v>35</v>
      </c>
      <c r="E33" s="6">
        <v>65</v>
      </c>
      <c r="F33" s="6">
        <v>100</v>
      </c>
      <c r="G33" s="117">
        <f>RANK(B33,B33:B69,1)</f>
        <v>9</v>
      </c>
      <c r="H33" s="117">
        <f>RANK(C33,C33:C69,1)</f>
        <v>17</v>
      </c>
      <c r="I33" s="117">
        <f>RANK(D33,D33:D69,1)</f>
        <v>15</v>
      </c>
      <c r="J33" s="117">
        <f t="shared" si="0"/>
        <v>10</v>
      </c>
      <c r="K33" s="117">
        <f t="shared" si="1"/>
        <v>5</v>
      </c>
      <c r="L33" s="6"/>
      <c r="M33" s="6"/>
      <c r="N33" s="6"/>
      <c r="O33" s="6"/>
      <c r="P33" s="6"/>
      <c r="Q33" s="6"/>
    </row>
    <row r="34" spans="1:17" ht="15" customHeight="1">
      <c r="A34" t="s">
        <v>28</v>
      </c>
      <c r="B34" s="6">
        <v>30</v>
      </c>
      <c r="C34" s="6">
        <v>4</v>
      </c>
      <c r="D34" s="6">
        <v>31</v>
      </c>
      <c r="E34" s="6">
        <v>102</v>
      </c>
      <c r="F34" s="6">
        <v>115</v>
      </c>
      <c r="G34" s="117">
        <f>RANK(B34,B34:B70,1)</f>
        <v>13</v>
      </c>
      <c r="H34" s="117">
        <f>RANK(C34,C34:C70,1)</f>
        <v>11</v>
      </c>
      <c r="I34" s="117">
        <f>RANK(D34,D34:D70,1)</f>
        <v>14</v>
      </c>
      <c r="J34" s="117">
        <f t="shared" si="0"/>
        <v>16</v>
      </c>
      <c r="K34" s="117">
        <f t="shared" si="1"/>
        <v>5</v>
      </c>
      <c r="L34" s="6"/>
      <c r="M34" s="6"/>
      <c r="N34" s="6"/>
      <c r="O34" s="6"/>
      <c r="P34" s="6"/>
      <c r="Q34" s="6"/>
    </row>
    <row r="35" spans="1:17" ht="15" customHeight="1">
      <c r="A35" t="s">
        <v>29</v>
      </c>
      <c r="B35" s="6">
        <v>25</v>
      </c>
      <c r="C35" s="6">
        <v>8</v>
      </c>
      <c r="D35" s="6">
        <v>40</v>
      </c>
      <c r="E35" s="6">
        <v>56</v>
      </c>
      <c r="F35" s="6">
        <v>150</v>
      </c>
      <c r="G35" s="117">
        <f>RANK(B35,B35:B71,1)</f>
        <v>9</v>
      </c>
      <c r="H35" s="117">
        <f>RANK(C35,C35:C71,1)</f>
        <v>16</v>
      </c>
      <c r="I35" s="117">
        <f>RANK(D35,D35:D71,1)</f>
        <v>15</v>
      </c>
      <c r="J35" s="117">
        <f t="shared" si="0"/>
        <v>7</v>
      </c>
      <c r="K35" s="117">
        <f t="shared" si="1"/>
        <v>10</v>
      </c>
      <c r="L35" s="6"/>
      <c r="M35" s="6"/>
      <c r="N35" s="6"/>
      <c r="O35" s="6"/>
      <c r="P35" s="6"/>
      <c r="Q35" s="6"/>
    </row>
    <row r="36" spans="1:17" ht="15" customHeight="1">
      <c r="A36" t="s">
        <v>30</v>
      </c>
      <c r="B36" s="6">
        <v>30</v>
      </c>
      <c r="C36" s="6">
        <v>3.5</v>
      </c>
      <c r="D36" s="6">
        <v>45</v>
      </c>
      <c r="E36" s="6">
        <v>86</v>
      </c>
      <c r="F36" s="6">
        <v>0</v>
      </c>
      <c r="G36" s="117">
        <f>RANK(B36,B36:B72,1)</f>
        <v>12</v>
      </c>
      <c r="H36" s="117">
        <f>RANK(C36,C36:C72,1)</f>
        <v>9</v>
      </c>
      <c r="I36" s="117">
        <f>RANK(D36,D36:D72,1)</f>
        <v>15</v>
      </c>
      <c r="J36" s="117">
        <f t="shared" si="0"/>
        <v>12</v>
      </c>
      <c r="K36" s="117">
        <f t="shared" si="1"/>
        <v>1</v>
      </c>
      <c r="L36" s="6"/>
      <c r="M36" s="6"/>
      <c r="N36" s="6"/>
      <c r="O36" s="6"/>
      <c r="P36" s="6"/>
      <c r="Q36" s="6"/>
    </row>
    <row r="37" spans="1:17" ht="15">
      <c r="A37" t="s">
        <v>31</v>
      </c>
      <c r="B37" s="6">
        <v>20</v>
      </c>
      <c r="C37" s="6">
        <v>4</v>
      </c>
      <c r="D37" s="6">
        <v>30</v>
      </c>
      <c r="E37" s="6">
        <v>30</v>
      </c>
      <c r="F37" s="6">
        <v>130</v>
      </c>
      <c r="G37" s="117">
        <f>RANK(B37,B37:B73,1)</f>
        <v>5</v>
      </c>
      <c r="H37" s="117">
        <f>RANK(C37,C37:C73,1)</f>
        <v>10</v>
      </c>
      <c r="I37" s="117">
        <f>RANK(D37,D37:D73,1)</f>
        <v>11</v>
      </c>
      <c r="J37" s="117">
        <f t="shared" si="0"/>
        <v>4</v>
      </c>
      <c r="K37" s="117">
        <f t="shared" si="1"/>
        <v>6</v>
      </c>
      <c r="L37" s="6"/>
      <c r="M37" s="6"/>
      <c r="N37" s="6"/>
      <c r="O37" s="6"/>
      <c r="P37" s="6"/>
      <c r="Q37" s="6"/>
    </row>
    <row r="38" spans="1:17" ht="15">
      <c r="A38" t="s">
        <v>32</v>
      </c>
      <c r="B38" s="6">
        <v>25</v>
      </c>
      <c r="C38" s="6">
        <v>1</v>
      </c>
      <c r="D38" s="6">
        <v>7</v>
      </c>
      <c r="E38" s="6">
        <v>45</v>
      </c>
      <c r="F38" s="6">
        <v>177</v>
      </c>
      <c r="G38" s="117">
        <f>RANK(B38,B38:B74,1)</f>
        <v>8</v>
      </c>
      <c r="H38" s="117">
        <f>RANK(C38,C38:C74,1)</f>
        <v>2</v>
      </c>
      <c r="I38" s="117">
        <f>RANK(D38,D38:D74,1)</f>
        <v>3</v>
      </c>
      <c r="J38" s="117">
        <f t="shared" si="0"/>
        <v>5</v>
      </c>
      <c r="K38" s="117">
        <f t="shared" si="1"/>
        <v>10</v>
      </c>
      <c r="L38" s="6"/>
      <c r="M38" s="6"/>
      <c r="N38" s="6"/>
      <c r="O38" s="6"/>
      <c r="P38" s="6"/>
      <c r="Q38" s="6"/>
    </row>
    <row r="39" spans="1:17" ht="15">
      <c r="A39" t="s">
        <v>33</v>
      </c>
      <c r="B39" s="6">
        <v>7</v>
      </c>
      <c r="C39" s="6">
        <v>2</v>
      </c>
      <c r="D39" s="6">
        <v>16</v>
      </c>
      <c r="E39" s="6">
        <v>39</v>
      </c>
      <c r="F39" s="6">
        <v>76</v>
      </c>
      <c r="G39" s="117">
        <f>RANK(B39,B39:B75,1)</f>
        <v>1</v>
      </c>
      <c r="H39" s="117">
        <f>RANK(C39,C39:C75,1)</f>
        <v>4</v>
      </c>
      <c r="I39" s="117">
        <f>RANK(D39,D39:D75,1)</f>
        <v>6</v>
      </c>
      <c r="J39" s="117">
        <f t="shared" si="0"/>
        <v>4</v>
      </c>
      <c r="K39" s="117">
        <f t="shared" si="1"/>
        <v>3</v>
      </c>
      <c r="L39" s="6"/>
      <c r="M39" s="6"/>
      <c r="N39" s="6"/>
      <c r="O39" s="6"/>
      <c r="P39" s="6"/>
      <c r="Q39" s="6"/>
    </row>
    <row r="40" spans="1:17" ht="15">
      <c r="A40" t="s">
        <v>34</v>
      </c>
      <c r="B40" s="6">
        <v>21</v>
      </c>
      <c r="C40" s="6">
        <v>6</v>
      </c>
      <c r="D40" s="6">
        <v>2</v>
      </c>
      <c r="E40" s="6">
        <v>84</v>
      </c>
      <c r="F40" s="6">
        <v>161</v>
      </c>
      <c r="G40" s="117">
        <f>RANK(B40,B40:B76,1)</f>
        <v>5</v>
      </c>
      <c r="H40" s="117">
        <f>RANK(C40,C40:C76,1)</f>
        <v>10</v>
      </c>
      <c r="I40" s="117">
        <f>RANK(D40,D40:D76,1)</f>
        <v>1</v>
      </c>
      <c r="J40" s="117">
        <f t="shared" si="0"/>
        <v>8</v>
      </c>
      <c r="K40" s="117">
        <f t="shared" si="1"/>
        <v>8</v>
      </c>
      <c r="L40" s="6"/>
      <c r="M40" s="6"/>
      <c r="N40" s="6"/>
      <c r="O40" s="6"/>
      <c r="P40" s="6"/>
      <c r="Q40" s="6"/>
    </row>
    <row r="41" spans="1:17" ht="15">
      <c r="A41" t="s">
        <v>6</v>
      </c>
      <c r="B41" s="6">
        <v>25</v>
      </c>
      <c r="C41" s="6">
        <v>6</v>
      </c>
      <c r="D41" s="6">
        <v>15</v>
      </c>
      <c r="E41" s="6">
        <v>114</v>
      </c>
      <c r="F41" s="6">
        <v>187</v>
      </c>
      <c r="G41" s="117">
        <f>RANK(B41,B41:B77,1)</f>
        <v>6</v>
      </c>
      <c r="H41" s="117">
        <f>RANK(C41,C41:C77,1)</f>
        <v>10</v>
      </c>
      <c r="I41" s="117">
        <f>RANK(D41,D41:D77,1)</f>
        <v>3</v>
      </c>
      <c r="J41" s="117">
        <f t="shared" si="0"/>
        <v>10</v>
      </c>
      <c r="K41" s="117">
        <f t="shared" si="1"/>
        <v>8</v>
      </c>
      <c r="L41" s="6"/>
      <c r="M41" s="6"/>
      <c r="N41" s="6"/>
      <c r="O41" s="6"/>
      <c r="P41" s="6"/>
      <c r="Q41" s="6"/>
    </row>
    <row r="42" spans="1:17" ht="15">
      <c r="A42" t="s">
        <v>35</v>
      </c>
      <c r="B42" s="6">
        <v>60</v>
      </c>
      <c r="C42" s="6">
        <v>4</v>
      </c>
      <c r="D42" s="6">
        <v>27</v>
      </c>
      <c r="E42" s="6">
        <v>9</v>
      </c>
      <c r="F42" s="6">
        <v>245</v>
      </c>
      <c r="G42" s="117">
        <f>RANK(B42,B42:B78,1)</f>
        <v>9</v>
      </c>
      <c r="H42" s="117">
        <f>RANK(C42,C42:C78,1)</f>
        <v>8</v>
      </c>
      <c r="I42" s="117">
        <f>RANK(D42,D42:D78,1)</f>
        <v>6</v>
      </c>
      <c r="J42" s="117">
        <f t="shared" si="0"/>
        <v>2</v>
      </c>
      <c r="K42" s="117">
        <f t="shared" si="1"/>
        <v>9</v>
      </c>
      <c r="L42" s="6"/>
      <c r="M42" s="6"/>
      <c r="N42" s="6"/>
      <c r="O42" s="6"/>
      <c r="P42" s="6"/>
      <c r="Q42" s="6"/>
    </row>
    <row r="43" spans="1:17" ht="15">
      <c r="A43" t="s">
        <v>36</v>
      </c>
      <c r="B43" s="6">
        <v>21</v>
      </c>
      <c r="C43" s="6">
        <v>1.5</v>
      </c>
      <c r="D43" s="6">
        <v>22</v>
      </c>
      <c r="E43" s="6">
        <v>63</v>
      </c>
      <c r="F43" s="6">
        <v>137</v>
      </c>
      <c r="G43" s="117">
        <f>RANK(B43,B43:B79,1)</f>
        <v>5</v>
      </c>
      <c r="H43" s="117">
        <f>RANK(C43,C43:C79,1)</f>
        <v>3</v>
      </c>
      <c r="I43" s="117">
        <f>RANK(D43,D43:D79,1)</f>
        <v>5</v>
      </c>
      <c r="J43" s="117">
        <f t="shared" si="0"/>
        <v>3</v>
      </c>
      <c r="K43" s="117">
        <f t="shared" si="1"/>
        <v>6</v>
      </c>
      <c r="L43" s="6"/>
      <c r="M43" s="6"/>
      <c r="N43" s="6"/>
      <c r="O43" s="6"/>
      <c r="P43" s="6"/>
      <c r="Q43" s="6"/>
    </row>
    <row r="44" spans="1:17" ht="15">
      <c r="A44" t="s">
        <v>37</v>
      </c>
      <c r="B44" s="6">
        <v>52</v>
      </c>
      <c r="C44" s="6">
        <v>2</v>
      </c>
      <c r="D44" s="6">
        <v>37</v>
      </c>
      <c r="E44" s="6">
        <v>94</v>
      </c>
      <c r="F44" s="6">
        <v>122</v>
      </c>
      <c r="G44" s="117">
        <f>RANK(B44,B44:B80,1)</f>
        <v>7</v>
      </c>
      <c r="H44" s="117">
        <f>RANK(C44,C44:C80,1)</f>
        <v>3</v>
      </c>
      <c r="I44" s="117">
        <f>RANK(D44,D44:D80,1)</f>
        <v>7</v>
      </c>
      <c r="J44" s="117">
        <f t="shared" si="0"/>
        <v>6</v>
      </c>
      <c r="K44" s="117">
        <f t="shared" si="1"/>
        <v>4</v>
      </c>
      <c r="L44" s="6"/>
      <c r="M44" s="6"/>
      <c r="N44" s="6"/>
      <c r="O44" s="6"/>
      <c r="P44" s="6"/>
      <c r="Q44" s="6"/>
    </row>
    <row r="45" spans="1:17" ht="15">
      <c r="A45" t="s">
        <v>38</v>
      </c>
      <c r="B45" s="6">
        <v>45</v>
      </c>
      <c r="C45" s="6">
        <v>4</v>
      </c>
      <c r="D45" s="6">
        <v>30</v>
      </c>
      <c r="E45" s="6">
        <v>96</v>
      </c>
      <c r="F45" s="6">
        <v>240</v>
      </c>
      <c r="G45" s="117">
        <f>RANK(B45,B45:B81,1)</f>
        <v>6</v>
      </c>
      <c r="H45" s="117">
        <f>RANK(C45,C45:C81,1)</f>
        <v>6</v>
      </c>
      <c r="I45" s="117">
        <f>RANK(D45,D45:D81,1)</f>
        <v>5</v>
      </c>
      <c r="J45" s="117">
        <f t="shared" si="0"/>
        <v>6</v>
      </c>
      <c r="K45" s="117">
        <f t="shared" si="1"/>
        <v>6</v>
      </c>
      <c r="L45" s="6"/>
      <c r="M45" s="6"/>
      <c r="N45" s="6"/>
      <c r="O45" s="6"/>
      <c r="P45" s="6"/>
      <c r="Q45" s="6"/>
    </row>
    <row r="46" spans="1:17" ht="15">
      <c r="A46" t="s">
        <v>39</v>
      </c>
      <c r="B46" s="6">
        <v>20</v>
      </c>
      <c r="C46" s="6">
        <v>2.5</v>
      </c>
      <c r="D46" s="6">
        <v>20</v>
      </c>
      <c r="E46" s="6">
        <v>73</v>
      </c>
      <c r="F46" s="6">
        <v>115</v>
      </c>
      <c r="G46" s="117">
        <f>RANK(B46,B46:B82,1)</f>
        <v>4</v>
      </c>
      <c r="H46" s="117">
        <f>RANK(C46,C46:C82,1)</f>
        <v>4</v>
      </c>
      <c r="I46" s="117">
        <f>RANK(D46,D46:D82,1)</f>
        <v>4</v>
      </c>
      <c r="J46" s="117">
        <f t="shared" si="0"/>
        <v>5</v>
      </c>
      <c r="K46" s="117">
        <f t="shared" si="1"/>
        <v>3</v>
      </c>
      <c r="L46" s="6"/>
      <c r="M46" s="6"/>
      <c r="N46" s="6"/>
      <c r="O46" s="6"/>
      <c r="P46" s="6"/>
      <c r="Q46" s="6"/>
    </row>
    <row r="47" spans="1:17" ht="15">
      <c r="A47" t="s">
        <v>40</v>
      </c>
      <c r="B47" s="6">
        <v>15</v>
      </c>
      <c r="C47" s="6">
        <v>1</v>
      </c>
      <c r="D47" s="6">
        <v>15</v>
      </c>
      <c r="E47" s="6">
        <v>64</v>
      </c>
      <c r="F47" s="6">
        <v>132</v>
      </c>
      <c r="G47" s="117">
        <f>RANK(B47,B47:B83,1)</f>
        <v>3</v>
      </c>
      <c r="H47" s="117">
        <f>RANK(C47,C47:C83,1)</f>
        <v>2</v>
      </c>
      <c r="I47" s="117">
        <f>RANK(D47,D47:D83,1)</f>
        <v>3</v>
      </c>
      <c r="J47" s="117">
        <f t="shared" si="0"/>
        <v>3</v>
      </c>
      <c r="K47" s="117">
        <f t="shared" si="1"/>
        <v>3</v>
      </c>
      <c r="L47" s="6"/>
      <c r="M47" s="6"/>
      <c r="N47" s="6"/>
      <c r="O47" s="6"/>
      <c r="P47" s="6"/>
      <c r="Q47" s="6"/>
    </row>
    <row r="48" spans="1:17" ht="15">
      <c r="A48" s="137" t="s">
        <v>132</v>
      </c>
      <c r="B48" s="138">
        <f>AVERAGE(B11:B47)</f>
        <v>27.324324324324323</v>
      </c>
      <c r="C48" s="138">
        <f t="shared" ref="C48:F48" si="3">AVERAGE(C11:C47)</f>
        <v>3.5945945945945947</v>
      </c>
      <c r="D48" s="138">
        <f t="shared" si="3"/>
        <v>30.72972972972973</v>
      </c>
      <c r="E48" s="138">
        <f t="shared" si="3"/>
        <v>70.013513513513516</v>
      </c>
      <c r="F48" s="138">
        <f t="shared" si="3"/>
        <v>158.40540540540542</v>
      </c>
      <c r="G48" s="6"/>
      <c r="H48" s="6"/>
      <c r="I48" s="6"/>
      <c r="J48" s="6"/>
      <c r="K48" s="6"/>
      <c r="L48" s="6"/>
      <c r="M48" s="6"/>
      <c r="N48" s="6"/>
      <c r="O48" s="6"/>
      <c r="P48" s="6"/>
      <c r="Q48" s="6"/>
    </row>
    <row r="49" spans="1:17" ht="15">
      <c r="A49" s="137" t="s">
        <v>80</v>
      </c>
      <c r="B49" s="138">
        <f>STDEV(B11:B47)</f>
        <v>12.712753994084604</v>
      </c>
      <c r="C49" s="138">
        <f t="shared" ref="C49:F49" si="4">STDEV(C11:C47)</f>
        <v>2.374160196077054</v>
      </c>
      <c r="D49" s="138">
        <f t="shared" si="4"/>
        <v>13.94164155934908</v>
      </c>
      <c r="E49" s="138">
        <f t="shared" si="4"/>
        <v>27.557638204741416</v>
      </c>
      <c r="F49" s="138">
        <f t="shared" si="4"/>
        <v>69.943413421716002</v>
      </c>
      <c r="G49" s="6"/>
      <c r="H49" s="6"/>
      <c r="I49" s="6"/>
      <c r="J49" s="6"/>
      <c r="K49" s="6"/>
      <c r="L49" s="6"/>
      <c r="M49" s="6"/>
      <c r="N49" s="6"/>
      <c r="O49" s="6"/>
      <c r="P49" s="6"/>
      <c r="Q49" s="6"/>
    </row>
    <row r="50" spans="1:17" ht="15">
      <c r="A50" s="137" t="s">
        <v>159</v>
      </c>
      <c r="B50" s="139">
        <f>MIN(B11:B47)</f>
        <v>7</v>
      </c>
      <c r="C50" s="139">
        <f t="shared" ref="C50:F50" si="5">MIN(C11:C47)</f>
        <v>-2</v>
      </c>
      <c r="D50" s="139">
        <f t="shared" si="5"/>
        <v>2</v>
      </c>
      <c r="E50" s="139">
        <f t="shared" si="5"/>
        <v>0</v>
      </c>
      <c r="F50" s="139">
        <f t="shared" si="5"/>
        <v>0</v>
      </c>
    </row>
  </sheetData>
  <mergeCells count="22">
    <mergeCell ref="L9:L10"/>
    <mergeCell ref="D2:D3"/>
    <mergeCell ref="L22:Q24"/>
    <mergeCell ref="M9:M10"/>
    <mergeCell ref="P9:P10"/>
    <mergeCell ref="Q9:Q10"/>
    <mergeCell ref="R9:R10"/>
    <mergeCell ref="S9:S10"/>
    <mergeCell ref="O9:O10"/>
    <mergeCell ref="N9:N10"/>
    <mergeCell ref="F9:F10"/>
    <mergeCell ref="G9:G10"/>
    <mergeCell ref="H9:H10"/>
    <mergeCell ref="I9:I10"/>
    <mergeCell ref="J9:J10"/>
    <mergeCell ref="K9:K10"/>
    <mergeCell ref="A1:C2"/>
    <mergeCell ref="A9:A10"/>
    <mergeCell ref="B9:B10"/>
    <mergeCell ref="C9:C10"/>
    <mergeCell ref="D9:D10"/>
    <mergeCell ref="E9:E10"/>
  </mergeCells>
  <conditionalFormatting sqref="B11:B47">
    <cfRule type="colorScale" priority="5">
      <colorScale>
        <cfvo type="percent" val="49"/>
        <cfvo type="percent" val="51"/>
        <color rgb="FFFF7128"/>
        <color rgb="FFFFEF9C"/>
      </colorScale>
    </cfRule>
    <cfRule type="colorScale" priority="6">
      <colorScale>
        <cfvo type="percent" val="&quot;&lt;50&quot;"/>
        <cfvo type="percentile" val="50"/>
        <cfvo type="percent" val="&quot;&gt;50&quot;"/>
        <color rgb="FFFF7128"/>
        <color rgb="FFFFEB84"/>
        <color rgb="FF00B050"/>
      </colorScale>
    </cfRule>
  </conditionalFormatting>
  <conditionalFormatting sqref="C11:C47">
    <cfRule type="colorScale" priority="4">
      <colorScale>
        <cfvo type="percent" val="49"/>
        <cfvo type="percent" val="51"/>
        <color theme="6"/>
        <color theme="4"/>
      </colorScale>
    </cfRule>
  </conditionalFormatting>
  <conditionalFormatting sqref="D11:D47">
    <cfRule type="colorScale" priority="3">
      <colorScale>
        <cfvo type="percent" val="50"/>
        <cfvo type="percent" val="50"/>
        <color rgb="FF4BB4E8"/>
        <color rgb="FFFFEF9C"/>
      </colorScale>
    </cfRule>
  </conditionalFormatting>
  <conditionalFormatting sqref="E11:E47">
    <cfRule type="colorScale" priority="2">
      <colorScale>
        <cfvo type="percent" val="50"/>
        <cfvo type="percent" val="50"/>
        <color rgb="FF92D050"/>
        <color rgb="FF7030A0"/>
      </colorScale>
    </cfRule>
  </conditionalFormatting>
  <conditionalFormatting sqref="F11:F47">
    <cfRule type="colorScale" priority="1">
      <colorScale>
        <cfvo type="percent" val="50"/>
        <cfvo type="percent" val="50"/>
        <color rgb="FFE95C68"/>
        <color rgb="FFFFFF00"/>
      </colorScale>
    </cfRule>
  </conditionalFormatting>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ABF05277-E333-473E-926C-F58E862CEE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743847-112D-4471-9ED4-606BD4801CFA}">
  <ds:schemaRefs>
    <ds:schemaRef ds:uri="http://schemas.microsoft.com/sharepoint/v3/contenttype/forms"/>
  </ds:schemaRefs>
</ds:datastoreItem>
</file>

<file path=customXml/itemProps3.xml><?xml version="1.0" encoding="utf-8"?>
<ds:datastoreItem xmlns:ds="http://schemas.openxmlformats.org/officeDocument/2006/customXml" ds:itemID="{129E7602-D8BB-41B3-A827-64CE5A636624}">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DATA</vt:lpstr>
      <vt:lpstr>MEAN,SD</vt:lpstr>
      <vt:lpstr> COD &amp; Differences</vt:lpstr>
      <vt:lpstr>Fitness test</vt:lpstr>
      <vt:lpstr>DATA!Print_Titles</vt:lpstr>
      <vt:lpstr>Title1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
  <cp:lastModifiedBy/>
  <dcterms:created xsi:type="dcterms:W3CDTF">2019-05-30T06:01:34Z</dcterms:created>
  <dcterms:modified xsi:type="dcterms:W3CDTF">2020-07-21T02:26:54Z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