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. de Software\6to Semestre\Interaccion Humano-Computadora\Proyecto\CostosTiempo\"/>
    </mc:Choice>
  </mc:AlternateContent>
  <xr:revisionPtr revIDLastSave="0" documentId="13_ncr:1_{480915A1-5F07-4E5B-958B-303A67366F8A}" xr6:coauthVersionLast="47" xr6:coauthVersionMax="47" xr10:uidLastSave="{00000000-0000-0000-0000-000000000000}"/>
  <bookViews>
    <workbookView xWindow="-120" yWindow="-120" windowWidth="29040" windowHeight="16440" xr2:uid="{C88E0429-213B-4FB9-93DB-11EC9A8BDFBD}"/>
  </bookViews>
  <sheets>
    <sheet name="Calendario" sheetId="1" r:id="rId1"/>
    <sheet name="Cos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K2" i="3"/>
  <c r="H3" i="3"/>
  <c r="H4" i="3"/>
  <c r="H17" i="3" s="1"/>
  <c r="H5" i="3"/>
  <c r="H6" i="3"/>
  <c r="H7" i="3"/>
  <c r="H8" i="3"/>
  <c r="H9" i="3"/>
  <c r="H10" i="3"/>
  <c r="H11" i="3"/>
  <c r="H12" i="3"/>
  <c r="H13" i="3"/>
  <c r="H14" i="3"/>
  <c r="H15" i="3"/>
  <c r="H16" i="3"/>
  <c r="G17" i="3"/>
  <c r="J2" i="3" s="1"/>
  <c r="E4" i="1"/>
  <c r="G5" i="1" s="1"/>
  <c r="G4" i="1" s="1"/>
  <c r="G6" i="1" l="1"/>
  <c r="H5" i="1"/>
  <c r="I5" i="1" s="1"/>
  <c r="J5" i="1" s="1"/>
  <c r="K5" i="1" s="1"/>
  <c r="L5" i="1" s="1"/>
  <c r="M5" i="1" s="1"/>
  <c r="L6" i="1" l="1"/>
  <c r="N5" i="1"/>
  <c r="M6" i="1"/>
  <c r="K6" i="1"/>
  <c r="I6" i="1"/>
  <c r="J6" i="1"/>
  <c r="H6" i="1"/>
  <c r="O5" i="1" l="1"/>
  <c r="N6" i="1"/>
  <c r="N4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U4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4" i="1"/>
  <c r="AB6" i="1"/>
  <c r="AD5" i="1" l="1"/>
  <c r="AC6" i="1"/>
  <c r="AE5" i="1" l="1"/>
  <c r="AD6" i="1"/>
  <c r="AF5" i="1" l="1"/>
  <c r="AE6" i="1"/>
  <c r="AG5" i="1" l="1"/>
  <c r="AF6" i="1"/>
  <c r="AH5" i="1" l="1"/>
  <c r="AH6" i="1" s="1"/>
  <c r="AG6" i="1"/>
</calcChain>
</file>

<file path=xl/sharedStrings.xml><?xml version="1.0" encoding="utf-8"?>
<sst xmlns="http://schemas.openxmlformats.org/spreadsheetml/2006/main" count="112" uniqueCount="95">
  <si>
    <t>TAREA</t>
  </si>
  <si>
    <t>RESPONSABLE</t>
  </si>
  <si>
    <t>PROGRESO</t>
  </si>
  <si>
    <t>INICIO</t>
  </si>
  <si>
    <t>FIN</t>
  </si>
  <si>
    <t>INICIO DEL PROYECTO</t>
  </si>
  <si>
    <t>Análisis de requisitos</t>
  </si>
  <si>
    <t>Recopilar requisitos de usuario</t>
  </si>
  <si>
    <t>Definir objetivos del proyecto</t>
  </si>
  <si>
    <t xml:space="preserve">      Analizar requisitos</t>
  </si>
  <si>
    <t>Investigación del usuario</t>
  </si>
  <si>
    <t>Investigar necesidades y comportamientos del usuario</t>
  </si>
  <si>
    <t>Proyecto: TutoProf</t>
  </si>
  <si>
    <t>Recopilar datos</t>
  </si>
  <si>
    <t>Prototipado</t>
  </si>
  <si>
    <t>Pruebas de usabilidad</t>
  </si>
  <si>
    <t>Documentación</t>
  </si>
  <si>
    <t xml:space="preserve">      Planificar pruebas de usabilidad</t>
  </si>
  <si>
    <t xml:space="preserve">      Documentar el diseño de la interfaz</t>
  </si>
  <si>
    <t>Diseñador</t>
  </si>
  <si>
    <t>Tester</t>
  </si>
  <si>
    <t>ID</t>
  </si>
  <si>
    <t>Actividades</t>
  </si>
  <si>
    <t>Duracion (Días)</t>
  </si>
  <si>
    <t>Horas por día</t>
  </si>
  <si>
    <t>Gastos Fijos</t>
  </si>
  <si>
    <t>Por mes</t>
  </si>
  <si>
    <t>Por dia</t>
  </si>
  <si>
    <t>Costo total</t>
  </si>
  <si>
    <t>Duracion total (Días)</t>
  </si>
  <si>
    <t>A</t>
  </si>
  <si>
    <t>Agua</t>
  </si>
  <si>
    <t>A1</t>
  </si>
  <si>
    <t>Corriente Elétrica</t>
  </si>
  <si>
    <t>A2</t>
  </si>
  <si>
    <t>Analizar requisitos</t>
  </si>
  <si>
    <t>Internet</t>
  </si>
  <si>
    <t>A3</t>
  </si>
  <si>
    <t>Renta</t>
  </si>
  <si>
    <t>B</t>
  </si>
  <si>
    <t>Conocer el contexto de uso</t>
  </si>
  <si>
    <t>Mantenimiento</t>
  </si>
  <si>
    <t>B1</t>
  </si>
  <si>
    <t>Licencias</t>
  </si>
  <si>
    <t>B2</t>
  </si>
  <si>
    <t>Herramientas de testing</t>
  </si>
  <si>
    <t>C</t>
  </si>
  <si>
    <t>Producir soluciones de diseño</t>
  </si>
  <si>
    <t>Secretaria</t>
  </si>
  <si>
    <t>C1</t>
  </si>
  <si>
    <t>Diseñar la interfaz gráfica</t>
  </si>
  <si>
    <t>Programador</t>
  </si>
  <si>
    <t>C2</t>
  </si>
  <si>
    <t>Diseñar flujos de la aplicación</t>
  </si>
  <si>
    <t>D</t>
  </si>
  <si>
    <t>Evaluar diseño frente a los requerimientos</t>
  </si>
  <si>
    <t>D1</t>
  </si>
  <si>
    <t>Diseñar prototipos interactivos</t>
  </si>
  <si>
    <t>Lider del proyecto</t>
  </si>
  <si>
    <t>D2</t>
  </si>
  <si>
    <t>Probar prototipos</t>
  </si>
  <si>
    <t>Propietario</t>
  </si>
  <si>
    <t>E</t>
  </si>
  <si>
    <t>Ingeniero de requisitos</t>
  </si>
  <si>
    <t>E1</t>
  </si>
  <si>
    <t>Planificar pruebas de usabilidad</t>
  </si>
  <si>
    <t>Intendente</t>
  </si>
  <si>
    <t>E2</t>
  </si>
  <si>
    <t>Realizar pruebas con herramientas</t>
  </si>
  <si>
    <t>Total</t>
  </si>
  <si>
    <t>E3</t>
  </si>
  <si>
    <t>Realizar pruebas con usuarios</t>
  </si>
  <si>
    <t>E4</t>
  </si>
  <si>
    <t>Recopilar datos de pruebas de usabilidad</t>
  </si>
  <si>
    <t>E5</t>
  </si>
  <si>
    <t>Evaluar resultados</t>
  </si>
  <si>
    <t>Gastos Variables</t>
  </si>
  <si>
    <t>Costo</t>
  </si>
  <si>
    <t>E6</t>
  </si>
  <si>
    <t>Realizar cambios en el diseño</t>
  </si>
  <si>
    <t>Papelería</t>
  </si>
  <si>
    <t>F</t>
  </si>
  <si>
    <t>Papel de baño</t>
  </si>
  <si>
    <t>F1</t>
  </si>
  <si>
    <t>Documentar el diseño de la interfaz</t>
  </si>
  <si>
    <t>Entrevistador</t>
  </si>
  <si>
    <t>F2</t>
  </si>
  <si>
    <t>Crear documentos de referencia</t>
  </si>
  <si>
    <t>Gastos de alimentacion para entrevistadores/entrevistados</t>
  </si>
  <si>
    <t xml:space="preserve">Primera Entrega </t>
  </si>
  <si>
    <t>Todo el equipo</t>
  </si>
  <si>
    <r>
      <t xml:space="preserve">   </t>
    </r>
    <r>
      <rPr>
        <sz val="11"/>
        <color theme="1"/>
        <rFont val="Calibri"/>
        <family val="2"/>
        <scheme val="minor"/>
      </rPr>
      <t>Modelado de Personas, usuarios y escenarios</t>
    </r>
  </si>
  <si>
    <t xml:space="preserve">      Diseñar prototipos de baja fidelidad</t>
  </si>
  <si>
    <t xml:space="preserve">      Probar prototipos de baja fidelidad</t>
  </si>
  <si>
    <r>
      <t xml:space="preserve">     </t>
    </r>
    <r>
      <rPr>
        <sz val="11"/>
        <color theme="1"/>
        <rFont val="Calibri"/>
        <family val="2"/>
        <scheme val="minor"/>
      </rPr>
      <t xml:space="preserve"> Reporte de participacion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</si>
</sst>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dd\,\ dd/mm/yyyy"/>
    <numFmt numFmtId="166" formatCode="dd"/>
    <numFmt numFmtId="167" formatCode="&quot;$&quot;#,##0.00"/>
    <numFmt numFmtId="168" formatCode="&quot;$&quot;#,##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rgb="FFFFFFFF"/>
      <name val="Arial"/>
    </font>
    <font>
      <b/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166" fontId="4" fillId="5" borderId="6" xfId="0" applyNumberFormat="1" applyFont="1" applyFill="1" applyBorder="1" applyAlignment="1">
      <alignment horizontal="center" vertical="center"/>
    </xf>
    <xf numFmtId="166" fontId="4" fillId="5" borderId="0" xfId="0" applyNumberFormat="1" applyFont="1" applyFill="1" applyAlignment="1">
      <alignment horizontal="center" vertical="center"/>
    </xf>
    <xf numFmtId="166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/>
    <xf numFmtId="9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left" indent="1"/>
    </xf>
    <xf numFmtId="0" fontId="0" fillId="0" borderId="8" xfId="0" applyBorder="1" applyAlignment="1">
      <alignment horizontal="left" indent="2"/>
    </xf>
    <xf numFmtId="0" fontId="0" fillId="0" borderId="8" xfId="0" applyBorder="1" applyAlignment="1">
      <alignment horizontal="left" indent="1"/>
    </xf>
    <xf numFmtId="0" fontId="11" fillId="0" borderId="0" xfId="1"/>
    <xf numFmtId="167" fontId="10" fillId="0" borderId="9" xfId="1" applyNumberFormat="1" applyFont="1" applyBorder="1" applyAlignment="1">
      <alignment horizontal="right"/>
    </xf>
    <xf numFmtId="0" fontId="10" fillId="0" borderId="9" xfId="1" applyFont="1" applyBorder="1"/>
    <xf numFmtId="0" fontId="10" fillId="0" borderId="9" xfId="1" applyFont="1" applyBorder="1" applyAlignment="1">
      <alignment horizontal="center"/>
    </xf>
    <xf numFmtId="0" fontId="9" fillId="0" borderId="12" xfId="1" applyFont="1" applyBorder="1"/>
    <xf numFmtId="0" fontId="11" fillId="0" borderId="9" xfId="1" applyBorder="1"/>
    <xf numFmtId="0" fontId="10" fillId="8" borderId="9" xfId="1" applyFont="1" applyFill="1" applyBorder="1" applyAlignment="1">
      <alignment horizontal="center"/>
    </xf>
    <xf numFmtId="0" fontId="12" fillId="8" borderId="12" xfId="1" applyFont="1" applyFill="1" applyBorder="1"/>
    <xf numFmtId="0" fontId="12" fillId="8" borderId="9" xfId="1" applyFont="1" applyFill="1" applyBorder="1"/>
    <xf numFmtId="0" fontId="7" fillId="6" borderId="9" xfId="1" applyFont="1" applyFill="1" applyBorder="1" applyAlignment="1">
      <alignment horizontal="center"/>
    </xf>
    <xf numFmtId="167" fontId="9" fillId="9" borderId="11" xfId="1" applyNumberFormat="1" applyFont="1" applyFill="1" applyBorder="1" applyAlignment="1">
      <alignment horizontal="center"/>
    </xf>
    <xf numFmtId="0" fontId="9" fillId="9" borderId="12" xfId="1" applyFont="1" applyFill="1" applyBorder="1" applyAlignment="1">
      <alignment horizontal="center"/>
    </xf>
    <xf numFmtId="167" fontId="9" fillId="0" borderId="9" xfId="1" applyNumberFormat="1" applyFont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0" borderId="0" xfId="1" applyFont="1"/>
    <xf numFmtId="0" fontId="9" fillId="7" borderId="0" xfId="1" applyFont="1" applyFill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0" xfId="1" applyFont="1" applyAlignment="1">
      <alignment horizontal="center"/>
    </xf>
    <xf numFmtId="168" fontId="9" fillId="0" borderId="12" xfId="1" applyNumberFormat="1" applyFont="1" applyBorder="1" applyAlignment="1">
      <alignment horizontal="center"/>
    </xf>
    <xf numFmtId="0" fontId="8" fillId="8" borderId="9" xfId="1" applyFont="1" applyFill="1" applyBorder="1"/>
    <xf numFmtId="0" fontId="7" fillId="6" borderId="10" xfId="1" applyFont="1" applyFill="1" applyBorder="1" applyAlignment="1">
      <alignment horizontal="center"/>
    </xf>
    <xf numFmtId="0" fontId="7" fillId="7" borderId="0" xfId="1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left" vertical="center"/>
    </xf>
    <xf numFmtId="165" fontId="2" fillId="5" borderId="4" xfId="0" applyNumberFormat="1" applyFont="1" applyFill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516E8D50-C848-4E2F-BFC5-E6DB05577583}"/>
  </cellStyles>
  <dxfs count="3"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colors>
    <mruColors>
      <color rgb="FF0033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D$4" horiz="1" max="12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19050</xdr:rowOff>
        </xdr:from>
        <xdr:to>
          <xdr:col>4</xdr:col>
          <xdr:colOff>733425</xdr:colOff>
          <xdr:row>3</xdr:row>
          <xdr:rowOff>228600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847F-2BF1-4BDD-8508-8888E132E0FE}">
  <dimension ref="A1:AH22"/>
  <sheetViews>
    <sheetView showGridLines="0" tabSelected="1" zoomScale="160" zoomScaleNormal="160" workbookViewId="0">
      <pane ySplit="6" topLeftCell="A7" activePane="bottomLeft" state="frozen"/>
      <selection pane="bottomLeft" activeCell="A3" sqref="A3"/>
    </sheetView>
  </sheetViews>
  <sheetFormatPr baseColWidth="10" defaultRowHeight="15" x14ac:dyDescent="0.25"/>
  <cols>
    <col min="1" max="1" width="55.7109375" customWidth="1"/>
    <col min="2" max="2" width="30.42578125" customWidth="1"/>
    <col min="3" max="3" width="16" customWidth="1"/>
    <col min="4" max="4" width="12.28515625" customWidth="1"/>
    <col min="5" max="5" width="11.5703125" customWidth="1"/>
    <col min="6" max="34" width="3.7109375" customWidth="1"/>
  </cols>
  <sheetData>
    <row r="1" spans="1:34" ht="26.25" x14ac:dyDescent="0.4">
      <c r="A1" s="13" t="s">
        <v>89</v>
      </c>
    </row>
    <row r="2" spans="1:34" ht="26.25" x14ac:dyDescent="0.4">
      <c r="A2" s="13" t="s">
        <v>12</v>
      </c>
    </row>
    <row r="4" spans="1:34" ht="20.100000000000001" customHeight="1" x14ac:dyDescent="0.25">
      <c r="D4" s="14">
        <v>0</v>
      </c>
      <c r="E4" s="15">
        <f>D5+D4</f>
        <v>44985</v>
      </c>
      <c r="G4" s="43">
        <f>G5</f>
        <v>44985</v>
      </c>
      <c r="H4" s="44"/>
      <c r="I4" s="44"/>
      <c r="J4" s="44"/>
      <c r="K4" s="44"/>
      <c r="L4" s="44"/>
      <c r="M4" s="45"/>
      <c r="N4" s="43">
        <f>N5</f>
        <v>44992</v>
      </c>
      <c r="O4" s="44"/>
      <c r="P4" s="44"/>
      <c r="Q4" s="44"/>
      <c r="R4" s="44"/>
      <c r="S4" s="44"/>
      <c r="T4" s="45"/>
      <c r="U4" s="43">
        <f>U5</f>
        <v>44999</v>
      </c>
      <c r="V4" s="44"/>
      <c r="W4" s="44"/>
      <c r="X4" s="44"/>
      <c r="Y4" s="44"/>
      <c r="Z4" s="44"/>
      <c r="AA4" s="45"/>
      <c r="AB4" s="43">
        <f>AB5</f>
        <v>45006</v>
      </c>
      <c r="AC4" s="44"/>
      <c r="AD4" s="44"/>
      <c r="AE4" s="44"/>
      <c r="AF4" s="44"/>
      <c r="AG4" s="44"/>
      <c r="AH4" s="45"/>
    </row>
    <row r="5" spans="1:34" x14ac:dyDescent="0.25">
      <c r="B5" s="2"/>
      <c r="C5" s="3" t="s">
        <v>5</v>
      </c>
      <c r="D5" s="41">
        <v>44985</v>
      </c>
      <c r="E5" s="42"/>
      <c r="F5" s="9"/>
      <c r="G5" s="6">
        <f>E4</f>
        <v>44985</v>
      </c>
      <c r="H5" s="7">
        <f t="shared" ref="H5:AH5" si="0">G5+1</f>
        <v>44986</v>
      </c>
      <c r="I5" s="7">
        <f t="shared" si="0"/>
        <v>44987</v>
      </c>
      <c r="J5" s="7">
        <f t="shared" si="0"/>
        <v>44988</v>
      </c>
      <c r="K5" s="7">
        <f t="shared" si="0"/>
        <v>44989</v>
      </c>
      <c r="L5" s="7">
        <f t="shared" si="0"/>
        <v>44990</v>
      </c>
      <c r="M5" s="8">
        <f t="shared" si="0"/>
        <v>44991</v>
      </c>
      <c r="N5" s="6">
        <f t="shared" si="0"/>
        <v>44992</v>
      </c>
      <c r="O5" s="7">
        <f t="shared" si="0"/>
        <v>44993</v>
      </c>
      <c r="P5" s="7">
        <f t="shared" si="0"/>
        <v>44994</v>
      </c>
      <c r="Q5" s="7">
        <f t="shared" si="0"/>
        <v>44995</v>
      </c>
      <c r="R5" s="7">
        <f t="shared" si="0"/>
        <v>44996</v>
      </c>
      <c r="S5" s="7">
        <f t="shared" si="0"/>
        <v>44997</v>
      </c>
      <c r="T5" s="8">
        <f t="shared" si="0"/>
        <v>44998</v>
      </c>
      <c r="U5" s="6">
        <f t="shared" si="0"/>
        <v>44999</v>
      </c>
      <c r="V5" s="7">
        <f t="shared" si="0"/>
        <v>45000</v>
      </c>
      <c r="W5" s="7">
        <f t="shared" si="0"/>
        <v>45001</v>
      </c>
      <c r="X5" s="7">
        <f t="shared" si="0"/>
        <v>45002</v>
      </c>
      <c r="Y5" s="7">
        <f t="shared" si="0"/>
        <v>45003</v>
      </c>
      <c r="Z5" s="7">
        <f t="shared" si="0"/>
        <v>45004</v>
      </c>
      <c r="AA5" s="8">
        <f t="shared" si="0"/>
        <v>45005</v>
      </c>
      <c r="AB5" s="6">
        <f t="shared" si="0"/>
        <v>45006</v>
      </c>
      <c r="AC5" s="7">
        <f t="shared" si="0"/>
        <v>45007</v>
      </c>
      <c r="AD5" s="7">
        <f t="shared" si="0"/>
        <v>45008</v>
      </c>
      <c r="AE5" s="7">
        <f t="shared" si="0"/>
        <v>45009</v>
      </c>
      <c r="AF5" s="7">
        <f t="shared" si="0"/>
        <v>45010</v>
      </c>
      <c r="AG5" s="7">
        <f t="shared" si="0"/>
        <v>45011</v>
      </c>
      <c r="AH5" s="8">
        <f t="shared" si="0"/>
        <v>45012</v>
      </c>
    </row>
    <row r="6" spans="1:34" ht="20.100000000000001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4"/>
      <c r="G6" s="5" t="str">
        <f>UPPER(LEFT(TEXT(G5,"ddd"),1))</f>
        <v>M</v>
      </c>
      <c r="H6" s="5" t="str">
        <f t="shared" ref="H6:AH6" si="1">UPPER(LEFT(TEXT(H5,"ddd"),1))</f>
        <v>M</v>
      </c>
      <c r="I6" s="5" t="str">
        <f t="shared" si="1"/>
        <v>J</v>
      </c>
      <c r="J6" s="5" t="str">
        <f t="shared" si="1"/>
        <v>V</v>
      </c>
      <c r="K6" s="5" t="str">
        <f t="shared" si="1"/>
        <v>S</v>
      </c>
      <c r="L6" s="5" t="str">
        <f t="shared" si="1"/>
        <v>D</v>
      </c>
      <c r="M6" s="5" t="str">
        <f t="shared" si="1"/>
        <v>L</v>
      </c>
      <c r="N6" s="5" t="str">
        <f t="shared" si="1"/>
        <v>M</v>
      </c>
      <c r="O6" s="5" t="str">
        <f t="shared" si="1"/>
        <v>M</v>
      </c>
      <c r="P6" s="5" t="str">
        <f t="shared" si="1"/>
        <v>J</v>
      </c>
      <c r="Q6" s="5" t="str">
        <f t="shared" si="1"/>
        <v>V</v>
      </c>
      <c r="R6" s="5" t="str">
        <f t="shared" si="1"/>
        <v>S</v>
      </c>
      <c r="S6" s="5" t="str">
        <f t="shared" si="1"/>
        <v>D</v>
      </c>
      <c r="T6" s="5" t="str">
        <f t="shared" si="1"/>
        <v>L</v>
      </c>
      <c r="U6" s="5" t="str">
        <f t="shared" si="1"/>
        <v>M</v>
      </c>
      <c r="V6" s="5" t="str">
        <f t="shared" si="1"/>
        <v>M</v>
      </c>
      <c r="W6" s="5" t="str">
        <f t="shared" si="1"/>
        <v>J</v>
      </c>
      <c r="X6" s="5" t="str">
        <f t="shared" si="1"/>
        <v>V</v>
      </c>
      <c r="Y6" s="5" t="str">
        <f t="shared" si="1"/>
        <v>S</v>
      </c>
      <c r="Z6" s="5" t="str">
        <f t="shared" si="1"/>
        <v>D</v>
      </c>
      <c r="AA6" s="5" t="str">
        <f t="shared" si="1"/>
        <v>L</v>
      </c>
      <c r="AB6" s="5" t="str">
        <f t="shared" si="1"/>
        <v>M</v>
      </c>
      <c r="AC6" s="5" t="str">
        <f t="shared" si="1"/>
        <v>M</v>
      </c>
      <c r="AD6" s="5" t="str">
        <f t="shared" si="1"/>
        <v>J</v>
      </c>
      <c r="AE6" s="5" t="str">
        <f t="shared" si="1"/>
        <v>V</v>
      </c>
      <c r="AF6" s="5" t="str">
        <f t="shared" si="1"/>
        <v>S</v>
      </c>
      <c r="AG6" s="5" t="str">
        <f t="shared" si="1"/>
        <v>D</v>
      </c>
      <c r="AH6" s="5" t="str">
        <f t="shared" si="1"/>
        <v>L</v>
      </c>
    </row>
    <row r="7" spans="1:34" x14ac:dyDescent="0.25">
      <c r="A7" s="16" t="s">
        <v>6</v>
      </c>
      <c r="B7" s="10"/>
      <c r="C7" s="11"/>
      <c r="D7" s="12"/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17" t="s">
        <v>7</v>
      </c>
      <c r="B8" s="10" t="s">
        <v>90</v>
      </c>
      <c r="C8" s="11">
        <v>0</v>
      </c>
      <c r="D8" s="12">
        <v>44255</v>
      </c>
      <c r="E8" s="12">
        <v>45034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t="s">
        <v>9</v>
      </c>
      <c r="B9" s="10" t="s">
        <v>90</v>
      </c>
      <c r="C9" s="11">
        <v>0</v>
      </c>
      <c r="D9" s="12">
        <v>44985</v>
      </c>
      <c r="E9" s="12">
        <v>45034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17" t="s">
        <v>8</v>
      </c>
      <c r="B10" s="10" t="s">
        <v>90</v>
      </c>
      <c r="C10" s="11">
        <v>0</v>
      </c>
      <c r="D10" s="12">
        <v>44985</v>
      </c>
      <c r="E10" s="12">
        <v>44992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16" t="s">
        <v>10</v>
      </c>
      <c r="B11" s="10"/>
      <c r="C11" s="11"/>
      <c r="D11" s="12"/>
      <c r="E11" s="12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16" t="s">
        <v>91</v>
      </c>
      <c r="B12" s="10" t="s">
        <v>90</v>
      </c>
      <c r="C12" s="11">
        <v>0</v>
      </c>
      <c r="D12" s="12">
        <v>45005</v>
      </c>
      <c r="E12" s="12">
        <v>45012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17" t="s">
        <v>11</v>
      </c>
      <c r="B13" s="10" t="s">
        <v>90</v>
      </c>
      <c r="C13" s="11">
        <v>0</v>
      </c>
      <c r="D13" s="12">
        <v>44995</v>
      </c>
      <c r="E13" s="12">
        <v>45003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17" t="s">
        <v>13</v>
      </c>
      <c r="B14" s="10" t="s">
        <v>90</v>
      </c>
      <c r="C14" s="11">
        <v>0</v>
      </c>
      <c r="D14" s="12">
        <v>44994</v>
      </c>
      <c r="E14" s="12">
        <v>45000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16" t="s">
        <v>14</v>
      </c>
      <c r="B15" s="10"/>
      <c r="C15" s="11"/>
      <c r="D15" s="12"/>
      <c r="E15" s="1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18" t="s">
        <v>92</v>
      </c>
      <c r="B16" s="10" t="s">
        <v>19</v>
      </c>
      <c r="C16" s="11">
        <v>0</v>
      </c>
      <c r="D16" s="12">
        <v>45033</v>
      </c>
      <c r="E16" s="12">
        <v>45037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18" t="s">
        <v>93</v>
      </c>
      <c r="B17" s="10" t="s">
        <v>20</v>
      </c>
      <c r="C17" s="11">
        <v>0</v>
      </c>
      <c r="D17" s="12">
        <v>45037</v>
      </c>
      <c r="E17" s="12">
        <v>45039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16" t="s">
        <v>15</v>
      </c>
      <c r="B18" s="10"/>
      <c r="C18" s="11"/>
      <c r="D18" s="12"/>
      <c r="E18" s="12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18" t="s">
        <v>17</v>
      </c>
      <c r="B19" s="10" t="s">
        <v>20</v>
      </c>
      <c r="C19" s="11">
        <v>0</v>
      </c>
      <c r="D19" s="12">
        <v>45037</v>
      </c>
      <c r="E19" s="12">
        <v>45039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20" s="16" t="s">
        <v>16</v>
      </c>
      <c r="B20" s="10"/>
      <c r="C20" s="11"/>
      <c r="D20" s="12"/>
      <c r="E20" s="1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16" t="s">
        <v>94</v>
      </c>
      <c r="B21" s="10" t="s">
        <v>90</v>
      </c>
      <c r="C21" s="11">
        <v>0</v>
      </c>
      <c r="D21" s="12">
        <v>45033</v>
      </c>
      <c r="E21" s="12">
        <v>45039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18" t="s">
        <v>18</v>
      </c>
      <c r="B22" s="10" t="s">
        <v>19</v>
      </c>
      <c r="C22" s="11">
        <v>0</v>
      </c>
      <c r="D22" s="12">
        <v>45033</v>
      </c>
      <c r="E22" s="12">
        <v>45039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</sheetData>
  <mergeCells count="5">
    <mergeCell ref="D5:E5"/>
    <mergeCell ref="G4:M4"/>
    <mergeCell ref="N4:T4"/>
    <mergeCell ref="U4:AA4"/>
    <mergeCell ref="AB4:AH4"/>
  </mergeCells>
  <phoneticPr fontId="3" type="noConversion"/>
  <conditionalFormatting sqref="C7:C22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{F8431768-A312-4313-BCE8-58850A0A15E5}</x14:id>
        </ext>
      </extLst>
    </cfRule>
  </conditionalFormatting>
  <conditionalFormatting sqref="G7:AH22">
    <cfRule type="expression" dxfId="2" priority="1">
      <formula>G$5=TODAY()</formula>
    </cfRule>
    <cfRule type="expression" dxfId="1" priority="2">
      <formula>AND(G$5&gt;=$D7,G$5&lt;=((($E7-$D7+1)*$C7)+$D7-1))</formula>
    </cfRule>
    <cfRule type="expression" dxfId="0" priority="3">
      <formula>AND(G$5&gt;=$D7,G$5&lt;=$E7)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19050</xdr:colOff>
                    <xdr:row>3</xdr:row>
                    <xdr:rowOff>19050</xdr:rowOff>
                  </from>
                  <to>
                    <xdr:col>4</xdr:col>
                    <xdr:colOff>733425</xdr:colOff>
                    <xdr:row>3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31768-A312-4313-BCE8-58850A0A15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B496-955E-4E86-A37F-923DCA216909}">
  <sheetPr>
    <outlinePr summaryBelow="0" summaryRight="0"/>
  </sheetPr>
  <dimension ref="A1:L24"/>
  <sheetViews>
    <sheetView workbookViewId="0">
      <selection activeCell="F29" sqref="F29"/>
    </sheetView>
  </sheetViews>
  <sheetFormatPr baseColWidth="10" defaultColWidth="14.42578125" defaultRowHeight="15" customHeight="1" x14ac:dyDescent="0.25"/>
  <cols>
    <col min="1" max="1" width="3.42578125" style="19" customWidth="1"/>
    <col min="2" max="2" width="51.5703125" style="19" customWidth="1"/>
    <col min="3" max="3" width="16.7109375" style="19" customWidth="1"/>
    <col min="4" max="5" width="14.42578125" style="19"/>
    <col min="6" max="6" width="57.85546875" style="19" customWidth="1"/>
    <col min="7" max="7" width="17.42578125" style="19" customWidth="1"/>
    <col min="8" max="8" width="17.85546875" style="19" customWidth="1"/>
    <col min="9" max="9" width="14.42578125" style="19"/>
    <col min="10" max="10" width="12.140625" style="19" customWidth="1"/>
    <col min="11" max="12" width="21.7109375" style="19" customWidth="1"/>
    <col min="13" max="16384" width="14.42578125" style="19"/>
  </cols>
  <sheetData>
    <row r="1" spans="1:12" x14ac:dyDescent="0.25">
      <c r="A1" s="28" t="s">
        <v>21</v>
      </c>
      <c r="B1" s="28" t="s">
        <v>22</v>
      </c>
      <c r="C1" s="39" t="s">
        <v>23</v>
      </c>
      <c r="D1" s="39" t="s">
        <v>24</v>
      </c>
      <c r="E1" s="40"/>
      <c r="F1" s="28" t="s">
        <v>25</v>
      </c>
      <c r="G1" s="39" t="s">
        <v>26</v>
      </c>
      <c r="H1" s="39" t="s">
        <v>27</v>
      </c>
      <c r="J1" s="28" t="s">
        <v>28</v>
      </c>
      <c r="K1" s="39" t="s">
        <v>29</v>
      </c>
    </row>
    <row r="2" spans="1:12" x14ac:dyDescent="0.25">
      <c r="A2" s="38" t="s">
        <v>30</v>
      </c>
      <c r="B2" s="38" t="s">
        <v>6</v>
      </c>
      <c r="C2" s="32">
        <v>15</v>
      </c>
      <c r="D2" s="32"/>
      <c r="E2" s="34"/>
      <c r="F2" s="21" t="s">
        <v>31</v>
      </c>
      <c r="G2" s="20">
        <v>150</v>
      </c>
      <c r="H2" s="31">
        <f t="shared" ref="H2:H16" si="0">G2/21</f>
        <v>7.1428571428571432</v>
      </c>
      <c r="J2" s="37">
        <f>(G17*3)+SUM(G21:G24)</f>
        <v>632400</v>
      </c>
      <c r="K2" s="35">
        <f>C2+C6+C9+C12+C15+C22</f>
        <v>94</v>
      </c>
    </row>
    <row r="3" spans="1:12" x14ac:dyDescent="0.25">
      <c r="A3" s="24" t="s">
        <v>32</v>
      </c>
      <c r="B3" s="23" t="s">
        <v>7</v>
      </c>
      <c r="C3" s="35">
        <v>10</v>
      </c>
      <c r="D3" s="35">
        <v>7</v>
      </c>
      <c r="E3" s="34"/>
      <c r="F3" s="21" t="s">
        <v>33</v>
      </c>
      <c r="G3" s="20">
        <v>2000</v>
      </c>
      <c r="H3" s="31">
        <f t="shared" si="0"/>
        <v>95.238095238095241</v>
      </c>
      <c r="J3" s="33"/>
      <c r="K3" s="33"/>
      <c r="L3" s="33"/>
    </row>
    <row r="4" spans="1:12" x14ac:dyDescent="0.25">
      <c r="A4" s="24" t="s">
        <v>34</v>
      </c>
      <c r="B4" s="23" t="s">
        <v>35</v>
      </c>
      <c r="C4" s="35">
        <v>5</v>
      </c>
      <c r="D4" s="35">
        <v>4</v>
      </c>
      <c r="E4" s="34"/>
      <c r="F4" s="21" t="s">
        <v>36</v>
      </c>
      <c r="G4" s="20">
        <v>1000</v>
      </c>
      <c r="H4" s="31">
        <f t="shared" si="0"/>
        <v>47.61904761904762</v>
      </c>
      <c r="J4" s="33"/>
      <c r="K4" s="33"/>
      <c r="L4" s="33"/>
    </row>
    <row r="5" spans="1:12" x14ac:dyDescent="0.25">
      <c r="A5" s="24" t="s">
        <v>37</v>
      </c>
      <c r="B5" s="23" t="s">
        <v>8</v>
      </c>
      <c r="C5" s="35">
        <v>5</v>
      </c>
      <c r="D5" s="35">
        <v>3</v>
      </c>
      <c r="E5" s="34"/>
      <c r="F5" s="21" t="s">
        <v>38</v>
      </c>
      <c r="G5" s="20">
        <v>11000</v>
      </c>
      <c r="H5" s="31">
        <f t="shared" si="0"/>
        <v>523.80952380952385</v>
      </c>
      <c r="J5" s="33"/>
      <c r="K5" s="33"/>
      <c r="L5" s="33"/>
    </row>
    <row r="6" spans="1:12" x14ac:dyDescent="0.25">
      <c r="A6" s="27" t="s">
        <v>39</v>
      </c>
      <c r="B6" s="26" t="s">
        <v>40</v>
      </c>
      <c r="C6" s="32">
        <v>18</v>
      </c>
      <c r="D6" s="32"/>
      <c r="E6" s="34"/>
      <c r="F6" s="21" t="s">
        <v>41</v>
      </c>
      <c r="G6" s="20">
        <v>2500</v>
      </c>
      <c r="H6" s="31">
        <f t="shared" si="0"/>
        <v>119.04761904761905</v>
      </c>
      <c r="J6" s="33"/>
      <c r="K6" s="33"/>
      <c r="L6" s="33"/>
    </row>
    <row r="7" spans="1:12" x14ac:dyDescent="0.25">
      <c r="A7" s="24" t="s">
        <v>42</v>
      </c>
      <c r="B7" s="23" t="s">
        <v>11</v>
      </c>
      <c r="C7" s="35">
        <v>10</v>
      </c>
      <c r="D7" s="35">
        <v>7</v>
      </c>
      <c r="E7" s="34"/>
      <c r="F7" s="21" t="s">
        <v>43</v>
      </c>
      <c r="G7" s="20">
        <v>2100</v>
      </c>
      <c r="H7" s="31">
        <f t="shared" si="0"/>
        <v>100</v>
      </c>
      <c r="J7" s="33"/>
      <c r="K7" s="33"/>
      <c r="L7" s="33"/>
    </row>
    <row r="8" spans="1:12" x14ac:dyDescent="0.25">
      <c r="A8" s="24" t="s">
        <v>44</v>
      </c>
      <c r="B8" s="23" t="s">
        <v>13</v>
      </c>
      <c r="C8" s="35">
        <v>8</v>
      </c>
      <c r="D8" s="35">
        <v>7</v>
      </c>
      <c r="E8" s="34"/>
      <c r="F8" s="21" t="s">
        <v>45</v>
      </c>
      <c r="G8" s="20">
        <v>2000</v>
      </c>
      <c r="H8" s="31">
        <f t="shared" si="0"/>
        <v>95.238095238095241</v>
      </c>
      <c r="J8" s="33"/>
      <c r="K8" s="33"/>
      <c r="L8" s="33"/>
    </row>
    <row r="9" spans="1:12" x14ac:dyDescent="0.25">
      <c r="A9" s="27" t="s">
        <v>46</v>
      </c>
      <c r="B9" s="26" t="s">
        <v>47</v>
      </c>
      <c r="C9" s="32">
        <v>10</v>
      </c>
      <c r="D9" s="32"/>
      <c r="E9" s="34"/>
      <c r="F9" s="21" t="s">
        <v>48</v>
      </c>
      <c r="G9" s="20">
        <v>7000</v>
      </c>
      <c r="H9" s="31">
        <f t="shared" si="0"/>
        <v>333.33333333333331</v>
      </c>
      <c r="I9" s="36"/>
      <c r="J9" s="33"/>
      <c r="K9" s="33"/>
      <c r="L9" s="33"/>
    </row>
    <row r="10" spans="1:12" x14ac:dyDescent="0.25">
      <c r="A10" s="24" t="s">
        <v>49</v>
      </c>
      <c r="B10" s="23" t="s">
        <v>50</v>
      </c>
      <c r="C10" s="35">
        <v>10</v>
      </c>
      <c r="D10" s="35">
        <v>5</v>
      </c>
      <c r="E10" s="34"/>
      <c r="F10" s="21" t="s">
        <v>51</v>
      </c>
      <c r="G10" s="20">
        <v>25000</v>
      </c>
      <c r="H10" s="31">
        <f t="shared" si="0"/>
        <v>1190.4761904761904</v>
      </c>
      <c r="I10" s="33"/>
      <c r="J10" s="33"/>
      <c r="K10" s="33"/>
      <c r="L10" s="33"/>
    </row>
    <row r="11" spans="1:12" x14ac:dyDescent="0.25">
      <c r="A11" s="24" t="s">
        <v>52</v>
      </c>
      <c r="B11" s="23" t="s">
        <v>53</v>
      </c>
      <c r="C11" s="35">
        <v>10</v>
      </c>
      <c r="D11" s="35">
        <v>3</v>
      </c>
      <c r="E11" s="34"/>
      <c r="F11" s="21" t="s">
        <v>19</v>
      </c>
      <c r="G11" s="20">
        <v>15000</v>
      </c>
      <c r="H11" s="31">
        <f t="shared" si="0"/>
        <v>714.28571428571433</v>
      </c>
      <c r="I11" s="33"/>
      <c r="J11" s="33"/>
      <c r="K11" s="33"/>
      <c r="L11" s="33"/>
    </row>
    <row r="12" spans="1:12" x14ac:dyDescent="0.25">
      <c r="A12" s="27" t="s">
        <v>54</v>
      </c>
      <c r="B12" s="26" t="s">
        <v>55</v>
      </c>
      <c r="C12" s="32">
        <v>18</v>
      </c>
      <c r="D12" s="32"/>
      <c r="E12" s="34"/>
      <c r="F12" s="21" t="s">
        <v>20</v>
      </c>
      <c r="G12" s="20">
        <v>21000</v>
      </c>
      <c r="H12" s="31">
        <f t="shared" si="0"/>
        <v>1000</v>
      </c>
      <c r="I12" s="33"/>
      <c r="J12" s="33"/>
      <c r="K12" s="33"/>
      <c r="L12" s="33"/>
    </row>
    <row r="13" spans="1:12" x14ac:dyDescent="0.25">
      <c r="A13" s="24" t="s">
        <v>56</v>
      </c>
      <c r="B13" s="23" t="s">
        <v>57</v>
      </c>
      <c r="C13" s="35">
        <v>15</v>
      </c>
      <c r="D13" s="35">
        <v>7</v>
      </c>
      <c r="E13" s="34"/>
      <c r="F13" s="21" t="s">
        <v>58</v>
      </c>
      <c r="G13" s="20">
        <v>40000</v>
      </c>
      <c r="H13" s="31">
        <f t="shared" si="0"/>
        <v>1904.7619047619048</v>
      </c>
      <c r="I13" s="33"/>
      <c r="J13" s="33"/>
      <c r="K13" s="33"/>
      <c r="L13" s="33"/>
    </row>
    <row r="14" spans="1:12" x14ac:dyDescent="0.25">
      <c r="A14" s="24" t="s">
        <v>59</v>
      </c>
      <c r="B14" s="23" t="s">
        <v>60</v>
      </c>
      <c r="C14" s="35">
        <v>3</v>
      </c>
      <c r="D14" s="35">
        <v>5</v>
      </c>
      <c r="E14" s="34"/>
      <c r="F14" s="21" t="s">
        <v>61</v>
      </c>
      <c r="G14" s="20">
        <v>50000</v>
      </c>
      <c r="H14" s="31">
        <f t="shared" si="0"/>
        <v>2380.9523809523807</v>
      </c>
      <c r="I14" s="33"/>
      <c r="J14" s="33"/>
      <c r="K14" s="33"/>
      <c r="L14" s="33"/>
    </row>
    <row r="15" spans="1:12" x14ac:dyDescent="0.25">
      <c r="A15" s="27" t="s">
        <v>62</v>
      </c>
      <c r="B15" s="26" t="s">
        <v>15</v>
      </c>
      <c r="C15" s="32">
        <v>23</v>
      </c>
      <c r="D15" s="32"/>
      <c r="F15" s="21" t="s">
        <v>63</v>
      </c>
      <c r="G15" s="20">
        <v>20000</v>
      </c>
      <c r="H15" s="31">
        <f t="shared" si="0"/>
        <v>952.38095238095241</v>
      </c>
    </row>
    <row r="16" spans="1:12" x14ac:dyDescent="0.25">
      <c r="A16" s="24" t="s">
        <v>64</v>
      </c>
      <c r="B16" s="23" t="s">
        <v>65</v>
      </c>
      <c r="C16" s="22">
        <v>8</v>
      </c>
      <c r="D16" s="22">
        <v>7</v>
      </c>
      <c r="F16" s="21" t="s">
        <v>66</v>
      </c>
      <c r="G16" s="20">
        <v>6000</v>
      </c>
      <c r="H16" s="31">
        <f t="shared" si="0"/>
        <v>285.71428571428572</v>
      </c>
    </row>
    <row r="17" spans="1:8" x14ac:dyDescent="0.25">
      <c r="A17" s="24" t="s">
        <v>67</v>
      </c>
      <c r="B17" s="23" t="s">
        <v>68</v>
      </c>
      <c r="C17" s="22">
        <v>3</v>
      </c>
      <c r="D17" s="22">
        <v>2.5</v>
      </c>
      <c r="F17" s="30" t="s">
        <v>69</v>
      </c>
      <c r="G17" s="29">
        <f>SUM(G2:G16)</f>
        <v>204750</v>
      </c>
      <c r="H17" s="29">
        <f>SUM(H2:H16)</f>
        <v>9749.9999999999982</v>
      </c>
    </row>
    <row r="18" spans="1:8" x14ac:dyDescent="0.25">
      <c r="A18" s="24" t="s">
        <v>70</v>
      </c>
      <c r="B18" s="23" t="s">
        <v>71</v>
      </c>
      <c r="C18" s="22">
        <v>3</v>
      </c>
      <c r="D18" s="22">
        <v>3</v>
      </c>
    </row>
    <row r="19" spans="1:8" x14ac:dyDescent="0.25">
      <c r="A19" s="24" t="s">
        <v>72</v>
      </c>
      <c r="B19" s="23" t="s">
        <v>73</v>
      </c>
      <c r="C19" s="22">
        <v>3</v>
      </c>
      <c r="D19" s="22">
        <v>2.5</v>
      </c>
    </row>
    <row r="20" spans="1:8" x14ac:dyDescent="0.25">
      <c r="A20" s="24" t="s">
        <v>74</v>
      </c>
      <c r="B20" s="23" t="s">
        <v>75</v>
      </c>
      <c r="C20" s="22">
        <v>5</v>
      </c>
      <c r="D20" s="22">
        <v>5</v>
      </c>
      <c r="F20" s="28" t="s">
        <v>76</v>
      </c>
      <c r="G20" s="28" t="s">
        <v>77</v>
      </c>
    </row>
    <row r="21" spans="1:8" x14ac:dyDescent="0.25">
      <c r="A21" s="24" t="s">
        <v>78</v>
      </c>
      <c r="B21" s="23" t="s">
        <v>79</v>
      </c>
      <c r="C21" s="22">
        <v>7</v>
      </c>
      <c r="D21" s="22">
        <v>7</v>
      </c>
      <c r="F21" s="21" t="s">
        <v>80</v>
      </c>
      <c r="G21" s="20">
        <v>1000</v>
      </c>
    </row>
    <row r="22" spans="1:8" x14ac:dyDescent="0.25">
      <c r="A22" s="27" t="s">
        <v>81</v>
      </c>
      <c r="B22" s="26" t="s">
        <v>16</v>
      </c>
      <c r="C22" s="25">
        <v>10</v>
      </c>
      <c r="D22" s="25"/>
      <c r="F22" s="21" t="s">
        <v>82</v>
      </c>
      <c r="G22" s="20">
        <v>150</v>
      </c>
    </row>
    <row r="23" spans="1:8" x14ac:dyDescent="0.25">
      <c r="A23" s="24" t="s">
        <v>83</v>
      </c>
      <c r="B23" s="23" t="s">
        <v>84</v>
      </c>
      <c r="C23" s="22">
        <v>10</v>
      </c>
      <c r="D23" s="22">
        <v>5</v>
      </c>
      <c r="F23" s="21" t="s">
        <v>85</v>
      </c>
      <c r="G23" s="20">
        <v>12000</v>
      </c>
    </row>
    <row r="24" spans="1:8" x14ac:dyDescent="0.25">
      <c r="A24" s="24" t="s">
        <v>86</v>
      </c>
      <c r="B24" s="23" t="s">
        <v>87</v>
      </c>
      <c r="C24" s="22">
        <v>10</v>
      </c>
      <c r="D24" s="22">
        <v>3</v>
      </c>
      <c r="F24" s="21" t="s">
        <v>88</v>
      </c>
      <c r="G24" s="20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Jacob Uc</cp:lastModifiedBy>
  <dcterms:created xsi:type="dcterms:W3CDTF">2021-07-22T19:10:25Z</dcterms:created>
  <dcterms:modified xsi:type="dcterms:W3CDTF">2023-04-14T02:00:14Z</dcterms:modified>
</cp:coreProperties>
</file>